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 2018\077_2018 Závory Mendelu\Rozpočty_export\"/>
    </mc:Choice>
  </mc:AlternateContent>
  <xr:revisionPtr revIDLastSave="0" documentId="8_{5BB576AC-DFC2-425B-A553-14424F32E282}" xr6:coauthVersionLast="38" xr6:coauthVersionMax="38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1 Pol" sheetId="12" r:id="rId4"/>
    <sheet name="SO 01 2 Pol" sheetId="13" r:id="rId5"/>
    <sheet name="SO 0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_xlnm.Print_Titles" localSheetId="4">'SO 01 2 Pol'!$1:$7</definedName>
    <definedName name="_xlnm.Print_Titles" localSheetId="5">'SO 01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Pol'!$A$1:$W$199</definedName>
    <definedName name="_xlnm.Print_Area" localSheetId="4">'SO 01 2 Pol'!$A$1:$W$76</definedName>
    <definedName name="_xlnm.Print_Area" localSheetId="5">'SO 01 3 Pol'!$A$1:$W$22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F44" i="1" s="1"/>
  <c r="G21" i="14"/>
  <c r="BA17" i="14"/>
  <c r="BA10" i="14"/>
  <c r="G8" i="14"/>
  <c r="O8" i="14"/>
  <c r="G9" i="14"/>
  <c r="I9" i="14"/>
  <c r="I8" i="14" s="1"/>
  <c r="K9" i="14"/>
  <c r="M9" i="14"/>
  <c r="O9" i="14"/>
  <c r="Q9" i="14"/>
  <c r="Q8" i="14" s="1"/>
  <c r="V9" i="14"/>
  <c r="G11" i="14"/>
  <c r="M11" i="14" s="1"/>
  <c r="I11" i="14"/>
  <c r="K11" i="14"/>
  <c r="K8" i="14" s="1"/>
  <c r="O11" i="14"/>
  <c r="Q11" i="14"/>
  <c r="V11" i="14"/>
  <c r="V8" i="14" s="1"/>
  <c r="G13" i="14"/>
  <c r="I13" i="14"/>
  <c r="K13" i="14"/>
  <c r="M13" i="14"/>
  <c r="O13" i="14"/>
  <c r="Q13" i="14"/>
  <c r="V13" i="14"/>
  <c r="G15" i="14"/>
  <c r="O15" i="14"/>
  <c r="G16" i="14"/>
  <c r="I16" i="14"/>
  <c r="I15" i="14" s="1"/>
  <c r="K16" i="14"/>
  <c r="M16" i="14"/>
  <c r="O16" i="14"/>
  <c r="Q16" i="14"/>
  <c r="Q15" i="14" s="1"/>
  <c r="V16" i="14"/>
  <c r="G18" i="14"/>
  <c r="M18" i="14" s="1"/>
  <c r="I18" i="14"/>
  <c r="K18" i="14"/>
  <c r="K15" i="14" s="1"/>
  <c r="O18" i="14"/>
  <c r="Q18" i="14"/>
  <c r="V18" i="14"/>
  <c r="V15" i="14" s="1"/>
  <c r="G19" i="14"/>
  <c r="I19" i="14"/>
  <c r="K19" i="14"/>
  <c r="M19" i="14"/>
  <c r="O19" i="14"/>
  <c r="Q19" i="14"/>
  <c r="V19" i="14"/>
  <c r="AE21" i="14"/>
  <c r="G75" i="13"/>
  <c r="G9" i="13"/>
  <c r="I9" i="13"/>
  <c r="I8" i="13" s="1"/>
  <c r="K9" i="13"/>
  <c r="M9" i="13"/>
  <c r="O9" i="13"/>
  <c r="Q9" i="13"/>
  <c r="Q8" i="13" s="1"/>
  <c r="V9" i="13"/>
  <c r="G10" i="13"/>
  <c r="M10" i="13" s="1"/>
  <c r="I10" i="13"/>
  <c r="K10" i="13"/>
  <c r="K8" i="13" s="1"/>
  <c r="O10" i="13"/>
  <c r="Q10" i="13"/>
  <c r="V10" i="13"/>
  <c r="V8" i="13" s="1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7" i="13"/>
  <c r="I37" i="13"/>
  <c r="K37" i="13"/>
  <c r="M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AE75" i="13"/>
  <c r="G198" i="12"/>
  <c r="BA136" i="12"/>
  <c r="BA74" i="12"/>
  <c r="BA67" i="12"/>
  <c r="BA24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15" i="12"/>
  <c r="I15" i="12"/>
  <c r="K15" i="12"/>
  <c r="M15" i="12"/>
  <c r="O15" i="12"/>
  <c r="Q15" i="12"/>
  <c r="V15" i="12"/>
  <c r="G18" i="12"/>
  <c r="G8" i="12" s="1"/>
  <c r="I18" i="12"/>
  <c r="K18" i="12"/>
  <c r="O18" i="12"/>
  <c r="O8" i="12" s="1"/>
  <c r="Q18" i="12"/>
  <c r="V18" i="12"/>
  <c r="G23" i="12"/>
  <c r="I23" i="12"/>
  <c r="K23" i="12"/>
  <c r="M23" i="12"/>
  <c r="O23" i="12"/>
  <c r="Q23" i="12"/>
  <c r="V23" i="12"/>
  <c r="G27" i="12"/>
  <c r="M27" i="12" s="1"/>
  <c r="I27" i="12"/>
  <c r="K27" i="12"/>
  <c r="O27" i="12"/>
  <c r="Q27" i="12"/>
  <c r="V27" i="12"/>
  <c r="G31" i="12"/>
  <c r="I31" i="12"/>
  <c r="K31" i="12"/>
  <c r="M31" i="12"/>
  <c r="O31" i="12"/>
  <c r="Q31" i="12"/>
  <c r="V31" i="12"/>
  <c r="G35" i="12"/>
  <c r="M35" i="12" s="1"/>
  <c r="I35" i="12"/>
  <c r="K35" i="12"/>
  <c r="O35" i="12"/>
  <c r="Q35" i="12"/>
  <c r="V35" i="12"/>
  <c r="G40" i="12"/>
  <c r="I40" i="12"/>
  <c r="K40" i="12"/>
  <c r="M40" i="12"/>
  <c r="O40" i="12"/>
  <c r="Q40" i="12"/>
  <c r="V40" i="12"/>
  <c r="G44" i="12"/>
  <c r="M44" i="12" s="1"/>
  <c r="I44" i="12"/>
  <c r="K44" i="12"/>
  <c r="O44" i="12"/>
  <c r="Q44" i="12"/>
  <c r="V44" i="12"/>
  <c r="G49" i="12"/>
  <c r="I49" i="12"/>
  <c r="K49" i="12"/>
  <c r="M49" i="12"/>
  <c r="O49" i="12"/>
  <c r="Q49" i="12"/>
  <c r="V49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59" i="12"/>
  <c r="I59" i="12"/>
  <c r="I58" i="12" s="1"/>
  <c r="K59" i="12"/>
  <c r="M59" i="12"/>
  <c r="O59" i="12"/>
  <c r="Q59" i="12"/>
  <c r="Q58" i="12" s="1"/>
  <c r="V59" i="12"/>
  <c r="G66" i="12"/>
  <c r="G58" i="12" s="1"/>
  <c r="I66" i="12"/>
  <c r="K66" i="12"/>
  <c r="K58" i="12" s="1"/>
  <c r="O66" i="12"/>
  <c r="O58" i="12" s="1"/>
  <c r="Q66" i="12"/>
  <c r="V66" i="12"/>
  <c r="V58" i="12" s="1"/>
  <c r="G73" i="12"/>
  <c r="I73" i="12"/>
  <c r="K73" i="12"/>
  <c r="M73" i="12"/>
  <c r="O73" i="12"/>
  <c r="Q73" i="12"/>
  <c r="V73" i="12"/>
  <c r="G77" i="12"/>
  <c r="M77" i="12" s="1"/>
  <c r="I77" i="12"/>
  <c r="K77" i="12"/>
  <c r="O77" i="12"/>
  <c r="Q77" i="12"/>
  <c r="V77" i="12"/>
  <c r="I82" i="12"/>
  <c r="Q82" i="12"/>
  <c r="G83" i="12"/>
  <c r="G82" i="12" s="1"/>
  <c r="I83" i="12"/>
  <c r="K83" i="12"/>
  <c r="K82" i="12" s="1"/>
  <c r="O83" i="12"/>
  <c r="O82" i="12" s="1"/>
  <c r="Q83" i="12"/>
  <c r="V83" i="12"/>
  <c r="V82" i="12" s="1"/>
  <c r="G88" i="12"/>
  <c r="M88" i="12" s="1"/>
  <c r="I88" i="12"/>
  <c r="K88" i="12"/>
  <c r="K87" i="12" s="1"/>
  <c r="O88" i="12"/>
  <c r="O87" i="12" s="1"/>
  <c r="Q88" i="12"/>
  <c r="V88" i="12"/>
  <c r="V87" i="12" s="1"/>
  <c r="G95" i="12"/>
  <c r="I95" i="12"/>
  <c r="I87" i="12" s="1"/>
  <c r="K95" i="12"/>
  <c r="M95" i="12"/>
  <c r="O95" i="12"/>
  <c r="Q95" i="12"/>
  <c r="Q87" i="12" s="1"/>
  <c r="V95" i="12"/>
  <c r="G97" i="12"/>
  <c r="M97" i="12" s="1"/>
  <c r="I97" i="12"/>
  <c r="K97" i="12"/>
  <c r="O97" i="12"/>
  <c r="Q97" i="12"/>
  <c r="V97" i="12"/>
  <c r="G99" i="12"/>
  <c r="I99" i="12"/>
  <c r="K99" i="12"/>
  <c r="M99" i="12"/>
  <c r="O99" i="12"/>
  <c r="Q99" i="12"/>
  <c r="V99" i="12"/>
  <c r="G102" i="12"/>
  <c r="M102" i="12" s="1"/>
  <c r="I102" i="12"/>
  <c r="K102" i="12"/>
  <c r="O102" i="12"/>
  <c r="Q102" i="12"/>
  <c r="V102" i="12"/>
  <c r="G109" i="12"/>
  <c r="I109" i="12"/>
  <c r="K109" i="12"/>
  <c r="M109" i="12"/>
  <c r="O109" i="12"/>
  <c r="Q109" i="12"/>
  <c r="V109" i="12"/>
  <c r="G116" i="12"/>
  <c r="M116" i="12" s="1"/>
  <c r="I116" i="12"/>
  <c r="K116" i="12"/>
  <c r="O116" i="12"/>
  <c r="Q116" i="12"/>
  <c r="V116" i="12"/>
  <c r="G123" i="12"/>
  <c r="I123" i="12"/>
  <c r="K123" i="12"/>
  <c r="M123" i="12"/>
  <c r="O123" i="12"/>
  <c r="Q123" i="12"/>
  <c r="V123" i="12"/>
  <c r="G129" i="12"/>
  <c r="M129" i="12" s="1"/>
  <c r="I129" i="12"/>
  <c r="K129" i="12"/>
  <c r="O129" i="12"/>
  <c r="Q129" i="12"/>
  <c r="V129" i="12"/>
  <c r="G135" i="12"/>
  <c r="I135" i="12"/>
  <c r="K135" i="12"/>
  <c r="M135" i="12"/>
  <c r="O135" i="12"/>
  <c r="Q135" i="12"/>
  <c r="V135" i="12"/>
  <c r="G138" i="12"/>
  <c r="M138" i="12" s="1"/>
  <c r="I138" i="12"/>
  <c r="K138" i="12"/>
  <c r="O138" i="12"/>
  <c r="Q138" i="12"/>
  <c r="V138" i="12"/>
  <c r="G142" i="12"/>
  <c r="M142" i="12" s="1"/>
  <c r="M141" i="12" s="1"/>
  <c r="I142" i="12"/>
  <c r="K142" i="12"/>
  <c r="K141" i="12" s="1"/>
  <c r="O142" i="12"/>
  <c r="O141" i="12" s="1"/>
  <c r="Q142" i="12"/>
  <c r="V142" i="12"/>
  <c r="V141" i="12" s="1"/>
  <c r="G145" i="12"/>
  <c r="I145" i="12"/>
  <c r="I141" i="12" s="1"/>
  <c r="K145" i="12"/>
  <c r="M145" i="12"/>
  <c r="O145" i="12"/>
  <c r="Q145" i="12"/>
  <c r="Q141" i="12" s="1"/>
  <c r="V145" i="12"/>
  <c r="G150" i="12"/>
  <c r="M150" i="12" s="1"/>
  <c r="I150" i="12"/>
  <c r="K150" i="12"/>
  <c r="O150" i="12"/>
  <c r="Q150" i="12"/>
  <c r="V150" i="12"/>
  <c r="G153" i="12"/>
  <c r="I153" i="12"/>
  <c r="K153" i="12"/>
  <c r="M153" i="12"/>
  <c r="O153" i="12"/>
  <c r="Q153" i="12"/>
  <c r="V153" i="12"/>
  <c r="G160" i="12"/>
  <c r="I160" i="12"/>
  <c r="I159" i="12" s="1"/>
  <c r="K160" i="12"/>
  <c r="M160" i="12"/>
  <c r="O160" i="12"/>
  <c r="Q160" i="12"/>
  <c r="Q159" i="12" s="1"/>
  <c r="V160" i="12"/>
  <c r="G161" i="12"/>
  <c r="M161" i="12" s="1"/>
  <c r="I161" i="12"/>
  <c r="K161" i="12"/>
  <c r="K159" i="12" s="1"/>
  <c r="O161" i="12"/>
  <c r="Q161" i="12"/>
  <c r="V161" i="12"/>
  <c r="V159" i="12" s="1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O159" i="12" s="1"/>
  <c r="Q163" i="12"/>
  <c r="V163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I166" i="12"/>
  <c r="K166" i="12"/>
  <c r="M166" i="12"/>
  <c r="O166" i="12"/>
  <c r="Q166" i="12"/>
  <c r="V166" i="12"/>
  <c r="G167" i="12"/>
  <c r="M167" i="12" s="1"/>
  <c r="I167" i="12"/>
  <c r="K167" i="12"/>
  <c r="O167" i="12"/>
  <c r="Q167" i="12"/>
  <c r="V167" i="12"/>
  <c r="I168" i="12"/>
  <c r="Q168" i="12"/>
  <c r="G169" i="12"/>
  <c r="G168" i="12" s="1"/>
  <c r="I169" i="12"/>
  <c r="K169" i="12"/>
  <c r="K168" i="12" s="1"/>
  <c r="O169" i="12"/>
  <c r="O168" i="12" s="1"/>
  <c r="Q169" i="12"/>
  <c r="V169" i="12"/>
  <c r="V168" i="12" s="1"/>
  <c r="I174" i="12"/>
  <c r="Q174" i="12"/>
  <c r="G175" i="12"/>
  <c r="M175" i="12" s="1"/>
  <c r="M174" i="12" s="1"/>
  <c r="I175" i="12"/>
  <c r="K175" i="12"/>
  <c r="K174" i="12" s="1"/>
  <c r="O175" i="12"/>
  <c r="O174" i="12" s="1"/>
  <c r="Q175" i="12"/>
  <c r="V175" i="12"/>
  <c r="V174" i="12" s="1"/>
  <c r="G180" i="12"/>
  <c r="G179" i="12" s="1"/>
  <c r="I180" i="12"/>
  <c r="K180" i="12"/>
  <c r="K179" i="12" s="1"/>
  <c r="O180" i="12"/>
  <c r="O179" i="12" s="1"/>
  <c r="Q180" i="12"/>
  <c r="V180" i="12"/>
  <c r="V179" i="12" s="1"/>
  <c r="G182" i="12"/>
  <c r="I182" i="12"/>
  <c r="I179" i="12" s="1"/>
  <c r="K182" i="12"/>
  <c r="M182" i="12"/>
  <c r="O182" i="12"/>
  <c r="Q182" i="12"/>
  <c r="Q179" i="12" s="1"/>
  <c r="V182" i="12"/>
  <c r="G185" i="12"/>
  <c r="M185" i="12" s="1"/>
  <c r="I185" i="12"/>
  <c r="K185" i="12"/>
  <c r="O185" i="12"/>
  <c r="Q185" i="12"/>
  <c r="V185" i="12"/>
  <c r="G189" i="12"/>
  <c r="I189" i="12"/>
  <c r="K189" i="12"/>
  <c r="M189" i="12"/>
  <c r="O189" i="12"/>
  <c r="Q189" i="12"/>
  <c r="V189" i="12"/>
  <c r="G193" i="12"/>
  <c r="M193" i="12" s="1"/>
  <c r="I193" i="12"/>
  <c r="K193" i="12"/>
  <c r="O193" i="12"/>
  <c r="Q193" i="12"/>
  <c r="V193" i="12"/>
  <c r="AE198" i="12"/>
  <c r="AF198" i="12"/>
  <c r="I20" i="1"/>
  <c r="I19" i="1"/>
  <c r="I18" i="1"/>
  <c r="I17" i="1"/>
  <c r="I16" i="1"/>
  <c r="I63" i="1"/>
  <c r="J62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J57" i="1" l="1"/>
  <c r="J53" i="1"/>
  <c r="J60" i="1"/>
  <c r="J55" i="1"/>
  <c r="J58" i="1"/>
  <c r="J56" i="1"/>
  <c r="J51" i="1"/>
  <c r="J54" i="1"/>
  <c r="J59" i="1"/>
  <c r="J52" i="1"/>
  <c r="J61" i="1"/>
  <c r="G28" i="1"/>
  <c r="G23" i="1"/>
  <c r="H39" i="1"/>
  <c r="I39" i="1" s="1"/>
  <c r="I44" i="1" s="1"/>
  <c r="J43" i="1" s="1"/>
  <c r="M8" i="14"/>
  <c r="M15" i="14"/>
  <c r="AF21" i="14"/>
  <c r="AF75" i="13"/>
  <c r="M12" i="13"/>
  <c r="M8" i="13" s="1"/>
  <c r="M159" i="12"/>
  <c r="M87" i="12"/>
  <c r="M180" i="12"/>
  <c r="M179" i="12" s="1"/>
  <c r="G174" i="12"/>
  <c r="M169" i="12"/>
  <c r="M168" i="12" s="1"/>
  <c r="G141" i="12"/>
  <c r="G87" i="12"/>
  <c r="M83" i="12"/>
  <c r="M82" i="12" s="1"/>
  <c r="M66" i="12"/>
  <c r="M58" i="12" s="1"/>
  <c r="M18" i="12"/>
  <c r="M8" i="12" s="1"/>
  <c r="G159" i="12"/>
  <c r="H44" i="1"/>
  <c r="I21" i="1"/>
  <c r="J28" i="1"/>
  <c r="J26" i="1"/>
  <c r="G38" i="1"/>
  <c r="F38" i="1"/>
  <c r="H32" i="1"/>
  <c r="J23" i="1"/>
  <c r="J24" i="1"/>
  <c r="J25" i="1"/>
  <c r="J27" i="1"/>
  <c r="E24" i="1"/>
  <c r="E26" i="1"/>
  <c r="J63" i="1" l="1"/>
  <c r="J39" i="1"/>
  <c r="J44" i="1" s="1"/>
  <c r="A23" i="1"/>
  <c r="A24" i="1" s="1"/>
  <c r="G24" i="1" s="1"/>
  <c r="A27" i="1" s="1"/>
  <c r="A29" i="1" s="1"/>
  <c r="G29" i="1" s="1"/>
  <c r="G27" i="1" s="1"/>
  <c r="J40" i="1"/>
  <c r="J42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DA004965-9DA5-4448-A057-7579026B334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93F13CE-95E0-4D15-85D9-2F65D75C18F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7130327C-671A-4599-82C6-1BE958C7717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3C55DC9-945C-47BA-B5E8-BDF07F3048D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FD79137E-6A41-439F-B786-5A5557A34E2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3CB39C8-8155-4AE9-8D67-7D737021432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<sst xmlns="http://schemas.openxmlformats.org/spreadsheetml/2006/main" count="1320" uniqueCount="469">
  <si>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</si>
  <si>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</si>
  <si>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</si>
  <si>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</si>
  <si>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</si>
  <si>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</si>
  <si>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</si>
  <si>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</si>
  <si>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</si>
  <si>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</si>
  <si>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</si>
  <si>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</si>
  <si>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</si>
  <si>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</si>
  <si>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</si>
  <si>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</si>
  <si>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</si>
  <si>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</si>
  <si>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</si>
  <si>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</si>
  <si>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</si>
  <si>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</si>
  <si>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</si>
  <si>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</si>
  <si>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</si>
  <si>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</si>
  <si>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</si>
  <si>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</si>
  <si>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</si>
  <si>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</si>
  <si>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</si>
  <si>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</si>
  <si>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</si>
  <si>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</si>
  <si>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</si>
  <si>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</si>
  <si>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</si>
  <si>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</si>
  <si>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</si>
  <si>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</si>
  <si>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</si>
  <si>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</si>
  <si>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</si>
  <si>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Pavel Svoboda     www.rozpocet-stavby.cz</t>
  </si>
  <si>
    <t>077_2018</t>
  </si>
  <si>
    <t>Závorový systém v areálu akademie</t>
  </si>
  <si>
    <t>Mendelova univerzita v Brně</t>
  </si>
  <si>
    <t>Zemědělská 1665/1</t>
  </si>
  <si>
    <t>Brno-Černá Pole</t>
  </si>
  <si>
    <t>61300</t>
  </si>
  <si>
    <t>62156489</t>
  </si>
  <si>
    <t>CZ62156489</t>
  </si>
  <si>
    <t>MENHIR projekt, s.r.o.</t>
  </si>
  <si>
    <t>Horní 729/32</t>
  </si>
  <si>
    <t>Brno-Štýřice</t>
  </si>
  <si>
    <t>63900</t>
  </si>
  <si>
    <t>63470250</t>
  </si>
  <si>
    <t>CZ63470250</t>
  </si>
  <si>
    <t>Stavba</t>
  </si>
  <si>
    <t>SO 01</t>
  </si>
  <si>
    <t>1</t>
  </si>
  <si>
    <t>Stavební část</t>
  </si>
  <si>
    <t>2</t>
  </si>
  <si>
    <t>Elektroinstalace</t>
  </si>
  <si>
    <t>3</t>
  </si>
  <si>
    <t>Vedlejší a ostatní náklady</t>
  </si>
  <si>
    <t>Celkem za stavbu</t>
  </si>
  <si>
    <t>CZK</t>
  </si>
  <si>
    <t>Rekapitulace dílů</t>
  </si>
  <si>
    <t>Typ dílu</t>
  </si>
  <si>
    <t>Zemní práce</t>
  </si>
  <si>
    <t>Základy a zvláštní zakládání</t>
  </si>
  <si>
    <t>Svislé a kompletní konstrukce</t>
  </si>
  <si>
    <t>5</t>
  </si>
  <si>
    <t>Komunikace</t>
  </si>
  <si>
    <t>91</t>
  </si>
  <si>
    <t>Doplňující práce na komunikaci</t>
  </si>
  <si>
    <t>951</t>
  </si>
  <si>
    <t>Závory</t>
  </si>
  <si>
    <t>99</t>
  </si>
  <si>
    <t>Staveništní přesun hmot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</si>
  <si>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</si>
  <si>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</si>
  <si>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</si>
  <si>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</si>
  <si>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</si>
  <si>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</si>
  <si>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</si>
  <si>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</si>
  <si>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</si>
  <si>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</si>
  <si>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</si>
  <si>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</si>
  <si>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</si>
  <si>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</si>
  <si>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</si>
  <si>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</si>
  <si>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</si>
  <si>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</si>
  <si>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</si>
  <si>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</si>
  <si>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</si>
  <si>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</si>
  <si>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</si>
  <si>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</si>
  <si>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</si>
  <si>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</si>
  <si>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</si>
  <si>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</si>
  <si>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</si>
  <si>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</si>
  <si>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</si>
  <si>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</si>
  <si>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</si>
  <si>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</si>
  <si>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</si>
  <si>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</si>
  <si>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</si>
  <si>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</si>
  <si>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</si>
  <si>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</si>
  <si>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18/ II</t>
  </si>
  <si>
    <t>RTS 18/ I</t>
  </si>
  <si>
    <t>POL1_</t>
  </si>
  <si>
    <t>s přemístěním hmot na skládku na vzdálenost do 3 m nebo s naložením na dopravní prostředek</t>
  </si>
  <si>
    <t>SPI</t>
  </si>
  <si>
    <t>nová parkovací stání : 40,25*2,25</t>
  </si>
  <si>
    <t>VV</t>
  </si>
  <si>
    <t>113107531R00</t>
  </si>
  <si>
    <t>Odstranění podkladů nebo krytů z kameniva hrubého drceného, v ploše jednotlivě do 50 m2, tloušťka vrstvy 310 mm</t>
  </si>
  <si>
    <t>jz chodník : 22,4</t>
  </si>
  <si>
    <t>113107546R00</t>
  </si>
  <si>
    <t>Odstranění podkladů nebo krytů z kameniva hrubého drceného, v ploše jednotlivě do 50 m2, tloušťka vrstvy 460 mm</t>
  </si>
  <si>
    <t>sz : 7,75*7,85</t>
  </si>
  <si>
    <t>jz : 7,75*7,85</t>
  </si>
  <si>
    <t>113108310R00</t>
  </si>
  <si>
    <t>Odstranění podkladů nebo krytů živičných, v ploše jednotlivě do 50 m2, tloušťka vrstvy 100 mm</t>
  </si>
  <si>
    <t>jz chodník (autocad) : 22,4</t>
  </si>
  <si>
    <t>nová parkovací stání : 40,25*0,05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</si>
  <si>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</si>
  <si>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</si>
  <si>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</si>
  <si>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</si>
  <si>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jz : 40</t>
  </si>
  <si>
    <t>nová parkovací stání : 40,25</t>
  </si>
  <si>
    <t>122201101R00</t>
  </si>
  <si>
    <t>Odkopávky a  prokopávky nezapažené v hornině 3_x000D_
 do 100 m3</t>
  </si>
  <si>
    <t>m3</t>
  </si>
  <si>
    <t>800-1</t>
  </si>
  <si>
    <t>s přehozením výkopku na vzdálenost do 3 m nebo s naložením na dopravní prostředek,</t>
  </si>
  <si>
    <t>jz chodník (autocad) : 22,4*0,33</t>
  </si>
  <si>
    <t>nová parkovací stání : 40,25*2,25*0,6</t>
  </si>
  <si>
    <t>122201109R00</t>
  </si>
  <si>
    <t>Odkopávky a  prokopávky nezapažené v hornině 3_x000D_
 příplatek k cenám za lepivost horniny</t>
  </si>
  <si>
    <t>Položka pořadí 6 : 61,72950</t>
  </si>
  <si>
    <t>-0,5</t>
  </si>
  <si>
    <t>139601102R00</t>
  </si>
  <si>
    <t>Ruční výkop jam, rýh a šachet v hornině 3</t>
  </si>
  <si>
    <t>s přehozením na vzdálenost do 5 m nebo s naložením na ruční dopravní prostředek</t>
  </si>
  <si>
    <t xml:space="preserve">základ pro závory : </t>
  </si>
  <si>
    <t>sz : 0,45*4,55*0,35</t>
  </si>
  <si>
    <t>jz : 0,45*4,55*0,35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</si>
  <si>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</si>
  <si>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</si>
  <si>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</si>
  <si>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Položka pořadí 8 : 1,43325</t>
  </si>
  <si>
    <t>171206111R00</t>
  </si>
  <si>
    <t>Uložení zemin do předepsaných tvarů uložení zemin schopných zúrodnění do násypů předepsaných tvarů s urovnáním</t>
  </si>
  <si>
    <t>823-2</t>
  </si>
  <si>
    <t>schopných zúrodnění nebo zemin výsypek do násypů</t>
  </si>
  <si>
    <t xml:space="preserve">rozprostření vykopané zeminy : </t>
  </si>
  <si>
    <t>181201102R00</t>
  </si>
  <si>
    <t>Úprava pláně v násypech v hornině 1 až 4, se zhutněním</t>
  </si>
  <si>
    <t>vyrovnání výškových rozdílů, plochy vodorovné a plochy do sklonu 1 : 5,</t>
  </si>
  <si>
    <t>-0,75*4,85</t>
  </si>
  <si>
    <t>289970111R00</t>
  </si>
  <si>
    <t>Geotextílie separační, filtrační, zpevňující polypropylén, 300 g/m2</t>
  </si>
  <si>
    <t>800-2</t>
  </si>
  <si>
    <t>460620006RT1</t>
  </si>
  <si>
    <t>Osetí povrchu trávou, včetně dodávky osiva</t>
  </si>
  <si>
    <t>279321312R00</t>
  </si>
  <si>
    <t>Beton základových zdí železový třídy C 20/25</t>
  </si>
  <si>
    <t>801-1</t>
  </si>
  <si>
    <t>bez výztuže</t>
  </si>
  <si>
    <t>sz : 0,45*4,55*1</t>
  </si>
  <si>
    <t>pod obrubník : (1+5,1)*2*0,28*0,28</t>
  </si>
  <si>
    <t>jz : 0,45*4,55*1</t>
  </si>
  <si>
    <t>279351105R00</t>
  </si>
  <si>
    <t>Bednění základových zdí oboustranné, zřízení</t>
  </si>
  <si>
    <t>bednění svislé nebo šikmé (odkloněné), půdorysně přímé nebo zalomené základových zdí ve volných nebo zapažených jámách, rýhách, šachtách, včetně případných vzpěr,</t>
  </si>
  <si>
    <t>sz : (0,45+4,55)*2*0,7</t>
  </si>
  <si>
    <t>(1+5,1)*2*0,3</t>
  </si>
  <si>
    <t>jz : (0,45+4,55)*2*0,7</t>
  </si>
  <si>
    <t>279351106R00</t>
  </si>
  <si>
    <t>Bednění základových zdí oboustranné, odstranění</t>
  </si>
  <si>
    <t>Včetně  očištění, vytřídění a uložení bednicího materiálu.</t>
  </si>
  <si>
    <t>POP</t>
  </si>
  <si>
    <t>Položka pořadí 15 : 21,32000</t>
  </si>
  <si>
    <t>279361821R00</t>
  </si>
  <si>
    <t>Výztuž základových zdí z betonářské oceli 10 505(R)</t>
  </si>
  <si>
    <t>t</t>
  </si>
  <si>
    <t>včetně distančních prvků</t>
  </si>
  <si>
    <t xml:space="preserve">závory ostrúvky : </t>
  </si>
  <si>
    <t>jz : 6,00796*50/1000</t>
  </si>
  <si>
    <t>sz : 6,00796*50/1000</t>
  </si>
  <si>
    <t>380932217R00</t>
  </si>
  <si>
    <t>Dodatečné vlepování betonářské výztuže vlepení betonářské výztuže, D 16 mm, beton, malta 71,6 MPa</t>
  </si>
  <si>
    <t>801-4</t>
  </si>
  <si>
    <t xml:space="preserve">kotvy pro závory : </t>
  </si>
  <si>
    <t>jz : 0,6*4*2</t>
  </si>
  <si>
    <t>sz : 0,6*4*2</t>
  </si>
  <si>
    <t>564261111R00</t>
  </si>
  <si>
    <t>Podklad nebo podsyp ze štěrkopísku tloušťka po zhutnění 200 mm</t>
  </si>
  <si>
    <t>s rozprostřením, vlhčením a zhutněním</t>
  </si>
  <si>
    <t>nová komunikace místo chodníku : 22,4</t>
  </si>
  <si>
    <t>564851111RT2</t>
  </si>
  <si>
    <t>Podklad ze štěrkodrti s rozprostřením a zhutněním frakce 0-32 mm, tloušťka po zhutnění 150 mm</t>
  </si>
  <si>
    <t>564871111RT2</t>
  </si>
  <si>
    <t>Podklad ze štěrkodrti s rozprostřením a zhutněním frakce 0-32 mm, tloušťka po zhutnění 250 mm</t>
  </si>
  <si>
    <t>nová parkovací stání (dvě vrstvy) : 40,25*2,25*2</t>
  </si>
  <si>
    <t>564952111R00</t>
  </si>
  <si>
    <t>Podklad nebo kryt z mechanicky zpevněného kameniva (MZK) tloušťka po zhutnění 150 mm</t>
  </si>
  <si>
    <t>s rozprostřením a zhutněním</t>
  </si>
  <si>
    <t>565141111RT3</t>
  </si>
  <si>
    <t>Podklad z kameniva obaleného asfaltem ACP 16+ až ACP 22+, v pruhu šířky do 3 m, třídy 1, tloušťka po zhutnění 60 mm</t>
  </si>
  <si>
    <t>567132115R00</t>
  </si>
  <si>
    <t>Podklad z kameniva zpevněného cementem KZC 1, tloušťka po zhutnění 200 mm</t>
  </si>
  <si>
    <t>bez dilatačních spár, s rozprostřením a zhutněním, ošetřením povrchu podkladu vodou</t>
  </si>
  <si>
    <t>573111115R00</t>
  </si>
  <si>
    <t>Postřik živičný infiltrační s posypem kamenivem v množství 2,5 kg/m2</t>
  </si>
  <si>
    <t>z asfaltu silničního</t>
  </si>
  <si>
    <t>577131111RT3</t>
  </si>
  <si>
    <t>Beton asfaltový s rozprostřením a zhutněním v pruhu šířky do 3 m, ACO 11+, tloušťky 40 mm, plochy do 200 m2</t>
  </si>
  <si>
    <t>577141112RT3</t>
  </si>
  <si>
    <t>Beton asfaltový s rozprostřením a zhutněním v pruhu šířky do 3 m, ACO 11+ nebo ACO 16+, tloušťky 50 mm, plochy do 200 m2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</si>
  <si>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</si>
  <si>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</si>
  <si>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</si>
  <si>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592452570R</t>
  </si>
  <si>
    <t>dlažba betonová dvouvrstvá; obdélník; dlaždice zatravňovací; šedá; l = 240 mm; š = 170 mm; tl. 80,0 mm; podíl otevřené plochy 27,5 %</t>
  </si>
  <si>
    <t>SPCM</t>
  </si>
  <si>
    <t>POL3_</t>
  </si>
  <si>
    <t>Položka pořadí 28 : 90,56250</t>
  </si>
  <si>
    <t>prořez : 0,05</t>
  </si>
  <si>
    <t>917862111RU2</t>
  </si>
  <si>
    <t>Osazení silničního nebo chodníkového obrubníku včetně dodávky betonovéího obrubníku_x000D_
 rozměru 1000/150/250 mm, stojatého, s boční opěrou z betonu prostého, do lože z betonu prostého C 12/15</t>
  </si>
  <si>
    <t>S dodáním hmot pro lože tl. 80-100 mm.</t>
  </si>
  <si>
    <t>nová parkovací stání : 40,25+2,25+2,25</t>
  </si>
  <si>
    <t>917862111RU3</t>
  </si>
  <si>
    <t>Osazení silničního nebo chodníkového obrubníku včetně dodávky betonovéího obrubníku_x000D_
 rozměru 1000/150/300 mm, stojatého, s boční opěrou z betonu prostého, do lože z betonu prostého C 12/15</t>
  </si>
  <si>
    <t>ostrůvek jz : (4,55+0,75)*2</t>
  </si>
  <si>
    <t>ostrůvek sz : (4,55+0,75)*2</t>
  </si>
  <si>
    <t>chodník jz : 37</t>
  </si>
  <si>
    <t>917862111RV3</t>
  </si>
  <si>
    <t>Osazení silničního nebo chodníkového obrubníku včetně dodávky betonovéího obrubníku_x000D_
 nájezdového 1000/150/150 mm, stojatého, s boční opěrou z betonu prostého, do lože z betonu prostého C 12/15</t>
  </si>
  <si>
    <t>919735112R00</t>
  </si>
  <si>
    <t>Řezání stávajících krytů nebo podkladů živičných, hloubky přes 50 do 100 mm</t>
  </si>
  <si>
    <t>včetně spotřeby vody</t>
  </si>
  <si>
    <t>sz : 7,75*2</t>
  </si>
  <si>
    <t>jz : 7,75*2</t>
  </si>
  <si>
    <t>jz chodník : 37</t>
  </si>
  <si>
    <t>951001</t>
  </si>
  <si>
    <t>Automatická závora ( kotevní sada, rameno závory, klíčový spínač  ), délka ramen 3,0 m</t>
  </si>
  <si>
    <t xml:space="preserve">ks    </t>
  </si>
  <si>
    <t>Vlastní</t>
  </si>
  <si>
    <t>Indiv</t>
  </si>
  <si>
    <t>951001a</t>
  </si>
  <si>
    <t>Klíčový spínač</t>
  </si>
  <si>
    <t>951002</t>
  </si>
  <si>
    <t>Indukční detektor bezpočnostní a zavírací</t>
  </si>
  <si>
    <t>951002a</t>
  </si>
  <si>
    <t>Smyčka do vozovky ( 1,8 x 2,5 m )</t>
  </si>
  <si>
    <t>951003</t>
  </si>
  <si>
    <t>Indukční detektor přítomnosti</t>
  </si>
  <si>
    <t>951003a</t>
  </si>
  <si>
    <t>Smyčka do vozovky ( 1,8 x 3,75 m )</t>
  </si>
  <si>
    <t>951004</t>
  </si>
  <si>
    <t>Kovový sloupek pro instalaci ovládacích prvků výjezdové závory vč. kotevní sady, výška sloupku 1210 mm</t>
  </si>
  <si>
    <t>951005</t>
  </si>
  <si>
    <t>Montáž zařízení, oživení, doprava, zaškolení obsluhy</t>
  </si>
  <si>
    <t>ks</t>
  </si>
  <si>
    <t>998223011R00</t>
  </si>
  <si>
    <t>Přesun hmot pozemních komunikací, kryt dlážděný jakékoliv délky objektu</t>
  </si>
  <si>
    <t>POL7_</t>
  </si>
  <si>
    <t>vodorovně do 200 m</t>
  </si>
  <si>
    <t xml:space="preserve">Hmotnosti z položek s pořadovými čísly: : </t>
  </si>
  <si>
    <t xml:space="preserve">12,13,14,15,17,18,19,20,21,22,23,24,25,26,27,28,29,30,31,32, : </t>
  </si>
  <si>
    <t>Součet: : 421,62149</t>
  </si>
  <si>
    <t>783851223R00</t>
  </si>
  <si>
    <t>Nátěry omítek a betonů epoxidové, epoxidehtové a epoxiesterové epoxidové, betonové podlahy, dvojnásobné</t>
  </si>
  <si>
    <t>800-783</t>
  </si>
  <si>
    <t>včetně penetrace.</t>
  </si>
  <si>
    <t>ostrůvek jz : 0,45+4,55</t>
  </si>
  <si>
    <t>ostrůvek sz : 0,45*4,55</t>
  </si>
  <si>
    <t>979990112R00</t>
  </si>
  <si>
    <t xml:space="preserve">Poplatek za skládku obalovaný asfalt </t>
  </si>
  <si>
    <t>801-3</t>
  </si>
  <si>
    <t>Dem.hmotnost položky pořadí 4 : 32,13925</t>
  </si>
  <si>
    <t>979990001R00</t>
  </si>
  <si>
    <t>Poplatek za skládku stavební suti</t>
  </si>
  <si>
    <t>suť celkem : 266,4799</t>
  </si>
  <si>
    <t>- asfalt : -32,13925</t>
  </si>
  <si>
    <t>979081111R00</t>
  </si>
  <si>
    <t>Odvoz suti a vybouraných hmot na skládku do 1 km</t>
  </si>
  <si>
    <t>POL8_</t>
  </si>
  <si>
    <t xml:space="preserve">Demontážní hmotnosti z položek s pořadovými čísly: : </t>
  </si>
  <si>
    <t xml:space="preserve">1,2,3,4,5, : </t>
  </si>
  <si>
    <t>Součet: : 266,47990</t>
  </si>
  <si>
    <t>979081121R00</t>
  </si>
  <si>
    <t>Odvoz suti a vybouraných hmot na skládku příplatek za každý další 1 km</t>
  </si>
  <si>
    <t>Součet: : 1332,39950</t>
  </si>
  <si>
    <t>979082111R00</t>
  </si>
  <si>
    <t>Vnitrostaveništní doprava suti a vybouraných hmot do 10 m</t>
  </si>
  <si>
    <t>SUM</t>
  </si>
  <si>
    <t>END</t>
  </si>
  <si>
    <t>0101067</t>
  </si>
  <si>
    <t>Koleno kovové se závitem; 6142 ZN</t>
  </si>
  <si>
    <t>POL3_0</t>
  </si>
  <si>
    <t>0101069</t>
  </si>
  <si>
    <t>Trubka kovová pancéřová se závitem; 6042 ZN (pu)</t>
  </si>
  <si>
    <t>0101076</t>
  </si>
  <si>
    <t>Trubka korugovaná KOPOFLEX ohebná ; 09040/LD</t>
  </si>
  <si>
    <t>0101079</t>
  </si>
  <si>
    <t>Trubka korugovaná KOPOFLEX ohebná ; 09090/LD</t>
  </si>
  <si>
    <t>0101114</t>
  </si>
  <si>
    <t>Vývodka pro ocelovou trubku, vnější; 4842/P</t>
  </si>
  <si>
    <t>0101115</t>
  </si>
  <si>
    <t>Příprava tras pro vedení kabelů</t>
  </si>
  <si>
    <t>POL1_1</t>
  </si>
  <si>
    <t>0101123</t>
  </si>
  <si>
    <t>Trubka pro optický kabel HDPE 06040</t>
  </si>
  <si>
    <t>0101124</t>
  </si>
  <si>
    <t>Trubka ohebná bezhalogenová samozhášivá APACS 42</t>
  </si>
  <si>
    <t>0101161</t>
  </si>
  <si>
    <t>Příchytka pro trubku DN40 ; 5240 D</t>
  </si>
  <si>
    <t>0105006</t>
  </si>
  <si>
    <t>osaz.hmožd.do zdi z pál.cihel/stř.tvrd.kamene HM 8</t>
  </si>
  <si>
    <t>0201001</t>
  </si>
  <si>
    <t>HILTI - protipožární otvor zdí, tl.400mm - do 0,1m2 (0,3x0,35m) - S90 - CP671</t>
  </si>
  <si>
    <t>0804017</t>
  </si>
  <si>
    <t>KABEL ; CYKY-J 5x2,5 (TR)</t>
  </si>
  <si>
    <t>0804035</t>
  </si>
  <si>
    <t>KABEL ; CYKY-J 5x10 (TR)</t>
  </si>
  <si>
    <t>0804036</t>
  </si>
  <si>
    <t>KABEL ; CYKY-J 4x16 (TR)</t>
  </si>
  <si>
    <t>1001001</t>
  </si>
  <si>
    <t>ukonč.vod.v rozv.vč.zap.a konc.do 2.5mm2</t>
  </si>
  <si>
    <t>1001003</t>
  </si>
  <si>
    <t>ukonč.vod.v rozv.vč.zap.a konc.do 16mm2</t>
  </si>
  <si>
    <t>1009001</t>
  </si>
  <si>
    <t>Spojka epoxid. Pro celoplast.kab. Do 4x25 mm2 1kV</t>
  </si>
  <si>
    <t>1201144</t>
  </si>
  <si>
    <t>Jistič C32/3, 10kA (do stáv.rozváděče R1.8)</t>
  </si>
  <si>
    <t>1202003</t>
  </si>
  <si>
    <t>Pojistka nožová, vel.00, 16A gG (do nového rozváděče SS300)</t>
  </si>
  <si>
    <t>Pojistka nožová, vel.00, 32A gG (do nového rozváděče SS300)</t>
  </si>
  <si>
    <t>POL12_0</t>
  </si>
  <si>
    <t>1906034</t>
  </si>
  <si>
    <t>Skříň přípojková, kompaktní pilíř, ESTA SS300/NKE2P</t>
  </si>
  <si>
    <t>2004006</t>
  </si>
  <si>
    <t>Demontáž stávajícího stožáru VO, rozbourání základu</t>
  </si>
  <si>
    <t>Osazení stávajícího stožáru VO do nového základu</t>
  </si>
  <si>
    <t>POL12_1</t>
  </si>
  <si>
    <t>2201002</t>
  </si>
  <si>
    <t>OCEL POZINK.; PASOVINA 30/4 uzem. na povrchu bez nátěru</t>
  </si>
  <si>
    <t>2201010</t>
  </si>
  <si>
    <t>Svodový vodič FeZn-drát-prům.10mm (0,62kg/m) - bez mont.podpěr</t>
  </si>
  <si>
    <t>2204002</t>
  </si>
  <si>
    <t>SVORKA UZEMNOVACI ; SR-02 (SR2b) - pásek-pásek</t>
  </si>
  <si>
    <t>2204003</t>
  </si>
  <si>
    <t>SVORKA UZEMNOVACI ; SR-03 (SR3b) - pásek-drát</t>
  </si>
  <si>
    <t>2204004</t>
  </si>
  <si>
    <t>SVORKA ; SP-1 připojovací</t>
  </si>
  <si>
    <t>2205026</t>
  </si>
  <si>
    <t>nátěr zemnící svorky asfaltem - v zemi</t>
  </si>
  <si>
    <t>2902004</t>
  </si>
  <si>
    <t>Vyhledání stávajících rozvodů</t>
  </si>
  <si>
    <t>hod</t>
  </si>
  <si>
    <t>2903001</t>
  </si>
  <si>
    <t>Revize a vystavení výchozí revizní zprávy</t>
  </si>
  <si>
    <t>2903012</t>
  </si>
  <si>
    <t>Spolupráce s revizním technikem</t>
  </si>
  <si>
    <t>2906001</t>
  </si>
  <si>
    <t>Nespecifikované montážní práce</t>
  </si>
  <si>
    <t>POL13_0</t>
  </si>
  <si>
    <t>2906007</t>
  </si>
  <si>
    <t>Úpravy ve stávajícím rozváděči</t>
  </si>
  <si>
    <t>2906014</t>
  </si>
  <si>
    <t>Zabezpečení pracoviště</t>
  </si>
  <si>
    <t>2906016</t>
  </si>
  <si>
    <t>Práce s autoplošinou s montérem</t>
  </si>
  <si>
    <t>4013009</t>
  </si>
  <si>
    <t>Ukončení datového kabelu UTP</t>
  </si>
  <si>
    <t>4601012</t>
  </si>
  <si>
    <t>vytyč.trati kab.vedení v zastavěném prostoru</t>
  </si>
  <si>
    <t>km</t>
  </si>
  <si>
    <t>4603005</t>
  </si>
  <si>
    <t>sejmutí drnu</t>
  </si>
  <si>
    <t>4603013</t>
  </si>
  <si>
    <t>Položení stávající chodníkové dlažby</t>
  </si>
  <si>
    <t>4605009</t>
  </si>
  <si>
    <t>jáma pro J stožár jedn.9-10m v rovině zem.tř.3</t>
  </si>
  <si>
    <t>4605020</t>
  </si>
  <si>
    <t>Strojní výkop zem.tř. 3-4 (startovací jáma pro protlak)</t>
  </si>
  <si>
    <t>4605022</t>
  </si>
  <si>
    <t>ruční výkop jámy zem.tř.3-4 (pro SS300)</t>
  </si>
  <si>
    <t>4608001</t>
  </si>
  <si>
    <t>betonový základ do rostlé zeminy bez bednění (pro SS300)</t>
  </si>
  <si>
    <t>4610008</t>
  </si>
  <si>
    <t>pouzdrový zákl.pro stožár VO v trase 300x1500mm</t>
  </si>
  <si>
    <t>4610009</t>
  </si>
  <si>
    <t>betonová hlava stožáru do 500x500mm</t>
  </si>
  <si>
    <t>4620023</t>
  </si>
  <si>
    <t>kabel.rýha 35cm šíř. 70cm hl. zem.tř.3</t>
  </si>
  <si>
    <t>4620073</t>
  </si>
  <si>
    <t>kabel.rýha 50cm/šíř. 120cm/hl. zem.tř.3</t>
  </si>
  <si>
    <t>4630003</t>
  </si>
  <si>
    <t>hutnění zeminy vrstvy 20cm</t>
  </si>
  <si>
    <t>4642010</t>
  </si>
  <si>
    <t>podkladová vrstva - písek tl.10cm,š-35cm</t>
  </si>
  <si>
    <t>4649002</t>
  </si>
  <si>
    <t>fólie výstražná z PVC šířky 33cm</t>
  </si>
  <si>
    <t>4651018</t>
  </si>
  <si>
    <t>Protlak pod vozovkou prům.110mm</t>
  </si>
  <si>
    <t>4651019</t>
  </si>
  <si>
    <t>Protlak pod vozovkou prům.250mm</t>
  </si>
  <si>
    <t>4656023</t>
  </si>
  <si>
    <t>ruč.zához.kab.rýhy 35cm šíř.70cm hl.zem.tř.3</t>
  </si>
  <si>
    <t>4656073</t>
  </si>
  <si>
    <t>ruč.zához.kab.rýhy 50cm šíř.120cm hl.zem.tř.3</t>
  </si>
  <si>
    <t>4662002</t>
  </si>
  <si>
    <t>osetí povrchu travou</t>
  </si>
  <si>
    <t>4662005</t>
  </si>
  <si>
    <t>provizorní úprava terénu zem.tř.3</t>
  </si>
  <si>
    <t>4668004</t>
  </si>
  <si>
    <t>průraz zdivem cihla tl.15cm</t>
  </si>
  <si>
    <t>4668006</t>
  </si>
  <si>
    <t>průraz zdivem cihla tl.45cm</t>
  </si>
  <si>
    <t>8009004</t>
  </si>
  <si>
    <t>vysek.rýh cihla do hl.50mm š.do 100mm</t>
  </si>
  <si>
    <t>8015004</t>
  </si>
  <si>
    <t>Omítnutí rýh - stěna S=300mm váp.hladká</t>
  </si>
  <si>
    <t>8015007</t>
  </si>
  <si>
    <t>Štuky - drážka do 50x100mm</t>
  </si>
  <si>
    <t>8015010</t>
  </si>
  <si>
    <t>začištění průrazu s chráničkou</t>
  </si>
  <si>
    <t>8201011</t>
  </si>
  <si>
    <t>Rozebrání stávající chodníkové dlažby</t>
  </si>
  <si>
    <t>9902002</t>
  </si>
  <si>
    <t>Zkreslení skutečného stavu na stavbě</t>
  </si>
  <si>
    <t>005111021R</t>
  </si>
  <si>
    <t>Vytyčení inženýrských sítí</t>
  </si>
  <si>
    <t>Soubor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</si>
  <si>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</si>
  <si>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</si>
  <si>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</si>
  <si>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</si>
  <si>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</si>
  <si>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</si>
  <si>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</si>
  <si>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</si>
  <si>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</si>
  <si>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</si>
  <si>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</si>
  <si>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</si>
  <si>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005241020R</t>
  </si>
  <si>
    <t xml:space="preserve">Geodetické zaměření skutečného provedení  </t>
  </si>
  <si>
    <t>005241010R</t>
  </si>
  <si>
    <t xml:space="preserve">Dokumentace skutečného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</si>
</sst>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kVe5ZO+KUzrBJ/dQGg6xFzpipsQwWD08Toj7a/tV93fe7MpsOh2VO6mf2Po14vazUK7PcrBmkVjxtrfgngsRKw==" saltValue="4flDvnmcVv/AD8GPlsE72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6" t="s">
        <v>41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0" t="s">
        <v>22</v>
      </c>
      <c r="C2" s="101"/>
      <c r="D2" s="102" t="s">
        <v>44</v>
      </c>
      <c r="E2" s="103" t="s">
        <v>45</v>
      </c>
      <c r="F2" s="104"/>
      <c r="G2" s="104"/>
      <c r="H2" s="104"/>
      <c r="I2" s="104"/>
      <c r="J2" s="105"/>
      <c r="O2" s="2"/>
    </row>
    <row r="3" spans="1:15" ht="27" hidden="1" customHeight="1" x14ac:dyDescent="0.2">
      <c r="A3" s="3"/>
      <c r="B3" s="106"/>
      <c r="C3" s="101"/>
      <c r="D3" s="107"/>
      <c r="E3" s="108"/>
      <c r="F3" s="109"/>
      <c r="G3" s="109"/>
      <c r="H3" s="109"/>
      <c r="I3" s="109"/>
      <c r="J3" s="110"/>
    </row>
    <row r="4" spans="1:15" ht="23.25" customHeight="1" x14ac:dyDescent="0.2">
      <c r="A4" s="3"/>
      <c r="B4" s="111"/>
      <c r="C4" s="112"/>
      <c r="D4" s="113"/>
      <c r="E4" s="114"/>
      <c r="F4" s="114"/>
      <c r="G4" s="114"/>
      <c r="H4" s="114"/>
      <c r="I4" s="114"/>
      <c r="J4" s="115"/>
    </row>
    <row r="5" spans="1:15" ht="24" customHeight="1" x14ac:dyDescent="0.2">
      <c r="A5" s="3"/>
      <c r="B5" s="41" t="s">
        <v>42</v>
      </c>
      <c r="C5" s="4"/>
      <c r="D5" s="116" t="s">
        <v>46</v>
      </c>
      <c r="E5" s="24"/>
      <c r="F5" s="24"/>
      <c r="G5" s="24"/>
      <c r="H5" s="26" t="s">
        <v>40</v>
      </c>
      <c r="I5" s="116" t="s">
        <v>50</v>
      </c>
      <c r="J5" s="10"/>
    </row>
    <row r="6" spans="1:15" ht="15.75" customHeight="1" x14ac:dyDescent="0.2">
      <c r="A6" s="3"/>
      <c r="B6" s="36"/>
      <c r="C6" s="24"/>
      <c r="D6" s="116" t="s">
        <v>47</v>
      </c>
      <c r="E6" s="24"/>
      <c r="F6" s="24"/>
      <c r="G6" s="24"/>
      <c r="H6" s="26" t="s">
        <v>34</v>
      </c>
      <c r="I6" s="116" t="s">
        <v>51</v>
      </c>
      <c r="J6" s="10"/>
    </row>
    <row r="7" spans="1:15" ht="15.75" customHeight="1" x14ac:dyDescent="0.2">
      <c r="A7" s="3"/>
      <c r="B7" s="37"/>
      <c r="C7" s="25"/>
      <c r="D7" s="118" t="s">
        <v>49</v>
      </c>
      <c r="E7" s="117" t="s">
        <v>48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119" t="s">
        <v>52</v>
      </c>
      <c r="E8" s="4"/>
      <c r="F8" s="4"/>
      <c r="G8" s="40"/>
      <c r="H8" s="26" t="s">
        <v>40</v>
      </c>
      <c r="I8" s="116" t="s">
        <v>56</v>
      </c>
      <c r="J8" s="10"/>
    </row>
    <row r="9" spans="1:15" ht="15.75" hidden="1" customHeight="1" x14ac:dyDescent="0.2">
      <c r="A9" s="3"/>
      <c r="B9" s="3"/>
      <c r="C9" s="4"/>
      <c r="D9" s="119" t="s">
        <v>53</v>
      </c>
      <c r="E9" s="4"/>
      <c r="F9" s="4"/>
      <c r="G9" s="40"/>
      <c r="H9" s="26" t="s">
        <v>34</v>
      </c>
      <c r="I9" s="116" t="s">
        <v>57</v>
      </c>
      <c r="J9" s="10"/>
    </row>
    <row r="10" spans="1:15" ht="15.75" hidden="1" customHeight="1" x14ac:dyDescent="0.2">
      <c r="A10" s="3"/>
      <c r="B10" s="46"/>
      <c r="C10" s="25"/>
      <c r="D10" s="121" t="s">
        <v>55</v>
      </c>
      <c r="E10" s="120" t="s">
        <v>54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6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37"/>
      <c r="C13" s="25"/>
      <c r="D13" s="126"/>
      <c r="E13" s="124"/>
      <c r="F13" s="125"/>
      <c r="G13" s="125"/>
      <c r="H13" s="27"/>
      <c r="I13" s="30"/>
      <c r="J13" s="45"/>
    </row>
    <row r="14" spans="1:15" ht="24" hidden="1" customHeight="1" x14ac:dyDescent="0.2">
      <c r="A14" s="3"/>
      <c r="B14" s="60" t="s">
        <v>21</v>
      </c>
      <c r="C14" s="61"/>
      <c r="D14" s="62" t="s">
        <v>43</v>
      </c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92"/>
      <c r="F15" s="92"/>
      <c r="G15" s="93"/>
      <c r="H15" s="93"/>
      <c r="I15" s="93" t="s">
        <v>29</v>
      </c>
      <c r="J15" s="94"/>
    </row>
    <row r="16" spans="1:15" ht="23.25" customHeight="1" x14ac:dyDescent="0.2">
      <c r="A16" s="190" t="s">
        <v>24</v>
      </c>
      <c r="B16" s="51" t="s">
        <v>24</v>
      </c>
      <c r="C16" s="52"/>
      <c r="D16" s="53"/>
      <c r="E16" s="79"/>
      <c r="F16" s="80"/>
      <c r="G16" s="79"/>
      <c r="H16" s="80"/>
      <c r="I16" s="79">
        <f>SUMIF(F51:F62,A16,I51:I62)+SUMIF(F51:F62,"PSU",I51:I62)</f>
        <v>0</v>
      </c>
      <c r="J16" s="81"/>
    </row>
    <row r="17" spans="1:10" ht="23.25" customHeight="1" x14ac:dyDescent="0.2">
      <c r="A17" s="190" t="s">
        <v>25</v>
      </c>
      <c r="B17" s="51" t="s">
        <v>25</v>
      </c>
      <c r="C17" s="52"/>
      <c r="D17" s="53"/>
      <c r="E17" s="79"/>
      <c r="F17" s="80"/>
      <c r="G17" s="79"/>
      <c r="H17" s="80"/>
      <c r="I17" s="79">
        <f>SUMIF(F51:F62,A17,I51:I62)</f>
        <v>0</v>
      </c>
      <c r="J17" s="81"/>
    </row>
    <row r="18" spans="1:10" ht="23.25" customHeight="1" x14ac:dyDescent="0.2">
      <c r="A18" s="190" t="s">
        <v>26</v>
      </c>
      <c r="B18" s="51" t="s">
        <v>26</v>
      </c>
      <c r="C18" s="52"/>
      <c r="D18" s="53"/>
      <c r="E18" s="79"/>
      <c r="F18" s="80"/>
      <c r="G18" s="79"/>
      <c r="H18" s="80"/>
      <c r="I18" s="79">
        <f>SUMIF(F51:F62,A18,I51:I62)</f>
        <v>0</v>
      </c>
      <c r="J18" s="81"/>
    </row>
    <row r="19" spans="1:10" ht="23.25" customHeight="1" x14ac:dyDescent="0.2">
      <c r="A19" s="190" t="s">
        <v>88</v>
      </c>
      <c r="B19" s="51" t="s">
        <v>27</v>
      </c>
      <c r="C19" s="52"/>
      <c r="D19" s="53"/>
      <c r="E19" s="79"/>
      <c r="F19" s="80"/>
      <c r="G19" s="79"/>
      <c r="H19" s="80"/>
      <c r="I19" s="79">
        <f>SUMIF(F51:F62,A19,I51:I62)</f>
        <v>0</v>
      </c>
      <c r="J19" s="81"/>
    </row>
    <row r="20" spans="1:10" ht="23.25" customHeight="1" x14ac:dyDescent="0.2">
      <c r="A20" s="190" t="s">
        <v>89</v>
      </c>
      <c r="B20" s="51" t="s">
        <v>28</v>
      </c>
      <c r="C20" s="52"/>
      <c r="D20" s="53"/>
      <c r="E20" s="79"/>
      <c r="F20" s="80"/>
      <c r="G20" s="79"/>
      <c r="H20" s="80"/>
      <c r="I20" s="79">
        <f>SUMIF(F51:F62,A20,I51:I62)</f>
        <v>0</v>
      </c>
      <c r="J20" s="81"/>
    </row>
    <row r="21" spans="1:10" ht="23.25" customHeight="1" x14ac:dyDescent="0.2">
      <c r="A21" s="3"/>
      <c r="B21" s="68" t="s">
        <v>29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35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67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43427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/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58</v>
      </c>
      <c r="C39" s="143"/>
      <c r="D39" s="144"/>
      <c r="E39" s="144"/>
      <c r="F39" s="145">
        <f>'SO 01 1 Pol'!AE198+'SO 01 2 Pol'!AE75+'SO 01 3 Pol'!AE21</f>
        <v>0</v>
      </c>
      <c r="G39" s="146">
        <f>'SO 01 1 Pol'!AF198+'SO 01 2 Pol'!AF75+'SO 01 3 Pol'!AF21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2">
        <v>2</v>
      </c>
      <c r="B40" s="149" t="s">
        <v>59</v>
      </c>
      <c r="C40" s="150" t="s">
        <v>45</v>
      </c>
      <c r="D40" s="151"/>
      <c r="E40" s="151"/>
      <c r="F40" s="152">
        <f>'SO 01 1 Pol'!AE198+'SO 01 2 Pol'!AE75+'SO 01 3 Pol'!AE21</f>
        <v>0</v>
      </c>
      <c r="G40" s="153">
        <f>'SO 01 1 Pol'!AF198+'SO 01 2 Pol'!AF75+'SO 01 3 Pol'!AF21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2">
        <v>3</v>
      </c>
      <c r="B41" s="155" t="s">
        <v>60</v>
      </c>
      <c r="C41" s="143" t="s">
        <v>61</v>
      </c>
      <c r="D41" s="144"/>
      <c r="E41" s="144"/>
      <c r="F41" s="156">
        <f>'SO 01 1 Pol'!AE198</f>
        <v>0</v>
      </c>
      <c r="G41" s="147">
        <f>'SO 01 1 Pol'!AF198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2">
        <v>3</v>
      </c>
      <c r="B42" s="155" t="s">
        <v>62</v>
      </c>
      <c r="C42" s="143" t="s">
        <v>63</v>
      </c>
      <c r="D42" s="144"/>
      <c r="E42" s="144"/>
      <c r="F42" s="156">
        <f>'SO 01 2 Pol'!AE75</f>
        <v>0</v>
      </c>
      <c r="G42" s="147">
        <f>'SO 01 2 Pol'!AF75</f>
        <v>0</v>
      </c>
      <c r="H42" s="147">
        <f>(F42*SazbaDPH1/100)+(G42*SazbaDPH2/100)</f>
        <v>0</v>
      </c>
      <c r="I42" s="147">
        <f>F42+G42+H42</f>
        <v>0</v>
      </c>
      <c r="J42" s="148" t="str">
        <f>IF(CenaCelkemVypocet=0,"",I42/CenaCelkemVypocet*100)</f>
        <v/>
      </c>
    </row>
    <row r="43" spans="1:10" ht="25.5" customHeight="1" x14ac:dyDescent="0.2">
      <c r="A43" s="132">
        <v>3</v>
      </c>
      <c r="B43" s="155" t="s">
        <v>64</v>
      </c>
      <c r="C43" s="143" t="s">
        <v>65</v>
      </c>
      <c r="D43" s="144"/>
      <c r="E43" s="144"/>
      <c r="F43" s="156">
        <f>'SO 01 3 Pol'!AE21</f>
        <v>0</v>
      </c>
      <c r="G43" s="147">
        <f>'SO 01 3 Pol'!AF21</f>
        <v>0</v>
      </c>
      <c r="H43" s="147">
        <f>(F43*SazbaDPH1/100)+(G43*SazbaDPH2/100)</f>
        <v>0</v>
      </c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2"/>
      <c r="B44" s="157" t="s">
        <v>66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75" x14ac:dyDescent="0.25">
      <c r="B48" s="172" t="s">
        <v>68</v>
      </c>
    </row>
    <row r="50" spans="1:10" ht="25.5" customHeight="1" x14ac:dyDescent="0.2">
      <c r="A50" s="173"/>
      <c r="B50" s="176" t="s">
        <v>17</v>
      </c>
      <c r="C50" s="176" t="s">
        <v>5</v>
      </c>
      <c r="D50" s="177"/>
      <c r="E50" s="177"/>
      <c r="F50" s="178" t="s">
        <v>69</v>
      </c>
      <c r="G50" s="178"/>
      <c r="H50" s="178"/>
      <c r="I50" s="178" t="s">
        <v>29</v>
      </c>
      <c r="J50" s="178" t="s">
        <v>0</v>
      </c>
    </row>
    <row r="51" spans="1:10" ht="25.5" customHeight="1" x14ac:dyDescent="0.2">
      <c r="A51" s="174"/>
      <c r="B51" s="179" t="s">
        <v>60</v>
      </c>
      <c r="C51" s="180" t="s">
        <v>70</v>
      </c>
      <c r="D51" s="181"/>
      <c r="E51" s="181"/>
      <c r="F51" s="186" t="s">
        <v>24</v>
      </c>
      <c r="G51" s="187"/>
      <c r="H51" s="187"/>
      <c r="I51" s="187">
        <f>'SO 01 1 Pol'!G8</f>
        <v>0</v>
      </c>
      <c r="J51" s="184" t="str">
        <f>IF(I63=0,"",I51/I63*100)</f>
        <v/>
      </c>
    </row>
    <row r="52" spans="1:10" ht="25.5" customHeight="1" x14ac:dyDescent="0.2">
      <c r="A52" s="174"/>
      <c r="B52" s="179" t="s">
        <v>62</v>
      </c>
      <c r="C52" s="180" t="s">
        <v>71</v>
      </c>
      <c r="D52" s="181"/>
      <c r="E52" s="181"/>
      <c r="F52" s="186" t="s">
        <v>24</v>
      </c>
      <c r="G52" s="187"/>
      <c r="H52" s="187"/>
      <c r="I52" s="187">
        <f>'SO 01 1 Pol'!G58</f>
        <v>0</v>
      </c>
      <c r="J52" s="184" t="str">
        <f>IF(I63=0,"",I52/I63*100)</f>
        <v/>
      </c>
    </row>
    <row r="53" spans="1:10" ht="25.5" customHeight="1" x14ac:dyDescent="0.2">
      <c r="A53" s="174"/>
      <c r="B53" s="179" t="s">
        <v>64</v>
      </c>
      <c r="C53" s="180" t="s">
        <v>72</v>
      </c>
      <c r="D53" s="181"/>
      <c r="E53" s="181"/>
      <c r="F53" s="186" t="s">
        <v>24</v>
      </c>
      <c r="G53" s="187"/>
      <c r="H53" s="187"/>
      <c r="I53" s="187">
        <f>'SO 01 1 Pol'!G82</f>
        <v>0</v>
      </c>
      <c r="J53" s="184" t="str">
        <f>IF(I63=0,"",I53/I63*100)</f>
        <v/>
      </c>
    </row>
    <row r="54" spans="1:10" ht="25.5" customHeight="1" x14ac:dyDescent="0.2">
      <c r="A54" s="174"/>
      <c r="B54" s="179" t="s">
        <v>73</v>
      </c>
      <c r="C54" s="180" t="s">
        <v>74</v>
      </c>
      <c r="D54" s="181"/>
      <c r="E54" s="181"/>
      <c r="F54" s="186" t="s">
        <v>24</v>
      </c>
      <c r="G54" s="187"/>
      <c r="H54" s="187"/>
      <c r="I54" s="187">
        <f>'SO 01 1 Pol'!G87</f>
        <v>0</v>
      </c>
      <c r="J54" s="184" t="str">
        <f>IF(I63=0,"",I54/I63*100)</f>
        <v/>
      </c>
    </row>
    <row r="55" spans="1:10" ht="25.5" customHeight="1" x14ac:dyDescent="0.2">
      <c r="A55" s="174"/>
      <c r="B55" s="179" t="s">
        <v>75</v>
      </c>
      <c r="C55" s="180" t="s">
        <v>76</v>
      </c>
      <c r="D55" s="181"/>
      <c r="E55" s="181"/>
      <c r="F55" s="186" t="s">
        <v>24</v>
      </c>
      <c r="G55" s="187"/>
      <c r="H55" s="187"/>
      <c r="I55" s="187">
        <f>'SO 01 1 Pol'!G141</f>
        <v>0</v>
      </c>
      <c r="J55" s="184" t="str">
        <f>IF(I63=0,"",I55/I63*100)</f>
        <v/>
      </c>
    </row>
    <row r="56" spans="1:10" ht="25.5" customHeight="1" x14ac:dyDescent="0.2">
      <c r="A56" s="174"/>
      <c r="B56" s="179" t="s">
        <v>77</v>
      </c>
      <c r="C56" s="180" t="s">
        <v>78</v>
      </c>
      <c r="D56" s="181"/>
      <c r="E56" s="181"/>
      <c r="F56" s="186" t="s">
        <v>24</v>
      </c>
      <c r="G56" s="187"/>
      <c r="H56" s="187"/>
      <c r="I56" s="187">
        <f>'SO 01 1 Pol'!G159</f>
        <v>0</v>
      </c>
      <c r="J56" s="184" t="str">
        <f>IF(I63=0,"",I56/I63*100)</f>
        <v/>
      </c>
    </row>
    <row r="57" spans="1:10" ht="25.5" customHeight="1" x14ac:dyDescent="0.2">
      <c r="A57" s="174"/>
      <c r="B57" s="179" t="s">
        <v>79</v>
      </c>
      <c r="C57" s="180" t="s">
        <v>80</v>
      </c>
      <c r="D57" s="181"/>
      <c r="E57" s="181"/>
      <c r="F57" s="186" t="s">
        <v>24</v>
      </c>
      <c r="G57" s="187"/>
      <c r="H57" s="187"/>
      <c r="I57" s="187">
        <f>'SO 01 1 Pol'!G168</f>
        <v>0</v>
      </c>
      <c r="J57" s="184" t="str">
        <f>IF(I63=0,"",I57/I63*100)</f>
        <v/>
      </c>
    </row>
    <row r="58" spans="1:10" ht="25.5" customHeight="1" x14ac:dyDescent="0.2">
      <c r="A58" s="174"/>
      <c r="B58" s="179" t="s">
        <v>81</v>
      </c>
      <c r="C58" s="180" t="s">
        <v>82</v>
      </c>
      <c r="D58" s="181"/>
      <c r="E58" s="181"/>
      <c r="F58" s="186" t="s">
        <v>25</v>
      </c>
      <c r="G58" s="187"/>
      <c r="H58" s="187"/>
      <c r="I58" s="187">
        <f>'SO 01 1 Pol'!G174</f>
        <v>0</v>
      </c>
      <c r="J58" s="184" t="str">
        <f>IF(I63=0,"",I58/I63*100)</f>
        <v/>
      </c>
    </row>
    <row r="59" spans="1:10" ht="25.5" customHeight="1" x14ac:dyDescent="0.2">
      <c r="A59" s="174"/>
      <c r="B59" s="179" t="s">
        <v>83</v>
      </c>
      <c r="C59" s="180" t="s">
        <v>84</v>
      </c>
      <c r="D59" s="181"/>
      <c r="E59" s="181"/>
      <c r="F59" s="186" t="s">
        <v>26</v>
      </c>
      <c r="G59" s="187"/>
      <c r="H59" s="187"/>
      <c r="I59" s="187">
        <f>'SO 01 2 Pol'!G8</f>
        <v>0</v>
      </c>
      <c r="J59" s="184" t="str">
        <f>IF(I63=0,"",I59/I63*100)</f>
        <v/>
      </c>
    </row>
    <row r="60" spans="1:10" ht="25.5" customHeight="1" x14ac:dyDescent="0.2">
      <c r="A60" s="174"/>
      <c r="B60" s="179" t="s">
        <v>85</v>
      </c>
      <c r="C60" s="180" t="s">
        <v>86</v>
      </c>
      <c r="D60" s="181"/>
      <c r="E60" s="181"/>
      <c r="F60" s="186" t="s">
        <v>87</v>
      </c>
      <c r="G60" s="187"/>
      <c r="H60" s="187"/>
      <c r="I60" s="187">
        <f>'SO 01 1 Pol'!G179</f>
        <v>0</v>
      </c>
      <c r="J60" s="184" t="str">
        <f>IF(I63=0,"",I60/I63*100)</f>
        <v/>
      </c>
    </row>
    <row r="61" spans="1:10" ht="25.5" customHeight="1" x14ac:dyDescent="0.2">
      <c r="A61" s="174"/>
      <c r="B61" s="179" t="s">
        <v>88</v>
      </c>
      <c r="C61" s="180" t="s">
        <v>27</v>
      </c>
      <c r="D61" s="181"/>
      <c r="E61" s="181"/>
      <c r="F61" s="186" t="s">
        <v>88</v>
      </c>
      <c r="G61" s="187"/>
      <c r="H61" s="187"/>
      <c r="I61" s="187">
        <f>'SO 01 3 Pol'!G8</f>
        <v>0</v>
      </c>
      <c r="J61" s="184" t="str">
        <f>IF(I63=0,"",I61/I63*100)</f>
        <v/>
      </c>
    </row>
    <row r="62" spans="1:10" ht="25.5" customHeight="1" x14ac:dyDescent="0.2">
      <c r="A62" s="174"/>
      <c r="B62" s="179" t="s">
        <v>89</v>
      </c>
      <c r="C62" s="180" t="s">
        <v>28</v>
      </c>
      <c r="D62" s="181"/>
      <c r="E62" s="181"/>
      <c r="F62" s="186" t="s">
        <v>89</v>
      </c>
      <c r="G62" s="187"/>
      <c r="H62" s="187"/>
      <c r="I62" s="187">
        <f>'SO 01 3 Pol'!G15</f>
        <v>0</v>
      </c>
      <c r="J62" s="184" t="str">
        <f>IF(I63=0,"",I62/I63*100)</f>
        <v/>
      </c>
    </row>
    <row r="63" spans="1:10" ht="25.5" customHeight="1" x14ac:dyDescent="0.2">
      <c r="A63" s="175"/>
      <c r="B63" s="182" t="s">
        <v>1</v>
      </c>
      <c r="C63" s="182"/>
      <c r="D63" s="183"/>
      <c r="E63" s="183"/>
      <c r="F63" s="188"/>
      <c r="G63" s="189"/>
      <c r="H63" s="189"/>
      <c r="I63" s="189">
        <f>SUM(I51:I62)</f>
        <v>0</v>
      </c>
      <c r="J63" s="185">
        <f>SUM(J51:J62)</f>
        <v>0</v>
      </c>
    </row>
    <row r="64" spans="1:10" x14ac:dyDescent="0.2">
      <c r="F64" s="130"/>
      <c r="G64" s="129"/>
      <c r="H64" s="130"/>
      <c r="I64" s="129"/>
      <c r="J64" s="131"/>
    </row>
    <row r="65" spans="6:10" x14ac:dyDescent="0.2">
      <c r="F65" s="130"/>
      <c r="G65" s="129"/>
      <c r="H65" s="130"/>
      <c r="I65" s="129"/>
      <c r="J65" s="131"/>
    </row>
    <row r="66" spans="6:10" x14ac:dyDescent="0.2">
      <c r="F66" s="130"/>
      <c r="G66" s="129"/>
      <c r="H66" s="130"/>
      <c r="I66" s="129"/>
      <c r="J66" s="131"/>
    </row>
  </sheetData>
  <sheetProtection algorithmName="SHA-512" hashValue="o63ilM1xJglxtbaxjLq83u2ymB0O3N7ZQqebNe8m3OV+hRa5LD7+Mxd8HEaV82XBZYcATqRjxiIT8LcZLPT8Pw==" saltValue="eJiB55ZZfNyrvHFFyV1Oi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0:E60"/>
    <mergeCell ref="C61:E61"/>
    <mergeCell ref="C62:E62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7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8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9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algorithmName="SHA-512" hashValue="uuefm0wZpo8EqLr6xFkk40ZxNmwUAwJyHHNDNQcrp9hfno0ENyfDpCCXScYQXYjW5w3+ZC1BI9zo5WtnwOjA7A==" saltValue="gdgmuWD6uyFJGfXnSK5g2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1A3AF-79A1-4336-BA65-0FBC4B1E689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2" t="s">
        <v>90</v>
      </c>
      <c r="B1" s="192"/>
      <c r="C1" s="192"/>
      <c r="D1" s="192"/>
      <c r="E1" s="192"/>
      <c r="F1" s="192"/>
      <c r="G1" s="192"/>
      <c r="AG1" t="s">
        <v>91</v>
      </c>
    </row>
    <row r="2" spans="1:60" ht="24.95" customHeight="1" x14ac:dyDescent="0.2">
      <c r="A2" s="193" t="s">
        <v>7</v>
      </c>
      <c r="B2" s="71" t="s">
        <v>44</v>
      </c>
      <c r="C2" s="196" t="s">
        <v>45</v>
      </c>
      <c r="D2" s="194"/>
      <c r="E2" s="194"/>
      <c r="F2" s="194"/>
      <c r="G2" s="195"/>
      <c r="AG2" t="s">
        <v>92</v>
      </c>
    </row>
    <row r="3" spans="1:60" ht="24.95" customHeight="1" x14ac:dyDescent="0.2">
      <c r="A3" s="193" t="s">
        <v>8</v>
      </c>
      <c r="B3" s="71" t="s">
        <v>59</v>
      </c>
      <c r="C3" s="196" t="s">
        <v>45</v>
      </c>
      <c r="D3" s="194"/>
      <c r="E3" s="194"/>
      <c r="F3" s="194"/>
      <c r="G3" s="195"/>
      <c r="AC3" s="128" t="s">
        <v>92</v>
      </c>
      <c r="AG3" t="s">
        <v>93</v>
      </c>
    </row>
    <row r="4" spans="1:60" ht="24.95" customHeight="1" x14ac:dyDescent="0.2">
      <c r="A4" s="197" t="s">
        <v>9</v>
      </c>
      <c r="B4" s="198" t="s">
        <v>60</v>
      </c>
      <c r="C4" s="199" t="s">
        <v>61</v>
      </c>
      <c r="D4" s="200"/>
      <c r="E4" s="200"/>
      <c r="F4" s="200"/>
      <c r="G4" s="201"/>
      <c r="AG4" t="s">
        <v>94</v>
      </c>
    </row>
    <row r="5" spans="1:60" x14ac:dyDescent="0.2">
      <c r="D5" s="191"/>
    </row>
    <row r="6" spans="1:60" ht="38.25" x14ac:dyDescent="0.2">
      <c r="A6" s="203" t="s">
        <v>95</v>
      </c>
      <c r="B6" s="205" t="s">
        <v>96</v>
      </c>
      <c r="C6" s="205" t="s">
        <v>97</v>
      </c>
      <c r="D6" s="204" t="s">
        <v>98</v>
      </c>
      <c r="E6" s="203" t="s">
        <v>99</v>
      </c>
      <c r="F6" s="202" t="s">
        <v>100</v>
      </c>
      <c r="G6" s="203" t="s">
        <v>29</v>
      </c>
      <c r="H6" s="206" t="s">
        <v>30</v>
      </c>
      <c r="I6" s="206" t="s">
        <v>101</v>
      </c>
      <c r="J6" s="206" t="s">
        <v>31</v>
      </c>
      <c r="K6" s="206" t="s">
        <v>102</v>
      </c>
      <c r="L6" s="206" t="s">
        <v>103</v>
      </c>
      <c r="M6" s="206" t="s">
        <v>104</v>
      </c>
      <c r="N6" s="206" t="s">
        <v>105</v>
      </c>
      <c r="O6" s="206" t="s">
        <v>106</v>
      </c>
      <c r="P6" s="206" t="s">
        <v>107</v>
      </c>
      <c r="Q6" s="206" t="s">
        <v>108</v>
      </c>
      <c r="R6" s="206" t="s">
        <v>109</v>
      </c>
      <c r="S6" s="206" t="s">
        <v>110</v>
      </c>
      <c r="T6" s="206" t="s">
        <v>111</v>
      </c>
      <c r="U6" s="206" t="s">
        <v>112</v>
      </c>
      <c r="V6" s="206" t="s">
        <v>113</v>
      </c>
      <c r="W6" s="206" t="s">
        <v>114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22" t="s">
        <v>115</v>
      </c>
      <c r="B8" s="223" t="s">
        <v>60</v>
      </c>
      <c r="C8" s="247" t="s">
        <v>70</v>
      </c>
      <c r="D8" s="224"/>
      <c r="E8" s="225"/>
      <c r="F8" s="226"/>
      <c r="G8" s="226">
        <f>SUMIF(AG9:AG57,"&lt;&gt;NOR",G9:G57)</f>
        <v>0</v>
      </c>
      <c r="H8" s="226"/>
      <c r="I8" s="226">
        <f>SUM(I9:I57)</f>
        <v>0</v>
      </c>
      <c r="J8" s="226"/>
      <c r="K8" s="226">
        <f>SUM(K9:K57)</f>
        <v>0</v>
      </c>
      <c r="L8" s="226"/>
      <c r="M8" s="226">
        <f>SUM(M9:M57)</f>
        <v>0</v>
      </c>
      <c r="N8" s="226"/>
      <c r="O8" s="226">
        <f>SUM(O9:O57)</f>
        <v>6.0000000000000005E-2</v>
      </c>
      <c r="P8" s="226"/>
      <c r="Q8" s="226">
        <f>SUM(Q9:Q57)</f>
        <v>266.49</v>
      </c>
      <c r="R8" s="226"/>
      <c r="S8" s="226"/>
      <c r="T8" s="227"/>
      <c r="U8" s="221"/>
      <c r="V8" s="221">
        <f>SUM(V9:V57)</f>
        <v>443.0100000000001</v>
      </c>
      <c r="W8" s="221"/>
      <c r="AG8" t="s">
        <v>116</v>
      </c>
    </row>
    <row r="9" spans="1:60" ht="22.5" outlineLevel="1" x14ac:dyDescent="0.2">
      <c r="A9" s="228">
        <v>1</v>
      </c>
      <c r="B9" s="229" t="s">
        <v>117</v>
      </c>
      <c r="C9" s="248" t="s">
        <v>118</v>
      </c>
      <c r="D9" s="230" t="s">
        <v>119</v>
      </c>
      <c r="E9" s="231">
        <v>90.5625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0.13800000000000001</v>
      </c>
      <c r="Q9" s="233">
        <f>ROUND(E9*P9,2)</f>
        <v>12.5</v>
      </c>
      <c r="R9" s="233" t="s">
        <v>120</v>
      </c>
      <c r="S9" s="233" t="s">
        <v>121</v>
      </c>
      <c r="T9" s="234" t="s">
        <v>122</v>
      </c>
      <c r="U9" s="216">
        <v>0.16</v>
      </c>
      <c r="V9" s="216">
        <f>ROUND(E9*U9,2)</f>
        <v>14.49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123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14"/>
      <c r="B10" s="215"/>
      <c r="C10" s="249" t="s">
        <v>124</v>
      </c>
      <c r="D10" s="235"/>
      <c r="E10" s="235"/>
      <c r="F10" s="235"/>
      <c r="G10" s="235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125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14"/>
      <c r="B11" s="215"/>
      <c r="C11" s="250" t="s">
        <v>126</v>
      </c>
      <c r="D11" s="217"/>
      <c r="E11" s="218">
        <v>90.5625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127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2.5" outlineLevel="1" x14ac:dyDescent="0.2">
      <c r="A12" s="228">
        <v>2</v>
      </c>
      <c r="B12" s="229" t="s">
        <v>128</v>
      </c>
      <c r="C12" s="248" t="s">
        <v>129</v>
      </c>
      <c r="D12" s="230" t="s">
        <v>119</v>
      </c>
      <c r="E12" s="231">
        <v>112.96250000000001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33">
        <v>0</v>
      </c>
      <c r="O12" s="233">
        <f>ROUND(E12*N12,2)</f>
        <v>0</v>
      </c>
      <c r="P12" s="233">
        <v>0.68200000000000005</v>
      </c>
      <c r="Q12" s="233">
        <f>ROUND(E12*P12,2)</f>
        <v>77.040000000000006</v>
      </c>
      <c r="R12" s="233" t="s">
        <v>120</v>
      </c>
      <c r="S12" s="233" t="s">
        <v>121</v>
      </c>
      <c r="T12" s="234" t="s">
        <v>122</v>
      </c>
      <c r="U12" s="216">
        <v>1.0725</v>
      </c>
      <c r="V12" s="216">
        <f>ROUND(E12*U12,2)</f>
        <v>121.15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123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14"/>
      <c r="B13" s="215"/>
      <c r="C13" s="250" t="s">
        <v>130</v>
      </c>
      <c r="D13" s="217"/>
      <c r="E13" s="218">
        <v>22.400000000000002</v>
      </c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127</v>
      </c>
      <c r="AH13" s="207">
        <v>0</v>
      </c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14"/>
      <c r="B14" s="215"/>
      <c r="C14" s="250" t="s">
        <v>126</v>
      </c>
      <c r="D14" s="217"/>
      <c r="E14" s="218">
        <v>90.5625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127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ht="22.5" outlineLevel="1" x14ac:dyDescent="0.2">
      <c r="A15" s="228">
        <v>3</v>
      </c>
      <c r="B15" s="229" t="s">
        <v>131</v>
      </c>
      <c r="C15" s="248" t="s">
        <v>132</v>
      </c>
      <c r="D15" s="230" t="s">
        <v>119</v>
      </c>
      <c r="E15" s="231">
        <v>121.67500000000001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1.012</v>
      </c>
      <c r="Q15" s="233">
        <f>ROUND(E15*P15,2)</f>
        <v>123.14</v>
      </c>
      <c r="R15" s="233" t="s">
        <v>120</v>
      </c>
      <c r="S15" s="233" t="s">
        <v>121</v>
      </c>
      <c r="T15" s="234" t="s">
        <v>122</v>
      </c>
      <c r="U15" s="216">
        <v>1.4622000000000002</v>
      </c>
      <c r="V15" s="216">
        <f>ROUND(E15*U15,2)</f>
        <v>177.91</v>
      </c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123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14"/>
      <c r="B16" s="215"/>
      <c r="C16" s="250" t="s">
        <v>133</v>
      </c>
      <c r="D16" s="217"/>
      <c r="E16" s="218">
        <v>60.837500000000006</v>
      </c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127</v>
      </c>
      <c r="AH16" s="207">
        <v>0</v>
      </c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14"/>
      <c r="B17" s="215"/>
      <c r="C17" s="250" t="s">
        <v>134</v>
      </c>
      <c r="D17" s="217"/>
      <c r="E17" s="218">
        <v>60.837500000000006</v>
      </c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127</v>
      </c>
      <c r="AH17" s="207">
        <v>0</v>
      </c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22.5" outlineLevel="1" x14ac:dyDescent="0.2">
      <c r="A18" s="228">
        <v>4</v>
      </c>
      <c r="B18" s="229" t="s">
        <v>135</v>
      </c>
      <c r="C18" s="248" t="s">
        <v>136</v>
      </c>
      <c r="D18" s="230" t="s">
        <v>119</v>
      </c>
      <c r="E18" s="231">
        <v>146.08750000000001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33">
        <v>0</v>
      </c>
      <c r="O18" s="233">
        <f>ROUND(E18*N18,2)</f>
        <v>0</v>
      </c>
      <c r="P18" s="233">
        <v>0.22</v>
      </c>
      <c r="Q18" s="233">
        <f>ROUND(E18*P18,2)</f>
        <v>32.14</v>
      </c>
      <c r="R18" s="233" t="s">
        <v>120</v>
      </c>
      <c r="S18" s="233" t="s">
        <v>121</v>
      </c>
      <c r="T18" s="234" t="s">
        <v>122</v>
      </c>
      <c r="U18" s="216">
        <v>0.375</v>
      </c>
      <c r="V18" s="216">
        <f>ROUND(E18*U18,2)</f>
        <v>54.78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123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14"/>
      <c r="B19" s="215"/>
      <c r="C19" s="250" t="s">
        <v>133</v>
      </c>
      <c r="D19" s="217"/>
      <c r="E19" s="218">
        <v>60.837500000000006</v>
      </c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127</v>
      </c>
      <c r="AH19" s="207">
        <v>0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14"/>
      <c r="B20" s="215"/>
      <c r="C20" s="250" t="s">
        <v>134</v>
      </c>
      <c r="D20" s="217"/>
      <c r="E20" s="218">
        <v>60.837500000000006</v>
      </c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127</v>
      </c>
      <c r="AH20" s="207">
        <v>0</v>
      </c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14"/>
      <c r="B21" s="215"/>
      <c r="C21" s="250" t="s">
        <v>137</v>
      </c>
      <c r="D21" s="217"/>
      <c r="E21" s="218">
        <v>22.400000000000002</v>
      </c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127</v>
      </c>
      <c r="AH21" s="207">
        <v>0</v>
      </c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14"/>
      <c r="B22" s="215"/>
      <c r="C22" s="250" t="s">
        <v>138</v>
      </c>
      <c r="D22" s="217"/>
      <c r="E22" s="218">
        <v>2.0125000000000002</v>
      </c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127</v>
      </c>
      <c r="AH22" s="207">
        <v>0</v>
      </c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28">
        <v>5</v>
      </c>
      <c r="B23" s="229" t="s">
        <v>139</v>
      </c>
      <c r="C23" s="248" t="s">
        <v>140</v>
      </c>
      <c r="D23" s="230" t="s">
        <v>141</v>
      </c>
      <c r="E23" s="231">
        <v>80.25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33">
        <v>0</v>
      </c>
      <c r="O23" s="233">
        <f>ROUND(E23*N23,2)</f>
        <v>0</v>
      </c>
      <c r="P23" s="233">
        <v>0.27</v>
      </c>
      <c r="Q23" s="233">
        <f>ROUND(E23*P23,2)</f>
        <v>21.67</v>
      </c>
      <c r="R23" s="233" t="s">
        <v>120</v>
      </c>
      <c r="S23" s="233" t="s">
        <v>121</v>
      </c>
      <c r="T23" s="234" t="s">
        <v>122</v>
      </c>
      <c r="U23" s="216">
        <v>0.12300000000000001</v>
      </c>
      <c r="V23" s="216">
        <f>ROUND(E23*U23,2)</f>
        <v>9.8699999999999992</v>
      </c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123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14"/>
      <c r="B24" s="215"/>
      <c r="C24" s="249" t="s">
        <v>142</v>
      </c>
      <c r="D24" s="235"/>
      <c r="E24" s="235"/>
      <c r="F24" s="235"/>
      <c r="G24" s="235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125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36" t="str">
        <f>C24</f>
        <v>s vybouráním lože, s přemístěním hmot na skládku na vzdálenost do 3 m nebo naložením na dopravní prostředek</v>
      </c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14"/>
      <c r="B25" s="215"/>
      <c r="C25" s="250" t="s">
        <v>143</v>
      </c>
      <c r="D25" s="217"/>
      <c r="E25" s="218">
        <v>40</v>
      </c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127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14"/>
      <c r="B26" s="215"/>
      <c r="C26" s="250" t="s">
        <v>144</v>
      </c>
      <c r="D26" s="217"/>
      <c r="E26" s="218">
        <v>40.25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127</v>
      </c>
      <c r="AH26" s="207">
        <v>0</v>
      </c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ht="22.5" outlineLevel="1" x14ac:dyDescent="0.2">
      <c r="A27" s="228">
        <v>6</v>
      </c>
      <c r="B27" s="229" t="s">
        <v>145</v>
      </c>
      <c r="C27" s="248" t="s">
        <v>146</v>
      </c>
      <c r="D27" s="230" t="s">
        <v>147</v>
      </c>
      <c r="E27" s="231">
        <v>61.729500000000002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33">
        <v>0</v>
      </c>
      <c r="O27" s="233">
        <f>ROUND(E27*N27,2)</f>
        <v>0</v>
      </c>
      <c r="P27" s="233">
        <v>0</v>
      </c>
      <c r="Q27" s="233">
        <f>ROUND(E27*P27,2)</f>
        <v>0</v>
      </c>
      <c r="R27" s="233" t="s">
        <v>148</v>
      </c>
      <c r="S27" s="233" t="s">
        <v>121</v>
      </c>
      <c r="T27" s="234" t="s">
        <v>122</v>
      </c>
      <c r="U27" s="216">
        <v>0.36800000000000005</v>
      </c>
      <c r="V27" s="216">
        <f>ROUND(E27*U27,2)</f>
        <v>22.72</v>
      </c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123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14"/>
      <c r="B28" s="215"/>
      <c r="C28" s="249" t="s">
        <v>149</v>
      </c>
      <c r="D28" s="235"/>
      <c r="E28" s="235"/>
      <c r="F28" s="235"/>
      <c r="G28" s="235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125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14"/>
      <c r="B29" s="215"/>
      <c r="C29" s="250" t="s">
        <v>150</v>
      </c>
      <c r="D29" s="217"/>
      <c r="E29" s="218">
        <v>7.3920000000000003</v>
      </c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127</v>
      </c>
      <c r="AH29" s="207">
        <v>0</v>
      </c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14"/>
      <c r="B30" s="215"/>
      <c r="C30" s="250" t="s">
        <v>151</v>
      </c>
      <c r="D30" s="217"/>
      <c r="E30" s="218">
        <v>54.337500000000006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127</v>
      </c>
      <c r="AH30" s="207">
        <v>0</v>
      </c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ht="22.5" outlineLevel="1" x14ac:dyDescent="0.2">
      <c r="A31" s="228">
        <v>7</v>
      </c>
      <c r="B31" s="229" t="s">
        <v>152</v>
      </c>
      <c r="C31" s="248" t="s">
        <v>153</v>
      </c>
      <c r="D31" s="230" t="s">
        <v>147</v>
      </c>
      <c r="E31" s="231">
        <v>30.864750000000001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3" t="s">
        <v>148</v>
      </c>
      <c r="S31" s="233" t="s">
        <v>121</v>
      </c>
      <c r="T31" s="234" t="s">
        <v>122</v>
      </c>
      <c r="U31" s="216">
        <v>5.8000000000000003E-2</v>
      </c>
      <c r="V31" s="216">
        <f>ROUND(E31*U31,2)</f>
        <v>1.79</v>
      </c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123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14"/>
      <c r="B32" s="215"/>
      <c r="C32" s="249" t="s">
        <v>149</v>
      </c>
      <c r="D32" s="235"/>
      <c r="E32" s="235"/>
      <c r="F32" s="235"/>
      <c r="G32" s="235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125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14"/>
      <c r="B33" s="215"/>
      <c r="C33" s="250" t="s">
        <v>154</v>
      </c>
      <c r="D33" s="217"/>
      <c r="E33" s="218">
        <v>61.729500000000002</v>
      </c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127</v>
      </c>
      <c r="AH33" s="207">
        <v>5</v>
      </c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14"/>
      <c r="B34" s="215"/>
      <c r="C34" s="251" t="s">
        <v>155</v>
      </c>
      <c r="D34" s="219"/>
      <c r="E34" s="220">
        <v>-30.864749999999997</v>
      </c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127</v>
      </c>
      <c r="AH34" s="207">
        <v>4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28">
        <v>8</v>
      </c>
      <c r="B35" s="229" t="s">
        <v>156</v>
      </c>
      <c r="C35" s="248" t="s">
        <v>157</v>
      </c>
      <c r="D35" s="230" t="s">
        <v>147</v>
      </c>
      <c r="E35" s="231">
        <v>1.4332500000000001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33">
        <v>0</v>
      </c>
      <c r="O35" s="233">
        <f>ROUND(E35*N35,2)</f>
        <v>0</v>
      </c>
      <c r="P35" s="233">
        <v>0</v>
      </c>
      <c r="Q35" s="233">
        <f>ROUND(E35*P35,2)</f>
        <v>0</v>
      </c>
      <c r="R35" s="233" t="s">
        <v>148</v>
      </c>
      <c r="S35" s="233" t="s">
        <v>121</v>
      </c>
      <c r="T35" s="234" t="s">
        <v>122</v>
      </c>
      <c r="U35" s="216">
        <v>3.5330000000000004</v>
      </c>
      <c r="V35" s="216">
        <f>ROUND(E35*U35,2)</f>
        <v>5.0599999999999996</v>
      </c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123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14"/>
      <c r="B36" s="215"/>
      <c r="C36" s="249" t="s">
        <v>158</v>
      </c>
      <c r="D36" s="235"/>
      <c r="E36" s="235"/>
      <c r="F36" s="235"/>
      <c r="G36" s="235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125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14"/>
      <c r="B37" s="215"/>
      <c r="C37" s="250" t="s">
        <v>159</v>
      </c>
      <c r="D37" s="217"/>
      <c r="E37" s="218"/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127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14"/>
      <c r="B38" s="215"/>
      <c r="C38" s="250" t="s">
        <v>160</v>
      </c>
      <c r="D38" s="217"/>
      <c r="E38" s="218">
        <v>0.7166300000000001</v>
      </c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127</v>
      </c>
      <c r="AH38" s="207">
        <v>0</v>
      </c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14"/>
      <c r="B39" s="215"/>
      <c r="C39" s="250" t="s">
        <v>161</v>
      </c>
      <c r="D39" s="217"/>
      <c r="E39" s="218">
        <v>0.7166300000000001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127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28">
        <v>9</v>
      </c>
      <c r="B40" s="229" t="s">
        <v>162</v>
      </c>
      <c r="C40" s="248" t="s">
        <v>163</v>
      </c>
      <c r="D40" s="230" t="s">
        <v>147</v>
      </c>
      <c r="E40" s="231">
        <v>63.162750000000003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33">
        <v>0</v>
      </c>
      <c r="O40" s="233">
        <f>ROUND(E40*N40,2)</f>
        <v>0</v>
      </c>
      <c r="P40" s="233">
        <v>0</v>
      </c>
      <c r="Q40" s="233">
        <f>ROUND(E40*P40,2)</f>
        <v>0</v>
      </c>
      <c r="R40" s="233" t="s">
        <v>148</v>
      </c>
      <c r="S40" s="233" t="s">
        <v>121</v>
      </c>
      <c r="T40" s="234" t="s">
        <v>122</v>
      </c>
      <c r="U40" s="216">
        <v>7.400000000000001E-2</v>
      </c>
      <c r="V40" s="216">
        <f>ROUND(E40*U40,2)</f>
        <v>4.67</v>
      </c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123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14"/>
      <c r="B41" s="215"/>
      <c r="C41" s="249" t="s">
        <v>164</v>
      </c>
      <c r="D41" s="235"/>
      <c r="E41" s="235"/>
      <c r="F41" s="235"/>
      <c r="G41" s="235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125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14"/>
      <c r="B42" s="215"/>
      <c r="C42" s="250" t="s">
        <v>154</v>
      </c>
      <c r="D42" s="217"/>
      <c r="E42" s="218">
        <v>61.729500000000002</v>
      </c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127</v>
      </c>
      <c r="AH42" s="207">
        <v>5</v>
      </c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14"/>
      <c r="B43" s="215"/>
      <c r="C43" s="250" t="s">
        <v>165</v>
      </c>
      <c r="D43" s="217"/>
      <c r="E43" s="218">
        <v>1.4332500000000001</v>
      </c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127</v>
      </c>
      <c r="AH43" s="207">
        <v>5</v>
      </c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ht="22.5" outlineLevel="1" x14ac:dyDescent="0.2">
      <c r="A44" s="228">
        <v>10</v>
      </c>
      <c r="B44" s="229" t="s">
        <v>166</v>
      </c>
      <c r="C44" s="248" t="s">
        <v>167</v>
      </c>
      <c r="D44" s="230" t="s">
        <v>147</v>
      </c>
      <c r="E44" s="231">
        <v>63.162750000000003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33">
        <v>0</v>
      </c>
      <c r="O44" s="233">
        <f>ROUND(E44*N44,2)</f>
        <v>0</v>
      </c>
      <c r="P44" s="233">
        <v>0</v>
      </c>
      <c r="Q44" s="233">
        <f>ROUND(E44*P44,2)</f>
        <v>0</v>
      </c>
      <c r="R44" s="233" t="s">
        <v>168</v>
      </c>
      <c r="S44" s="233" t="s">
        <v>121</v>
      </c>
      <c r="T44" s="234" t="s">
        <v>122</v>
      </c>
      <c r="U44" s="216">
        <v>0</v>
      </c>
      <c r="V44" s="216">
        <f>ROUND(E44*U44,2)</f>
        <v>0</v>
      </c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123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14"/>
      <c r="B45" s="215"/>
      <c r="C45" s="249" t="s">
        <v>169</v>
      </c>
      <c r="D45" s="235"/>
      <c r="E45" s="235"/>
      <c r="F45" s="235"/>
      <c r="G45" s="235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125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14"/>
      <c r="B46" s="215"/>
      <c r="C46" s="250" t="s">
        <v>170</v>
      </c>
      <c r="D46" s="217"/>
      <c r="E46" s="218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127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14"/>
      <c r="B47" s="215"/>
      <c r="C47" s="250" t="s">
        <v>165</v>
      </c>
      <c r="D47" s="217"/>
      <c r="E47" s="218">
        <v>1.4332500000000001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127</v>
      </c>
      <c r="AH47" s="207">
        <v>5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14"/>
      <c r="B48" s="215"/>
      <c r="C48" s="250" t="s">
        <v>154</v>
      </c>
      <c r="D48" s="217"/>
      <c r="E48" s="218">
        <v>61.729500000000002</v>
      </c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127</v>
      </c>
      <c r="AH48" s="207">
        <v>5</v>
      </c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28">
        <v>11</v>
      </c>
      <c r="B49" s="229" t="s">
        <v>171</v>
      </c>
      <c r="C49" s="248" t="s">
        <v>172</v>
      </c>
      <c r="D49" s="230" t="s">
        <v>119</v>
      </c>
      <c r="E49" s="231">
        <v>114.4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33">
        <v>0</v>
      </c>
      <c r="O49" s="233">
        <f>ROUND(E49*N49,2)</f>
        <v>0</v>
      </c>
      <c r="P49" s="233">
        <v>0</v>
      </c>
      <c r="Q49" s="233">
        <f>ROUND(E49*P49,2)</f>
        <v>0</v>
      </c>
      <c r="R49" s="233" t="s">
        <v>148</v>
      </c>
      <c r="S49" s="233" t="s">
        <v>121</v>
      </c>
      <c r="T49" s="234" t="s">
        <v>122</v>
      </c>
      <c r="U49" s="216">
        <v>1.8000000000000002E-2</v>
      </c>
      <c r="V49" s="216">
        <f>ROUND(E49*U49,2)</f>
        <v>2.06</v>
      </c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123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14"/>
      <c r="B50" s="215"/>
      <c r="C50" s="249" t="s">
        <v>173</v>
      </c>
      <c r="D50" s="235"/>
      <c r="E50" s="235"/>
      <c r="F50" s="235"/>
      <c r="G50" s="235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125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14"/>
      <c r="B51" s="215"/>
      <c r="C51" s="250" t="s">
        <v>134</v>
      </c>
      <c r="D51" s="217"/>
      <c r="E51" s="218">
        <v>60.837500000000006</v>
      </c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127</v>
      </c>
      <c r="AH51" s="207">
        <v>0</v>
      </c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14"/>
      <c r="B52" s="215"/>
      <c r="C52" s="250" t="s">
        <v>174</v>
      </c>
      <c r="D52" s="217"/>
      <c r="E52" s="218">
        <v>-3.6374999999999997</v>
      </c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127</v>
      </c>
      <c r="AH52" s="207">
        <v>0</v>
      </c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14"/>
      <c r="B53" s="215"/>
      <c r="C53" s="250" t="s">
        <v>133</v>
      </c>
      <c r="D53" s="217"/>
      <c r="E53" s="218">
        <v>60.837500000000006</v>
      </c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127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14"/>
      <c r="B54" s="215"/>
      <c r="C54" s="250" t="s">
        <v>174</v>
      </c>
      <c r="D54" s="217"/>
      <c r="E54" s="218">
        <v>-3.6374999999999997</v>
      </c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127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28">
        <v>12</v>
      </c>
      <c r="B55" s="229" t="s">
        <v>175</v>
      </c>
      <c r="C55" s="248" t="s">
        <v>176</v>
      </c>
      <c r="D55" s="230" t="s">
        <v>119</v>
      </c>
      <c r="E55" s="231">
        <v>90.5625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33">
        <v>5.0000000000000001E-4</v>
      </c>
      <c r="O55" s="233">
        <f>ROUND(E55*N55,2)</f>
        <v>0.05</v>
      </c>
      <c r="P55" s="233">
        <v>0</v>
      </c>
      <c r="Q55" s="233">
        <f>ROUND(E55*P55,2)</f>
        <v>0</v>
      </c>
      <c r="R55" s="233" t="s">
        <v>177</v>
      </c>
      <c r="S55" s="233" t="s">
        <v>121</v>
      </c>
      <c r="T55" s="234" t="s">
        <v>122</v>
      </c>
      <c r="U55" s="216">
        <v>9.4E-2</v>
      </c>
      <c r="V55" s="216">
        <f>ROUND(E55*U55,2)</f>
        <v>8.51</v>
      </c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123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14"/>
      <c r="B56" s="215"/>
      <c r="C56" s="250" t="s">
        <v>126</v>
      </c>
      <c r="D56" s="217"/>
      <c r="E56" s="218">
        <v>90.5625</v>
      </c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127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37">
        <v>13</v>
      </c>
      <c r="B57" s="238" t="s">
        <v>178</v>
      </c>
      <c r="C57" s="252" t="s">
        <v>179</v>
      </c>
      <c r="D57" s="239" t="s">
        <v>119</v>
      </c>
      <c r="E57" s="240">
        <v>400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21</v>
      </c>
      <c r="M57" s="242">
        <f>G57*(1+L57/100)</f>
        <v>0</v>
      </c>
      <c r="N57" s="242">
        <v>2.0000000000000002E-5</v>
      </c>
      <c r="O57" s="242">
        <f>ROUND(E57*N57,2)</f>
        <v>0.01</v>
      </c>
      <c r="P57" s="242">
        <v>0</v>
      </c>
      <c r="Q57" s="242">
        <f>ROUND(E57*P57,2)</f>
        <v>0</v>
      </c>
      <c r="R57" s="242"/>
      <c r="S57" s="242" t="s">
        <v>121</v>
      </c>
      <c r="T57" s="243" t="s">
        <v>122</v>
      </c>
      <c r="U57" s="216">
        <v>0.05</v>
      </c>
      <c r="V57" s="216">
        <f>ROUND(E57*U57,2)</f>
        <v>20</v>
      </c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123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x14ac:dyDescent="0.2">
      <c r="A58" s="222" t="s">
        <v>115</v>
      </c>
      <c r="B58" s="223" t="s">
        <v>62</v>
      </c>
      <c r="C58" s="247" t="s">
        <v>71</v>
      </c>
      <c r="D58" s="224"/>
      <c r="E58" s="225"/>
      <c r="F58" s="226"/>
      <c r="G58" s="226">
        <f>SUMIF(AG59:AG81,"&lt;&gt;NOR",G59:G81)</f>
        <v>0</v>
      </c>
      <c r="H58" s="226"/>
      <c r="I58" s="226">
        <f>SUM(I59:I81)</f>
        <v>0</v>
      </c>
      <c r="J58" s="226"/>
      <c r="K58" s="226">
        <f>SUM(K59:K81)</f>
        <v>0</v>
      </c>
      <c r="L58" s="226"/>
      <c r="M58" s="226">
        <f>SUM(M59:M81)</f>
        <v>0</v>
      </c>
      <c r="N58" s="226"/>
      <c r="O58" s="226">
        <f>SUM(O59:O81)</f>
        <v>16.62</v>
      </c>
      <c r="P58" s="226"/>
      <c r="Q58" s="226">
        <f>SUM(Q59:Q81)</f>
        <v>0</v>
      </c>
      <c r="R58" s="226"/>
      <c r="S58" s="226"/>
      <c r="T58" s="227"/>
      <c r="U58" s="221"/>
      <c r="V58" s="221">
        <f>SUM(V59:V81)</f>
        <v>42.52</v>
      </c>
      <c r="W58" s="221"/>
      <c r="AG58" t="s">
        <v>116</v>
      </c>
    </row>
    <row r="59" spans="1:60" outlineLevel="1" x14ac:dyDescent="0.2">
      <c r="A59" s="228">
        <v>14</v>
      </c>
      <c r="B59" s="229" t="s">
        <v>180</v>
      </c>
      <c r="C59" s="248" t="s">
        <v>181</v>
      </c>
      <c r="D59" s="230" t="s">
        <v>147</v>
      </c>
      <c r="E59" s="231">
        <v>6.0079600000000006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33">
        <v>2.5250000000000004</v>
      </c>
      <c r="O59" s="233">
        <f>ROUND(E59*N59,2)</f>
        <v>15.17</v>
      </c>
      <c r="P59" s="233">
        <v>0</v>
      </c>
      <c r="Q59" s="233">
        <f>ROUND(E59*P59,2)</f>
        <v>0</v>
      </c>
      <c r="R59" s="233" t="s">
        <v>182</v>
      </c>
      <c r="S59" s="233" t="s">
        <v>121</v>
      </c>
      <c r="T59" s="234" t="s">
        <v>122</v>
      </c>
      <c r="U59" s="216">
        <v>0.59900000000000009</v>
      </c>
      <c r="V59" s="216">
        <f>ROUND(E59*U59,2)</f>
        <v>3.6</v>
      </c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123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14"/>
      <c r="B60" s="215"/>
      <c r="C60" s="249" t="s">
        <v>183</v>
      </c>
      <c r="D60" s="235"/>
      <c r="E60" s="235"/>
      <c r="F60" s="235"/>
      <c r="G60" s="235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125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14"/>
      <c r="B61" s="215"/>
      <c r="C61" s="250" t="s">
        <v>159</v>
      </c>
      <c r="D61" s="217"/>
      <c r="E61" s="218"/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127</v>
      </c>
      <c r="AH61" s="207">
        <v>0</v>
      </c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14"/>
      <c r="B62" s="215"/>
      <c r="C62" s="250" t="s">
        <v>184</v>
      </c>
      <c r="D62" s="217"/>
      <c r="E62" s="218">
        <v>2.0475000000000003</v>
      </c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127</v>
      </c>
      <c r="AH62" s="207">
        <v>0</v>
      </c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14"/>
      <c r="B63" s="215"/>
      <c r="C63" s="250" t="s">
        <v>185</v>
      </c>
      <c r="D63" s="217"/>
      <c r="E63" s="218">
        <v>0.95648000000000011</v>
      </c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127</v>
      </c>
      <c r="AH63" s="207">
        <v>0</v>
      </c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14"/>
      <c r="B64" s="215"/>
      <c r="C64" s="250" t="s">
        <v>186</v>
      </c>
      <c r="D64" s="217"/>
      <c r="E64" s="218">
        <v>2.0475000000000003</v>
      </c>
      <c r="F64" s="216"/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127</v>
      </c>
      <c r="AH64" s="207">
        <v>0</v>
      </c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14"/>
      <c r="B65" s="215"/>
      <c r="C65" s="250" t="s">
        <v>185</v>
      </c>
      <c r="D65" s="217"/>
      <c r="E65" s="218">
        <v>0.95648000000000011</v>
      </c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127</v>
      </c>
      <c r="AH65" s="207">
        <v>0</v>
      </c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28">
        <v>15</v>
      </c>
      <c r="B66" s="229" t="s">
        <v>187</v>
      </c>
      <c r="C66" s="248" t="s">
        <v>188</v>
      </c>
      <c r="D66" s="230" t="s">
        <v>119</v>
      </c>
      <c r="E66" s="231">
        <v>21.32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33">
        <v>3.9310000000000005E-2</v>
      </c>
      <c r="O66" s="233">
        <f>ROUND(E66*N66,2)</f>
        <v>0.84</v>
      </c>
      <c r="P66" s="233">
        <v>0</v>
      </c>
      <c r="Q66" s="233">
        <f>ROUND(E66*P66,2)</f>
        <v>0</v>
      </c>
      <c r="R66" s="233" t="s">
        <v>182</v>
      </c>
      <c r="S66" s="233" t="s">
        <v>121</v>
      </c>
      <c r="T66" s="234" t="s">
        <v>122</v>
      </c>
      <c r="U66" s="216">
        <v>0.65</v>
      </c>
      <c r="V66" s="216">
        <f>ROUND(E66*U66,2)</f>
        <v>13.86</v>
      </c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123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ht="22.5" outlineLevel="1" x14ac:dyDescent="0.2">
      <c r="A67" s="214"/>
      <c r="B67" s="215"/>
      <c r="C67" s="249" t="s">
        <v>189</v>
      </c>
      <c r="D67" s="235"/>
      <c r="E67" s="235"/>
      <c r="F67" s="235"/>
      <c r="G67" s="235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125</v>
      </c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36" t="str">
        <f>C67</f>
        <v>bednění svislé nebo šikmé (odkloněné), půdorysně přímé nebo zalomené základových zdí ve volných nebo zapažených jámách, rýhách, šachtách, včetně případných vzpěr,</v>
      </c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14"/>
      <c r="B68" s="215"/>
      <c r="C68" s="250" t="s">
        <v>159</v>
      </c>
      <c r="D68" s="217"/>
      <c r="E68" s="218"/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127</v>
      </c>
      <c r="AH68" s="207">
        <v>0</v>
      </c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14"/>
      <c r="B69" s="215"/>
      <c r="C69" s="250" t="s">
        <v>190</v>
      </c>
      <c r="D69" s="217"/>
      <c r="E69" s="218">
        <v>7</v>
      </c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127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14"/>
      <c r="B70" s="215"/>
      <c r="C70" s="250" t="s">
        <v>191</v>
      </c>
      <c r="D70" s="217"/>
      <c r="E70" s="218">
        <v>3.66</v>
      </c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127</v>
      </c>
      <c r="AH70" s="207">
        <v>0</v>
      </c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14"/>
      <c r="B71" s="215"/>
      <c r="C71" s="250" t="s">
        <v>192</v>
      </c>
      <c r="D71" s="217"/>
      <c r="E71" s="218">
        <v>7</v>
      </c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127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14"/>
      <c r="B72" s="215"/>
      <c r="C72" s="250" t="s">
        <v>191</v>
      </c>
      <c r="D72" s="217"/>
      <c r="E72" s="218">
        <v>3.66</v>
      </c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127</v>
      </c>
      <c r="AH72" s="207">
        <v>0</v>
      </c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28">
        <v>16</v>
      </c>
      <c r="B73" s="229" t="s">
        <v>193</v>
      </c>
      <c r="C73" s="248" t="s">
        <v>194</v>
      </c>
      <c r="D73" s="230" t="s">
        <v>119</v>
      </c>
      <c r="E73" s="231">
        <v>21.32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33">
        <v>0</v>
      </c>
      <c r="O73" s="233">
        <f>ROUND(E73*N73,2)</f>
        <v>0</v>
      </c>
      <c r="P73" s="233">
        <v>0</v>
      </c>
      <c r="Q73" s="233">
        <f>ROUND(E73*P73,2)</f>
        <v>0</v>
      </c>
      <c r="R73" s="233" t="s">
        <v>182</v>
      </c>
      <c r="S73" s="233" t="s">
        <v>121</v>
      </c>
      <c r="T73" s="234" t="s">
        <v>122</v>
      </c>
      <c r="U73" s="216">
        <v>0.35000000000000003</v>
      </c>
      <c r="V73" s="216">
        <f>ROUND(E73*U73,2)</f>
        <v>7.46</v>
      </c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123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ht="22.5" outlineLevel="1" x14ac:dyDescent="0.2">
      <c r="A74" s="214"/>
      <c r="B74" s="215"/>
      <c r="C74" s="249" t="s">
        <v>189</v>
      </c>
      <c r="D74" s="235"/>
      <c r="E74" s="235"/>
      <c r="F74" s="235"/>
      <c r="G74" s="235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125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36" t="str">
        <f>C74</f>
        <v>bednění svislé nebo šikmé (odkloněné), půdorysně přímé nebo zalomené základových zdí ve volných nebo zapažených jámách, rýhách, šachtách, včetně případných vzpěr,</v>
      </c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14"/>
      <c r="B75" s="215"/>
      <c r="C75" s="253" t="s">
        <v>195</v>
      </c>
      <c r="D75" s="244"/>
      <c r="E75" s="244"/>
      <c r="F75" s="244"/>
      <c r="G75" s="244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196</v>
      </c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14"/>
      <c r="B76" s="215"/>
      <c r="C76" s="250" t="s">
        <v>197</v>
      </c>
      <c r="D76" s="217"/>
      <c r="E76" s="218">
        <v>21.32</v>
      </c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127</v>
      </c>
      <c r="AH76" s="207">
        <v>5</v>
      </c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28">
        <v>17</v>
      </c>
      <c r="B77" s="229" t="s">
        <v>198</v>
      </c>
      <c r="C77" s="248" t="s">
        <v>199</v>
      </c>
      <c r="D77" s="230" t="s">
        <v>200</v>
      </c>
      <c r="E77" s="231">
        <v>0.6008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33">
        <v>1.0211000000000001</v>
      </c>
      <c r="O77" s="233">
        <f>ROUND(E77*N77,2)</f>
        <v>0.61</v>
      </c>
      <c r="P77" s="233">
        <v>0</v>
      </c>
      <c r="Q77" s="233">
        <f>ROUND(E77*P77,2)</f>
        <v>0</v>
      </c>
      <c r="R77" s="233" t="s">
        <v>182</v>
      </c>
      <c r="S77" s="233" t="s">
        <v>121</v>
      </c>
      <c r="T77" s="234" t="s">
        <v>122</v>
      </c>
      <c r="U77" s="216">
        <v>29.292000000000002</v>
      </c>
      <c r="V77" s="216">
        <f>ROUND(E77*U77,2)</f>
        <v>17.600000000000001</v>
      </c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123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14"/>
      <c r="B78" s="215"/>
      <c r="C78" s="249" t="s">
        <v>201</v>
      </c>
      <c r="D78" s="235"/>
      <c r="E78" s="235"/>
      <c r="F78" s="235"/>
      <c r="G78" s="235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125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14"/>
      <c r="B79" s="215"/>
      <c r="C79" s="250" t="s">
        <v>202</v>
      </c>
      <c r="D79" s="217"/>
      <c r="E79" s="218"/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127</v>
      </c>
      <c r="AH79" s="207">
        <v>0</v>
      </c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14"/>
      <c r="B80" s="215"/>
      <c r="C80" s="250" t="s">
        <v>203</v>
      </c>
      <c r="D80" s="217"/>
      <c r="E80" s="218">
        <v>0.3004</v>
      </c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127</v>
      </c>
      <c r="AH80" s="207">
        <v>0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14"/>
      <c r="B81" s="215"/>
      <c r="C81" s="250" t="s">
        <v>204</v>
      </c>
      <c r="D81" s="217"/>
      <c r="E81" s="218">
        <v>0.3004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127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x14ac:dyDescent="0.2">
      <c r="A82" s="222" t="s">
        <v>115</v>
      </c>
      <c r="B82" s="223" t="s">
        <v>64</v>
      </c>
      <c r="C82" s="247" t="s">
        <v>72</v>
      </c>
      <c r="D82" s="224"/>
      <c r="E82" s="225"/>
      <c r="F82" s="226"/>
      <c r="G82" s="226">
        <f>SUMIF(AG83:AG86,"&lt;&gt;NOR",G83:G86)</f>
        <v>0</v>
      </c>
      <c r="H82" s="226"/>
      <c r="I82" s="226">
        <f>SUM(I83:I86)</f>
        <v>0</v>
      </c>
      <c r="J82" s="226"/>
      <c r="K82" s="226">
        <f>SUM(K83:K86)</f>
        <v>0</v>
      </c>
      <c r="L82" s="226"/>
      <c r="M82" s="226">
        <f>SUM(M83:M86)</f>
        <v>0</v>
      </c>
      <c r="N82" s="226"/>
      <c r="O82" s="226">
        <f>SUM(O83:O86)</f>
        <v>0.01</v>
      </c>
      <c r="P82" s="226"/>
      <c r="Q82" s="226">
        <f>SUM(Q83:Q86)</f>
        <v>0</v>
      </c>
      <c r="R82" s="226"/>
      <c r="S82" s="226"/>
      <c r="T82" s="227"/>
      <c r="U82" s="221"/>
      <c r="V82" s="221">
        <f>SUM(V83:V86)</f>
        <v>11.04</v>
      </c>
      <c r="W82" s="221"/>
      <c r="AG82" t="s">
        <v>116</v>
      </c>
    </row>
    <row r="83" spans="1:60" ht="22.5" outlineLevel="1" x14ac:dyDescent="0.2">
      <c r="A83" s="228">
        <v>18</v>
      </c>
      <c r="B83" s="229" t="s">
        <v>205</v>
      </c>
      <c r="C83" s="248" t="s">
        <v>206</v>
      </c>
      <c r="D83" s="230" t="s">
        <v>141</v>
      </c>
      <c r="E83" s="231">
        <v>9.6000000000000014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21</v>
      </c>
      <c r="M83" s="233">
        <f>G83*(1+L83/100)</f>
        <v>0</v>
      </c>
      <c r="N83" s="233">
        <v>1.1800000000000001E-3</v>
      </c>
      <c r="O83" s="233">
        <f>ROUND(E83*N83,2)</f>
        <v>0.01</v>
      </c>
      <c r="P83" s="233">
        <v>0</v>
      </c>
      <c r="Q83" s="233">
        <f>ROUND(E83*P83,2)</f>
        <v>0</v>
      </c>
      <c r="R83" s="233" t="s">
        <v>207</v>
      </c>
      <c r="S83" s="233" t="s">
        <v>121</v>
      </c>
      <c r="T83" s="234" t="s">
        <v>122</v>
      </c>
      <c r="U83" s="216">
        <v>1.1500000000000001</v>
      </c>
      <c r="V83" s="216">
        <f>ROUND(E83*U83,2)</f>
        <v>11.04</v>
      </c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123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14"/>
      <c r="B84" s="215"/>
      <c r="C84" s="250" t="s">
        <v>208</v>
      </c>
      <c r="D84" s="217"/>
      <c r="E84" s="218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127</v>
      </c>
      <c r="AH84" s="207">
        <v>0</v>
      </c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14"/>
      <c r="B85" s="215"/>
      <c r="C85" s="250" t="s">
        <v>209</v>
      </c>
      <c r="D85" s="217"/>
      <c r="E85" s="218">
        <v>4.8000000000000007</v>
      </c>
      <c r="F85" s="216"/>
      <c r="G85" s="216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127</v>
      </c>
      <c r="AH85" s="207">
        <v>0</v>
      </c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14"/>
      <c r="B86" s="215"/>
      <c r="C86" s="250" t="s">
        <v>210</v>
      </c>
      <c r="D86" s="217"/>
      <c r="E86" s="218">
        <v>4.8000000000000007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127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x14ac:dyDescent="0.2">
      <c r="A87" s="222" t="s">
        <v>115</v>
      </c>
      <c r="B87" s="223" t="s">
        <v>73</v>
      </c>
      <c r="C87" s="247" t="s">
        <v>74</v>
      </c>
      <c r="D87" s="224"/>
      <c r="E87" s="225"/>
      <c r="F87" s="226"/>
      <c r="G87" s="226">
        <f>SUMIF(AG88:AG140,"&lt;&gt;NOR",G88:G140)</f>
        <v>0</v>
      </c>
      <c r="H87" s="226"/>
      <c r="I87" s="226">
        <f>SUM(I88:I140)</f>
        <v>0</v>
      </c>
      <c r="J87" s="226"/>
      <c r="K87" s="226">
        <f>SUM(K88:K140)</f>
        <v>0</v>
      </c>
      <c r="L87" s="226"/>
      <c r="M87" s="226">
        <f>SUM(M88:M140)</f>
        <v>0</v>
      </c>
      <c r="N87" s="226"/>
      <c r="O87" s="226">
        <f>SUM(O88:O140)</f>
        <v>366.96999999999997</v>
      </c>
      <c r="P87" s="226"/>
      <c r="Q87" s="226">
        <f>SUM(Q88:Q140)</f>
        <v>0</v>
      </c>
      <c r="R87" s="226"/>
      <c r="S87" s="226"/>
      <c r="T87" s="227"/>
      <c r="U87" s="221"/>
      <c r="V87" s="221">
        <f>SUM(V88:V140)</f>
        <v>86.63</v>
      </c>
      <c r="W87" s="221"/>
      <c r="AG87" t="s">
        <v>116</v>
      </c>
    </row>
    <row r="88" spans="1:60" outlineLevel="1" x14ac:dyDescent="0.2">
      <c r="A88" s="228">
        <v>19</v>
      </c>
      <c r="B88" s="229" t="s">
        <v>211</v>
      </c>
      <c r="C88" s="248" t="s">
        <v>212</v>
      </c>
      <c r="D88" s="230" t="s">
        <v>119</v>
      </c>
      <c r="E88" s="231">
        <v>136.80000000000001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33">
        <v>0.40481</v>
      </c>
      <c r="O88" s="233">
        <f>ROUND(E88*N88,2)</f>
        <v>55.38</v>
      </c>
      <c r="P88" s="233">
        <v>0</v>
      </c>
      <c r="Q88" s="233">
        <f>ROUND(E88*P88,2)</f>
        <v>0</v>
      </c>
      <c r="R88" s="233" t="s">
        <v>120</v>
      </c>
      <c r="S88" s="233" t="s">
        <v>121</v>
      </c>
      <c r="T88" s="234" t="s">
        <v>122</v>
      </c>
      <c r="U88" s="216">
        <v>1.9000000000000003E-2</v>
      </c>
      <c r="V88" s="216">
        <f>ROUND(E88*U88,2)</f>
        <v>2.6</v>
      </c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123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14"/>
      <c r="B89" s="215"/>
      <c r="C89" s="249" t="s">
        <v>213</v>
      </c>
      <c r="D89" s="235"/>
      <c r="E89" s="235"/>
      <c r="F89" s="235"/>
      <c r="G89" s="235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125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">
      <c r="A90" s="214"/>
      <c r="B90" s="215"/>
      <c r="C90" s="250" t="s">
        <v>134</v>
      </c>
      <c r="D90" s="217"/>
      <c r="E90" s="218">
        <v>60.837500000000006</v>
      </c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127</v>
      </c>
      <c r="AH90" s="207">
        <v>0</v>
      </c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">
      <c r="A91" s="214"/>
      <c r="B91" s="215"/>
      <c r="C91" s="250" t="s">
        <v>174</v>
      </c>
      <c r="D91" s="217"/>
      <c r="E91" s="218">
        <v>-3.6374999999999997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127</v>
      </c>
      <c r="AH91" s="207">
        <v>0</v>
      </c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">
      <c r="A92" s="214"/>
      <c r="B92" s="215"/>
      <c r="C92" s="250" t="s">
        <v>133</v>
      </c>
      <c r="D92" s="217"/>
      <c r="E92" s="218">
        <v>60.837500000000006</v>
      </c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127</v>
      </c>
      <c r="AH92" s="207">
        <v>0</v>
      </c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14"/>
      <c r="B93" s="215"/>
      <c r="C93" s="250" t="s">
        <v>174</v>
      </c>
      <c r="D93" s="217"/>
      <c r="E93" s="218">
        <v>-3.6374999999999997</v>
      </c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127</v>
      </c>
      <c r="AH93" s="207">
        <v>0</v>
      </c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">
      <c r="A94" s="214"/>
      <c r="B94" s="215"/>
      <c r="C94" s="250" t="s">
        <v>214</v>
      </c>
      <c r="D94" s="217"/>
      <c r="E94" s="218">
        <v>22.400000000000002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127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ht="22.5" outlineLevel="1" x14ac:dyDescent="0.2">
      <c r="A95" s="228">
        <v>20</v>
      </c>
      <c r="B95" s="229" t="s">
        <v>215</v>
      </c>
      <c r="C95" s="248" t="s">
        <v>216</v>
      </c>
      <c r="D95" s="230" t="s">
        <v>119</v>
      </c>
      <c r="E95" s="231">
        <v>90.5625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33">
        <v>0.378</v>
      </c>
      <c r="O95" s="233">
        <f>ROUND(E95*N95,2)</f>
        <v>34.229999999999997</v>
      </c>
      <c r="P95" s="233">
        <v>0</v>
      </c>
      <c r="Q95" s="233">
        <f>ROUND(E95*P95,2)</f>
        <v>0</v>
      </c>
      <c r="R95" s="233" t="s">
        <v>120</v>
      </c>
      <c r="S95" s="233" t="s">
        <v>121</v>
      </c>
      <c r="T95" s="234" t="s">
        <v>122</v>
      </c>
      <c r="U95" s="216">
        <v>2.6000000000000002E-2</v>
      </c>
      <c r="V95" s="216">
        <f>ROUND(E95*U95,2)</f>
        <v>2.35</v>
      </c>
      <c r="W95" s="21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123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">
      <c r="A96" s="214"/>
      <c r="B96" s="215"/>
      <c r="C96" s="250" t="s">
        <v>126</v>
      </c>
      <c r="D96" s="217"/>
      <c r="E96" s="218">
        <v>90.5625</v>
      </c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127</v>
      </c>
      <c r="AH96" s="207">
        <v>0</v>
      </c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ht="22.5" outlineLevel="1" x14ac:dyDescent="0.2">
      <c r="A97" s="228">
        <v>21</v>
      </c>
      <c r="B97" s="229" t="s">
        <v>217</v>
      </c>
      <c r="C97" s="248" t="s">
        <v>218</v>
      </c>
      <c r="D97" s="230" t="s">
        <v>119</v>
      </c>
      <c r="E97" s="231">
        <v>181.125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33">
        <v>0.55125000000000002</v>
      </c>
      <c r="O97" s="233">
        <f>ROUND(E97*N97,2)</f>
        <v>99.85</v>
      </c>
      <c r="P97" s="233">
        <v>0</v>
      </c>
      <c r="Q97" s="233">
        <f>ROUND(E97*P97,2)</f>
        <v>0</v>
      </c>
      <c r="R97" s="233" t="s">
        <v>120</v>
      </c>
      <c r="S97" s="233" t="s">
        <v>121</v>
      </c>
      <c r="T97" s="234" t="s">
        <v>122</v>
      </c>
      <c r="U97" s="216">
        <v>2.7000000000000003E-2</v>
      </c>
      <c r="V97" s="216">
        <f>ROUND(E97*U97,2)</f>
        <v>4.8899999999999997</v>
      </c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123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">
      <c r="A98" s="214"/>
      <c r="B98" s="215"/>
      <c r="C98" s="250" t="s">
        <v>219</v>
      </c>
      <c r="D98" s="217"/>
      <c r="E98" s="218">
        <v>181.125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127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ht="22.5" outlineLevel="1" x14ac:dyDescent="0.2">
      <c r="A99" s="228">
        <v>22</v>
      </c>
      <c r="B99" s="229" t="s">
        <v>220</v>
      </c>
      <c r="C99" s="248" t="s">
        <v>221</v>
      </c>
      <c r="D99" s="230" t="s">
        <v>119</v>
      </c>
      <c r="E99" s="231">
        <v>90.5625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33">
        <v>0.36834</v>
      </c>
      <c r="O99" s="233">
        <f>ROUND(E99*N99,2)</f>
        <v>33.36</v>
      </c>
      <c r="P99" s="233">
        <v>0</v>
      </c>
      <c r="Q99" s="233">
        <f>ROUND(E99*P99,2)</f>
        <v>0</v>
      </c>
      <c r="R99" s="233" t="s">
        <v>120</v>
      </c>
      <c r="S99" s="233" t="s">
        <v>121</v>
      </c>
      <c r="T99" s="234" t="s">
        <v>122</v>
      </c>
      <c r="U99" s="216">
        <v>3.3000000000000002E-2</v>
      </c>
      <c r="V99" s="216">
        <f>ROUND(E99*U99,2)</f>
        <v>2.99</v>
      </c>
      <c r="W99" s="21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123</v>
      </c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">
      <c r="A100" s="214"/>
      <c r="B100" s="215"/>
      <c r="C100" s="249" t="s">
        <v>222</v>
      </c>
      <c r="D100" s="235"/>
      <c r="E100" s="235"/>
      <c r="F100" s="235"/>
      <c r="G100" s="235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125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">
      <c r="A101" s="214"/>
      <c r="B101" s="215"/>
      <c r="C101" s="250" t="s">
        <v>126</v>
      </c>
      <c r="D101" s="217"/>
      <c r="E101" s="218">
        <v>90.5625</v>
      </c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127</v>
      </c>
      <c r="AH101" s="207">
        <v>0</v>
      </c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ht="22.5" outlineLevel="1" x14ac:dyDescent="0.2">
      <c r="A102" s="228">
        <v>23</v>
      </c>
      <c r="B102" s="229" t="s">
        <v>223</v>
      </c>
      <c r="C102" s="248" t="s">
        <v>224</v>
      </c>
      <c r="D102" s="230" t="s">
        <v>119</v>
      </c>
      <c r="E102" s="231">
        <v>136.80000000000001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33">
        <v>0.15826000000000001</v>
      </c>
      <c r="O102" s="233">
        <f>ROUND(E102*N102,2)</f>
        <v>21.65</v>
      </c>
      <c r="P102" s="233">
        <v>0</v>
      </c>
      <c r="Q102" s="233">
        <f>ROUND(E102*P102,2)</f>
        <v>0</v>
      </c>
      <c r="R102" s="233" t="s">
        <v>120</v>
      </c>
      <c r="S102" s="233" t="s">
        <v>121</v>
      </c>
      <c r="T102" s="234" t="s">
        <v>122</v>
      </c>
      <c r="U102" s="216">
        <v>5.6000000000000001E-2</v>
      </c>
      <c r="V102" s="216">
        <f>ROUND(E102*U102,2)</f>
        <v>7.66</v>
      </c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123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">
      <c r="A103" s="214"/>
      <c r="B103" s="215"/>
      <c r="C103" s="249" t="s">
        <v>222</v>
      </c>
      <c r="D103" s="235"/>
      <c r="E103" s="235"/>
      <c r="F103" s="235"/>
      <c r="G103" s="235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125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">
      <c r="A104" s="214"/>
      <c r="B104" s="215"/>
      <c r="C104" s="250" t="s">
        <v>134</v>
      </c>
      <c r="D104" s="217"/>
      <c r="E104" s="218">
        <v>60.837500000000006</v>
      </c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127</v>
      </c>
      <c r="AH104" s="207">
        <v>0</v>
      </c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">
      <c r="A105" s="214"/>
      <c r="B105" s="215"/>
      <c r="C105" s="250" t="s">
        <v>174</v>
      </c>
      <c r="D105" s="217"/>
      <c r="E105" s="218">
        <v>-3.6374999999999997</v>
      </c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127</v>
      </c>
      <c r="AH105" s="207">
        <v>0</v>
      </c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">
      <c r="A106" s="214"/>
      <c r="B106" s="215"/>
      <c r="C106" s="250" t="s">
        <v>133</v>
      </c>
      <c r="D106" s="217"/>
      <c r="E106" s="218">
        <v>60.837500000000006</v>
      </c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127</v>
      </c>
      <c r="AH106" s="207">
        <v>0</v>
      </c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">
      <c r="A107" s="214"/>
      <c r="B107" s="215"/>
      <c r="C107" s="250" t="s">
        <v>174</v>
      </c>
      <c r="D107" s="217"/>
      <c r="E107" s="218">
        <v>-3.6374999999999997</v>
      </c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127</v>
      </c>
      <c r="AH107" s="207">
        <v>0</v>
      </c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">
      <c r="A108" s="214"/>
      <c r="B108" s="215"/>
      <c r="C108" s="250" t="s">
        <v>214</v>
      </c>
      <c r="D108" s="217"/>
      <c r="E108" s="218">
        <v>22.400000000000002</v>
      </c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127</v>
      </c>
      <c r="AH108" s="207">
        <v>0</v>
      </c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">
      <c r="A109" s="228">
        <v>24</v>
      </c>
      <c r="B109" s="229" t="s">
        <v>225</v>
      </c>
      <c r="C109" s="248" t="s">
        <v>226</v>
      </c>
      <c r="D109" s="230" t="s">
        <v>119</v>
      </c>
      <c r="E109" s="231">
        <v>136.80000000000001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33">
        <v>0.51086000000000009</v>
      </c>
      <c r="O109" s="233">
        <f>ROUND(E109*N109,2)</f>
        <v>69.89</v>
      </c>
      <c r="P109" s="233">
        <v>0</v>
      </c>
      <c r="Q109" s="233">
        <f>ROUND(E109*P109,2)</f>
        <v>0</v>
      </c>
      <c r="R109" s="233" t="s">
        <v>120</v>
      </c>
      <c r="S109" s="233" t="s">
        <v>121</v>
      </c>
      <c r="T109" s="234" t="s">
        <v>122</v>
      </c>
      <c r="U109" s="216">
        <v>2.7000000000000003E-2</v>
      </c>
      <c r="V109" s="216">
        <f>ROUND(E109*U109,2)</f>
        <v>3.69</v>
      </c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123</v>
      </c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">
      <c r="A110" s="214"/>
      <c r="B110" s="215"/>
      <c r="C110" s="249" t="s">
        <v>227</v>
      </c>
      <c r="D110" s="235"/>
      <c r="E110" s="235"/>
      <c r="F110" s="235"/>
      <c r="G110" s="235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125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">
      <c r="A111" s="214"/>
      <c r="B111" s="215"/>
      <c r="C111" s="250" t="s">
        <v>134</v>
      </c>
      <c r="D111" s="217"/>
      <c r="E111" s="218">
        <v>60.837500000000006</v>
      </c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127</v>
      </c>
      <c r="AH111" s="207">
        <v>0</v>
      </c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">
      <c r="A112" s="214"/>
      <c r="B112" s="215"/>
      <c r="C112" s="250" t="s">
        <v>174</v>
      </c>
      <c r="D112" s="217"/>
      <c r="E112" s="218">
        <v>-3.6374999999999997</v>
      </c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127</v>
      </c>
      <c r="AH112" s="207">
        <v>0</v>
      </c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">
      <c r="A113" s="214"/>
      <c r="B113" s="215"/>
      <c r="C113" s="250" t="s">
        <v>133</v>
      </c>
      <c r="D113" s="217"/>
      <c r="E113" s="218">
        <v>60.837500000000006</v>
      </c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127</v>
      </c>
      <c r="AH113" s="207">
        <v>0</v>
      </c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">
      <c r="A114" s="214"/>
      <c r="B114" s="215"/>
      <c r="C114" s="250" t="s">
        <v>174</v>
      </c>
      <c r="D114" s="217"/>
      <c r="E114" s="218">
        <v>-3.6374999999999997</v>
      </c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127</v>
      </c>
      <c r="AH114" s="207">
        <v>0</v>
      </c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">
      <c r="A115" s="214"/>
      <c r="B115" s="215"/>
      <c r="C115" s="250" t="s">
        <v>214</v>
      </c>
      <c r="D115" s="217"/>
      <c r="E115" s="218">
        <v>22.400000000000002</v>
      </c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127</v>
      </c>
      <c r="AH115" s="207">
        <v>0</v>
      </c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">
      <c r="A116" s="228">
        <v>25</v>
      </c>
      <c r="B116" s="229" t="s">
        <v>228</v>
      </c>
      <c r="C116" s="248" t="s">
        <v>229</v>
      </c>
      <c r="D116" s="230" t="s">
        <v>119</v>
      </c>
      <c r="E116" s="231">
        <v>136.80000000000001</v>
      </c>
      <c r="F116" s="232"/>
      <c r="G116" s="233">
        <f>ROUND(E116*F116,2)</f>
        <v>0</v>
      </c>
      <c r="H116" s="232"/>
      <c r="I116" s="233">
        <f>ROUND(E116*H116,2)</f>
        <v>0</v>
      </c>
      <c r="J116" s="232"/>
      <c r="K116" s="233">
        <f>ROUND(E116*J116,2)</f>
        <v>0</v>
      </c>
      <c r="L116" s="233">
        <v>21</v>
      </c>
      <c r="M116" s="233">
        <f>G116*(1+L116/100)</f>
        <v>0</v>
      </c>
      <c r="N116" s="233">
        <v>7.5300000000000002E-3</v>
      </c>
      <c r="O116" s="233">
        <f>ROUND(E116*N116,2)</f>
        <v>1.03</v>
      </c>
      <c r="P116" s="233">
        <v>0</v>
      </c>
      <c r="Q116" s="233">
        <f>ROUND(E116*P116,2)</f>
        <v>0</v>
      </c>
      <c r="R116" s="233" t="s">
        <v>120</v>
      </c>
      <c r="S116" s="233" t="s">
        <v>121</v>
      </c>
      <c r="T116" s="234" t="s">
        <v>122</v>
      </c>
      <c r="U116" s="216">
        <v>4.0000000000000001E-3</v>
      </c>
      <c r="V116" s="216">
        <f>ROUND(E116*U116,2)</f>
        <v>0.55000000000000004</v>
      </c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123</v>
      </c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">
      <c r="A117" s="214"/>
      <c r="B117" s="215"/>
      <c r="C117" s="249" t="s">
        <v>230</v>
      </c>
      <c r="D117" s="235"/>
      <c r="E117" s="235"/>
      <c r="F117" s="235"/>
      <c r="G117" s="235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125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">
      <c r="A118" s="214"/>
      <c r="B118" s="215"/>
      <c r="C118" s="250" t="s">
        <v>134</v>
      </c>
      <c r="D118" s="217"/>
      <c r="E118" s="218">
        <v>60.837500000000006</v>
      </c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127</v>
      </c>
      <c r="AH118" s="207">
        <v>0</v>
      </c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">
      <c r="A119" s="214"/>
      <c r="B119" s="215"/>
      <c r="C119" s="250" t="s">
        <v>174</v>
      </c>
      <c r="D119" s="217"/>
      <c r="E119" s="218">
        <v>-3.6374999999999997</v>
      </c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127</v>
      </c>
      <c r="AH119" s="207">
        <v>0</v>
      </c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14"/>
      <c r="B120" s="215"/>
      <c r="C120" s="250" t="s">
        <v>133</v>
      </c>
      <c r="D120" s="217"/>
      <c r="E120" s="218">
        <v>60.837500000000006</v>
      </c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127</v>
      </c>
      <c r="AH120" s="207">
        <v>0</v>
      </c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14"/>
      <c r="B121" s="215"/>
      <c r="C121" s="250" t="s">
        <v>174</v>
      </c>
      <c r="D121" s="217"/>
      <c r="E121" s="218">
        <v>-3.6374999999999997</v>
      </c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127</v>
      </c>
      <c r="AH121" s="207">
        <v>0</v>
      </c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">
      <c r="A122" s="214"/>
      <c r="B122" s="215"/>
      <c r="C122" s="250" t="s">
        <v>214</v>
      </c>
      <c r="D122" s="217"/>
      <c r="E122" s="218">
        <v>22.400000000000002</v>
      </c>
      <c r="F122" s="216"/>
      <c r="G122" s="216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127</v>
      </c>
      <c r="AH122" s="207">
        <v>0</v>
      </c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ht="22.5" outlineLevel="1" x14ac:dyDescent="0.2">
      <c r="A123" s="228">
        <v>26</v>
      </c>
      <c r="B123" s="229" t="s">
        <v>231</v>
      </c>
      <c r="C123" s="248" t="s">
        <v>232</v>
      </c>
      <c r="D123" s="230" t="s">
        <v>119</v>
      </c>
      <c r="E123" s="231">
        <v>136.80000000000001</v>
      </c>
      <c r="F123" s="232"/>
      <c r="G123" s="233">
        <f>ROUND(E123*F123,2)</f>
        <v>0</v>
      </c>
      <c r="H123" s="232"/>
      <c r="I123" s="233">
        <f>ROUND(E123*H123,2)</f>
        <v>0</v>
      </c>
      <c r="J123" s="232"/>
      <c r="K123" s="233">
        <f>ROUND(E123*J123,2)</f>
        <v>0</v>
      </c>
      <c r="L123" s="233">
        <v>21</v>
      </c>
      <c r="M123" s="233">
        <f>G123*(1+L123/100)</f>
        <v>0</v>
      </c>
      <c r="N123" s="233">
        <v>0.10373</v>
      </c>
      <c r="O123" s="233">
        <f>ROUND(E123*N123,2)</f>
        <v>14.19</v>
      </c>
      <c r="P123" s="233">
        <v>0</v>
      </c>
      <c r="Q123" s="233">
        <f>ROUND(E123*P123,2)</f>
        <v>0</v>
      </c>
      <c r="R123" s="233" t="s">
        <v>120</v>
      </c>
      <c r="S123" s="233" t="s">
        <v>121</v>
      </c>
      <c r="T123" s="234" t="s">
        <v>122</v>
      </c>
      <c r="U123" s="216">
        <v>6.4000000000000001E-2</v>
      </c>
      <c r="V123" s="216">
        <f>ROUND(E123*U123,2)</f>
        <v>8.76</v>
      </c>
      <c r="W123" s="21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123</v>
      </c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">
      <c r="A124" s="214"/>
      <c r="B124" s="215"/>
      <c r="C124" s="250" t="s">
        <v>134</v>
      </c>
      <c r="D124" s="217"/>
      <c r="E124" s="218">
        <v>60.837500000000006</v>
      </c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127</v>
      </c>
      <c r="AH124" s="207">
        <v>0</v>
      </c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">
      <c r="A125" s="214"/>
      <c r="B125" s="215"/>
      <c r="C125" s="250" t="s">
        <v>174</v>
      </c>
      <c r="D125" s="217"/>
      <c r="E125" s="218">
        <v>-3.6374999999999997</v>
      </c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127</v>
      </c>
      <c r="AH125" s="207">
        <v>0</v>
      </c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">
      <c r="A126" s="214"/>
      <c r="B126" s="215"/>
      <c r="C126" s="250" t="s">
        <v>133</v>
      </c>
      <c r="D126" s="217"/>
      <c r="E126" s="218">
        <v>60.837500000000006</v>
      </c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127</v>
      </c>
      <c r="AH126" s="207">
        <v>0</v>
      </c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">
      <c r="A127" s="214"/>
      <c r="B127" s="215"/>
      <c r="C127" s="250" t="s">
        <v>174</v>
      </c>
      <c r="D127" s="217"/>
      <c r="E127" s="218">
        <v>-3.6374999999999997</v>
      </c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127</v>
      </c>
      <c r="AH127" s="207">
        <v>0</v>
      </c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">
      <c r="A128" s="214"/>
      <c r="B128" s="215"/>
      <c r="C128" s="250" t="s">
        <v>214</v>
      </c>
      <c r="D128" s="217"/>
      <c r="E128" s="218">
        <v>22.400000000000002</v>
      </c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127</v>
      </c>
      <c r="AH128" s="207">
        <v>0</v>
      </c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ht="22.5" outlineLevel="1" x14ac:dyDescent="0.2">
      <c r="A129" s="228">
        <v>27</v>
      </c>
      <c r="B129" s="229" t="s">
        <v>233</v>
      </c>
      <c r="C129" s="248" t="s">
        <v>234</v>
      </c>
      <c r="D129" s="230" t="s">
        <v>119</v>
      </c>
      <c r="E129" s="231">
        <v>136.80000000000001</v>
      </c>
      <c r="F129" s="232"/>
      <c r="G129" s="233">
        <f>ROUND(E129*F129,2)</f>
        <v>0</v>
      </c>
      <c r="H129" s="232"/>
      <c r="I129" s="233">
        <f>ROUND(E129*H129,2)</f>
        <v>0</v>
      </c>
      <c r="J129" s="232"/>
      <c r="K129" s="233">
        <f>ROUND(E129*J129,2)</f>
        <v>0</v>
      </c>
      <c r="L129" s="233">
        <v>21</v>
      </c>
      <c r="M129" s="233">
        <f>G129*(1+L129/100)</f>
        <v>0</v>
      </c>
      <c r="N129" s="233">
        <v>0.12966000000000003</v>
      </c>
      <c r="O129" s="233">
        <f>ROUND(E129*N129,2)</f>
        <v>17.739999999999998</v>
      </c>
      <c r="P129" s="233">
        <v>0</v>
      </c>
      <c r="Q129" s="233">
        <f>ROUND(E129*P129,2)</f>
        <v>0</v>
      </c>
      <c r="R129" s="233" t="s">
        <v>120</v>
      </c>
      <c r="S129" s="233" t="s">
        <v>121</v>
      </c>
      <c r="T129" s="234" t="s">
        <v>122</v>
      </c>
      <c r="U129" s="216">
        <v>7.2000000000000008E-2</v>
      </c>
      <c r="V129" s="216">
        <f>ROUND(E129*U129,2)</f>
        <v>9.85</v>
      </c>
      <c r="W129" s="21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123</v>
      </c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">
      <c r="A130" s="214"/>
      <c r="B130" s="215"/>
      <c r="C130" s="250" t="s">
        <v>134</v>
      </c>
      <c r="D130" s="217"/>
      <c r="E130" s="218">
        <v>60.837500000000006</v>
      </c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127</v>
      </c>
      <c r="AH130" s="207">
        <v>0</v>
      </c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">
      <c r="A131" s="214"/>
      <c r="B131" s="215"/>
      <c r="C131" s="250" t="s">
        <v>174</v>
      </c>
      <c r="D131" s="217"/>
      <c r="E131" s="218">
        <v>-3.6374999999999997</v>
      </c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127</v>
      </c>
      <c r="AH131" s="207">
        <v>0</v>
      </c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">
      <c r="A132" s="214"/>
      <c r="B132" s="215"/>
      <c r="C132" s="250" t="s">
        <v>133</v>
      </c>
      <c r="D132" s="217"/>
      <c r="E132" s="218">
        <v>60.837500000000006</v>
      </c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127</v>
      </c>
      <c r="AH132" s="207">
        <v>0</v>
      </c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">
      <c r="A133" s="214"/>
      <c r="B133" s="215"/>
      <c r="C133" s="250" t="s">
        <v>174</v>
      </c>
      <c r="D133" s="217"/>
      <c r="E133" s="218">
        <v>-3.6374999999999997</v>
      </c>
      <c r="F133" s="216"/>
      <c r="G133" s="216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127</v>
      </c>
      <c r="AH133" s="207">
        <v>0</v>
      </c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">
      <c r="A134" s="214"/>
      <c r="B134" s="215"/>
      <c r="C134" s="250" t="s">
        <v>214</v>
      </c>
      <c r="D134" s="217"/>
      <c r="E134" s="218">
        <v>22.400000000000002</v>
      </c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127</v>
      </c>
      <c r="AH134" s="207">
        <v>0</v>
      </c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">
      <c r="A135" s="228">
        <v>28</v>
      </c>
      <c r="B135" s="229" t="s">
        <v>235</v>
      </c>
      <c r="C135" s="248" t="s">
        <v>236</v>
      </c>
      <c r="D135" s="230" t="s">
        <v>119</v>
      </c>
      <c r="E135" s="231">
        <v>90.5625</v>
      </c>
      <c r="F135" s="232"/>
      <c r="G135" s="233">
        <f>ROUND(E135*F135,2)</f>
        <v>0</v>
      </c>
      <c r="H135" s="232"/>
      <c r="I135" s="233">
        <f>ROUND(E135*H135,2)</f>
        <v>0</v>
      </c>
      <c r="J135" s="232"/>
      <c r="K135" s="233">
        <f>ROUND(E135*J135,2)</f>
        <v>0</v>
      </c>
      <c r="L135" s="233">
        <v>21</v>
      </c>
      <c r="M135" s="233">
        <f>G135*(1+L135/100)</f>
        <v>0</v>
      </c>
      <c r="N135" s="233">
        <v>7.3900000000000007E-2</v>
      </c>
      <c r="O135" s="233">
        <f>ROUND(E135*N135,2)</f>
        <v>6.69</v>
      </c>
      <c r="P135" s="233">
        <v>0</v>
      </c>
      <c r="Q135" s="233">
        <f>ROUND(E135*P135,2)</f>
        <v>0</v>
      </c>
      <c r="R135" s="233" t="s">
        <v>120</v>
      </c>
      <c r="S135" s="233" t="s">
        <v>121</v>
      </c>
      <c r="T135" s="234" t="s">
        <v>122</v>
      </c>
      <c r="U135" s="216">
        <v>0.47800000000000004</v>
      </c>
      <c r="V135" s="216">
        <f>ROUND(E135*U135,2)</f>
        <v>43.29</v>
      </c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123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ht="22.5" outlineLevel="1" x14ac:dyDescent="0.2">
      <c r="A136" s="214"/>
      <c r="B136" s="215"/>
      <c r="C136" s="249" t="s">
        <v>237</v>
      </c>
      <c r="D136" s="235"/>
      <c r="E136" s="235"/>
      <c r="F136" s="235"/>
      <c r="G136" s="235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125</v>
      </c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36" t="str">
        <f>C136</f>
        <v>s provedením lože z kameniva drceného, s vyplněním spár, s dvojitým hutněním a se smetením přebytečného materiálu na krajnici. S dodáním hmot pro lože a výplň spár.</v>
      </c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">
      <c r="A137" s="214"/>
      <c r="B137" s="215"/>
      <c r="C137" s="250" t="s">
        <v>126</v>
      </c>
      <c r="D137" s="217"/>
      <c r="E137" s="218">
        <v>90.5625</v>
      </c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127</v>
      </c>
      <c r="AH137" s="207">
        <v>0</v>
      </c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ht="22.5" outlineLevel="1" x14ac:dyDescent="0.2">
      <c r="A138" s="228">
        <v>29</v>
      </c>
      <c r="B138" s="229" t="s">
        <v>238</v>
      </c>
      <c r="C138" s="248" t="s">
        <v>239</v>
      </c>
      <c r="D138" s="230" t="s">
        <v>119</v>
      </c>
      <c r="E138" s="231">
        <v>95.090630000000004</v>
      </c>
      <c r="F138" s="232"/>
      <c r="G138" s="233">
        <f>ROUND(E138*F138,2)</f>
        <v>0</v>
      </c>
      <c r="H138" s="232"/>
      <c r="I138" s="233">
        <f>ROUND(E138*H138,2)</f>
        <v>0</v>
      </c>
      <c r="J138" s="232"/>
      <c r="K138" s="233">
        <f>ROUND(E138*J138,2)</f>
        <v>0</v>
      </c>
      <c r="L138" s="233">
        <v>21</v>
      </c>
      <c r="M138" s="233">
        <f>G138*(1+L138/100)</f>
        <v>0</v>
      </c>
      <c r="N138" s="233">
        <v>0.13627</v>
      </c>
      <c r="O138" s="233">
        <f>ROUND(E138*N138,2)</f>
        <v>12.96</v>
      </c>
      <c r="P138" s="233">
        <v>0</v>
      </c>
      <c r="Q138" s="233">
        <f>ROUND(E138*P138,2)</f>
        <v>0</v>
      </c>
      <c r="R138" s="233" t="s">
        <v>240</v>
      </c>
      <c r="S138" s="233" t="s">
        <v>121</v>
      </c>
      <c r="T138" s="234" t="s">
        <v>122</v>
      </c>
      <c r="U138" s="216">
        <v>0</v>
      </c>
      <c r="V138" s="216">
        <f>ROUND(E138*U138,2)</f>
        <v>0</v>
      </c>
      <c r="W138" s="21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241</v>
      </c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">
      <c r="A139" s="214"/>
      <c r="B139" s="215"/>
      <c r="C139" s="250" t="s">
        <v>242</v>
      </c>
      <c r="D139" s="217"/>
      <c r="E139" s="218">
        <v>90.5625</v>
      </c>
      <c r="F139" s="216"/>
      <c r="G139" s="216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127</v>
      </c>
      <c r="AH139" s="207">
        <v>5</v>
      </c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">
      <c r="A140" s="214"/>
      <c r="B140" s="215"/>
      <c r="C140" s="251" t="s">
        <v>243</v>
      </c>
      <c r="D140" s="219"/>
      <c r="E140" s="220">
        <v>4.5281300000000009</v>
      </c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127</v>
      </c>
      <c r="AH140" s="207">
        <v>4</v>
      </c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x14ac:dyDescent="0.2">
      <c r="A141" s="222" t="s">
        <v>115</v>
      </c>
      <c r="B141" s="223" t="s">
        <v>75</v>
      </c>
      <c r="C141" s="247" t="s">
        <v>76</v>
      </c>
      <c r="D141" s="224"/>
      <c r="E141" s="225"/>
      <c r="F141" s="226"/>
      <c r="G141" s="226">
        <f>SUMIF(AG142:AG158,"&lt;&gt;NOR",G142:G158)</f>
        <v>0</v>
      </c>
      <c r="H141" s="226"/>
      <c r="I141" s="226">
        <f>SUM(I142:I158)</f>
        <v>0</v>
      </c>
      <c r="J141" s="226"/>
      <c r="K141" s="226">
        <f>SUM(K142:K158)</f>
        <v>0</v>
      </c>
      <c r="L141" s="226"/>
      <c r="M141" s="226">
        <f>SUM(M142:M158)</f>
        <v>0</v>
      </c>
      <c r="N141" s="226"/>
      <c r="O141" s="226">
        <f>SUM(O142:O158)</f>
        <v>37.979999999999997</v>
      </c>
      <c r="P141" s="226"/>
      <c r="Q141" s="226">
        <f>SUM(Q142:Q158)</f>
        <v>0</v>
      </c>
      <c r="R141" s="226"/>
      <c r="S141" s="226"/>
      <c r="T141" s="227"/>
      <c r="U141" s="221"/>
      <c r="V141" s="221">
        <f>SUM(V142:V158)</f>
        <v>42.96</v>
      </c>
      <c r="W141" s="221"/>
      <c r="AG141" t="s">
        <v>116</v>
      </c>
    </row>
    <row r="142" spans="1:60" ht="45" outlineLevel="1" x14ac:dyDescent="0.2">
      <c r="A142" s="228">
        <v>30</v>
      </c>
      <c r="B142" s="229" t="s">
        <v>244</v>
      </c>
      <c r="C142" s="248" t="s">
        <v>245</v>
      </c>
      <c r="D142" s="230" t="s">
        <v>141</v>
      </c>
      <c r="E142" s="231">
        <v>44.75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33">
        <v>0.26941000000000004</v>
      </c>
      <c r="O142" s="233">
        <f>ROUND(E142*N142,2)</f>
        <v>12.06</v>
      </c>
      <c r="P142" s="233">
        <v>0</v>
      </c>
      <c r="Q142" s="233">
        <f>ROUND(E142*P142,2)</f>
        <v>0</v>
      </c>
      <c r="R142" s="233" t="s">
        <v>120</v>
      </c>
      <c r="S142" s="233" t="s">
        <v>121</v>
      </c>
      <c r="T142" s="234" t="s">
        <v>122</v>
      </c>
      <c r="U142" s="216">
        <v>0.27200000000000002</v>
      </c>
      <c r="V142" s="216">
        <f>ROUND(E142*U142,2)</f>
        <v>12.17</v>
      </c>
      <c r="W142" s="21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123</v>
      </c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">
      <c r="A143" s="214"/>
      <c r="B143" s="215"/>
      <c r="C143" s="249" t="s">
        <v>246</v>
      </c>
      <c r="D143" s="235"/>
      <c r="E143" s="235"/>
      <c r="F143" s="235"/>
      <c r="G143" s="235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125</v>
      </c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">
      <c r="A144" s="214"/>
      <c r="B144" s="215"/>
      <c r="C144" s="250" t="s">
        <v>247</v>
      </c>
      <c r="D144" s="217"/>
      <c r="E144" s="218">
        <v>44.75</v>
      </c>
      <c r="F144" s="216"/>
      <c r="G144" s="216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127</v>
      </c>
      <c r="AH144" s="207">
        <v>0</v>
      </c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ht="45" outlineLevel="1" x14ac:dyDescent="0.2">
      <c r="A145" s="228">
        <v>31</v>
      </c>
      <c r="B145" s="229" t="s">
        <v>248</v>
      </c>
      <c r="C145" s="248" t="s">
        <v>249</v>
      </c>
      <c r="D145" s="230" t="s">
        <v>141</v>
      </c>
      <c r="E145" s="231">
        <v>58.2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33">
        <v>0.31039000000000005</v>
      </c>
      <c r="O145" s="233">
        <f>ROUND(E145*N145,2)</f>
        <v>18.059999999999999</v>
      </c>
      <c r="P145" s="233">
        <v>0</v>
      </c>
      <c r="Q145" s="233">
        <f>ROUND(E145*P145,2)</f>
        <v>0</v>
      </c>
      <c r="R145" s="233" t="s">
        <v>120</v>
      </c>
      <c r="S145" s="233" t="s">
        <v>121</v>
      </c>
      <c r="T145" s="234" t="s">
        <v>122</v>
      </c>
      <c r="U145" s="216">
        <v>0.27200000000000002</v>
      </c>
      <c r="V145" s="216">
        <f>ROUND(E145*U145,2)</f>
        <v>15.83</v>
      </c>
      <c r="W145" s="21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123</v>
      </c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">
      <c r="A146" s="214"/>
      <c r="B146" s="215"/>
      <c r="C146" s="249" t="s">
        <v>246</v>
      </c>
      <c r="D146" s="235"/>
      <c r="E146" s="235"/>
      <c r="F146" s="235"/>
      <c r="G146" s="235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125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">
      <c r="A147" s="214"/>
      <c r="B147" s="215"/>
      <c r="C147" s="250" t="s">
        <v>250</v>
      </c>
      <c r="D147" s="217"/>
      <c r="E147" s="218">
        <v>10.600000000000001</v>
      </c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127</v>
      </c>
      <c r="AH147" s="207">
        <v>0</v>
      </c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">
      <c r="A148" s="214"/>
      <c r="B148" s="215"/>
      <c r="C148" s="250" t="s">
        <v>251</v>
      </c>
      <c r="D148" s="217"/>
      <c r="E148" s="218">
        <v>10.600000000000001</v>
      </c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127</v>
      </c>
      <c r="AH148" s="207">
        <v>0</v>
      </c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">
      <c r="A149" s="214"/>
      <c r="B149" s="215"/>
      <c r="C149" s="250" t="s">
        <v>252</v>
      </c>
      <c r="D149" s="217"/>
      <c r="E149" s="218">
        <v>37</v>
      </c>
      <c r="F149" s="216"/>
      <c r="G149" s="216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127</v>
      </c>
      <c r="AH149" s="207">
        <v>0</v>
      </c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ht="45" outlineLevel="1" x14ac:dyDescent="0.2">
      <c r="A150" s="228">
        <v>32</v>
      </c>
      <c r="B150" s="229" t="s">
        <v>253</v>
      </c>
      <c r="C150" s="248" t="s">
        <v>254</v>
      </c>
      <c r="D150" s="230" t="s">
        <v>141</v>
      </c>
      <c r="E150" s="231">
        <v>40.25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21</v>
      </c>
      <c r="M150" s="233">
        <f>G150*(1+L150/100)</f>
        <v>0</v>
      </c>
      <c r="N150" s="233">
        <v>0.19520000000000001</v>
      </c>
      <c r="O150" s="233">
        <f>ROUND(E150*N150,2)</f>
        <v>7.86</v>
      </c>
      <c r="P150" s="233">
        <v>0</v>
      </c>
      <c r="Q150" s="233">
        <f>ROUND(E150*P150,2)</f>
        <v>0</v>
      </c>
      <c r="R150" s="233" t="s">
        <v>120</v>
      </c>
      <c r="S150" s="233" t="s">
        <v>121</v>
      </c>
      <c r="T150" s="234" t="s">
        <v>122</v>
      </c>
      <c r="U150" s="216">
        <v>0.27200000000000002</v>
      </c>
      <c r="V150" s="216">
        <f>ROUND(E150*U150,2)</f>
        <v>10.95</v>
      </c>
      <c r="W150" s="21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123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">
      <c r="A151" s="214"/>
      <c r="B151" s="215"/>
      <c r="C151" s="249" t="s">
        <v>246</v>
      </c>
      <c r="D151" s="235"/>
      <c r="E151" s="235"/>
      <c r="F151" s="235"/>
      <c r="G151" s="235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125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">
      <c r="A152" s="214"/>
      <c r="B152" s="215"/>
      <c r="C152" s="250" t="s">
        <v>144</v>
      </c>
      <c r="D152" s="217"/>
      <c r="E152" s="218">
        <v>40.25</v>
      </c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127</v>
      </c>
      <c r="AH152" s="207">
        <v>0</v>
      </c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">
      <c r="A153" s="228">
        <v>33</v>
      </c>
      <c r="B153" s="229" t="s">
        <v>255</v>
      </c>
      <c r="C153" s="248" t="s">
        <v>256</v>
      </c>
      <c r="D153" s="230" t="s">
        <v>141</v>
      </c>
      <c r="E153" s="231">
        <v>108.25</v>
      </c>
      <c r="F153" s="232"/>
      <c r="G153" s="233">
        <f>ROUND(E153*F153,2)</f>
        <v>0</v>
      </c>
      <c r="H153" s="232"/>
      <c r="I153" s="233">
        <f>ROUND(E153*H153,2)</f>
        <v>0</v>
      </c>
      <c r="J153" s="232"/>
      <c r="K153" s="233">
        <f>ROUND(E153*J153,2)</f>
        <v>0</v>
      </c>
      <c r="L153" s="233">
        <v>21</v>
      </c>
      <c r="M153" s="233">
        <f>G153*(1+L153/100)</f>
        <v>0</v>
      </c>
      <c r="N153" s="233">
        <v>0</v>
      </c>
      <c r="O153" s="233">
        <f>ROUND(E153*N153,2)</f>
        <v>0</v>
      </c>
      <c r="P153" s="233">
        <v>0</v>
      </c>
      <c r="Q153" s="233">
        <f>ROUND(E153*P153,2)</f>
        <v>0</v>
      </c>
      <c r="R153" s="233" t="s">
        <v>120</v>
      </c>
      <c r="S153" s="233" t="s">
        <v>121</v>
      </c>
      <c r="T153" s="234" t="s">
        <v>122</v>
      </c>
      <c r="U153" s="216">
        <v>3.7000000000000005E-2</v>
      </c>
      <c r="V153" s="216">
        <f>ROUND(E153*U153,2)</f>
        <v>4.01</v>
      </c>
      <c r="W153" s="21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123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">
      <c r="A154" s="214"/>
      <c r="B154" s="215"/>
      <c r="C154" s="249" t="s">
        <v>257</v>
      </c>
      <c r="D154" s="235"/>
      <c r="E154" s="235"/>
      <c r="F154" s="235"/>
      <c r="G154" s="235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125</v>
      </c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">
      <c r="A155" s="214"/>
      <c r="B155" s="215"/>
      <c r="C155" s="250" t="s">
        <v>258</v>
      </c>
      <c r="D155" s="217"/>
      <c r="E155" s="218">
        <v>15.5</v>
      </c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127</v>
      </c>
      <c r="AH155" s="207">
        <v>0</v>
      </c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">
      <c r="A156" s="214"/>
      <c r="B156" s="215"/>
      <c r="C156" s="250" t="s">
        <v>259</v>
      </c>
      <c r="D156" s="217"/>
      <c r="E156" s="218">
        <v>15.5</v>
      </c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127</v>
      </c>
      <c r="AH156" s="207">
        <v>0</v>
      </c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">
      <c r="A157" s="214"/>
      <c r="B157" s="215"/>
      <c r="C157" s="250" t="s">
        <v>260</v>
      </c>
      <c r="D157" s="217"/>
      <c r="E157" s="218">
        <v>37</v>
      </c>
      <c r="F157" s="216"/>
      <c r="G157" s="216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127</v>
      </c>
      <c r="AH157" s="207">
        <v>0</v>
      </c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">
      <c r="A158" s="214"/>
      <c r="B158" s="215"/>
      <c r="C158" s="250" t="s">
        <v>144</v>
      </c>
      <c r="D158" s="217"/>
      <c r="E158" s="218">
        <v>40.25</v>
      </c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127</v>
      </c>
      <c r="AH158" s="207">
        <v>0</v>
      </c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x14ac:dyDescent="0.2">
      <c r="A159" s="222" t="s">
        <v>115</v>
      </c>
      <c r="B159" s="223" t="s">
        <v>77</v>
      </c>
      <c r="C159" s="247" t="s">
        <v>78</v>
      </c>
      <c r="D159" s="224"/>
      <c r="E159" s="225"/>
      <c r="F159" s="226"/>
      <c r="G159" s="226">
        <f>SUMIF(AG160:AG167,"&lt;&gt;NOR",G160:G167)</f>
        <v>0</v>
      </c>
      <c r="H159" s="226"/>
      <c r="I159" s="226">
        <f>SUM(I160:I167)</f>
        <v>0</v>
      </c>
      <c r="J159" s="226"/>
      <c r="K159" s="226">
        <f>SUM(K160:K167)</f>
        <v>0</v>
      </c>
      <c r="L159" s="226"/>
      <c r="M159" s="226">
        <f>SUM(M160:M167)</f>
        <v>0</v>
      </c>
      <c r="N159" s="226"/>
      <c r="O159" s="226">
        <f>SUM(O160:O167)</f>
        <v>0</v>
      </c>
      <c r="P159" s="226"/>
      <c r="Q159" s="226">
        <f>SUM(Q160:Q167)</f>
        <v>0</v>
      </c>
      <c r="R159" s="226"/>
      <c r="S159" s="226"/>
      <c r="T159" s="227"/>
      <c r="U159" s="221"/>
      <c r="V159" s="221">
        <f>SUM(V160:V167)</f>
        <v>0</v>
      </c>
      <c r="W159" s="221"/>
      <c r="AG159" t="s">
        <v>116</v>
      </c>
    </row>
    <row r="160" spans="1:60" outlineLevel="1" x14ac:dyDescent="0.2">
      <c r="A160" s="237">
        <v>34</v>
      </c>
      <c r="B160" s="238" t="s">
        <v>261</v>
      </c>
      <c r="C160" s="252" t="s">
        <v>262</v>
      </c>
      <c r="D160" s="239" t="s">
        <v>263</v>
      </c>
      <c r="E160" s="240">
        <v>4</v>
      </c>
      <c r="F160" s="241"/>
      <c r="G160" s="242">
        <f>ROUND(E160*F160,2)</f>
        <v>0</v>
      </c>
      <c r="H160" s="241"/>
      <c r="I160" s="242">
        <f>ROUND(E160*H160,2)</f>
        <v>0</v>
      </c>
      <c r="J160" s="241"/>
      <c r="K160" s="242">
        <f>ROUND(E160*J160,2)</f>
        <v>0</v>
      </c>
      <c r="L160" s="242">
        <v>21</v>
      </c>
      <c r="M160" s="242">
        <f>G160*(1+L160/100)</f>
        <v>0</v>
      </c>
      <c r="N160" s="242">
        <v>0</v>
      </c>
      <c r="O160" s="242">
        <f>ROUND(E160*N160,2)</f>
        <v>0</v>
      </c>
      <c r="P160" s="242">
        <v>0</v>
      </c>
      <c r="Q160" s="242">
        <f>ROUND(E160*P160,2)</f>
        <v>0</v>
      </c>
      <c r="R160" s="242"/>
      <c r="S160" s="242" t="s">
        <v>264</v>
      </c>
      <c r="T160" s="243" t="s">
        <v>265</v>
      </c>
      <c r="U160" s="216">
        <v>0</v>
      </c>
      <c r="V160" s="216">
        <f>ROUND(E160*U160,2)</f>
        <v>0</v>
      </c>
      <c r="W160" s="21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123</v>
      </c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">
      <c r="A161" s="237">
        <v>35</v>
      </c>
      <c r="B161" s="238" t="s">
        <v>266</v>
      </c>
      <c r="C161" s="252" t="s">
        <v>267</v>
      </c>
      <c r="D161" s="239" t="s">
        <v>263</v>
      </c>
      <c r="E161" s="240">
        <v>4</v>
      </c>
      <c r="F161" s="241"/>
      <c r="G161" s="242">
        <f>ROUND(E161*F161,2)</f>
        <v>0</v>
      </c>
      <c r="H161" s="241"/>
      <c r="I161" s="242">
        <f>ROUND(E161*H161,2)</f>
        <v>0</v>
      </c>
      <c r="J161" s="241"/>
      <c r="K161" s="242">
        <f>ROUND(E161*J161,2)</f>
        <v>0</v>
      </c>
      <c r="L161" s="242">
        <v>21</v>
      </c>
      <c r="M161" s="242">
        <f>G161*(1+L161/100)</f>
        <v>0</v>
      </c>
      <c r="N161" s="242">
        <v>0</v>
      </c>
      <c r="O161" s="242">
        <f>ROUND(E161*N161,2)</f>
        <v>0</v>
      </c>
      <c r="P161" s="242">
        <v>0</v>
      </c>
      <c r="Q161" s="242">
        <f>ROUND(E161*P161,2)</f>
        <v>0</v>
      </c>
      <c r="R161" s="242"/>
      <c r="S161" s="242" t="s">
        <v>264</v>
      </c>
      <c r="T161" s="243" t="s">
        <v>265</v>
      </c>
      <c r="U161" s="216">
        <v>0</v>
      </c>
      <c r="V161" s="216">
        <f>ROUND(E161*U161,2)</f>
        <v>0</v>
      </c>
      <c r="W161" s="21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123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">
      <c r="A162" s="237">
        <v>36</v>
      </c>
      <c r="B162" s="238" t="s">
        <v>268</v>
      </c>
      <c r="C162" s="252" t="s">
        <v>269</v>
      </c>
      <c r="D162" s="239" t="s">
        <v>263</v>
      </c>
      <c r="E162" s="240">
        <v>4</v>
      </c>
      <c r="F162" s="241"/>
      <c r="G162" s="242">
        <f>ROUND(E162*F162,2)</f>
        <v>0</v>
      </c>
      <c r="H162" s="241"/>
      <c r="I162" s="242">
        <f>ROUND(E162*H162,2)</f>
        <v>0</v>
      </c>
      <c r="J162" s="241"/>
      <c r="K162" s="242">
        <f>ROUND(E162*J162,2)</f>
        <v>0</v>
      </c>
      <c r="L162" s="242">
        <v>21</v>
      </c>
      <c r="M162" s="242">
        <f>G162*(1+L162/100)</f>
        <v>0</v>
      </c>
      <c r="N162" s="242">
        <v>0</v>
      </c>
      <c r="O162" s="242">
        <f>ROUND(E162*N162,2)</f>
        <v>0</v>
      </c>
      <c r="P162" s="242">
        <v>0</v>
      </c>
      <c r="Q162" s="242">
        <f>ROUND(E162*P162,2)</f>
        <v>0</v>
      </c>
      <c r="R162" s="242"/>
      <c r="S162" s="242" t="s">
        <v>264</v>
      </c>
      <c r="T162" s="243" t="s">
        <v>265</v>
      </c>
      <c r="U162" s="216">
        <v>0</v>
      </c>
      <c r="V162" s="216">
        <f>ROUND(E162*U162,2)</f>
        <v>0</v>
      </c>
      <c r="W162" s="21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123</v>
      </c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 x14ac:dyDescent="0.2">
      <c r="A163" s="237">
        <v>37</v>
      </c>
      <c r="B163" s="238" t="s">
        <v>270</v>
      </c>
      <c r="C163" s="252" t="s">
        <v>271</v>
      </c>
      <c r="D163" s="239" t="s">
        <v>263</v>
      </c>
      <c r="E163" s="240">
        <v>4</v>
      </c>
      <c r="F163" s="241"/>
      <c r="G163" s="242">
        <f>ROUND(E163*F163,2)</f>
        <v>0</v>
      </c>
      <c r="H163" s="241"/>
      <c r="I163" s="242">
        <f>ROUND(E163*H163,2)</f>
        <v>0</v>
      </c>
      <c r="J163" s="241"/>
      <c r="K163" s="242">
        <f>ROUND(E163*J163,2)</f>
        <v>0</v>
      </c>
      <c r="L163" s="242">
        <v>21</v>
      </c>
      <c r="M163" s="242">
        <f>G163*(1+L163/100)</f>
        <v>0</v>
      </c>
      <c r="N163" s="242">
        <v>0</v>
      </c>
      <c r="O163" s="242">
        <f>ROUND(E163*N163,2)</f>
        <v>0</v>
      </c>
      <c r="P163" s="242">
        <v>0</v>
      </c>
      <c r="Q163" s="242">
        <f>ROUND(E163*P163,2)</f>
        <v>0</v>
      </c>
      <c r="R163" s="242"/>
      <c r="S163" s="242" t="s">
        <v>264</v>
      </c>
      <c r="T163" s="243" t="s">
        <v>265</v>
      </c>
      <c r="U163" s="216">
        <v>0</v>
      </c>
      <c r="V163" s="216">
        <f>ROUND(E163*U163,2)</f>
        <v>0</v>
      </c>
      <c r="W163" s="21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123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">
      <c r="A164" s="237">
        <v>38</v>
      </c>
      <c r="B164" s="238" t="s">
        <v>272</v>
      </c>
      <c r="C164" s="252" t="s">
        <v>273</v>
      </c>
      <c r="D164" s="239" t="s">
        <v>263</v>
      </c>
      <c r="E164" s="240">
        <v>2</v>
      </c>
      <c r="F164" s="241"/>
      <c r="G164" s="242">
        <f>ROUND(E164*F164,2)</f>
        <v>0</v>
      </c>
      <c r="H164" s="241"/>
      <c r="I164" s="242">
        <f>ROUND(E164*H164,2)</f>
        <v>0</v>
      </c>
      <c r="J164" s="241"/>
      <c r="K164" s="242">
        <f>ROUND(E164*J164,2)</f>
        <v>0</v>
      </c>
      <c r="L164" s="242">
        <v>21</v>
      </c>
      <c r="M164" s="242">
        <f>G164*(1+L164/100)</f>
        <v>0</v>
      </c>
      <c r="N164" s="242">
        <v>0</v>
      </c>
      <c r="O164" s="242">
        <f>ROUND(E164*N164,2)</f>
        <v>0</v>
      </c>
      <c r="P164" s="242">
        <v>0</v>
      </c>
      <c r="Q164" s="242">
        <f>ROUND(E164*P164,2)</f>
        <v>0</v>
      </c>
      <c r="R164" s="242"/>
      <c r="S164" s="242" t="s">
        <v>264</v>
      </c>
      <c r="T164" s="243" t="s">
        <v>265</v>
      </c>
      <c r="U164" s="216">
        <v>0</v>
      </c>
      <c r="V164" s="216">
        <f>ROUND(E164*U164,2)</f>
        <v>0</v>
      </c>
      <c r="W164" s="21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123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">
      <c r="A165" s="237">
        <v>39</v>
      </c>
      <c r="B165" s="238" t="s">
        <v>274</v>
      </c>
      <c r="C165" s="252" t="s">
        <v>275</v>
      </c>
      <c r="D165" s="239" t="s">
        <v>263</v>
      </c>
      <c r="E165" s="240">
        <v>2</v>
      </c>
      <c r="F165" s="241"/>
      <c r="G165" s="242">
        <f>ROUND(E165*F165,2)</f>
        <v>0</v>
      </c>
      <c r="H165" s="241"/>
      <c r="I165" s="242">
        <f>ROUND(E165*H165,2)</f>
        <v>0</v>
      </c>
      <c r="J165" s="241"/>
      <c r="K165" s="242">
        <f>ROUND(E165*J165,2)</f>
        <v>0</v>
      </c>
      <c r="L165" s="242">
        <v>21</v>
      </c>
      <c r="M165" s="242">
        <f>G165*(1+L165/100)</f>
        <v>0</v>
      </c>
      <c r="N165" s="242">
        <v>0</v>
      </c>
      <c r="O165" s="242">
        <f>ROUND(E165*N165,2)</f>
        <v>0</v>
      </c>
      <c r="P165" s="242">
        <v>0</v>
      </c>
      <c r="Q165" s="242">
        <f>ROUND(E165*P165,2)</f>
        <v>0</v>
      </c>
      <c r="R165" s="242"/>
      <c r="S165" s="242" t="s">
        <v>264</v>
      </c>
      <c r="T165" s="243" t="s">
        <v>265</v>
      </c>
      <c r="U165" s="216">
        <v>0</v>
      </c>
      <c r="V165" s="216">
        <f>ROUND(E165*U165,2)</f>
        <v>0</v>
      </c>
      <c r="W165" s="21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123</v>
      </c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ht="22.5" outlineLevel="1" x14ac:dyDescent="0.2">
      <c r="A166" s="237">
        <v>40</v>
      </c>
      <c r="B166" s="238" t="s">
        <v>276</v>
      </c>
      <c r="C166" s="252" t="s">
        <v>277</v>
      </c>
      <c r="D166" s="239" t="s">
        <v>263</v>
      </c>
      <c r="E166" s="240">
        <v>2</v>
      </c>
      <c r="F166" s="241"/>
      <c r="G166" s="242">
        <f>ROUND(E166*F166,2)</f>
        <v>0</v>
      </c>
      <c r="H166" s="241"/>
      <c r="I166" s="242">
        <f>ROUND(E166*H166,2)</f>
        <v>0</v>
      </c>
      <c r="J166" s="241"/>
      <c r="K166" s="242">
        <f>ROUND(E166*J166,2)</f>
        <v>0</v>
      </c>
      <c r="L166" s="242">
        <v>21</v>
      </c>
      <c r="M166" s="242">
        <f>G166*(1+L166/100)</f>
        <v>0</v>
      </c>
      <c r="N166" s="242">
        <v>0</v>
      </c>
      <c r="O166" s="242">
        <f>ROUND(E166*N166,2)</f>
        <v>0</v>
      </c>
      <c r="P166" s="242">
        <v>0</v>
      </c>
      <c r="Q166" s="242">
        <f>ROUND(E166*P166,2)</f>
        <v>0</v>
      </c>
      <c r="R166" s="242"/>
      <c r="S166" s="242" t="s">
        <v>264</v>
      </c>
      <c r="T166" s="243" t="s">
        <v>265</v>
      </c>
      <c r="U166" s="216">
        <v>0</v>
      </c>
      <c r="V166" s="216">
        <f>ROUND(E166*U166,2)</f>
        <v>0</v>
      </c>
      <c r="W166" s="21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123</v>
      </c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">
      <c r="A167" s="237">
        <v>41</v>
      </c>
      <c r="B167" s="238" t="s">
        <v>278</v>
      </c>
      <c r="C167" s="252" t="s">
        <v>279</v>
      </c>
      <c r="D167" s="239" t="s">
        <v>280</v>
      </c>
      <c r="E167" s="240">
        <v>4</v>
      </c>
      <c r="F167" s="241"/>
      <c r="G167" s="242">
        <f>ROUND(E167*F167,2)</f>
        <v>0</v>
      </c>
      <c r="H167" s="241"/>
      <c r="I167" s="242">
        <f>ROUND(E167*H167,2)</f>
        <v>0</v>
      </c>
      <c r="J167" s="241"/>
      <c r="K167" s="242">
        <f>ROUND(E167*J167,2)</f>
        <v>0</v>
      </c>
      <c r="L167" s="242">
        <v>21</v>
      </c>
      <c r="M167" s="242">
        <f>G167*(1+L167/100)</f>
        <v>0</v>
      </c>
      <c r="N167" s="242">
        <v>0</v>
      </c>
      <c r="O167" s="242">
        <f>ROUND(E167*N167,2)</f>
        <v>0</v>
      </c>
      <c r="P167" s="242">
        <v>0</v>
      </c>
      <c r="Q167" s="242">
        <f>ROUND(E167*P167,2)</f>
        <v>0</v>
      </c>
      <c r="R167" s="242"/>
      <c r="S167" s="242" t="s">
        <v>264</v>
      </c>
      <c r="T167" s="243" t="s">
        <v>265</v>
      </c>
      <c r="U167" s="216">
        <v>0</v>
      </c>
      <c r="V167" s="216">
        <f>ROUND(E167*U167,2)</f>
        <v>0</v>
      </c>
      <c r="W167" s="21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123</v>
      </c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x14ac:dyDescent="0.2">
      <c r="A168" s="222" t="s">
        <v>115</v>
      </c>
      <c r="B168" s="223" t="s">
        <v>79</v>
      </c>
      <c r="C168" s="247" t="s">
        <v>80</v>
      </c>
      <c r="D168" s="224"/>
      <c r="E168" s="225"/>
      <c r="F168" s="226"/>
      <c r="G168" s="226">
        <f>SUMIF(AG169:AG173,"&lt;&gt;NOR",G169:G173)</f>
        <v>0</v>
      </c>
      <c r="H168" s="226"/>
      <c r="I168" s="226">
        <f>SUM(I169:I173)</f>
        <v>0</v>
      </c>
      <c r="J168" s="226"/>
      <c r="K168" s="226">
        <f>SUM(K169:K173)</f>
        <v>0</v>
      </c>
      <c r="L168" s="226"/>
      <c r="M168" s="226">
        <f>SUM(M169:M173)</f>
        <v>0</v>
      </c>
      <c r="N168" s="226"/>
      <c r="O168" s="226">
        <f>SUM(O169:O173)</f>
        <v>0</v>
      </c>
      <c r="P168" s="226"/>
      <c r="Q168" s="226">
        <f>SUM(Q169:Q173)</f>
        <v>0</v>
      </c>
      <c r="R168" s="226"/>
      <c r="S168" s="226"/>
      <c r="T168" s="227"/>
      <c r="U168" s="221"/>
      <c r="V168" s="221">
        <f>SUM(V169:V173)</f>
        <v>164.43</v>
      </c>
      <c r="W168" s="221"/>
      <c r="AG168" t="s">
        <v>116</v>
      </c>
    </row>
    <row r="169" spans="1:60" outlineLevel="1" x14ac:dyDescent="0.2">
      <c r="A169" s="228">
        <v>42</v>
      </c>
      <c r="B169" s="229" t="s">
        <v>281</v>
      </c>
      <c r="C169" s="248" t="s">
        <v>282</v>
      </c>
      <c r="D169" s="230" t="s">
        <v>200</v>
      </c>
      <c r="E169" s="231">
        <v>421.62149000000005</v>
      </c>
      <c r="F169" s="232"/>
      <c r="G169" s="233">
        <f>ROUND(E169*F169,2)</f>
        <v>0</v>
      </c>
      <c r="H169" s="232"/>
      <c r="I169" s="233">
        <f>ROUND(E169*H169,2)</f>
        <v>0</v>
      </c>
      <c r="J169" s="232"/>
      <c r="K169" s="233">
        <f>ROUND(E169*J169,2)</f>
        <v>0</v>
      </c>
      <c r="L169" s="233">
        <v>21</v>
      </c>
      <c r="M169" s="233">
        <f>G169*(1+L169/100)</f>
        <v>0</v>
      </c>
      <c r="N169" s="233">
        <v>0</v>
      </c>
      <c r="O169" s="233">
        <f>ROUND(E169*N169,2)</f>
        <v>0</v>
      </c>
      <c r="P169" s="233">
        <v>0</v>
      </c>
      <c r="Q169" s="233">
        <f>ROUND(E169*P169,2)</f>
        <v>0</v>
      </c>
      <c r="R169" s="233" t="s">
        <v>120</v>
      </c>
      <c r="S169" s="233" t="s">
        <v>121</v>
      </c>
      <c r="T169" s="234" t="s">
        <v>122</v>
      </c>
      <c r="U169" s="216">
        <v>0.39</v>
      </c>
      <c r="V169" s="216">
        <f>ROUND(E169*U169,2)</f>
        <v>164.43</v>
      </c>
      <c r="W169" s="21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283</v>
      </c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">
      <c r="A170" s="214"/>
      <c r="B170" s="215"/>
      <c r="C170" s="249" t="s">
        <v>284</v>
      </c>
      <c r="D170" s="235"/>
      <c r="E170" s="235"/>
      <c r="F170" s="235"/>
      <c r="G170" s="235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125</v>
      </c>
      <c r="AH170" s="207"/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">
      <c r="A171" s="214"/>
      <c r="B171" s="215"/>
      <c r="C171" s="250" t="s">
        <v>285</v>
      </c>
      <c r="D171" s="217"/>
      <c r="E171" s="218"/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127</v>
      </c>
      <c r="AH171" s="207">
        <v>0</v>
      </c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">
      <c r="A172" s="214"/>
      <c r="B172" s="215"/>
      <c r="C172" s="250" t="s">
        <v>286</v>
      </c>
      <c r="D172" s="217"/>
      <c r="E172" s="218"/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127</v>
      </c>
      <c r="AH172" s="207">
        <v>0</v>
      </c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">
      <c r="A173" s="214"/>
      <c r="B173" s="215"/>
      <c r="C173" s="250" t="s">
        <v>287</v>
      </c>
      <c r="D173" s="217"/>
      <c r="E173" s="218">
        <v>421.62149000000005</v>
      </c>
      <c r="F173" s="216"/>
      <c r="G173" s="216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127</v>
      </c>
      <c r="AH173" s="207">
        <v>0</v>
      </c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x14ac:dyDescent="0.2">
      <c r="A174" s="222" t="s">
        <v>115</v>
      </c>
      <c r="B174" s="223" t="s">
        <v>81</v>
      </c>
      <c r="C174" s="247" t="s">
        <v>82</v>
      </c>
      <c r="D174" s="224"/>
      <c r="E174" s="225"/>
      <c r="F174" s="226"/>
      <c r="G174" s="226">
        <f>SUMIF(AG175:AG178,"&lt;&gt;NOR",G175:G178)</f>
        <v>0</v>
      </c>
      <c r="H174" s="226"/>
      <c r="I174" s="226">
        <f>SUM(I175:I178)</f>
        <v>0</v>
      </c>
      <c r="J174" s="226"/>
      <c r="K174" s="226">
        <f>SUM(K175:K178)</f>
        <v>0</v>
      </c>
      <c r="L174" s="226"/>
      <c r="M174" s="226">
        <f>SUM(M175:M178)</f>
        <v>0</v>
      </c>
      <c r="N174" s="226"/>
      <c r="O174" s="226">
        <f>SUM(O175:O178)</f>
        <v>0</v>
      </c>
      <c r="P174" s="226"/>
      <c r="Q174" s="226">
        <f>SUM(Q175:Q178)</f>
        <v>0</v>
      </c>
      <c r="R174" s="226"/>
      <c r="S174" s="226"/>
      <c r="T174" s="227"/>
      <c r="U174" s="221"/>
      <c r="V174" s="221">
        <f>SUM(V175:V178)</f>
        <v>2.2200000000000002</v>
      </c>
      <c r="W174" s="221"/>
      <c r="AG174" t="s">
        <v>116</v>
      </c>
    </row>
    <row r="175" spans="1:60" ht="22.5" outlineLevel="1" x14ac:dyDescent="0.2">
      <c r="A175" s="228">
        <v>43</v>
      </c>
      <c r="B175" s="229" t="s">
        <v>288</v>
      </c>
      <c r="C175" s="248" t="s">
        <v>289</v>
      </c>
      <c r="D175" s="230" t="s">
        <v>119</v>
      </c>
      <c r="E175" s="231">
        <v>7.0475000000000003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33">
        <v>4.7000000000000004E-4</v>
      </c>
      <c r="O175" s="233">
        <f>ROUND(E175*N175,2)</f>
        <v>0</v>
      </c>
      <c r="P175" s="233">
        <v>0</v>
      </c>
      <c r="Q175" s="233">
        <f>ROUND(E175*P175,2)</f>
        <v>0</v>
      </c>
      <c r="R175" s="233" t="s">
        <v>290</v>
      </c>
      <c r="S175" s="233" t="s">
        <v>121</v>
      </c>
      <c r="T175" s="234" t="s">
        <v>122</v>
      </c>
      <c r="U175" s="216">
        <v>0.315</v>
      </c>
      <c r="V175" s="216">
        <f>ROUND(E175*U175,2)</f>
        <v>2.2200000000000002</v>
      </c>
      <c r="W175" s="21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123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">
      <c r="A176" s="214"/>
      <c r="B176" s="215"/>
      <c r="C176" s="254" t="s">
        <v>291</v>
      </c>
      <c r="D176" s="245"/>
      <c r="E176" s="245"/>
      <c r="F176" s="245"/>
      <c r="G176" s="245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196</v>
      </c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">
      <c r="A177" s="214"/>
      <c r="B177" s="215"/>
      <c r="C177" s="250" t="s">
        <v>292</v>
      </c>
      <c r="D177" s="217"/>
      <c r="E177" s="218">
        <v>5</v>
      </c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127</v>
      </c>
      <c r="AH177" s="207">
        <v>0</v>
      </c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">
      <c r="A178" s="214"/>
      <c r="B178" s="215"/>
      <c r="C178" s="250" t="s">
        <v>293</v>
      </c>
      <c r="D178" s="217"/>
      <c r="E178" s="218">
        <v>2.0475000000000003</v>
      </c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127</v>
      </c>
      <c r="AH178" s="207">
        <v>0</v>
      </c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x14ac:dyDescent="0.2">
      <c r="A179" s="222" t="s">
        <v>115</v>
      </c>
      <c r="B179" s="223" t="s">
        <v>85</v>
      </c>
      <c r="C179" s="247" t="s">
        <v>86</v>
      </c>
      <c r="D179" s="224"/>
      <c r="E179" s="225"/>
      <c r="F179" s="226"/>
      <c r="G179" s="226">
        <f>SUMIF(AG180:AG196,"&lt;&gt;NOR",G180:G196)</f>
        <v>0</v>
      </c>
      <c r="H179" s="226"/>
      <c r="I179" s="226">
        <f>SUM(I180:I196)</f>
        <v>0</v>
      </c>
      <c r="J179" s="226"/>
      <c r="K179" s="226">
        <f>SUM(K180:K196)</f>
        <v>0</v>
      </c>
      <c r="L179" s="226"/>
      <c r="M179" s="226">
        <f>SUM(M180:M196)</f>
        <v>0</v>
      </c>
      <c r="N179" s="226"/>
      <c r="O179" s="226">
        <f>SUM(O180:O196)</f>
        <v>0</v>
      </c>
      <c r="P179" s="226"/>
      <c r="Q179" s="226">
        <f>SUM(Q180:Q196)</f>
        <v>0</v>
      </c>
      <c r="R179" s="226"/>
      <c r="S179" s="226"/>
      <c r="T179" s="227"/>
      <c r="U179" s="221"/>
      <c r="V179" s="221">
        <f>SUM(V180:V196)</f>
        <v>381.6</v>
      </c>
      <c r="W179" s="221"/>
      <c r="AG179" t="s">
        <v>116</v>
      </c>
    </row>
    <row r="180" spans="1:60" outlineLevel="1" x14ac:dyDescent="0.2">
      <c r="A180" s="228">
        <v>44</v>
      </c>
      <c r="B180" s="229" t="s">
        <v>294</v>
      </c>
      <c r="C180" s="248" t="s">
        <v>295</v>
      </c>
      <c r="D180" s="230" t="s">
        <v>200</v>
      </c>
      <c r="E180" s="231">
        <v>32.139250000000004</v>
      </c>
      <c r="F180" s="232"/>
      <c r="G180" s="233">
        <f>ROUND(E180*F180,2)</f>
        <v>0</v>
      </c>
      <c r="H180" s="232"/>
      <c r="I180" s="233">
        <f>ROUND(E180*H180,2)</f>
        <v>0</v>
      </c>
      <c r="J180" s="232"/>
      <c r="K180" s="233">
        <f>ROUND(E180*J180,2)</f>
        <v>0</v>
      </c>
      <c r="L180" s="233">
        <v>21</v>
      </c>
      <c r="M180" s="233">
        <f>G180*(1+L180/100)</f>
        <v>0</v>
      </c>
      <c r="N180" s="233">
        <v>0</v>
      </c>
      <c r="O180" s="233">
        <f>ROUND(E180*N180,2)</f>
        <v>0</v>
      </c>
      <c r="P180" s="233">
        <v>0</v>
      </c>
      <c r="Q180" s="233">
        <f>ROUND(E180*P180,2)</f>
        <v>0</v>
      </c>
      <c r="R180" s="233" t="s">
        <v>296</v>
      </c>
      <c r="S180" s="233" t="s">
        <v>121</v>
      </c>
      <c r="T180" s="234" t="s">
        <v>122</v>
      </c>
      <c r="U180" s="216">
        <v>0</v>
      </c>
      <c r="V180" s="216">
        <f>ROUND(E180*U180,2)</f>
        <v>0</v>
      </c>
      <c r="W180" s="21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123</v>
      </c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">
      <c r="A181" s="214"/>
      <c r="B181" s="215"/>
      <c r="C181" s="250" t="s">
        <v>297</v>
      </c>
      <c r="D181" s="217"/>
      <c r="E181" s="218">
        <v>32.139250000000004</v>
      </c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127</v>
      </c>
      <c r="AH181" s="207">
        <v>7</v>
      </c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">
      <c r="A182" s="228">
        <v>45</v>
      </c>
      <c r="B182" s="229" t="s">
        <v>298</v>
      </c>
      <c r="C182" s="248" t="s">
        <v>299</v>
      </c>
      <c r="D182" s="230" t="s">
        <v>200</v>
      </c>
      <c r="E182" s="231">
        <v>234.34065000000001</v>
      </c>
      <c r="F182" s="232"/>
      <c r="G182" s="233">
        <f>ROUND(E182*F182,2)</f>
        <v>0</v>
      </c>
      <c r="H182" s="232"/>
      <c r="I182" s="233">
        <f>ROUND(E182*H182,2)</f>
        <v>0</v>
      </c>
      <c r="J182" s="232"/>
      <c r="K182" s="233">
        <f>ROUND(E182*J182,2)</f>
        <v>0</v>
      </c>
      <c r="L182" s="233">
        <v>21</v>
      </c>
      <c r="M182" s="233">
        <f>G182*(1+L182/100)</f>
        <v>0</v>
      </c>
      <c r="N182" s="233">
        <v>0</v>
      </c>
      <c r="O182" s="233">
        <f>ROUND(E182*N182,2)</f>
        <v>0</v>
      </c>
      <c r="P182" s="233">
        <v>0</v>
      </c>
      <c r="Q182" s="233">
        <f>ROUND(E182*P182,2)</f>
        <v>0</v>
      </c>
      <c r="R182" s="233" t="s">
        <v>296</v>
      </c>
      <c r="S182" s="233" t="s">
        <v>121</v>
      </c>
      <c r="T182" s="234" t="s">
        <v>122</v>
      </c>
      <c r="U182" s="216">
        <v>0</v>
      </c>
      <c r="V182" s="216">
        <f>ROUND(E182*U182,2)</f>
        <v>0</v>
      </c>
      <c r="W182" s="21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123</v>
      </c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">
      <c r="A183" s="214"/>
      <c r="B183" s="215"/>
      <c r="C183" s="250" t="s">
        <v>300</v>
      </c>
      <c r="D183" s="217"/>
      <c r="E183" s="218">
        <v>266.47990000000004</v>
      </c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127</v>
      </c>
      <c r="AH183" s="207">
        <v>0</v>
      </c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">
      <c r="A184" s="214"/>
      <c r="B184" s="215"/>
      <c r="C184" s="250" t="s">
        <v>301</v>
      </c>
      <c r="D184" s="217"/>
      <c r="E184" s="218">
        <v>-32.139249999999997</v>
      </c>
      <c r="F184" s="216"/>
      <c r="G184" s="21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127</v>
      </c>
      <c r="AH184" s="207">
        <v>0</v>
      </c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">
      <c r="A185" s="228">
        <v>46</v>
      </c>
      <c r="B185" s="229" t="s">
        <v>302</v>
      </c>
      <c r="C185" s="248" t="s">
        <v>303</v>
      </c>
      <c r="D185" s="230" t="s">
        <v>200</v>
      </c>
      <c r="E185" s="231">
        <v>266.47990000000004</v>
      </c>
      <c r="F185" s="232"/>
      <c r="G185" s="233">
        <f>ROUND(E185*F185,2)</f>
        <v>0</v>
      </c>
      <c r="H185" s="232"/>
      <c r="I185" s="233">
        <f>ROUND(E185*H185,2)</f>
        <v>0</v>
      </c>
      <c r="J185" s="232"/>
      <c r="K185" s="233">
        <f>ROUND(E185*J185,2)</f>
        <v>0</v>
      </c>
      <c r="L185" s="233">
        <v>21</v>
      </c>
      <c r="M185" s="233">
        <f>G185*(1+L185/100)</f>
        <v>0</v>
      </c>
      <c r="N185" s="233">
        <v>0</v>
      </c>
      <c r="O185" s="233">
        <f>ROUND(E185*N185,2)</f>
        <v>0</v>
      </c>
      <c r="P185" s="233">
        <v>0</v>
      </c>
      <c r="Q185" s="233">
        <f>ROUND(E185*P185,2)</f>
        <v>0</v>
      </c>
      <c r="R185" s="233" t="s">
        <v>296</v>
      </c>
      <c r="S185" s="233" t="s">
        <v>121</v>
      </c>
      <c r="T185" s="234" t="s">
        <v>122</v>
      </c>
      <c r="U185" s="216">
        <v>0.49000000000000005</v>
      </c>
      <c r="V185" s="216">
        <f>ROUND(E185*U185,2)</f>
        <v>130.58000000000001</v>
      </c>
      <c r="W185" s="216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304</v>
      </c>
      <c r="AH185" s="207"/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outlineLevel="1" x14ac:dyDescent="0.2">
      <c r="A186" s="214"/>
      <c r="B186" s="215"/>
      <c r="C186" s="250" t="s">
        <v>305</v>
      </c>
      <c r="D186" s="217"/>
      <c r="E186" s="218"/>
      <c r="F186" s="216"/>
      <c r="G186" s="216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07"/>
      <c r="Y186" s="207"/>
      <c r="Z186" s="207"/>
      <c r="AA186" s="207"/>
      <c r="AB186" s="207"/>
      <c r="AC186" s="207"/>
      <c r="AD186" s="207"/>
      <c r="AE186" s="207"/>
      <c r="AF186" s="207"/>
      <c r="AG186" s="207" t="s">
        <v>127</v>
      </c>
      <c r="AH186" s="207">
        <v>0</v>
      </c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outlineLevel="1" x14ac:dyDescent="0.2">
      <c r="A187" s="214"/>
      <c r="B187" s="215"/>
      <c r="C187" s="250" t="s">
        <v>306</v>
      </c>
      <c r="D187" s="217"/>
      <c r="E187" s="218"/>
      <c r="F187" s="216"/>
      <c r="G187" s="216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127</v>
      </c>
      <c r="AH187" s="207">
        <v>0</v>
      </c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">
      <c r="A188" s="214"/>
      <c r="B188" s="215"/>
      <c r="C188" s="250" t="s">
        <v>307</v>
      </c>
      <c r="D188" s="217"/>
      <c r="E188" s="218">
        <v>266.47990000000004</v>
      </c>
      <c r="F188" s="216"/>
      <c r="G188" s="216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127</v>
      </c>
      <c r="AH188" s="207">
        <v>0</v>
      </c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 x14ac:dyDescent="0.2">
      <c r="A189" s="228">
        <v>47</v>
      </c>
      <c r="B189" s="229" t="s">
        <v>308</v>
      </c>
      <c r="C189" s="248" t="s">
        <v>309</v>
      </c>
      <c r="D189" s="230" t="s">
        <v>200</v>
      </c>
      <c r="E189" s="231">
        <v>1332.3995000000002</v>
      </c>
      <c r="F189" s="232"/>
      <c r="G189" s="233">
        <f>ROUND(E189*F189,2)</f>
        <v>0</v>
      </c>
      <c r="H189" s="232"/>
      <c r="I189" s="233">
        <f>ROUND(E189*H189,2)</f>
        <v>0</v>
      </c>
      <c r="J189" s="232"/>
      <c r="K189" s="233">
        <f>ROUND(E189*J189,2)</f>
        <v>0</v>
      </c>
      <c r="L189" s="233">
        <v>21</v>
      </c>
      <c r="M189" s="233">
        <f>G189*(1+L189/100)</f>
        <v>0</v>
      </c>
      <c r="N189" s="233">
        <v>0</v>
      </c>
      <c r="O189" s="233">
        <f>ROUND(E189*N189,2)</f>
        <v>0</v>
      </c>
      <c r="P189" s="233">
        <v>0</v>
      </c>
      <c r="Q189" s="233">
        <f>ROUND(E189*P189,2)</f>
        <v>0</v>
      </c>
      <c r="R189" s="233" t="s">
        <v>296</v>
      </c>
      <c r="S189" s="233" t="s">
        <v>121</v>
      </c>
      <c r="T189" s="234" t="s">
        <v>122</v>
      </c>
      <c r="U189" s="216">
        <v>0</v>
      </c>
      <c r="V189" s="216">
        <f>ROUND(E189*U189,2)</f>
        <v>0</v>
      </c>
      <c r="W189" s="216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 t="s">
        <v>304</v>
      </c>
      <c r="AH189" s="207"/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outlineLevel="1" x14ac:dyDescent="0.2">
      <c r="A190" s="214"/>
      <c r="B190" s="215"/>
      <c r="C190" s="250" t="s">
        <v>305</v>
      </c>
      <c r="D190" s="217"/>
      <c r="E190" s="218"/>
      <c r="F190" s="216"/>
      <c r="G190" s="216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127</v>
      </c>
      <c r="AH190" s="207">
        <v>0</v>
      </c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">
      <c r="A191" s="214"/>
      <c r="B191" s="215"/>
      <c r="C191" s="250" t="s">
        <v>306</v>
      </c>
      <c r="D191" s="217"/>
      <c r="E191" s="218"/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127</v>
      </c>
      <c r="AH191" s="207">
        <v>0</v>
      </c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 x14ac:dyDescent="0.2">
      <c r="A192" s="214"/>
      <c r="B192" s="215"/>
      <c r="C192" s="250" t="s">
        <v>310</v>
      </c>
      <c r="D192" s="217"/>
      <c r="E192" s="218">
        <v>1332.3995000000002</v>
      </c>
      <c r="F192" s="216"/>
      <c r="G192" s="216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127</v>
      </c>
      <c r="AH192" s="207">
        <v>0</v>
      </c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">
      <c r="A193" s="228">
        <v>48</v>
      </c>
      <c r="B193" s="229" t="s">
        <v>311</v>
      </c>
      <c r="C193" s="248" t="s">
        <v>312</v>
      </c>
      <c r="D193" s="230" t="s">
        <v>200</v>
      </c>
      <c r="E193" s="231">
        <v>266.47990000000004</v>
      </c>
      <c r="F193" s="232"/>
      <c r="G193" s="233">
        <f>ROUND(E193*F193,2)</f>
        <v>0</v>
      </c>
      <c r="H193" s="232"/>
      <c r="I193" s="233">
        <f>ROUND(E193*H193,2)</f>
        <v>0</v>
      </c>
      <c r="J193" s="232"/>
      <c r="K193" s="233">
        <f>ROUND(E193*J193,2)</f>
        <v>0</v>
      </c>
      <c r="L193" s="233">
        <v>21</v>
      </c>
      <c r="M193" s="233">
        <f>G193*(1+L193/100)</f>
        <v>0</v>
      </c>
      <c r="N193" s="233">
        <v>0</v>
      </c>
      <c r="O193" s="233">
        <f>ROUND(E193*N193,2)</f>
        <v>0</v>
      </c>
      <c r="P193" s="233">
        <v>0</v>
      </c>
      <c r="Q193" s="233">
        <f>ROUND(E193*P193,2)</f>
        <v>0</v>
      </c>
      <c r="R193" s="233" t="s">
        <v>296</v>
      </c>
      <c r="S193" s="233" t="s">
        <v>121</v>
      </c>
      <c r="T193" s="234" t="s">
        <v>122</v>
      </c>
      <c r="U193" s="216">
        <v>0.94200000000000006</v>
      </c>
      <c r="V193" s="216">
        <f>ROUND(E193*U193,2)</f>
        <v>251.02</v>
      </c>
      <c r="W193" s="21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304</v>
      </c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">
      <c r="A194" s="214"/>
      <c r="B194" s="215"/>
      <c r="C194" s="250" t="s">
        <v>305</v>
      </c>
      <c r="D194" s="217"/>
      <c r="E194" s="218"/>
      <c r="F194" s="216"/>
      <c r="G194" s="216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127</v>
      </c>
      <c r="AH194" s="207">
        <v>0</v>
      </c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">
      <c r="A195" s="214"/>
      <c r="B195" s="215"/>
      <c r="C195" s="250" t="s">
        <v>306</v>
      </c>
      <c r="D195" s="217"/>
      <c r="E195" s="218"/>
      <c r="F195" s="216"/>
      <c r="G195" s="216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127</v>
      </c>
      <c r="AH195" s="207">
        <v>0</v>
      </c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">
      <c r="A196" s="214"/>
      <c r="B196" s="215"/>
      <c r="C196" s="250" t="s">
        <v>307</v>
      </c>
      <c r="D196" s="217"/>
      <c r="E196" s="218">
        <v>266.47990000000004</v>
      </c>
      <c r="F196" s="216"/>
      <c r="G196" s="216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127</v>
      </c>
      <c r="AH196" s="207">
        <v>0</v>
      </c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x14ac:dyDescent="0.2">
      <c r="A197" s="5"/>
      <c r="B197" s="6"/>
      <c r="C197" s="255"/>
      <c r="D197" s="8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AE197">
        <v>15</v>
      </c>
      <c r="AF197">
        <v>21</v>
      </c>
    </row>
    <row r="198" spans="1:60" x14ac:dyDescent="0.2">
      <c r="A198" s="210"/>
      <c r="B198" s="211" t="s">
        <v>29</v>
      </c>
      <c r="C198" s="256"/>
      <c r="D198" s="212"/>
      <c r="E198" s="213"/>
      <c r="F198" s="213"/>
      <c r="G198" s="246">
        <f>G8+G58+G82+G87+G141+G159+G168+G174+G179</f>
        <v>0</v>
      </c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AE198">
        <f>SUMIF(L7:L196,AE197,G7:G196)</f>
        <v>0</v>
      </c>
      <c r="AF198">
        <f>SUMIF(L7:L196,AF197,G7:G196)</f>
        <v>0</v>
      </c>
      <c r="AG198" t="s">
        <v>313</v>
      </c>
    </row>
    <row r="199" spans="1:60" x14ac:dyDescent="0.2">
      <c r="C199" s="257"/>
      <c r="D199" s="191"/>
      <c r="AG199" t="s">
        <v>314</v>
      </c>
    </row>
    <row r="200" spans="1:60" x14ac:dyDescent="0.2">
      <c r="D200" s="191"/>
    </row>
    <row r="201" spans="1:60" x14ac:dyDescent="0.2">
      <c r="D201" s="191"/>
    </row>
    <row r="202" spans="1:60" x14ac:dyDescent="0.2">
      <c r="D202" s="191"/>
    </row>
    <row r="203" spans="1:60" x14ac:dyDescent="0.2">
      <c r="D203" s="191"/>
    </row>
    <row r="204" spans="1:60" x14ac:dyDescent="0.2">
      <c r="D204" s="191"/>
    </row>
    <row r="205" spans="1:60" x14ac:dyDescent="0.2">
      <c r="D205" s="191"/>
    </row>
    <row r="206" spans="1:60" x14ac:dyDescent="0.2">
      <c r="D206" s="191"/>
    </row>
    <row r="207" spans="1:60" x14ac:dyDescent="0.2">
      <c r="D207" s="191"/>
    </row>
    <row r="208" spans="1:60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algorithmName="SHA-512" hashValue="Yy3XXWsmv7RgnPbru2SxqrvlWRI2ayGJB+7tvig+Cs6LJdaW+II0gl9JxtEtHLIYiryFOEFFZUBJK6h+iQZgng==" saltValue="9Wc0bFrzKKvQq7xpeUEErQ==" spinCount="100000" sheet="1"/>
  <mergeCells count="29">
    <mergeCell ref="C146:G146"/>
    <mergeCell ref="C151:G151"/>
    <mergeCell ref="C154:G154"/>
    <mergeCell ref="C170:G170"/>
    <mergeCell ref="C176:G176"/>
    <mergeCell ref="C100:G100"/>
    <mergeCell ref="C103:G103"/>
    <mergeCell ref="C110:G110"/>
    <mergeCell ref="C117:G117"/>
    <mergeCell ref="C136:G136"/>
    <mergeCell ref="C143:G143"/>
    <mergeCell ref="C60:G60"/>
    <mergeCell ref="C67:G67"/>
    <mergeCell ref="C74:G74"/>
    <mergeCell ref="C75:G75"/>
    <mergeCell ref="C78:G78"/>
    <mergeCell ref="C89:G89"/>
    <mergeCell ref="C28:G28"/>
    <mergeCell ref="C32:G32"/>
    <mergeCell ref="C36:G36"/>
    <mergeCell ref="C41:G41"/>
    <mergeCell ref="C45:G45"/>
    <mergeCell ref="C50:G50"/>
    <mergeCell ref="A1:G1"/>
    <mergeCell ref="C2:G2"/>
    <mergeCell ref="C3:G3"/>
    <mergeCell ref="C4:G4"/>
    <mergeCell ref="C10:G10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EF3C9-09F2-4480-AF68-8953FC221F4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90</v>
      </c>
      <c r="B1" s="192"/>
      <c r="C1" s="192"/>
      <c r="D1" s="192"/>
      <c r="E1" s="192"/>
      <c r="F1" s="192"/>
      <c r="G1" s="192"/>
      <c r="AG1" t="s">
        <v>91</v>
      </c>
    </row>
    <row r="2" spans="1:60" ht="24.95" customHeight="1" x14ac:dyDescent="0.2">
      <c r="A2" s="193" t="s">
        <v>7</v>
      </c>
      <c r="B2" s="71" t="s">
        <v>44</v>
      </c>
      <c r="C2" s="196" t="s">
        <v>45</v>
      </c>
      <c r="D2" s="194"/>
      <c r="E2" s="194"/>
      <c r="F2" s="194"/>
      <c r="G2" s="195"/>
      <c r="AG2" t="s">
        <v>92</v>
      </c>
    </row>
    <row r="3" spans="1:60" ht="24.95" customHeight="1" x14ac:dyDescent="0.2">
      <c r="A3" s="193" t="s">
        <v>8</v>
      </c>
      <c r="B3" s="71" t="s">
        <v>59</v>
      </c>
      <c r="C3" s="196" t="s">
        <v>45</v>
      </c>
      <c r="D3" s="194"/>
      <c r="E3" s="194"/>
      <c r="F3" s="194"/>
      <c r="G3" s="195"/>
      <c r="AC3" s="128" t="s">
        <v>92</v>
      </c>
      <c r="AG3" t="s">
        <v>93</v>
      </c>
    </row>
    <row r="4" spans="1:60" ht="24.95" customHeight="1" x14ac:dyDescent="0.2">
      <c r="A4" s="197" t="s">
        <v>9</v>
      </c>
      <c r="B4" s="198" t="s">
        <v>62</v>
      </c>
      <c r="C4" s="199" t="s">
        <v>63</v>
      </c>
      <c r="D4" s="200"/>
      <c r="E4" s="200"/>
      <c r="F4" s="200"/>
      <c r="G4" s="201"/>
      <c r="AG4" t="s">
        <v>94</v>
      </c>
    </row>
    <row r="5" spans="1:60" x14ac:dyDescent="0.2">
      <c r="D5" s="191"/>
    </row>
    <row r="6" spans="1:60" ht="38.25" x14ac:dyDescent="0.2">
      <c r="A6" s="203" t="s">
        <v>95</v>
      </c>
      <c r="B6" s="205" t="s">
        <v>96</v>
      </c>
      <c r="C6" s="205" t="s">
        <v>97</v>
      </c>
      <c r="D6" s="204" t="s">
        <v>98</v>
      </c>
      <c r="E6" s="203" t="s">
        <v>99</v>
      </c>
      <c r="F6" s="202" t="s">
        <v>100</v>
      </c>
      <c r="G6" s="203" t="s">
        <v>29</v>
      </c>
      <c r="H6" s="206" t="s">
        <v>30</v>
      </c>
      <c r="I6" s="206" t="s">
        <v>101</v>
      </c>
      <c r="J6" s="206" t="s">
        <v>31</v>
      </c>
      <c r="K6" s="206" t="s">
        <v>102</v>
      </c>
      <c r="L6" s="206" t="s">
        <v>103</v>
      </c>
      <c r="M6" s="206" t="s">
        <v>104</v>
      </c>
      <c r="N6" s="206" t="s">
        <v>105</v>
      </c>
      <c r="O6" s="206" t="s">
        <v>106</v>
      </c>
      <c r="P6" s="206" t="s">
        <v>107</v>
      </c>
      <c r="Q6" s="206" t="s">
        <v>108</v>
      </c>
      <c r="R6" s="206" t="s">
        <v>109</v>
      </c>
      <c r="S6" s="206" t="s">
        <v>110</v>
      </c>
      <c r="T6" s="206" t="s">
        <v>111</v>
      </c>
      <c r="U6" s="206" t="s">
        <v>112</v>
      </c>
      <c r="V6" s="206" t="s">
        <v>113</v>
      </c>
      <c r="W6" s="206" t="s">
        <v>114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22" t="s">
        <v>115</v>
      </c>
      <c r="B8" s="223" t="s">
        <v>83</v>
      </c>
      <c r="C8" s="247" t="s">
        <v>84</v>
      </c>
      <c r="D8" s="224"/>
      <c r="E8" s="225"/>
      <c r="F8" s="226"/>
      <c r="G8" s="226">
        <f>SUMIF(AG9:AG73,"&lt;&gt;NOR",G9:G73)</f>
        <v>0</v>
      </c>
      <c r="H8" s="226"/>
      <c r="I8" s="226">
        <f>SUM(I9:I73)</f>
        <v>0</v>
      </c>
      <c r="J8" s="226"/>
      <c r="K8" s="226">
        <f>SUM(K9:K73)</f>
        <v>0</v>
      </c>
      <c r="L8" s="226"/>
      <c r="M8" s="226">
        <f>SUM(M9:M73)</f>
        <v>0</v>
      </c>
      <c r="N8" s="226"/>
      <c r="O8" s="226">
        <f>SUM(O9:O73)</f>
        <v>0</v>
      </c>
      <c r="P8" s="226"/>
      <c r="Q8" s="226">
        <f>SUM(Q9:Q73)</f>
        <v>0</v>
      </c>
      <c r="R8" s="226"/>
      <c r="S8" s="226"/>
      <c r="T8" s="227"/>
      <c r="U8" s="221"/>
      <c r="V8" s="221">
        <f>SUM(V9:V73)</f>
        <v>0</v>
      </c>
      <c r="W8" s="221"/>
      <c r="AG8" t="s">
        <v>116</v>
      </c>
    </row>
    <row r="9" spans="1:60" outlineLevel="1" x14ac:dyDescent="0.2">
      <c r="A9" s="237">
        <v>1</v>
      </c>
      <c r="B9" s="238" t="s">
        <v>315</v>
      </c>
      <c r="C9" s="252" t="s">
        <v>316</v>
      </c>
      <c r="D9" s="239" t="s">
        <v>280</v>
      </c>
      <c r="E9" s="240">
        <v>2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2"/>
      <c r="S9" s="242" t="s">
        <v>264</v>
      </c>
      <c r="T9" s="243" t="s">
        <v>265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317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37">
        <v>2</v>
      </c>
      <c r="B10" s="238" t="s">
        <v>318</v>
      </c>
      <c r="C10" s="252" t="s">
        <v>319</v>
      </c>
      <c r="D10" s="239" t="s">
        <v>141</v>
      </c>
      <c r="E10" s="240">
        <v>4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21</v>
      </c>
      <c r="M10" s="242">
        <f>G10*(1+L10/100)</f>
        <v>0</v>
      </c>
      <c r="N10" s="242">
        <v>0</v>
      </c>
      <c r="O10" s="242">
        <f>ROUND(E10*N10,2)</f>
        <v>0</v>
      </c>
      <c r="P10" s="242">
        <v>0</v>
      </c>
      <c r="Q10" s="242">
        <f>ROUND(E10*P10,2)</f>
        <v>0</v>
      </c>
      <c r="R10" s="242"/>
      <c r="S10" s="242" t="s">
        <v>264</v>
      </c>
      <c r="T10" s="243" t="s">
        <v>265</v>
      </c>
      <c r="U10" s="216">
        <v>0</v>
      </c>
      <c r="V10" s="216">
        <f>ROUND(E10*U10,2)</f>
        <v>0</v>
      </c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317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37">
        <v>3</v>
      </c>
      <c r="B11" s="238" t="s">
        <v>320</v>
      </c>
      <c r="C11" s="252" t="s">
        <v>321</v>
      </c>
      <c r="D11" s="239" t="s">
        <v>141</v>
      </c>
      <c r="E11" s="240">
        <v>15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2">
        <v>0</v>
      </c>
      <c r="O11" s="242">
        <f>ROUND(E11*N11,2)</f>
        <v>0</v>
      </c>
      <c r="P11" s="242">
        <v>0</v>
      </c>
      <c r="Q11" s="242">
        <f>ROUND(E11*P11,2)</f>
        <v>0</v>
      </c>
      <c r="R11" s="242"/>
      <c r="S11" s="242" t="s">
        <v>264</v>
      </c>
      <c r="T11" s="243" t="s">
        <v>265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317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37">
        <v>4</v>
      </c>
      <c r="B12" s="238" t="s">
        <v>322</v>
      </c>
      <c r="C12" s="252" t="s">
        <v>323</v>
      </c>
      <c r="D12" s="239" t="s">
        <v>141</v>
      </c>
      <c r="E12" s="240">
        <v>205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2"/>
      <c r="S12" s="242" t="s">
        <v>264</v>
      </c>
      <c r="T12" s="243" t="s">
        <v>265</v>
      </c>
      <c r="U12" s="216">
        <v>0</v>
      </c>
      <c r="V12" s="216">
        <f>ROUND(E12*U12,2)</f>
        <v>0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317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37">
        <v>5</v>
      </c>
      <c r="B13" s="238" t="s">
        <v>324</v>
      </c>
      <c r="C13" s="252" t="s">
        <v>325</v>
      </c>
      <c r="D13" s="239" t="s">
        <v>280</v>
      </c>
      <c r="E13" s="240">
        <v>4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2"/>
      <c r="S13" s="242" t="s">
        <v>264</v>
      </c>
      <c r="T13" s="243" t="s">
        <v>265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317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37">
        <v>6</v>
      </c>
      <c r="B14" s="238" t="s">
        <v>326</v>
      </c>
      <c r="C14" s="252" t="s">
        <v>327</v>
      </c>
      <c r="D14" s="239" t="s">
        <v>141</v>
      </c>
      <c r="E14" s="240">
        <v>12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21</v>
      </c>
      <c r="M14" s="242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2"/>
      <c r="S14" s="242" t="s">
        <v>264</v>
      </c>
      <c r="T14" s="243" t="s">
        <v>265</v>
      </c>
      <c r="U14" s="216">
        <v>0</v>
      </c>
      <c r="V14" s="216">
        <f>ROUND(E14*U14,2)</f>
        <v>0</v>
      </c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328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37">
        <v>7</v>
      </c>
      <c r="B15" s="238" t="s">
        <v>329</v>
      </c>
      <c r="C15" s="252" t="s">
        <v>330</v>
      </c>
      <c r="D15" s="239" t="s">
        <v>141</v>
      </c>
      <c r="E15" s="240">
        <v>220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2">
        <v>0</v>
      </c>
      <c r="O15" s="242">
        <f>ROUND(E15*N15,2)</f>
        <v>0</v>
      </c>
      <c r="P15" s="242">
        <v>0</v>
      </c>
      <c r="Q15" s="242">
        <f>ROUND(E15*P15,2)</f>
        <v>0</v>
      </c>
      <c r="R15" s="242"/>
      <c r="S15" s="242" t="s">
        <v>264</v>
      </c>
      <c r="T15" s="243" t="s">
        <v>265</v>
      </c>
      <c r="U15" s="216">
        <v>0</v>
      </c>
      <c r="V15" s="216">
        <f>ROUND(E15*U15,2)</f>
        <v>0</v>
      </c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317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37">
        <v>8</v>
      </c>
      <c r="B16" s="238" t="s">
        <v>331</v>
      </c>
      <c r="C16" s="252" t="s">
        <v>332</v>
      </c>
      <c r="D16" s="239" t="s">
        <v>141</v>
      </c>
      <c r="E16" s="240">
        <v>25</v>
      </c>
      <c r="F16" s="241"/>
      <c r="G16" s="242">
        <f>ROUND(E16*F16,2)</f>
        <v>0</v>
      </c>
      <c r="H16" s="241"/>
      <c r="I16" s="242">
        <f>ROUND(E16*H16,2)</f>
        <v>0</v>
      </c>
      <c r="J16" s="241"/>
      <c r="K16" s="242">
        <f>ROUND(E16*J16,2)</f>
        <v>0</v>
      </c>
      <c r="L16" s="242">
        <v>21</v>
      </c>
      <c r="M16" s="242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2"/>
      <c r="S16" s="242" t="s">
        <v>264</v>
      </c>
      <c r="T16" s="243" t="s">
        <v>265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317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37">
        <v>9</v>
      </c>
      <c r="B17" s="238" t="s">
        <v>333</v>
      </c>
      <c r="C17" s="252" t="s">
        <v>334</v>
      </c>
      <c r="D17" s="239" t="s">
        <v>280</v>
      </c>
      <c r="E17" s="240">
        <v>30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2">
        <v>0</v>
      </c>
      <c r="O17" s="242">
        <f>ROUND(E17*N17,2)</f>
        <v>0</v>
      </c>
      <c r="P17" s="242">
        <v>0</v>
      </c>
      <c r="Q17" s="242">
        <f>ROUND(E17*P17,2)</f>
        <v>0</v>
      </c>
      <c r="R17" s="242"/>
      <c r="S17" s="242" t="s">
        <v>264</v>
      </c>
      <c r="T17" s="243" t="s">
        <v>265</v>
      </c>
      <c r="U17" s="216">
        <v>0</v>
      </c>
      <c r="V17" s="216">
        <f>ROUND(E17*U17,2)</f>
        <v>0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317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37">
        <v>10</v>
      </c>
      <c r="B18" s="238" t="s">
        <v>335</v>
      </c>
      <c r="C18" s="252" t="s">
        <v>336</v>
      </c>
      <c r="D18" s="239" t="s">
        <v>280</v>
      </c>
      <c r="E18" s="240">
        <v>30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2"/>
      <c r="S18" s="242" t="s">
        <v>264</v>
      </c>
      <c r="T18" s="243" t="s">
        <v>265</v>
      </c>
      <c r="U18" s="216">
        <v>0</v>
      </c>
      <c r="V18" s="216">
        <f>ROUND(E18*U18,2)</f>
        <v>0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317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37">
        <v>11</v>
      </c>
      <c r="B19" s="238" t="s">
        <v>337</v>
      </c>
      <c r="C19" s="252" t="s">
        <v>338</v>
      </c>
      <c r="D19" s="239" t="s">
        <v>280</v>
      </c>
      <c r="E19" s="240">
        <v>2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2"/>
      <c r="S19" s="242" t="s">
        <v>264</v>
      </c>
      <c r="T19" s="243" t="s">
        <v>265</v>
      </c>
      <c r="U19" s="216">
        <v>0</v>
      </c>
      <c r="V19" s="216">
        <f>ROUND(E19*U19,2)</f>
        <v>0</v>
      </c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317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37">
        <v>12</v>
      </c>
      <c r="B20" s="238" t="s">
        <v>339</v>
      </c>
      <c r="C20" s="252" t="s">
        <v>340</v>
      </c>
      <c r="D20" s="239" t="s">
        <v>141</v>
      </c>
      <c r="E20" s="240">
        <v>102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21</v>
      </c>
      <c r="M20" s="242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2"/>
      <c r="S20" s="242" t="s">
        <v>264</v>
      </c>
      <c r="T20" s="243" t="s">
        <v>265</v>
      </c>
      <c r="U20" s="216">
        <v>0</v>
      </c>
      <c r="V20" s="216">
        <f>ROUND(E20*U20,2)</f>
        <v>0</v>
      </c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317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37">
        <v>13</v>
      </c>
      <c r="B21" s="238" t="s">
        <v>341</v>
      </c>
      <c r="C21" s="252" t="s">
        <v>342</v>
      </c>
      <c r="D21" s="239" t="s">
        <v>141</v>
      </c>
      <c r="E21" s="240">
        <v>125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2">
        <v>0</v>
      </c>
      <c r="O21" s="242">
        <f>ROUND(E21*N21,2)</f>
        <v>0</v>
      </c>
      <c r="P21" s="242">
        <v>0</v>
      </c>
      <c r="Q21" s="242">
        <f>ROUND(E21*P21,2)</f>
        <v>0</v>
      </c>
      <c r="R21" s="242"/>
      <c r="S21" s="242" t="s">
        <v>264</v>
      </c>
      <c r="T21" s="243" t="s">
        <v>265</v>
      </c>
      <c r="U21" s="216">
        <v>0</v>
      </c>
      <c r="V21" s="216">
        <f>ROUND(E21*U21,2)</f>
        <v>0</v>
      </c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317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37">
        <v>14</v>
      </c>
      <c r="B22" s="238" t="s">
        <v>343</v>
      </c>
      <c r="C22" s="252" t="s">
        <v>344</v>
      </c>
      <c r="D22" s="239" t="s">
        <v>141</v>
      </c>
      <c r="E22" s="240">
        <v>30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2">
        <v>0</v>
      </c>
      <c r="O22" s="242">
        <f>ROUND(E22*N22,2)</f>
        <v>0</v>
      </c>
      <c r="P22" s="242">
        <v>0</v>
      </c>
      <c r="Q22" s="242">
        <f>ROUND(E22*P22,2)</f>
        <v>0</v>
      </c>
      <c r="R22" s="242"/>
      <c r="S22" s="242" t="s">
        <v>264</v>
      </c>
      <c r="T22" s="243" t="s">
        <v>265</v>
      </c>
      <c r="U22" s="216">
        <v>0</v>
      </c>
      <c r="V22" s="216">
        <f>ROUND(E22*U22,2)</f>
        <v>0</v>
      </c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317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37">
        <v>15</v>
      </c>
      <c r="B23" s="238" t="s">
        <v>345</v>
      </c>
      <c r="C23" s="252" t="s">
        <v>346</v>
      </c>
      <c r="D23" s="239" t="s">
        <v>280</v>
      </c>
      <c r="E23" s="240">
        <v>12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21</v>
      </c>
      <c r="M23" s="242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2"/>
      <c r="S23" s="242" t="s">
        <v>264</v>
      </c>
      <c r="T23" s="243" t="s">
        <v>265</v>
      </c>
      <c r="U23" s="216">
        <v>0</v>
      </c>
      <c r="V23" s="216">
        <f>ROUND(E23*U23,2)</f>
        <v>0</v>
      </c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317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37">
        <v>16</v>
      </c>
      <c r="B24" s="238" t="s">
        <v>347</v>
      </c>
      <c r="C24" s="252" t="s">
        <v>348</v>
      </c>
      <c r="D24" s="239" t="s">
        <v>280</v>
      </c>
      <c r="E24" s="240">
        <v>26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21</v>
      </c>
      <c r="M24" s="242">
        <f>G24*(1+L24/100)</f>
        <v>0</v>
      </c>
      <c r="N24" s="242">
        <v>0</v>
      </c>
      <c r="O24" s="242">
        <f>ROUND(E24*N24,2)</f>
        <v>0</v>
      </c>
      <c r="P24" s="242">
        <v>0</v>
      </c>
      <c r="Q24" s="242">
        <f>ROUND(E24*P24,2)</f>
        <v>0</v>
      </c>
      <c r="R24" s="242"/>
      <c r="S24" s="242" t="s">
        <v>264</v>
      </c>
      <c r="T24" s="243" t="s">
        <v>265</v>
      </c>
      <c r="U24" s="216">
        <v>0</v>
      </c>
      <c r="V24" s="216">
        <f>ROUND(E24*U24,2)</f>
        <v>0</v>
      </c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317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37">
        <v>17</v>
      </c>
      <c r="B25" s="238" t="s">
        <v>349</v>
      </c>
      <c r="C25" s="252" t="s">
        <v>350</v>
      </c>
      <c r="D25" s="239" t="s">
        <v>280</v>
      </c>
      <c r="E25" s="240">
        <v>2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21</v>
      </c>
      <c r="M25" s="242">
        <f>G25*(1+L25/100)</f>
        <v>0</v>
      </c>
      <c r="N25" s="242">
        <v>0</v>
      </c>
      <c r="O25" s="242">
        <f>ROUND(E25*N25,2)</f>
        <v>0</v>
      </c>
      <c r="P25" s="242">
        <v>0</v>
      </c>
      <c r="Q25" s="242">
        <f>ROUND(E25*P25,2)</f>
        <v>0</v>
      </c>
      <c r="R25" s="242"/>
      <c r="S25" s="242" t="s">
        <v>264</v>
      </c>
      <c r="T25" s="243" t="s">
        <v>265</v>
      </c>
      <c r="U25" s="216">
        <v>0</v>
      </c>
      <c r="V25" s="216">
        <f>ROUND(E25*U25,2)</f>
        <v>0</v>
      </c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317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37">
        <v>18</v>
      </c>
      <c r="B26" s="238" t="s">
        <v>351</v>
      </c>
      <c r="C26" s="252" t="s">
        <v>352</v>
      </c>
      <c r="D26" s="239" t="s">
        <v>280</v>
      </c>
      <c r="E26" s="240">
        <v>1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21</v>
      </c>
      <c r="M26" s="242">
        <f>G26*(1+L26/100)</f>
        <v>0</v>
      </c>
      <c r="N26" s="242">
        <v>0</v>
      </c>
      <c r="O26" s="242">
        <f>ROUND(E26*N26,2)</f>
        <v>0</v>
      </c>
      <c r="P26" s="242">
        <v>0</v>
      </c>
      <c r="Q26" s="242">
        <f>ROUND(E26*P26,2)</f>
        <v>0</v>
      </c>
      <c r="R26" s="242"/>
      <c r="S26" s="242" t="s">
        <v>264</v>
      </c>
      <c r="T26" s="243" t="s">
        <v>265</v>
      </c>
      <c r="U26" s="216">
        <v>0</v>
      </c>
      <c r="V26" s="216">
        <f>ROUND(E26*U26,2)</f>
        <v>0</v>
      </c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317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37">
        <v>19</v>
      </c>
      <c r="B27" s="238" t="s">
        <v>353</v>
      </c>
      <c r="C27" s="252" t="s">
        <v>354</v>
      </c>
      <c r="D27" s="239" t="s">
        <v>280</v>
      </c>
      <c r="E27" s="240">
        <v>6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21</v>
      </c>
      <c r="M27" s="242">
        <f>G27*(1+L27/100)</f>
        <v>0</v>
      </c>
      <c r="N27" s="242">
        <v>0</v>
      </c>
      <c r="O27" s="242">
        <f>ROUND(E27*N27,2)</f>
        <v>0</v>
      </c>
      <c r="P27" s="242">
        <v>0</v>
      </c>
      <c r="Q27" s="242">
        <f>ROUND(E27*P27,2)</f>
        <v>0</v>
      </c>
      <c r="R27" s="242"/>
      <c r="S27" s="242" t="s">
        <v>264</v>
      </c>
      <c r="T27" s="243" t="s">
        <v>265</v>
      </c>
      <c r="U27" s="216">
        <v>0</v>
      </c>
      <c r="V27" s="216">
        <f>ROUND(E27*U27,2)</f>
        <v>0</v>
      </c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317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37">
        <v>20</v>
      </c>
      <c r="B28" s="238" t="s">
        <v>353</v>
      </c>
      <c r="C28" s="252" t="s">
        <v>355</v>
      </c>
      <c r="D28" s="239" t="s">
        <v>280</v>
      </c>
      <c r="E28" s="240">
        <v>3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21</v>
      </c>
      <c r="M28" s="242">
        <f>G28*(1+L28/100)</f>
        <v>0</v>
      </c>
      <c r="N28" s="242">
        <v>0</v>
      </c>
      <c r="O28" s="242">
        <f>ROUND(E28*N28,2)</f>
        <v>0</v>
      </c>
      <c r="P28" s="242">
        <v>0</v>
      </c>
      <c r="Q28" s="242">
        <f>ROUND(E28*P28,2)</f>
        <v>0</v>
      </c>
      <c r="R28" s="242"/>
      <c r="S28" s="242" t="s">
        <v>264</v>
      </c>
      <c r="T28" s="243" t="s">
        <v>265</v>
      </c>
      <c r="U28" s="216">
        <v>0</v>
      </c>
      <c r="V28" s="216">
        <f>ROUND(E28*U28,2)</f>
        <v>0</v>
      </c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356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37">
        <v>21</v>
      </c>
      <c r="B29" s="238" t="s">
        <v>357</v>
      </c>
      <c r="C29" s="252" t="s">
        <v>358</v>
      </c>
      <c r="D29" s="239" t="s">
        <v>280</v>
      </c>
      <c r="E29" s="240">
        <v>1</v>
      </c>
      <c r="F29" s="241"/>
      <c r="G29" s="242">
        <f>ROUND(E29*F29,2)</f>
        <v>0</v>
      </c>
      <c r="H29" s="241"/>
      <c r="I29" s="242">
        <f>ROUND(E29*H29,2)</f>
        <v>0</v>
      </c>
      <c r="J29" s="241"/>
      <c r="K29" s="242">
        <f>ROUND(E29*J29,2)</f>
        <v>0</v>
      </c>
      <c r="L29" s="242">
        <v>21</v>
      </c>
      <c r="M29" s="242">
        <f>G29*(1+L29/100)</f>
        <v>0</v>
      </c>
      <c r="N29" s="242">
        <v>0</v>
      </c>
      <c r="O29" s="242">
        <f>ROUND(E29*N29,2)</f>
        <v>0</v>
      </c>
      <c r="P29" s="242">
        <v>0</v>
      </c>
      <c r="Q29" s="242">
        <f>ROUND(E29*P29,2)</f>
        <v>0</v>
      </c>
      <c r="R29" s="242"/>
      <c r="S29" s="242" t="s">
        <v>264</v>
      </c>
      <c r="T29" s="243" t="s">
        <v>265</v>
      </c>
      <c r="U29" s="216">
        <v>0</v>
      </c>
      <c r="V29" s="216">
        <f>ROUND(E29*U29,2)</f>
        <v>0</v>
      </c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317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37">
        <v>22</v>
      </c>
      <c r="B30" s="238" t="s">
        <v>359</v>
      </c>
      <c r="C30" s="252" t="s">
        <v>360</v>
      </c>
      <c r="D30" s="239" t="s">
        <v>280</v>
      </c>
      <c r="E30" s="240">
        <v>2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2">
        <v>0</v>
      </c>
      <c r="O30" s="242">
        <f>ROUND(E30*N30,2)</f>
        <v>0</v>
      </c>
      <c r="P30" s="242">
        <v>0</v>
      </c>
      <c r="Q30" s="242">
        <f>ROUND(E30*P30,2)</f>
        <v>0</v>
      </c>
      <c r="R30" s="242"/>
      <c r="S30" s="242" t="s">
        <v>264</v>
      </c>
      <c r="T30" s="243" t="s">
        <v>265</v>
      </c>
      <c r="U30" s="216">
        <v>0</v>
      </c>
      <c r="V30" s="216">
        <f>ROUND(E30*U30,2)</f>
        <v>0</v>
      </c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328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37">
        <v>23</v>
      </c>
      <c r="B31" s="238" t="s">
        <v>359</v>
      </c>
      <c r="C31" s="252" t="s">
        <v>361</v>
      </c>
      <c r="D31" s="239" t="s">
        <v>280</v>
      </c>
      <c r="E31" s="240">
        <v>2</v>
      </c>
      <c r="F31" s="241"/>
      <c r="G31" s="242">
        <f>ROUND(E31*F31,2)</f>
        <v>0</v>
      </c>
      <c r="H31" s="241"/>
      <c r="I31" s="242">
        <f>ROUND(E31*H31,2)</f>
        <v>0</v>
      </c>
      <c r="J31" s="241"/>
      <c r="K31" s="242">
        <f>ROUND(E31*J31,2)</f>
        <v>0</v>
      </c>
      <c r="L31" s="242">
        <v>21</v>
      </c>
      <c r="M31" s="242">
        <f>G31*(1+L31/100)</f>
        <v>0</v>
      </c>
      <c r="N31" s="242">
        <v>0</v>
      </c>
      <c r="O31" s="242">
        <f>ROUND(E31*N31,2)</f>
        <v>0</v>
      </c>
      <c r="P31" s="242">
        <v>0</v>
      </c>
      <c r="Q31" s="242">
        <f>ROUND(E31*P31,2)</f>
        <v>0</v>
      </c>
      <c r="R31" s="242"/>
      <c r="S31" s="242" t="s">
        <v>264</v>
      </c>
      <c r="T31" s="243" t="s">
        <v>265</v>
      </c>
      <c r="U31" s="216">
        <v>0</v>
      </c>
      <c r="V31" s="216">
        <f>ROUND(E31*U31,2)</f>
        <v>0</v>
      </c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362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37">
        <v>24</v>
      </c>
      <c r="B32" s="238" t="s">
        <v>363</v>
      </c>
      <c r="C32" s="252" t="s">
        <v>364</v>
      </c>
      <c r="D32" s="239" t="s">
        <v>141</v>
      </c>
      <c r="E32" s="240">
        <v>110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21</v>
      </c>
      <c r="M32" s="242">
        <f>G32*(1+L32/100)</f>
        <v>0</v>
      </c>
      <c r="N32" s="242">
        <v>0</v>
      </c>
      <c r="O32" s="242">
        <f>ROUND(E32*N32,2)</f>
        <v>0</v>
      </c>
      <c r="P32" s="242">
        <v>0</v>
      </c>
      <c r="Q32" s="242">
        <f>ROUND(E32*P32,2)</f>
        <v>0</v>
      </c>
      <c r="R32" s="242"/>
      <c r="S32" s="242" t="s">
        <v>264</v>
      </c>
      <c r="T32" s="243" t="s">
        <v>265</v>
      </c>
      <c r="U32" s="216">
        <v>0</v>
      </c>
      <c r="V32" s="216">
        <f>ROUND(E32*U32,2)</f>
        <v>0</v>
      </c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317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37">
        <v>25</v>
      </c>
      <c r="B33" s="238" t="s">
        <v>365</v>
      </c>
      <c r="C33" s="252" t="s">
        <v>366</v>
      </c>
      <c r="D33" s="239" t="s">
        <v>141</v>
      </c>
      <c r="E33" s="240">
        <v>8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21</v>
      </c>
      <c r="M33" s="242">
        <f>G33*(1+L33/100)</f>
        <v>0</v>
      </c>
      <c r="N33" s="242">
        <v>0</v>
      </c>
      <c r="O33" s="242">
        <f>ROUND(E33*N33,2)</f>
        <v>0</v>
      </c>
      <c r="P33" s="242">
        <v>0</v>
      </c>
      <c r="Q33" s="242">
        <f>ROUND(E33*P33,2)</f>
        <v>0</v>
      </c>
      <c r="R33" s="242"/>
      <c r="S33" s="242" t="s">
        <v>264</v>
      </c>
      <c r="T33" s="243" t="s">
        <v>265</v>
      </c>
      <c r="U33" s="216">
        <v>0</v>
      </c>
      <c r="V33" s="216">
        <f>ROUND(E33*U33,2)</f>
        <v>0</v>
      </c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317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37">
        <v>26</v>
      </c>
      <c r="B34" s="238" t="s">
        <v>367</v>
      </c>
      <c r="C34" s="252" t="s">
        <v>368</v>
      </c>
      <c r="D34" s="239" t="s">
        <v>280</v>
      </c>
      <c r="E34" s="240">
        <v>10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2">
        <v>0</v>
      </c>
      <c r="O34" s="242">
        <f>ROUND(E34*N34,2)</f>
        <v>0</v>
      </c>
      <c r="P34" s="242">
        <v>0</v>
      </c>
      <c r="Q34" s="242">
        <f>ROUND(E34*P34,2)</f>
        <v>0</v>
      </c>
      <c r="R34" s="242"/>
      <c r="S34" s="242" t="s">
        <v>264</v>
      </c>
      <c r="T34" s="243" t="s">
        <v>265</v>
      </c>
      <c r="U34" s="216">
        <v>0</v>
      </c>
      <c r="V34" s="216">
        <f>ROUND(E34*U34,2)</f>
        <v>0</v>
      </c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317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37">
        <v>27</v>
      </c>
      <c r="B35" s="238" t="s">
        <v>369</v>
      </c>
      <c r="C35" s="252" t="s">
        <v>370</v>
      </c>
      <c r="D35" s="239" t="s">
        <v>280</v>
      </c>
      <c r="E35" s="240">
        <v>6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21</v>
      </c>
      <c r="M35" s="242">
        <f>G35*(1+L35/100)</f>
        <v>0</v>
      </c>
      <c r="N35" s="242">
        <v>0</v>
      </c>
      <c r="O35" s="242">
        <f>ROUND(E35*N35,2)</f>
        <v>0</v>
      </c>
      <c r="P35" s="242">
        <v>0</v>
      </c>
      <c r="Q35" s="242">
        <f>ROUND(E35*P35,2)</f>
        <v>0</v>
      </c>
      <c r="R35" s="242"/>
      <c r="S35" s="242" t="s">
        <v>264</v>
      </c>
      <c r="T35" s="243" t="s">
        <v>265</v>
      </c>
      <c r="U35" s="216">
        <v>0</v>
      </c>
      <c r="V35" s="216">
        <f>ROUND(E35*U35,2)</f>
        <v>0</v>
      </c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317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37">
        <v>28</v>
      </c>
      <c r="B36" s="238" t="s">
        <v>371</v>
      </c>
      <c r="C36" s="252" t="s">
        <v>372</v>
      </c>
      <c r="D36" s="239" t="s">
        <v>280</v>
      </c>
      <c r="E36" s="240">
        <v>2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21</v>
      </c>
      <c r="M36" s="242">
        <f>G36*(1+L36/100)</f>
        <v>0</v>
      </c>
      <c r="N36" s="242">
        <v>0</v>
      </c>
      <c r="O36" s="242">
        <f>ROUND(E36*N36,2)</f>
        <v>0</v>
      </c>
      <c r="P36" s="242">
        <v>0</v>
      </c>
      <c r="Q36" s="242">
        <f>ROUND(E36*P36,2)</f>
        <v>0</v>
      </c>
      <c r="R36" s="242"/>
      <c r="S36" s="242" t="s">
        <v>264</v>
      </c>
      <c r="T36" s="243" t="s">
        <v>265</v>
      </c>
      <c r="U36" s="216">
        <v>0</v>
      </c>
      <c r="V36" s="216">
        <f>ROUND(E36*U36,2)</f>
        <v>0</v>
      </c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317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37">
        <v>29</v>
      </c>
      <c r="B37" s="238" t="s">
        <v>373</v>
      </c>
      <c r="C37" s="252" t="s">
        <v>374</v>
      </c>
      <c r="D37" s="239" t="s">
        <v>280</v>
      </c>
      <c r="E37" s="240">
        <v>16</v>
      </c>
      <c r="F37" s="241"/>
      <c r="G37" s="242">
        <f>ROUND(E37*F37,2)</f>
        <v>0</v>
      </c>
      <c r="H37" s="241"/>
      <c r="I37" s="242">
        <f>ROUND(E37*H37,2)</f>
        <v>0</v>
      </c>
      <c r="J37" s="241"/>
      <c r="K37" s="242">
        <f>ROUND(E37*J37,2)</f>
        <v>0</v>
      </c>
      <c r="L37" s="242">
        <v>21</v>
      </c>
      <c r="M37" s="242">
        <f>G37*(1+L37/100)</f>
        <v>0</v>
      </c>
      <c r="N37" s="242">
        <v>0</v>
      </c>
      <c r="O37" s="242">
        <f>ROUND(E37*N37,2)</f>
        <v>0</v>
      </c>
      <c r="P37" s="242">
        <v>0</v>
      </c>
      <c r="Q37" s="242">
        <f>ROUND(E37*P37,2)</f>
        <v>0</v>
      </c>
      <c r="R37" s="242"/>
      <c r="S37" s="242" t="s">
        <v>264</v>
      </c>
      <c r="T37" s="243" t="s">
        <v>265</v>
      </c>
      <c r="U37" s="216">
        <v>0</v>
      </c>
      <c r="V37" s="216">
        <f>ROUND(E37*U37,2)</f>
        <v>0</v>
      </c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328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37">
        <v>30</v>
      </c>
      <c r="B38" s="238" t="s">
        <v>375</v>
      </c>
      <c r="C38" s="252" t="s">
        <v>376</v>
      </c>
      <c r="D38" s="239" t="s">
        <v>377</v>
      </c>
      <c r="E38" s="240">
        <v>4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21</v>
      </c>
      <c r="M38" s="242">
        <f>G38*(1+L38/100)</f>
        <v>0</v>
      </c>
      <c r="N38" s="242">
        <v>0</v>
      </c>
      <c r="O38" s="242">
        <f>ROUND(E38*N38,2)</f>
        <v>0</v>
      </c>
      <c r="P38" s="242">
        <v>0</v>
      </c>
      <c r="Q38" s="242">
        <f>ROUND(E38*P38,2)</f>
        <v>0</v>
      </c>
      <c r="R38" s="242"/>
      <c r="S38" s="242" t="s">
        <v>264</v>
      </c>
      <c r="T38" s="243" t="s">
        <v>265</v>
      </c>
      <c r="U38" s="216">
        <v>0</v>
      </c>
      <c r="V38" s="216">
        <f>ROUND(E38*U38,2)</f>
        <v>0</v>
      </c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328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37">
        <v>31</v>
      </c>
      <c r="B39" s="238" t="s">
        <v>378</v>
      </c>
      <c r="C39" s="252" t="s">
        <v>379</v>
      </c>
      <c r="D39" s="239" t="s">
        <v>280</v>
      </c>
      <c r="E39" s="240">
        <v>1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21</v>
      </c>
      <c r="M39" s="242">
        <f>G39*(1+L39/100)</f>
        <v>0</v>
      </c>
      <c r="N39" s="242">
        <v>0</v>
      </c>
      <c r="O39" s="242">
        <f>ROUND(E39*N39,2)</f>
        <v>0</v>
      </c>
      <c r="P39" s="242">
        <v>0</v>
      </c>
      <c r="Q39" s="242">
        <f>ROUND(E39*P39,2)</f>
        <v>0</v>
      </c>
      <c r="R39" s="242"/>
      <c r="S39" s="242" t="s">
        <v>264</v>
      </c>
      <c r="T39" s="243" t="s">
        <v>265</v>
      </c>
      <c r="U39" s="216">
        <v>0</v>
      </c>
      <c r="V39" s="216">
        <f>ROUND(E39*U39,2)</f>
        <v>0</v>
      </c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328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37">
        <v>32</v>
      </c>
      <c r="B40" s="238" t="s">
        <v>380</v>
      </c>
      <c r="C40" s="252" t="s">
        <v>381</v>
      </c>
      <c r="D40" s="239" t="s">
        <v>377</v>
      </c>
      <c r="E40" s="240">
        <v>6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21</v>
      </c>
      <c r="M40" s="242">
        <f>G40*(1+L40/100)</f>
        <v>0</v>
      </c>
      <c r="N40" s="242">
        <v>0</v>
      </c>
      <c r="O40" s="242">
        <f>ROUND(E40*N40,2)</f>
        <v>0</v>
      </c>
      <c r="P40" s="242">
        <v>0</v>
      </c>
      <c r="Q40" s="242">
        <f>ROUND(E40*P40,2)</f>
        <v>0</v>
      </c>
      <c r="R40" s="242"/>
      <c r="S40" s="242" t="s">
        <v>264</v>
      </c>
      <c r="T40" s="243" t="s">
        <v>265</v>
      </c>
      <c r="U40" s="216">
        <v>0</v>
      </c>
      <c r="V40" s="216">
        <f>ROUND(E40*U40,2)</f>
        <v>0</v>
      </c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328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37">
        <v>33</v>
      </c>
      <c r="B41" s="238" t="s">
        <v>382</v>
      </c>
      <c r="C41" s="252" t="s">
        <v>383</v>
      </c>
      <c r="D41" s="239" t="s">
        <v>377</v>
      </c>
      <c r="E41" s="240">
        <v>12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21</v>
      </c>
      <c r="M41" s="242">
        <f>G41*(1+L41/100)</f>
        <v>0</v>
      </c>
      <c r="N41" s="242">
        <v>0</v>
      </c>
      <c r="O41" s="242">
        <f>ROUND(E41*N41,2)</f>
        <v>0</v>
      </c>
      <c r="P41" s="242">
        <v>0</v>
      </c>
      <c r="Q41" s="242">
        <f>ROUND(E41*P41,2)</f>
        <v>0</v>
      </c>
      <c r="R41" s="242"/>
      <c r="S41" s="242" t="s">
        <v>264</v>
      </c>
      <c r="T41" s="243" t="s">
        <v>265</v>
      </c>
      <c r="U41" s="216">
        <v>0</v>
      </c>
      <c r="V41" s="216">
        <f>ROUND(E41*U41,2)</f>
        <v>0</v>
      </c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384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37">
        <v>34</v>
      </c>
      <c r="B42" s="238" t="s">
        <v>385</v>
      </c>
      <c r="C42" s="252" t="s">
        <v>386</v>
      </c>
      <c r="D42" s="239" t="s">
        <v>377</v>
      </c>
      <c r="E42" s="240">
        <v>4</v>
      </c>
      <c r="F42" s="241"/>
      <c r="G42" s="242">
        <f>ROUND(E42*F42,2)</f>
        <v>0</v>
      </c>
      <c r="H42" s="241"/>
      <c r="I42" s="242">
        <f>ROUND(E42*H42,2)</f>
        <v>0</v>
      </c>
      <c r="J42" s="241"/>
      <c r="K42" s="242">
        <f>ROUND(E42*J42,2)</f>
        <v>0</v>
      </c>
      <c r="L42" s="242">
        <v>21</v>
      </c>
      <c r="M42" s="242">
        <f>G42*(1+L42/100)</f>
        <v>0</v>
      </c>
      <c r="N42" s="242">
        <v>0</v>
      </c>
      <c r="O42" s="242">
        <f>ROUND(E42*N42,2)</f>
        <v>0</v>
      </c>
      <c r="P42" s="242">
        <v>0</v>
      </c>
      <c r="Q42" s="242">
        <f>ROUND(E42*P42,2)</f>
        <v>0</v>
      </c>
      <c r="R42" s="242"/>
      <c r="S42" s="242" t="s">
        <v>264</v>
      </c>
      <c r="T42" s="243" t="s">
        <v>265</v>
      </c>
      <c r="U42" s="216">
        <v>0</v>
      </c>
      <c r="V42" s="216">
        <f>ROUND(E42*U42,2)</f>
        <v>0</v>
      </c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328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37">
        <v>35</v>
      </c>
      <c r="B43" s="238" t="s">
        <v>387</v>
      </c>
      <c r="C43" s="252" t="s">
        <v>388</v>
      </c>
      <c r="D43" s="239" t="s">
        <v>377</v>
      </c>
      <c r="E43" s="240">
        <v>6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2">
        <v>0</v>
      </c>
      <c r="O43" s="242">
        <f>ROUND(E43*N43,2)</f>
        <v>0</v>
      </c>
      <c r="P43" s="242">
        <v>0</v>
      </c>
      <c r="Q43" s="242">
        <f>ROUND(E43*P43,2)</f>
        <v>0</v>
      </c>
      <c r="R43" s="242"/>
      <c r="S43" s="242" t="s">
        <v>264</v>
      </c>
      <c r="T43" s="243" t="s">
        <v>265</v>
      </c>
      <c r="U43" s="216">
        <v>0</v>
      </c>
      <c r="V43" s="216">
        <f>ROUND(E43*U43,2)</f>
        <v>0</v>
      </c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328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37">
        <v>36</v>
      </c>
      <c r="B44" s="238" t="s">
        <v>389</v>
      </c>
      <c r="C44" s="252" t="s">
        <v>390</v>
      </c>
      <c r="D44" s="239" t="s">
        <v>377</v>
      </c>
      <c r="E44" s="240">
        <v>8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21</v>
      </c>
      <c r="M44" s="242">
        <f>G44*(1+L44/100)</f>
        <v>0</v>
      </c>
      <c r="N44" s="242">
        <v>0</v>
      </c>
      <c r="O44" s="242">
        <f>ROUND(E44*N44,2)</f>
        <v>0</v>
      </c>
      <c r="P44" s="242">
        <v>0</v>
      </c>
      <c r="Q44" s="242">
        <f>ROUND(E44*P44,2)</f>
        <v>0</v>
      </c>
      <c r="R44" s="242"/>
      <c r="S44" s="242" t="s">
        <v>264</v>
      </c>
      <c r="T44" s="243" t="s">
        <v>265</v>
      </c>
      <c r="U44" s="216">
        <v>0</v>
      </c>
      <c r="V44" s="216">
        <f>ROUND(E44*U44,2)</f>
        <v>0</v>
      </c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328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37">
        <v>37</v>
      </c>
      <c r="B45" s="238" t="s">
        <v>391</v>
      </c>
      <c r="C45" s="252" t="s">
        <v>392</v>
      </c>
      <c r="D45" s="239" t="s">
        <v>280</v>
      </c>
      <c r="E45" s="240">
        <v>1</v>
      </c>
      <c r="F45" s="241"/>
      <c r="G45" s="242">
        <f>ROUND(E45*F45,2)</f>
        <v>0</v>
      </c>
      <c r="H45" s="241"/>
      <c r="I45" s="242">
        <f>ROUND(E45*H45,2)</f>
        <v>0</v>
      </c>
      <c r="J45" s="241"/>
      <c r="K45" s="242">
        <f>ROUND(E45*J45,2)</f>
        <v>0</v>
      </c>
      <c r="L45" s="242">
        <v>21</v>
      </c>
      <c r="M45" s="242">
        <f>G45*(1+L45/100)</f>
        <v>0</v>
      </c>
      <c r="N45" s="242">
        <v>0</v>
      </c>
      <c r="O45" s="242">
        <f>ROUND(E45*N45,2)</f>
        <v>0</v>
      </c>
      <c r="P45" s="242">
        <v>0</v>
      </c>
      <c r="Q45" s="242">
        <f>ROUND(E45*P45,2)</f>
        <v>0</v>
      </c>
      <c r="R45" s="242"/>
      <c r="S45" s="242" t="s">
        <v>264</v>
      </c>
      <c r="T45" s="243" t="s">
        <v>265</v>
      </c>
      <c r="U45" s="216">
        <v>0</v>
      </c>
      <c r="V45" s="216">
        <f>ROUND(E45*U45,2)</f>
        <v>0</v>
      </c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328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37">
        <v>38</v>
      </c>
      <c r="B46" s="238" t="s">
        <v>393</v>
      </c>
      <c r="C46" s="252" t="s">
        <v>394</v>
      </c>
      <c r="D46" s="239" t="s">
        <v>395</v>
      </c>
      <c r="E46" s="240">
        <v>0.17500000000000002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21</v>
      </c>
      <c r="M46" s="242">
        <f>G46*(1+L46/100)</f>
        <v>0</v>
      </c>
      <c r="N46" s="242">
        <v>0</v>
      </c>
      <c r="O46" s="242">
        <f>ROUND(E46*N46,2)</f>
        <v>0</v>
      </c>
      <c r="P46" s="242">
        <v>0</v>
      </c>
      <c r="Q46" s="242">
        <f>ROUND(E46*P46,2)</f>
        <v>0</v>
      </c>
      <c r="R46" s="242"/>
      <c r="S46" s="242" t="s">
        <v>264</v>
      </c>
      <c r="T46" s="243" t="s">
        <v>265</v>
      </c>
      <c r="U46" s="216">
        <v>0</v>
      </c>
      <c r="V46" s="216">
        <f>ROUND(E46*U46,2)</f>
        <v>0</v>
      </c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317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37">
        <v>39</v>
      </c>
      <c r="B47" s="238" t="s">
        <v>396</v>
      </c>
      <c r="C47" s="252" t="s">
        <v>397</v>
      </c>
      <c r="D47" s="239" t="s">
        <v>119</v>
      </c>
      <c r="E47" s="240">
        <v>102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21</v>
      </c>
      <c r="M47" s="242">
        <f>G47*(1+L47/100)</f>
        <v>0</v>
      </c>
      <c r="N47" s="242">
        <v>0</v>
      </c>
      <c r="O47" s="242">
        <f>ROUND(E47*N47,2)</f>
        <v>0</v>
      </c>
      <c r="P47" s="242">
        <v>0</v>
      </c>
      <c r="Q47" s="242">
        <f>ROUND(E47*P47,2)</f>
        <v>0</v>
      </c>
      <c r="R47" s="242"/>
      <c r="S47" s="242" t="s">
        <v>264</v>
      </c>
      <c r="T47" s="243" t="s">
        <v>265</v>
      </c>
      <c r="U47" s="216">
        <v>0</v>
      </c>
      <c r="V47" s="216">
        <f>ROUND(E47*U47,2)</f>
        <v>0</v>
      </c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328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37">
        <v>40</v>
      </c>
      <c r="B48" s="238" t="s">
        <v>398</v>
      </c>
      <c r="C48" s="252" t="s">
        <v>399</v>
      </c>
      <c r="D48" s="239" t="s">
        <v>119</v>
      </c>
      <c r="E48" s="240">
        <v>23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21</v>
      </c>
      <c r="M48" s="242">
        <f>G48*(1+L48/100)</f>
        <v>0</v>
      </c>
      <c r="N48" s="242">
        <v>0</v>
      </c>
      <c r="O48" s="242">
        <f>ROUND(E48*N48,2)</f>
        <v>0</v>
      </c>
      <c r="P48" s="242">
        <v>0</v>
      </c>
      <c r="Q48" s="242">
        <f>ROUND(E48*P48,2)</f>
        <v>0</v>
      </c>
      <c r="R48" s="242"/>
      <c r="S48" s="242" t="s">
        <v>264</v>
      </c>
      <c r="T48" s="243" t="s">
        <v>265</v>
      </c>
      <c r="U48" s="216">
        <v>0</v>
      </c>
      <c r="V48" s="216">
        <f>ROUND(E48*U48,2)</f>
        <v>0</v>
      </c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328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37">
        <v>41</v>
      </c>
      <c r="B49" s="238" t="s">
        <v>400</v>
      </c>
      <c r="C49" s="252" t="s">
        <v>401</v>
      </c>
      <c r="D49" s="239" t="s">
        <v>280</v>
      </c>
      <c r="E49" s="240">
        <v>2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2">
        <v>0</v>
      </c>
      <c r="O49" s="242">
        <f>ROUND(E49*N49,2)</f>
        <v>0</v>
      </c>
      <c r="P49" s="242">
        <v>0</v>
      </c>
      <c r="Q49" s="242">
        <f>ROUND(E49*P49,2)</f>
        <v>0</v>
      </c>
      <c r="R49" s="242"/>
      <c r="S49" s="242" t="s">
        <v>264</v>
      </c>
      <c r="T49" s="243" t="s">
        <v>265</v>
      </c>
      <c r="U49" s="216">
        <v>0</v>
      </c>
      <c r="V49" s="216">
        <f>ROUND(E49*U49,2)</f>
        <v>0</v>
      </c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328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37">
        <v>42</v>
      </c>
      <c r="B50" s="238" t="s">
        <v>402</v>
      </c>
      <c r="C50" s="252" t="s">
        <v>403</v>
      </c>
      <c r="D50" s="239" t="s">
        <v>147</v>
      </c>
      <c r="E50" s="240">
        <v>20.400000000000002</v>
      </c>
      <c r="F50" s="241"/>
      <c r="G50" s="242">
        <f>ROUND(E50*F50,2)</f>
        <v>0</v>
      </c>
      <c r="H50" s="241"/>
      <c r="I50" s="242">
        <f>ROUND(E50*H50,2)</f>
        <v>0</v>
      </c>
      <c r="J50" s="241"/>
      <c r="K50" s="242">
        <f>ROUND(E50*J50,2)</f>
        <v>0</v>
      </c>
      <c r="L50" s="242">
        <v>21</v>
      </c>
      <c r="M50" s="242">
        <f>G50*(1+L50/100)</f>
        <v>0</v>
      </c>
      <c r="N50" s="242">
        <v>0</v>
      </c>
      <c r="O50" s="242">
        <f>ROUND(E50*N50,2)</f>
        <v>0</v>
      </c>
      <c r="P50" s="242">
        <v>0</v>
      </c>
      <c r="Q50" s="242">
        <f>ROUND(E50*P50,2)</f>
        <v>0</v>
      </c>
      <c r="R50" s="242"/>
      <c r="S50" s="242" t="s">
        <v>264</v>
      </c>
      <c r="T50" s="243" t="s">
        <v>265</v>
      </c>
      <c r="U50" s="216">
        <v>0</v>
      </c>
      <c r="V50" s="216">
        <f>ROUND(E50*U50,2)</f>
        <v>0</v>
      </c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317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37">
        <v>43</v>
      </c>
      <c r="B51" s="238" t="s">
        <v>404</v>
      </c>
      <c r="C51" s="252" t="s">
        <v>405</v>
      </c>
      <c r="D51" s="239" t="s">
        <v>147</v>
      </c>
      <c r="E51" s="240">
        <v>0.8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21</v>
      </c>
      <c r="M51" s="242">
        <f>G51*(1+L51/100)</f>
        <v>0</v>
      </c>
      <c r="N51" s="242">
        <v>0</v>
      </c>
      <c r="O51" s="242">
        <f>ROUND(E51*N51,2)</f>
        <v>0</v>
      </c>
      <c r="P51" s="242">
        <v>0</v>
      </c>
      <c r="Q51" s="242">
        <f>ROUND(E51*P51,2)</f>
        <v>0</v>
      </c>
      <c r="R51" s="242"/>
      <c r="S51" s="242" t="s">
        <v>264</v>
      </c>
      <c r="T51" s="243" t="s">
        <v>265</v>
      </c>
      <c r="U51" s="216">
        <v>0</v>
      </c>
      <c r="V51" s="216">
        <f>ROUND(E51*U51,2)</f>
        <v>0</v>
      </c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328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37">
        <v>44</v>
      </c>
      <c r="B52" s="238" t="s">
        <v>406</v>
      </c>
      <c r="C52" s="252" t="s">
        <v>407</v>
      </c>
      <c r="D52" s="239" t="s">
        <v>147</v>
      </c>
      <c r="E52" s="240">
        <v>0.4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21</v>
      </c>
      <c r="M52" s="242">
        <f>G52*(1+L52/100)</f>
        <v>0</v>
      </c>
      <c r="N52" s="242">
        <v>0</v>
      </c>
      <c r="O52" s="242">
        <f>ROUND(E52*N52,2)</f>
        <v>0</v>
      </c>
      <c r="P52" s="242">
        <v>0</v>
      </c>
      <c r="Q52" s="242">
        <f>ROUND(E52*P52,2)</f>
        <v>0</v>
      </c>
      <c r="R52" s="242"/>
      <c r="S52" s="242" t="s">
        <v>264</v>
      </c>
      <c r="T52" s="243" t="s">
        <v>265</v>
      </c>
      <c r="U52" s="216">
        <v>0</v>
      </c>
      <c r="V52" s="216">
        <f>ROUND(E52*U52,2)</f>
        <v>0</v>
      </c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317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37">
        <v>45</v>
      </c>
      <c r="B53" s="238" t="s">
        <v>408</v>
      </c>
      <c r="C53" s="252" t="s">
        <v>409</v>
      </c>
      <c r="D53" s="239" t="s">
        <v>280</v>
      </c>
      <c r="E53" s="240">
        <v>2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21</v>
      </c>
      <c r="M53" s="242">
        <f>G53*(1+L53/100)</f>
        <v>0</v>
      </c>
      <c r="N53" s="242">
        <v>0</v>
      </c>
      <c r="O53" s="242">
        <f>ROUND(E53*N53,2)</f>
        <v>0</v>
      </c>
      <c r="P53" s="242">
        <v>0</v>
      </c>
      <c r="Q53" s="242">
        <f>ROUND(E53*P53,2)</f>
        <v>0</v>
      </c>
      <c r="R53" s="242"/>
      <c r="S53" s="242" t="s">
        <v>264</v>
      </c>
      <c r="T53" s="243" t="s">
        <v>265</v>
      </c>
      <c r="U53" s="216">
        <v>0</v>
      </c>
      <c r="V53" s="216">
        <f>ROUND(E53*U53,2)</f>
        <v>0</v>
      </c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328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37">
        <v>46</v>
      </c>
      <c r="B54" s="238" t="s">
        <v>410</v>
      </c>
      <c r="C54" s="252" t="s">
        <v>411</v>
      </c>
      <c r="D54" s="239" t="s">
        <v>280</v>
      </c>
      <c r="E54" s="240">
        <v>2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2">
        <v>0</v>
      </c>
      <c r="O54" s="242">
        <f>ROUND(E54*N54,2)</f>
        <v>0</v>
      </c>
      <c r="P54" s="242">
        <v>0</v>
      </c>
      <c r="Q54" s="242">
        <f>ROUND(E54*P54,2)</f>
        <v>0</v>
      </c>
      <c r="R54" s="242"/>
      <c r="S54" s="242" t="s">
        <v>264</v>
      </c>
      <c r="T54" s="243" t="s">
        <v>265</v>
      </c>
      <c r="U54" s="216">
        <v>0</v>
      </c>
      <c r="V54" s="216">
        <f>ROUND(E54*U54,2)</f>
        <v>0</v>
      </c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317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37">
        <v>47</v>
      </c>
      <c r="B55" s="238" t="s">
        <v>412</v>
      </c>
      <c r="C55" s="252" t="s">
        <v>413</v>
      </c>
      <c r="D55" s="239" t="s">
        <v>141</v>
      </c>
      <c r="E55" s="240">
        <v>160</v>
      </c>
      <c r="F55" s="241"/>
      <c r="G55" s="242">
        <f>ROUND(E55*F55,2)</f>
        <v>0</v>
      </c>
      <c r="H55" s="241"/>
      <c r="I55" s="242">
        <f>ROUND(E55*H55,2)</f>
        <v>0</v>
      </c>
      <c r="J55" s="241"/>
      <c r="K55" s="242">
        <f>ROUND(E55*J55,2)</f>
        <v>0</v>
      </c>
      <c r="L55" s="242">
        <v>21</v>
      </c>
      <c r="M55" s="242">
        <f>G55*(1+L55/100)</f>
        <v>0</v>
      </c>
      <c r="N55" s="242">
        <v>0</v>
      </c>
      <c r="O55" s="242">
        <f>ROUND(E55*N55,2)</f>
        <v>0</v>
      </c>
      <c r="P55" s="242">
        <v>0</v>
      </c>
      <c r="Q55" s="242">
        <f>ROUND(E55*P55,2)</f>
        <v>0</v>
      </c>
      <c r="R55" s="242"/>
      <c r="S55" s="242" t="s">
        <v>264</v>
      </c>
      <c r="T55" s="243" t="s">
        <v>265</v>
      </c>
      <c r="U55" s="216">
        <v>0</v>
      </c>
      <c r="V55" s="216">
        <f>ROUND(E55*U55,2)</f>
        <v>0</v>
      </c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317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37">
        <v>48</v>
      </c>
      <c r="B56" s="238" t="s">
        <v>414</v>
      </c>
      <c r="C56" s="252" t="s">
        <v>415</v>
      </c>
      <c r="D56" s="239" t="s">
        <v>141</v>
      </c>
      <c r="E56" s="240">
        <v>15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21</v>
      </c>
      <c r="M56" s="242">
        <f>G56*(1+L56/100)</f>
        <v>0</v>
      </c>
      <c r="N56" s="242">
        <v>0</v>
      </c>
      <c r="O56" s="242">
        <f>ROUND(E56*N56,2)</f>
        <v>0</v>
      </c>
      <c r="P56" s="242">
        <v>0</v>
      </c>
      <c r="Q56" s="242">
        <f>ROUND(E56*P56,2)</f>
        <v>0</v>
      </c>
      <c r="R56" s="242"/>
      <c r="S56" s="242" t="s">
        <v>264</v>
      </c>
      <c r="T56" s="243" t="s">
        <v>265</v>
      </c>
      <c r="U56" s="216">
        <v>0</v>
      </c>
      <c r="V56" s="216">
        <f>ROUND(E56*U56,2)</f>
        <v>0</v>
      </c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317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37">
        <v>49</v>
      </c>
      <c r="B57" s="238" t="s">
        <v>416</v>
      </c>
      <c r="C57" s="252" t="s">
        <v>417</v>
      </c>
      <c r="D57" s="239" t="s">
        <v>119</v>
      </c>
      <c r="E57" s="240">
        <v>191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21</v>
      </c>
      <c r="M57" s="242">
        <f>G57*(1+L57/100)</f>
        <v>0</v>
      </c>
      <c r="N57" s="242">
        <v>0</v>
      </c>
      <c r="O57" s="242">
        <f>ROUND(E57*N57,2)</f>
        <v>0</v>
      </c>
      <c r="P57" s="242">
        <v>0</v>
      </c>
      <c r="Q57" s="242">
        <f>ROUND(E57*P57,2)</f>
        <v>0</v>
      </c>
      <c r="R57" s="242"/>
      <c r="S57" s="242" t="s">
        <v>264</v>
      </c>
      <c r="T57" s="243" t="s">
        <v>265</v>
      </c>
      <c r="U57" s="216">
        <v>0</v>
      </c>
      <c r="V57" s="216">
        <f>ROUND(E57*U57,2)</f>
        <v>0</v>
      </c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317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37">
        <v>50</v>
      </c>
      <c r="B58" s="238" t="s">
        <v>418</v>
      </c>
      <c r="C58" s="252" t="s">
        <v>419</v>
      </c>
      <c r="D58" s="239" t="s">
        <v>141</v>
      </c>
      <c r="E58" s="240">
        <v>175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21</v>
      </c>
      <c r="M58" s="242">
        <f>G58*(1+L58/100)</f>
        <v>0</v>
      </c>
      <c r="N58" s="242">
        <v>0</v>
      </c>
      <c r="O58" s="242">
        <f>ROUND(E58*N58,2)</f>
        <v>0</v>
      </c>
      <c r="P58" s="242">
        <v>0</v>
      </c>
      <c r="Q58" s="242">
        <f>ROUND(E58*P58,2)</f>
        <v>0</v>
      </c>
      <c r="R58" s="242"/>
      <c r="S58" s="242" t="s">
        <v>264</v>
      </c>
      <c r="T58" s="243" t="s">
        <v>265</v>
      </c>
      <c r="U58" s="216">
        <v>0</v>
      </c>
      <c r="V58" s="216">
        <f>ROUND(E58*U58,2)</f>
        <v>0</v>
      </c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317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37">
        <v>51</v>
      </c>
      <c r="B59" s="238" t="s">
        <v>420</v>
      </c>
      <c r="C59" s="252" t="s">
        <v>421</v>
      </c>
      <c r="D59" s="239" t="s">
        <v>141</v>
      </c>
      <c r="E59" s="240">
        <v>161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21</v>
      </c>
      <c r="M59" s="242">
        <f>G59*(1+L59/100)</f>
        <v>0</v>
      </c>
      <c r="N59" s="242">
        <v>0</v>
      </c>
      <c r="O59" s="242">
        <f>ROUND(E59*N59,2)</f>
        <v>0</v>
      </c>
      <c r="P59" s="242">
        <v>0</v>
      </c>
      <c r="Q59" s="242">
        <f>ROUND(E59*P59,2)</f>
        <v>0</v>
      </c>
      <c r="R59" s="242"/>
      <c r="S59" s="242" t="s">
        <v>264</v>
      </c>
      <c r="T59" s="243" t="s">
        <v>265</v>
      </c>
      <c r="U59" s="216">
        <v>0</v>
      </c>
      <c r="V59" s="216">
        <f>ROUND(E59*U59,2)</f>
        <v>0</v>
      </c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317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37">
        <v>52</v>
      </c>
      <c r="B60" s="238" t="s">
        <v>422</v>
      </c>
      <c r="C60" s="252" t="s">
        <v>423</v>
      </c>
      <c r="D60" s="239" t="s">
        <v>141</v>
      </c>
      <c r="E60" s="240">
        <v>7</v>
      </c>
      <c r="F60" s="241"/>
      <c r="G60" s="242">
        <f>ROUND(E60*F60,2)</f>
        <v>0</v>
      </c>
      <c r="H60" s="241"/>
      <c r="I60" s="242">
        <f>ROUND(E60*H60,2)</f>
        <v>0</v>
      </c>
      <c r="J60" s="241"/>
      <c r="K60" s="242">
        <f>ROUND(E60*J60,2)</f>
        <v>0</v>
      </c>
      <c r="L60" s="242">
        <v>21</v>
      </c>
      <c r="M60" s="242">
        <f>G60*(1+L60/100)</f>
        <v>0</v>
      </c>
      <c r="N60" s="242">
        <v>0</v>
      </c>
      <c r="O60" s="242">
        <f>ROUND(E60*N60,2)</f>
        <v>0</v>
      </c>
      <c r="P60" s="242">
        <v>0</v>
      </c>
      <c r="Q60" s="242">
        <f>ROUND(E60*P60,2)</f>
        <v>0</v>
      </c>
      <c r="R60" s="242"/>
      <c r="S60" s="242" t="s">
        <v>264</v>
      </c>
      <c r="T60" s="243" t="s">
        <v>265</v>
      </c>
      <c r="U60" s="216">
        <v>0</v>
      </c>
      <c r="V60" s="216">
        <f>ROUND(E60*U60,2)</f>
        <v>0</v>
      </c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328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37">
        <v>53</v>
      </c>
      <c r="B61" s="238" t="s">
        <v>424</v>
      </c>
      <c r="C61" s="252" t="s">
        <v>425</v>
      </c>
      <c r="D61" s="239" t="s">
        <v>141</v>
      </c>
      <c r="E61" s="240">
        <v>7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21</v>
      </c>
      <c r="M61" s="242">
        <f>G61*(1+L61/100)</f>
        <v>0</v>
      </c>
      <c r="N61" s="242">
        <v>0</v>
      </c>
      <c r="O61" s="242">
        <f>ROUND(E61*N61,2)</f>
        <v>0</v>
      </c>
      <c r="P61" s="242">
        <v>0</v>
      </c>
      <c r="Q61" s="242">
        <f>ROUND(E61*P61,2)</f>
        <v>0</v>
      </c>
      <c r="R61" s="242"/>
      <c r="S61" s="242" t="s">
        <v>264</v>
      </c>
      <c r="T61" s="243" t="s">
        <v>265</v>
      </c>
      <c r="U61" s="216">
        <v>0</v>
      </c>
      <c r="V61" s="216">
        <f>ROUND(E61*U61,2)</f>
        <v>0</v>
      </c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328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37">
        <v>54</v>
      </c>
      <c r="B62" s="238" t="s">
        <v>426</v>
      </c>
      <c r="C62" s="252" t="s">
        <v>427</v>
      </c>
      <c r="D62" s="239" t="s">
        <v>141</v>
      </c>
      <c r="E62" s="240">
        <v>160</v>
      </c>
      <c r="F62" s="241"/>
      <c r="G62" s="242">
        <f>ROUND(E62*F62,2)</f>
        <v>0</v>
      </c>
      <c r="H62" s="241"/>
      <c r="I62" s="242">
        <f>ROUND(E62*H62,2)</f>
        <v>0</v>
      </c>
      <c r="J62" s="241"/>
      <c r="K62" s="242">
        <f>ROUND(E62*J62,2)</f>
        <v>0</v>
      </c>
      <c r="L62" s="242">
        <v>21</v>
      </c>
      <c r="M62" s="242">
        <f>G62*(1+L62/100)</f>
        <v>0</v>
      </c>
      <c r="N62" s="242">
        <v>0</v>
      </c>
      <c r="O62" s="242">
        <f>ROUND(E62*N62,2)</f>
        <v>0</v>
      </c>
      <c r="P62" s="242">
        <v>0</v>
      </c>
      <c r="Q62" s="242">
        <f>ROUND(E62*P62,2)</f>
        <v>0</v>
      </c>
      <c r="R62" s="242"/>
      <c r="S62" s="242" t="s">
        <v>264</v>
      </c>
      <c r="T62" s="243" t="s">
        <v>265</v>
      </c>
      <c r="U62" s="216">
        <v>0</v>
      </c>
      <c r="V62" s="216">
        <f>ROUND(E62*U62,2)</f>
        <v>0</v>
      </c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317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37">
        <v>55</v>
      </c>
      <c r="B63" s="238" t="s">
        <v>428</v>
      </c>
      <c r="C63" s="252" t="s">
        <v>429</v>
      </c>
      <c r="D63" s="239" t="s">
        <v>141</v>
      </c>
      <c r="E63" s="240">
        <v>15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21</v>
      </c>
      <c r="M63" s="242">
        <f>G63*(1+L63/100)</f>
        <v>0</v>
      </c>
      <c r="N63" s="242">
        <v>0</v>
      </c>
      <c r="O63" s="242">
        <f>ROUND(E63*N63,2)</f>
        <v>0</v>
      </c>
      <c r="P63" s="242">
        <v>0</v>
      </c>
      <c r="Q63" s="242">
        <f>ROUND(E63*P63,2)</f>
        <v>0</v>
      </c>
      <c r="R63" s="242"/>
      <c r="S63" s="242" t="s">
        <v>264</v>
      </c>
      <c r="T63" s="243" t="s">
        <v>265</v>
      </c>
      <c r="U63" s="216">
        <v>0</v>
      </c>
      <c r="V63" s="216">
        <f>ROUND(E63*U63,2)</f>
        <v>0</v>
      </c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317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37">
        <v>56</v>
      </c>
      <c r="B64" s="238" t="s">
        <v>430</v>
      </c>
      <c r="C64" s="252" t="s">
        <v>431</v>
      </c>
      <c r="D64" s="239" t="s">
        <v>119</v>
      </c>
      <c r="E64" s="240">
        <v>128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21</v>
      </c>
      <c r="M64" s="242">
        <f>G64*(1+L64/100)</f>
        <v>0</v>
      </c>
      <c r="N64" s="242">
        <v>0</v>
      </c>
      <c r="O64" s="242">
        <f>ROUND(E64*N64,2)</f>
        <v>0</v>
      </c>
      <c r="P64" s="242">
        <v>0</v>
      </c>
      <c r="Q64" s="242">
        <f>ROUND(E64*P64,2)</f>
        <v>0</v>
      </c>
      <c r="R64" s="242"/>
      <c r="S64" s="242" t="s">
        <v>264</v>
      </c>
      <c r="T64" s="243" t="s">
        <v>265</v>
      </c>
      <c r="U64" s="216">
        <v>0</v>
      </c>
      <c r="V64" s="216">
        <f>ROUND(E64*U64,2)</f>
        <v>0</v>
      </c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317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37">
        <v>57</v>
      </c>
      <c r="B65" s="238" t="s">
        <v>432</v>
      </c>
      <c r="C65" s="252" t="s">
        <v>433</v>
      </c>
      <c r="D65" s="239" t="s">
        <v>119</v>
      </c>
      <c r="E65" s="240">
        <v>175</v>
      </c>
      <c r="F65" s="241"/>
      <c r="G65" s="242">
        <f>ROUND(E65*F65,2)</f>
        <v>0</v>
      </c>
      <c r="H65" s="241"/>
      <c r="I65" s="242">
        <f>ROUND(E65*H65,2)</f>
        <v>0</v>
      </c>
      <c r="J65" s="241"/>
      <c r="K65" s="242">
        <f>ROUND(E65*J65,2)</f>
        <v>0</v>
      </c>
      <c r="L65" s="242">
        <v>21</v>
      </c>
      <c r="M65" s="242">
        <f>G65*(1+L65/100)</f>
        <v>0</v>
      </c>
      <c r="N65" s="242">
        <v>0</v>
      </c>
      <c r="O65" s="242">
        <f>ROUND(E65*N65,2)</f>
        <v>0</v>
      </c>
      <c r="P65" s="242">
        <v>0</v>
      </c>
      <c r="Q65" s="242">
        <f>ROUND(E65*P65,2)</f>
        <v>0</v>
      </c>
      <c r="R65" s="242"/>
      <c r="S65" s="242" t="s">
        <v>264</v>
      </c>
      <c r="T65" s="243" t="s">
        <v>265</v>
      </c>
      <c r="U65" s="216">
        <v>0</v>
      </c>
      <c r="V65" s="216">
        <f>ROUND(E65*U65,2)</f>
        <v>0</v>
      </c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328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37">
        <v>58</v>
      </c>
      <c r="B66" s="238" t="s">
        <v>434</v>
      </c>
      <c r="C66" s="252" t="s">
        <v>435</v>
      </c>
      <c r="D66" s="239" t="s">
        <v>280</v>
      </c>
      <c r="E66" s="240">
        <v>2</v>
      </c>
      <c r="F66" s="241"/>
      <c r="G66" s="242">
        <f>ROUND(E66*F66,2)</f>
        <v>0</v>
      </c>
      <c r="H66" s="241"/>
      <c r="I66" s="242">
        <f>ROUND(E66*H66,2)</f>
        <v>0</v>
      </c>
      <c r="J66" s="241"/>
      <c r="K66" s="242">
        <f>ROUND(E66*J66,2)</f>
        <v>0</v>
      </c>
      <c r="L66" s="242">
        <v>21</v>
      </c>
      <c r="M66" s="242">
        <f>G66*(1+L66/100)</f>
        <v>0</v>
      </c>
      <c r="N66" s="242">
        <v>0</v>
      </c>
      <c r="O66" s="242">
        <f>ROUND(E66*N66,2)</f>
        <v>0</v>
      </c>
      <c r="P66" s="242">
        <v>0</v>
      </c>
      <c r="Q66" s="242">
        <f>ROUND(E66*P66,2)</f>
        <v>0</v>
      </c>
      <c r="R66" s="242"/>
      <c r="S66" s="242" t="s">
        <v>264</v>
      </c>
      <c r="T66" s="243" t="s">
        <v>265</v>
      </c>
      <c r="U66" s="216">
        <v>0</v>
      </c>
      <c r="V66" s="216">
        <f>ROUND(E66*U66,2)</f>
        <v>0</v>
      </c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328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">
      <c r="A67" s="237">
        <v>59</v>
      </c>
      <c r="B67" s="238" t="s">
        <v>436</v>
      </c>
      <c r="C67" s="252" t="s">
        <v>437</v>
      </c>
      <c r="D67" s="239" t="s">
        <v>280</v>
      </c>
      <c r="E67" s="240">
        <v>4</v>
      </c>
      <c r="F67" s="241"/>
      <c r="G67" s="242">
        <f>ROUND(E67*F67,2)</f>
        <v>0</v>
      </c>
      <c r="H67" s="241"/>
      <c r="I67" s="242">
        <f>ROUND(E67*H67,2)</f>
        <v>0</v>
      </c>
      <c r="J67" s="241"/>
      <c r="K67" s="242">
        <f>ROUND(E67*J67,2)</f>
        <v>0</v>
      </c>
      <c r="L67" s="242">
        <v>21</v>
      </c>
      <c r="M67" s="242">
        <f>G67*(1+L67/100)</f>
        <v>0</v>
      </c>
      <c r="N67" s="242">
        <v>0</v>
      </c>
      <c r="O67" s="242">
        <f>ROUND(E67*N67,2)</f>
        <v>0</v>
      </c>
      <c r="P67" s="242">
        <v>0</v>
      </c>
      <c r="Q67" s="242">
        <f>ROUND(E67*P67,2)</f>
        <v>0</v>
      </c>
      <c r="R67" s="242"/>
      <c r="S67" s="242" t="s">
        <v>264</v>
      </c>
      <c r="T67" s="243" t="s">
        <v>265</v>
      </c>
      <c r="U67" s="216">
        <v>0</v>
      </c>
      <c r="V67" s="216">
        <f>ROUND(E67*U67,2)</f>
        <v>0</v>
      </c>
      <c r="W67" s="21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328</v>
      </c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37">
        <v>60</v>
      </c>
      <c r="B68" s="238" t="s">
        <v>438</v>
      </c>
      <c r="C68" s="252" t="s">
        <v>439</v>
      </c>
      <c r="D68" s="239" t="s">
        <v>141</v>
      </c>
      <c r="E68" s="240">
        <v>16</v>
      </c>
      <c r="F68" s="241"/>
      <c r="G68" s="242">
        <f>ROUND(E68*F68,2)</f>
        <v>0</v>
      </c>
      <c r="H68" s="241"/>
      <c r="I68" s="242">
        <f>ROUND(E68*H68,2)</f>
        <v>0</v>
      </c>
      <c r="J68" s="241"/>
      <c r="K68" s="242">
        <f>ROUND(E68*J68,2)</f>
        <v>0</v>
      </c>
      <c r="L68" s="242">
        <v>21</v>
      </c>
      <c r="M68" s="242">
        <f>G68*(1+L68/100)</f>
        <v>0</v>
      </c>
      <c r="N68" s="242">
        <v>0</v>
      </c>
      <c r="O68" s="242">
        <f>ROUND(E68*N68,2)</f>
        <v>0</v>
      </c>
      <c r="P68" s="242">
        <v>0</v>
      </c>
      <c r="Q68" s="242">
        <f>ROUND(E68*P68,2)</f>
        <v>0</v>
      </c>
      <c r="R68" s="242"/>
      <c r="S68" s="242" t="s">
        <v>264</v>
      </c>
      <c r="T68" s="243" t="s">
        <v>265</v>
      </c>
      <c r="U68" s="216">
        <v>0</v>
      </c>
      <c r="V68" s="216">
        <f>ROUND(E68*U68,2)</f>
        <v>0</v>
      </c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317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37">
        <v>61</v>
      </c>
      <c r="B69" s="238" t="s">
        <v>440</v>
      </c>
      <c r="C69" s="252" t="s">
        <v>441</v>
      </c>
      <c r="D69" s="239" t="s">
        <v>119</v>
      </c>
      <c r="E69" s="240">
        <v>2.4000000000000004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21</v>
      </c>
      <c r="M69" s="242">
        <f>G69*(1+L69/100)</f>
        <v>0</v>
      </c>
      <c r="N69" s="242">
        <v>0</v>
      </c>
      <c r="O69" s="242">
        <f>ROUND(E69*N69,2)</f>
        <v>0</v>
      </c>
      <c r="P69" s="242">
        <v>0</v>
      </c>
      <c r="Q69" s="242">
        <f>ROUND(E69*P69,2)</f>
        <v>0</v>
      </c>
      <c r="R69" s="242"/>
      <c r="S69" s="242" t="s">
        <v>264</v>
      </c>
      <c r="T69" s="243" t="s">
        <v>265</v>
      </c>
      <c r="U69" s="216">
        <v>0</v>
      </c>
      <c r="V69" s="216">
        <f>ROUND(E69*U69,2)</f>
        <v>0</v>
      </c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317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37">
        <v>62</v>
      </c>
      <c r="B70" s="238" t="s">
        <v>442</v>
      </c>
      <c r="C70" s="252" t="s">
        <v>443</v>
      </c>
      <c r="D70" s="239" t="s">
        <v>141</v>
      </c>
      <c r="E70" s="240">
        <v>16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21</v>
      </c>
      <c r="M70" s="242">
        <f>G70*(1+L70/100)</f>
        <v>0</v>
      </c>
      <c r="N70" s="242">
        <v>0</v>
      </c>
      <c r="O70" s="242">
        <f>ROUND(E70*N70,2)</f>
        <v>0</v>
      </c>
      <c r="P70" s="242">
        <v>0</v>
      </c>
      <c r="Q70" s="242">
        <f>ROUND(E70*P70,2)</f>
        <v>0</v>
      </c>
      <c r="R70" s="242"/>
      <c r="S70" s="242" t="s">
        <v>264</v>
      </c>
      <c r="T70" s="243" t="s">
        <v>265</v>
      </c>
      <c r="U70" s="216">
        <v>0</v>
      </c>
      <c r="V70" s="216">
        <f>ROUND(E70*U70,2)</f>
        <v>0</v>
      </c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317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37">
        <v>63</v>
      </c>
      <c r="B71" s="238" t="s">
        <v>444</v>
      </c>
      <c r="C71" s="252" t="s">
        <v>445</v>
      </c>
      <c r="D71" s="239" t="s">
        <v>280</v>
      </c>
      <c r="E71" s="240">
        <v>6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21</v>
      </c>
      <c r="M71" s="242">
        <f>G71*(1+L71/100)</f>
        <v>0</v>
      </c>
      <c r="N71" s="242">
        <v>0</v>
      </c>
      <c r="O71" s="242">
        <f>ROUND(E71*N71,2)</f>
        <v>0</v>
      </c>
      <c r="P71" s="242">
        <v>0</v>
      </c>
      <c r="Q71" s="242">
        <f>ROUND(E71*P71,2)</f>
        <v>0</v>
      </c>
      <c r="R71" s="242"/>
      <c r="S71" s="242" t="s">
        <v>264</v>
      </c>
      <c r="T71" s="243" t="s">
        <v>265</v>
      </c>
      <c r="U71" s="216">
        <v>0</v>
      </c>
      <c r="V71" s="216">
        <f>ROUND(E71*U71,2)</f>
        <v>0</v>
      </c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317</v>
      </c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37">
        <v>64</v>
      </c>
      <c r="B72" s="238" t="s">
        <v>446</v>
      </c>
      <c r="C72" s="252" t="s">
        <v>447</v>
      </c>
      <c r="D72" s="239" t="s">
        <v>119</v>
      </c>
      <c r="E72" s="240">
        <v>23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21</v>
      </c>
      <c r="M72" s="242">
        <f>G72*(1+L72/100)</f>
        <v>0</v>
      </c>
      <c r="N72" s="242">
        <v>0</v>
      </c>
      <c r="O72" s="242">
        <f>ROUND(E72*N72,2)</f>
        <v>0</v>
      </c>
      <c r="P72" s="242">
        <v>0</v>
      </c>
      <c r="Q72" s="242">
        <f>ROUND(E72*P72,2)</f>
        <v>0</v>
      </c>
      <c r="R72" s="242"/>
      <c r="S72" s="242" t="s">
        <v>264</v>
      </c>
      <c r="T72" s="243" t="s">
        <v>265</v>
      </c>
      <c r="U72" s="216">
        <v>0</v>
      </c>
      <c r="V72" s="216">
        <f>ROUND(E72*U72,2)</f>
        <v>0</v>
      </c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328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28">
        <v>65</v>
      </c>
      <c r="B73" s="229" t="s">
        <v>448</v>
      </c>
      <c r="C73" s="248" t="s">
        <v>449</v>
      </c>
      <c r="D73" s="230" t="s">
        <v>377</v>
      </c>
      <c r="E73" s="231">
        <v>3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33">
        <v>0</v>
      </c>
      <c r="O73" s="233">
        <f>ROUND(E73*N73,2)</f>
        <v>0</v>
      </c>
      <c r="P73" s="233">
        <v>0</v>
      </c>
      <c r="Q73" s="233">
        <f>ROUND(E73*P73,2)</f>
        <v>0</v>
      </c>
      <c r="R73" s="233"/>
      <c r="S73" s="233" t="s">
        <v>264</v>
      </c>
      <c r="T73" s="234" t="s">
        <v>265</v>
      </c>
      <c r="U73" s="216">
        <v>0</v>
      </c>
      <c r="V73" s="216">
        <f>ROUND(E73*U73,2)</f>
        <v>0</v>
      </c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328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x14ac:dyDescent="0.2">
      <c r="A74" s="5"/>
      <c r="B74" s="6"/>
      <c r="C74" s="255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E74">
        <v>15</v>
      </c>
      <c r="AF74">
        <v>21</v>
      </c>
    </row>
    <row r="75" spans="1:60" x14ac:dyDescent="0.2">
      <c r="A75" s="210"/>
      <c r="B75" s="211" t="s">
        <v>29</v>
      </c>
      <c r="C75" s="256"/>
      <c r="D75" s="212"/>
      <c r="E75" s="213"/>
      <c r="F75" s="213"/>
      <c r="G75" s="246">
        <f>G8</f>
        <v>0</v>
      </c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AE75">
        <f>SUMIF(L7:L73,AE74,G7:G73)</f>
        <v>0</v>
      </c>
      <c r="AF75">
        <f>SUMIF(L7:L73,AF74,G7:G73)</f>
        <v>0</v>
      </c>
      <c r="AG75" t="s">
        <v>313</v>
      </c>
    </row>
    <row r="76" spans="1:60" x14ac:dyDescent="0.2">
      <c r="C76" s="257"/>
      <c r="D76" s="191"/>
      <c r="AG76" t="s">
        <v>314</v>
      </c>
    </row>
    <row r="77" spans="1:60" x14ac:dyDescent="0.2">
      <c r="D77" s="191"/>
    </row>
    <row r="78" spans="1:60" x14ac:dyDescent="0.2">
      <c r="D78" s="191"/>
    </row>
    <row r="79" spans="1:60" x14ac:dyDescent="0.2">
      <c r="D79" s="191"/>
    </row>
    <row r="80" spans="1:60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algorithmName="SHA-512" hashValue="FT97N2TmFhYuTbbl6FgkOyBaqQVv6p/10cPmYo0bDxbCIxfqsZaCpBIzidFcVdwkpCrB2B81pNGGDXshizRaSw==" saltValue="WGr+TdS8PJlqzisqQzfAmA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0AA75-CA51-4A06-9094-96E05A0321A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2" t="s">
        <v>90</v>
      </c>
      <c r="B1" s="192"/>
      <c r="C1" s="192"/>
      <c r="D1" s="192"/>
      <c r="E1" s="192"/>
      <c r="F1" s="192"/>
      <c r="G1" s="192"/>
      <c r="AG1" t="s">
        <v>91</v>
      </c>
    </row>
    <row r="2" spans="1:60" ht="24.95" customHeight="1" x14ac:dyDescent="0.2">
      <c r="A2" s="193" t="s">
        <v>7</v>
      </c>
      <c r="B2" s="71" t="s">
        <v>44</v>
      </c>
      <c r="C2" s="196" t="s">
        <v>45</v>
      </c>
      <c r="D2" s="194"/>
      <c r="E2" s="194"/>
      <c r="F2" s="194"/>
      <c r="G2" s="195"/>
      <c r="AG2" t="s">
        <v>92</v>
      </c>
    </row>
    <row r="3" spans="1:60" ht="24.95" customHeight="1" x14ac:dyDescent="0.2">
      <c r="A3" s="193" t="s">
        <v>8</v>
      </c>
      <c r="B3" s="71" t="s">
        <v>59</v>
      </c>
      <c r="C3" s="196" t="s">
        <v>45</v>
      </c>
      <c r="D3" s="194"/>
      <c r="E3" s="194"/>
      <c r="F3" s="194"/>
      <c r="G3" s="195"/>
      <c r="AC3" s="128" t="s">
        <v>92</v>
      </c>
      <c r="AG3" t="s">
        <v>93</v>
      </c>
    </row>
    <row r="4" spans="1:60" ht="24.95" customHeight="1" x14ac:dyDescent="0.2">
      <c r="A4" s="197" t="s">
        <v>9</v>
      </c>
      <c r="B4" s="198" t="s">
        <v>64</v>
      </c>
      <c r="C4" s="199" t="s">
        <v>65</v>
      </c>
      <c r="D4" s="200"/>
      <c r="E4" s="200"/>
      <c r="F4" s="200"/>
      <c r="G4" s="201"/>
      <c r="AG4" t="s">
        <v>94</v>
      </c>
    </row>
    <row r="5" spans="1:60" x14ac:dyDescent="0.2">
      <c r="D5" s="191"/>
    </row>
    <row r="6" spans="1:60" ht="38.25" x14ac:dyDescent="0.2">
      <c r="A6" s="203" t="s">
        <v>95</v>
      </c>
      <c r="B6" s="205" t="s">
        <v>96</v>
      </c>
      <c r="C6" s="205" t="s">
        <v>97</v>
      </c>
      <c r="D6" s="204" t="s">
        <v>98</v>
      </c>
      <c r="E6" s="203" t="s">
        <v>99</v>
      </c>
      <c r="F6" s="202" t="s">
        <v>100</v>
      </c>
      <c r="G6" s="203" t="s">
        <v>29</v>
      </c>
      <c r="H6" s="206" t="s">
        <v>30</v>
      </c>
      <c r="I6" s="206" t="s">
        <v>101</v>
      </c>
      <c r="J6" s="206" t="s">
        <v>31</v>
      </c>
      <c r="K6" s="206" t="s">
        <v>102</v>
      </c>
      <c r="L6" s="206" t="s">
        <v>103</v>
      </c>
      <c r="M6" s="206" t="s">
        <v>104</v>
      </c>
      <c r="N6" s="206" t="s">
        <v>105</v>
      </c>
      <c r="O6" s="206" t="s">
        <v>106</v>
      </c>
      <c r="P6" s="206" t="s">
        <v>107</v>
      </c>
      <c r="Q6" s="206" t="s">
        <v>108</v>
      </c>
      <c r="R6" s="206" t="s">
        <v>109</v>
      </c>
      <c r="S6" s="206" t="s">
        <v>110</v>
      </c>
      <c r="T6" s="206" t="s">
        <v>111</v>
      </c>
      <c r="U6" s="206" t="s">
        <v>112</v>
      </c>
      <c r="V6" s="206" t="s">
        <v>113</v>
      </c>
      <c r="W6" s="206" t="s">
        <v>114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22" t="s">
        <v>115</v>
      </c>
      <c r="B8" s="223" t="s">
        <v>88</v>
      </c>
      <c r="C8" s="247" t="s">
        <v>27</v>
      </c>
      <c r="D8" s="224"/>
      <c r="E8" s="225"/>
      <c r="F8" s="226"/>
      <c r="G8" s="226">
        <f>SUMIF(AG9:AG14,"&lt;&gt;NOR",G9:G14)</f>
        <v>0</v>
      </c>
      <c r="H8" s="226"/>
      <c r="I8" s="226">
        <f>SUM(I9:I14)</f>
        <v>0</v>
      </c>
      <c r="J8" s="226"/>
      <c r="K8" s="226">
        <f>SUM(K9:K14)</f>
        <v>0</v>
      </c>
      <c r="L8" s="226"/>
      <c r="M8" s="226">
        <f>SUM(M9:M14)</f>
        <v>0</v>
      </c>
      <c r="N8" s="226"/>
      <c r="O8" s="226">
        <f>SUM(O9:O14)</f>
        <v>0</v>
      </c>
      <c r="P8" s="226"/>
      <c r="Q8" s="226">
        <f>SUM(Q9:Q14)</f>
        <v>0</v>
      </c>
      <c r="R8" s="226"/>
      <c r="S8" s="226"/>
      <c r="T8" s="227"/>
      <c r="U8" s="221"/>
      <c r="V8" s="221">
        <f>SUM(V9:V14)</f>
        <v>0</v>
      </c>
      <c r="W8" s="221"/>
      <c r="AG8" t="s">
        <v>116</v>
      </c>
    </row>
    <row r="9" spans="1:60" outlineLevel="1" x14ac:dyDescent="0.2">
      <c r="A9" s="228">
        <v>1</v>
      </c>
      <c r="B9" s="229" t="s">
        <v>450</v>
      </c>
      <c r="C9" s="248" t="s">
        <v>451</v>
      </c>
      <c r="D9" s="230" t="s">
        <v>452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121</v>
      </c>
      <c r="T9" s="234" t="s">
        <v>265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453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14"/>
      <c r="B10" s="215"/>
      <c r="C10" s="254" t="s">
        <v>454</v>
      </c>
      <c r="D10" s="245"/>
      <c r="E10" s="245"/>
      <c r="F10" s="245"/>
      <c r="G10" s="245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196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36" t="str">
        <f>C10</f>
        <v>Zaměření a vytýčení stávajících inženýrských sítí v místě stavby z hlediska jejich ochrany při provádění stavby.</v>
      </c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28">
        <v>2</v>
      </c>
      <c r="B11" s="229" t="s">
        <v>455</v>
      </c>
      <c r="C11" s="248" t="s">
        <v>456</v>
      </c>
      <c r="D11" s="230" t="s">
        <v>452</v>
      </c>
      <c r="E11" s="231">
        <v>1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33">
        <v>0</v>
      </c>
      <c r="O11" s="233">
        <f>ROUND(E11*N11,2)</f>
        <v>0</v>
      </c>
      <c r="P11" s="233">
        <v>0</v>
      </c>
      <c r="Q11" s="233">
        <f>ROUND(E11*P11,2)</f>
        <v>0</v>
      </c>
      <c r="R11" s="233"/>
      <c r="S11" s="233" t="s">
        <v>121</v>
      </c>
      <c r="T11" s="234" t="s">
        <v>265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457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14"/>
      <c r="B12" s="215"/>
      <c r="C12" s="254" t="s">
        <v>458</v>
      </c>
      <c r="D12" s="245"/>
      <c r="E12" s="245"/>
      <c r="F12" s="245"/>
      <c r="G12" s="245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196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28">
        <v>3</v>
      </c>
      <c r="B13" s="229" t="s">
        <v>459</v>
      </c>
      <c r="C13" s="248" t="s">
        <v>460</v>
      </c>
      <c r="D13" s="230" t="s">
        <v>452</v>
      </c>
      <c r="E13" s="231">
        <v>1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33">
        <v>0</v>
      </c>
      <c r="O13" s="233">
        <f>ROUND(E13*N13,2)</f>
        <v>0</v>
      </c>
      <c r="P13" s="233">
        <v>0</v>
      </c>
      <c r="Q13" s="233">
        <f>ROUND(E13*P13,2)</f>
        <v>0</v>
      </c>
      <c r="R13" s="233"/>
      <c r="S13" s="233" t="s">
        <v>121</v>
      </c>
      <c r="T13" s="234" t="s">
        <v>265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457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14"/>
      <c r="B14" s="215"/>
      <c r="C14" s="254" t="s">
        <v>461</v>
      </c>
      <c r="D14" s="245"/>
      <c r="E14" s="245"/>
      <c r="F14" s="245"/>
      <c r="G14" s="245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196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">
      <c r="A15" s="222" t="s">
        <v>115</v>
      </c>
      <c r="B15" s="223" t="s">
        <v>89</v>
      </c>
      <c r="C15" s="247" t="s">
        <v>28</v>
      </c>
      <c r="D15" s="224"/>
      <c r="E15" s="225"/>
      <c r="F15" s="226"/>
      <c r="G15" s="226">
        <f>SUMIF(AG16:AG19,"&lt;&gt;NOR",G16:G19)</f>
        <v>0</v>
      </c>
      <c r="H15" s="226"/>
      <c r="I15" s="226">
        <f>SUM(I16:I19)</f>
        <v>0</v>
      </c>
      <c r="J15" s="226"/>
      <c r="K15" s="226">
        <f>SUM(K16:K19)</f>
        <v>0</v>
      </c>
      <c r="L15" s="226"/>
      <c r="M15" s="226">
        <f>SUM(M16:M19)</f>
        <v>0</v>
      </c>
      <c r="N15" s="226"/>
      <c r="O15" s="226">
        <f>SUM(O16:O19)</f>
        <v>0</v>
      </c>
      <c r="P15" s="226"/>
      <c r="Q15" s="226">
        <f>SUM(Q16:Q19)</f>
        <v>0</v>
      </c>
      <c r="R15" s="226"/>
      <c r="S15" s="226"/>
      <c r="T15" s="227"/>
      <c r="U15" s="221"/>
      <c r="V15" s="221">
        <f>SUM(V16:V19)</f>
        <v>0</v>
      </c>
      <c r="W15" s="221"/>
      <c r="AG15" t="s">
        <v>116</v>
      </c>
    </row>
    <row r="16" spans="1:60" outlineLevel="1" x14ac:dyDescent="0.2">
      <c r="A16" s="228">
        <v>4</v>
      </c>
      <c r="B16" s="229" t="s">
        <v>462</v>
      </c>
      <c r="C16" s="248" t="s">
        <v>463</v>
      </c>
      <c r="D16" s="230" t="s">
        <v>452</v>
      </c>
      <c r="E16" s="231">
        <v>1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33">
        <v>0</v>
      </c>
      <c r="O16" s="233">
        <f>ROUND(E16*N16,2)</f>
        <v>0</v>
      </c>
      <c r="P16" s="233">
        <v>0</v>
      </c>
      <c r="Q16" s="233">
        <f>ROUND(E16*P16,2)</f>
        <v>0</v>
      </c>
      <c r="R16" s="233"/>
      <c r="S16" s="233" t="s">
        <v>121</v>
      </c>
      <c r="T16" s="234" t="s">
        <v>265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453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ht="33.75" outlineLevel="1" x14ac:dyDescent="0.2">
      <c r="A17" s="214"/>
      <c r="B17" s="215"/>
      <c r="C17" s="254" t="s">
        <v>464</v>
      </c>
      <c r="D17" s="245"/>
      <c r="E17" s="245"/>
      <c r="F17" s="245"/>
      <c r="G17" s="245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196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36" t="str">
        <f>C17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37">
        <v>5</v>
      </c>
      <c r="B18" s="238" t="s">
        <v>465</v>
      </c>
      <c r="C18" s="252" t="s">
        <v>466</v>
      </c>
      <c r="D18" s="239" t="s">
        <v>452</v>
      </c>
      <c r="E18" s="240">
        <v>1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2"/>
      <c r="S18" s="242" t="s">
        <v>121</v>
      </c>
      <c r="T18" s="243" t="s">
        <v>265</v>
      </c>
      <c r="U18" s="216">
        <v>0</v>
      </c>
      <c r="V18" s="216">
        <f>ROUND(E18*U18,2)</f>
        <v>0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453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28">
        <v>6</v>
      </c>
      <c r="B19" s="229" t="s">
        <v>467</v>
      </c>
      <c r="C19" s="248" t="s">
        <v>468</v>
      </c>
      <c r="D19" s="230" t="s">
        <v>452</v>
      </c>
      <c r="E19" s="231">
        <v>1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3"/>
      <c r="S19" s="233" t="s">
        <v>121</v>
      </c>
      <c r="T19" s="234" t="s">
        <v>265</v>
      </c>
      <c r="U19" s="216">
        <v>0</v>
      </c>
      <c r="V19" s="216">
        <f>ROUND(E19*U19,2)</f>
        <v>0</v>
      </c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453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">
      <c r="A20" s="5"/>
      <c r="B20" s="6"/>
      <c r="C20" s="25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">
      <c r="A21" s="210"/>
      <c r="B21" s="211" t="s">
        <v>29</v>
      </c>
      <c r="C21" s="256"/>
      <c r="D21" s="212"/>
      <c r="E21" s="213"/>
      <c r="F21" s="213"/>
      <c r="G21" s="246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313</v>
      </c>
    </row>
    <row r="22" spans="1:60" x14ac:dyDescent="0.2">
      <c r="C22" s="257"/>
      <c r="D22" s="191"/>
      <c r="AG22" t="s">
        <v>314</v>
      </c>
    </row>
    <row r="23" spans="1:60" x14ac:dyDescent="0.2">
      <c r="D23" s="191"/>
    </row>
    <row r="24" spans="1:60" x14ac:dyDescent="0.2">
      <c r="D24" s="191"/>
    </row>
    <row r="25" spans="1:60" x14ac:dyDescent="0.2">
      <c r="D25" s="191"/>
    </row>
    <row r="26" spans="1:60" x14ac:dyDescent="0.2">
      <c r="D26" s="191"/>
    </row>
    <row r="27" spans="1:60" x14ac:dyDescent="0.2">
      <c r="D27" s="191"/>
    </row>
    <row r="28" spans="1:60" x14ac:dyDescent="0.2">
      <c r="D28" s="191"/>
    </row>
    <row r="29" spans="1:60" x14ac:dyDescent="0.2">
      <c r="D29" s="191"/>
    </row>
    <row r="30" spans="1:60" x14ac:dyDescent="0.2">
      <c r="D30" s="191"/>
    </row>
    <row r="31" spans="1:60" x14ac:dyDescent="0.2">
      <c r="D31" s="191"/>
    </row>
    <row r="32" spans="1:60" x14ac:dyDescent="0.2">
      <c r="D32" s="191"/>
    </row>
    <row r="33" spans="4:4" x14ac:dyDescent="0.2">
      <c r="D33" s="191"/>
    </row>
    <row r="34" spans="4:4" x14ac:dyDescent="0.2">
      <c r="D34" s="191"/>
    </row>
    <row r="35" spans="4:4" x14ac:dyDescent="0.2">
      <c r="D35" s="191"/>
    </row>
    <row r="36" spans="4:4" x14ac:dyDescent="0.2">
      <c r="D36" s="191"/>
    </row>
    <row r="37" spans="4:4" x14ac:dyDescent="0.2">
      <c r="D37" s="191"/>
    </row>
    <row r="38" spans="4:4" x14ac:dyDescent="0.2">
      <c r="D38" s="191"/>
    </row>
    <row r="39" spans="4:4" x14ac:dyDescent="0.2">
      <c r="D39" s="191"/>
    </row>
    <row r="40" spans="4:4" x14ac:dyDescent="0.2">
      <c r="D40" s="191"/>
    </row>
    <row r="41" spans="4:4" x14ac:dyDescent="0.2">
      <c r="D41" s="191"/>
    </row>
    <row r="42" spans="4:4" x14ac:dyDescent="0.2">
      <c r="D42" s="191"/>
    </row>
    <row r="43" spans="4:4" x14ac:dyDescent="0.2">
      <c r="D43" s="191"/>
    </row>
    <row r="44" spans="4:4" x14ac:dyDescent="0.2">
      <c r="D44" s="191"/>
    </row>
    <row r="45" spans="4:4" x14ac:dyDescent="0.2">
      <c r="D45" s="191"/>
    </row>
    <row r="46" spans="4:4" x14ac:dyDescent="0.2">
      <c r="D46" s="191"/>
    </row>
    <row r="47" spans="4:4" x14ac:dyDescent="0.2">
      <c r="D47" s="191"/>
    </row>
    <row r="48" spans="4:4" x14ac:dyDescent="0.2">
      <c r="D48" s="191"/>
    </row>
    <row r="49" spans="4:4" x14ac:dyDescent="0.2">
      <c r="D49" s="191"/>
    </row>
    <row r="50" spans="4:4" x14ac:dyDescent="0.2">
      <c r="D50" s="191"/>
    </row>
    <row r="51" spans="4:4" x14ac:dyDescent="0.2">
      <c r="D51" s="191"/>
    </row>
    <row r="52" spans="4:4" x14ac:dyDescent="0.2">
      <c r="D52" s="191"/>
    </row>
    <row r="53" spans="4:4" x14ac:dyDescent="0.2">
      <c r="D53" s="191"/>
    </row>
    <row r="54" spans="4:4" x14ac:dyDescent="0.2">
      <c r="D54" s="191"/>
    </row>
    <row r="55" spans="4:4" x14ac:dyDescent="0.2">
      <c r="D55" s="191"/>
    </row>
    <row r="56" spans="4:4" x14ac:dyDescent="0.2">
      <c r="D56" s="191"/>
    </row>
    <row r="57" spans="4:4" x14ac:dyDescent="0.2">
      <c r="D57" s="191"/>
    </row>
    <row r="58" spans="4:4" x14ac:dyDescent="0.2">
      <c r="D58" s="191"/>
    </row>
    <row r="59" spans="4:4" x14ac:dyDescent="0.2">
      <c r="D59" s="191"/>
    </row>
    <row r="60" spans="4:4" x14ac:dyDescent="0.2">
      <c r="D60" s="191"/>
    </row>
    <row r="61" spans="4:4" x14ac:dyDescent="0.2">
      <c r="D61" s="191"/>
    </row>
    <row r="62" spans="4:4" x14ac:dyDescent="0.2">
      <c r="D62" s="191"/>
    </row>
    <row r="63" spans="4:4" x14ac:dyDescent="0.2">
      <c r="D63" s="191"/>
    </row>
    <row r="64" spans="4:4" x14ac:dyDescent="0.2">
      <c r="D64" s="191"/>
    </row>
    <row r="65" spans="4:4" x14ac:dyDescent="0.2">
      <c r="D65" s="191"/>
    </row>
    <row r="66" spans="4:4" x14ac:dyDescent="0.2">
      <c r="D66" s="191"/>
    </row>
    <row r="67" spans="4:4" x14ac:dyDescent="0.2">
      <c r="D67" s="191"/>
    </row>
    <row r="68" spans="4:4" x14ac:dyDescent="0.2">
      <c r="D68" s="191"/>
    </row>
    <row r="69" spans="4:4" x14ac:dyDescent="0.2">
      <c r="D69" s="191"/>
    </row>
    <row r="70" spans="4:4" x14ac:dyDescent="0.2">
      <c r="D70" s="191"/>
    </row>
    <row r="71" spans="4:4" x14ac:dyDescent="0.2">
      <c r="D71" s="191"/>
    </row>
    <row r="72" spans="4:4" x14ac:dyDescent="0.2">
      <c r="D72" s="191"/>
    </row>
    <row r="73" spans="4:4" x14ac:dyDescent="0.2">
      <c r="D73" s="191"/>
    </row>
    <row r="74" spans="4:4" x14ac:dyDescent="0.2">
      <c r="D74" s="191"/>
    </row>
    <row r="75" spans="4:4" x14ac:dyDescent="0.2">
      <c r="D75" s="191"/>
    </row>
    <row r="76" spans="4:4" x14ac:dyDescent="0.2">
      <c r="D76" s="191"/>
    </row>
    <row r="77" spans="4:4" x14ac:dyDescent="0.2">
      <c r="D77" s="191"/>
    </row>
    <row r="78" spans="4:4" x14ac:dyDescent="0.2">
      <c r="D78" s="191"/>
    </row>
    <row r="79" spans="4:4" x14ac:dyDescent="0.2">
      <c r="D79" s="191"/>
    </row>
    <row r="80" spans="4:4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algorithmName="SHA-512" hashValue="VDHlXH9cT66cc6VR7J82vs4fa4kZnOhJv8yt2cqvbEpRvYPtwItcTDH+RkxnJHWhuRYAaxCnAYcp/NHU3QpxMw==" saltValue="o/Clt86GkqQFuqzr3dgAXg==" spinCount="100000" sheet="1"/>
  <mergeCells count="8">
    <mergeCell ref="C14:G14"/>
    <mergeCell ref="C17:G1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01 1 Pol</vt:lpstr>
      <vt:lpstr>SO 01 2 Pol</vt:lpstr>
      <vt:lpstr>SO 01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'SO 01 2 Pol'!Názvy_tisku</vt:lpstr>
      <vt:lpstr>'SO 01 3 Pol'!Názvy_tisku</vt:lpstr>
      <vt:lpstr>oadresa</vt:lpstr>
      <vt:lpstr>Stavba!Objednatel</vt:lpstr>
      <vt:lpstr>Stavba!Objekt</vt:lpstr>
      <vt:lpstr>'SO 01 1 Pol'!Oblast_tisku</vt:lpstr>
      <vt:lpstr>'SO 01 2 Pol'!Oblast_tisku</vt:lpstr>
      <vt:lpstr>'SO 01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Svoboda</dc:creator>
  <cp:lastModifiedBy>Pavel Svoboda</cp:lastModifiedBy>
  <cp:lastPrinted>2014-02-28T09:52:57Z</cp:lastPrinted>
  <dcterms:created xsi:type="dcterms:W3CDTF">2009-04-08T07:15:50Z</dcterms:created>
  <dcterms:modified xsi:type="dcterms:W3CDTF">2018-11-23T09:00:15Z</dcterms:modified>
</cp:coreProperties>
</file>