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0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Pol'!$A$1:$U$106</definedName>
    <definedName name="_xlnm.Print_Area" localSheetId="1">'Stavba'!$A$1:$J$56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<sst xmlns="http://schemas.openxmlformats.org/spreadsheetml/2006/main" count="480" uniqueCount="253">
  <si>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</si>
  <si>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</si>
  <si>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</si>
  <si>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</si>
  <si>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</si>
  <si>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</si>
  <si>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</si>
  <si>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</si>
  <si>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</si>
  <si>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</si>
  <si>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</si>
  <si>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</si>
  <si>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</si>
  <si>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</si>
  <si>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</si>
  <si>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</si>
  <si>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</si>
  <si>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</si>
  <si>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</si>
  <si>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</si>
  <si>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</si>
  <si>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</si>
  <si>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</si>
  <si>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</si>
  <si>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</si>
  <si>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</si>
  <si>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</si>
  <si>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</si>
  <si>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</si>
  <si>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</si>
  <si>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</si>
  <si>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</si>
  <si>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</si>
  <si>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</si>
  <si>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</si>
  <si>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</si>
  <si>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</si>
  <si>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</si>
  <si>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</si>
  <si>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</si>
  <si>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</si>
  <si>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</si>
  <si>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</si>
  <si>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</si>
  <si>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</si>
  <si>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Z18-059 VÝMĚNA KOTLŮ, ZÁMEČEK LEDNICE - PL</t>
  </si>
  <si>
    <t>Mendelova univerzita v Brně</t>
  </si>
  <si>
    <t>Zemědělská 1665/1</t>
  </si>
  <si>
    <t>Brno-Černá Pole</t>
  </si>
  <si>
    <t>61300</t>
  </si>
  <si>
    <t>62156489</t>
  </si>
  <si>
    <t>CZ62156489</t>
  </si>
  <si>
    <t>FaBa engineering, s.r.o.</t>
  </si>
  <si>
    <t>Lidická 75</t>
  </si>
  <si>
    <t>Břeclav</t>
  </si>
  <si>
    <t>69003</t>
  </si>
  <si>
    <t>26885905</t>
  </si>
  <si>
    <t>Rozpočet</t>
  </si>
  <si>
    <t>Celkem za stavbu</t>
  </si>
  <si>
    <t>CZK</t>
  </si>
  <si>
    <t xml:space="preserve">Popis rozpočtu:  - </t>
  </si>
  <si>
    <t>D.1.4.2 Plynoinstalace</t>
  </si>
  <si>
    <t>Pokud jsou ve výkresové části projektové dokumentace, v její technické zprávě, nebo ve výkazech výměr výjimečně uvedeny obchodní názvy, slouží pouze k upřesnění specifikace technického a kvalitativního standardu. Může být použito i jiných, kvalitativně a technicky obdobných řešení.</t>
  </si>
  <si>
    <t>Rekapitulace dílů</t>
  </si>
  <si>
    <t>Typ dílu</t>
  </si>
  <si>
    <t>VN</t>
  </si>
  <si>
    <t>900</t>
  </si>
  <si>
    <t>Demontáže</t>
  </si>
  <si>
    <t>901</t>
  </si>
  <si>
    <t>Plynoměrná skříň</t>
  </si>
  <si>
    <t>902</t>
  </si>
  <si>
    <t>Kotelna</t>
  </si>
  <si>
    <t>903</t>
  </si>
  <si>
    <t>Spalinová cesta</t>
  </si>
  <si>
    <t>904</t>
  </si>
  <si>
    <t>Větrání kotelny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</si>
  <si>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</si>
  <si>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</si>
  <si>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</si>
  <si>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</si>
  <si>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</si>
  <si>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</si>
  <si>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</si>
  <si>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</si>
  <si>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</si>
  <si>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</si>
  <si>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</si>
  <si>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</si>
  <si>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</si>
  <si>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</si>
  <si>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</si>
  <si>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</si>
  <si>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</si>
  <si>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</si>
  <si>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</si>
  <si>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</si>
  <si>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</si>
  <si>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</si>
  <si>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</si>
  <si>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</si>
  <si>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</si>
  <si>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</si>
  <si>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</si>
  <si>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</si>
  <si>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005111021R</t>
  </si>
  <si>
    <t>Vytyčení inženýrských sítí, dle podmínek a ceníku jejich správců</t>
  </si>
  <si>
    <t>ks</t>
  </si>
  <si>
    <t>POL1_0</t>
  </si>
  <si>
    <t>1</t>
  </si>
  <si>
    <t>demontáž zařízení ÚT je součástí svazku , D.1.4.1 Vytápění</t>
  </si>
  <si>
    <t>.</t>
  </si>
  <si>
    <t>2</t>
  </si>
  <si>
    <t>demontáž plynoměru předmětem innogy</t>
  </si>
  <si>
    <t>723120805R00</t>
  </si>
  <si>
    <t>Demontáž potrubí svařovaného závitového DN 25-50</t>
  </si>
  <si>
    <t>m</t>
  </si>
  <si>
    <t>723230801R00</t>
  </si>
  <si>
    <t>Demontáž středotlakého regulátoru - jednod. řada</t>
  </si>
  <si>
    <t>10</t>
  </si>
  <si>
    <t>demontáž kouřovodů</t>
  </si>
  <si>
    <t>h</t>
  </si>
  <si>
    <t>11</t>
  </si>
  <si>
    <t>demontáž hliníkové vložky D140 mm</t>
  </si>
  <si>
    <t>12</t>
  </si>
  <si>
    <t>demontáž stávající mřížky 350x150, nade dveřmi</t>
  </si>
  <si>
    <t>968072456R00</t>
  </si>
  <si>
    <t>Vybourání kovových dveřních zárubní pl. nad 2 m2</t>
  </si>
  <si>
    <t>m2</t>
  </si>
  <si>
    <t>3</t>
  </si>
  <si>
    <t>zavaření otvoru na plynovém potrubí, dýnko, D+M</t>
  </si>
  <si>
    <t>4</t>
  </si>
  <si>
    <t xml:space="preserve">regulátor ALz-6U/AB, 100/2,2 kPa pro 12 Nm3 </t>
  </si>
  <si>
    <t>POL3_0</t>
  </si>
  <si>
    <t>Je navržen tento konkrétní výrobce a typ z důvodu rozměrové kompatibility. Obchodní název slouží jen pro určení technických údajů, kvalitativních a výkonových parametrů ve veřejném výběrovém řízení a může být nahrazen obdobným zařízením jiného výrobce.</t>
  </si>
  <si>
    <t>POP</t>
  </si>
  <si>
    <t>723239201R00</t>
  </si>
  <si>
    <t>Montáž regulátoru středotl. jednod. přírub. DN 40</t>
  </si>
  <si>
    <t>723120206R00</t>
  </si>
  <si>
    <t>Potrubí ocelové závitové černé svařované DN 40</t>
  </si>
  <si>
    <t>5</t>
  </si>
  <si>
    <t>montáž plynoměru předmětem innogy</t>
  </si>
  <si>
    <t>723235115R00</t>
  </si>
  <si>
    <t>Kohout kulový,vnitřní-vnitřní z. DN 40</t>
  </si>
  <si>
    <t>kus</t>
  </si>
  <si>
    <t>6</t>
  </si>
  <si>
    <t>membránový bezpečnostní uzávěr, DN 40/16, tl. ztr. 10 Pa při 12 Nm3</t>
  </si>
  <si>
    <t>Havarijní rychlouzávěr s řídícím elektromagnetickým ventilem. Prostředí s klasifikací umístění Ex ZÓNA 1 nebo 2. Membránový uzávěr je nepřímočinný direktní uzávěr bez napětí uzavřen (NC). Těleso i víko je zhotoveno ze slitiny hliníku, membrána je zhotovena z pryžotextilie.</t>
  </si>
  <si>
    <t>Kabeláž předmětem svazku elektro a MaR.</t>
  </si>
  <si>
    <t>7</t>
  </si>
  <si>
    <t>tlaková zkouška</t>
  </si>
  <si>
    <t>8</t>
  </si>
  <si>
    <t>revize plynu</t>
  </si>
  <si>
    <t>783424340R00</t>
  </si>
  <si>
    <t>Nátěr syntet. potrubí do DN 50 mm  Z+2x +1x email</t>
  </si>
  <si>
    <t>123100010RA0</t>
  </si>
  <si>
    <t>Výkop zářezu pro podzemní vedení v hornině 1-4</t>
  </si>
  <si>
    <t>m3</t>
  </si>
  <si>
    <t>POL2_0</t>
  </si>
  <si>
    <t>6,5*0,5*0,7</t>
  </si>
  <si>
    <t>VV</t>
  </si>
  <si>
    <t>174101101R00</t>
  </si>
  <si>
    <t>Zásyp jam, rýh, šachet se zhutněním</t>
  </si>
  <si>
    <t>998723101R00</t>
  </si>
  <si>
    <t>Přesun hmot pro vnitřní plynovod, výšky do 6 m</t>
  </si>
  <si>
    <t>t</t>
  </si>
  <si>
    <t>998723192R00</t>
  </si>
  <si>
    <t>Příplatek zvětš. přesun, vnitřní plynovod do 100 m</t>
  </si>
  <si>
    <t>723120203R00</t>
  </si>
  <si>
    <t>Potrubí ocelové závitové černé svařované DN 20</t>
  </si>
  <si>
    <t>723120204R00</t>
  </si>
  <si>
    <t>Potrubí ocelové závitové černé svařované DN 25</t>
  </si>
  <si>
    <t>9</t>
  </si>
  <si>
    <t>13</t>
  </si>
  <si>
    <t>revize</t>
  </si>
  <si>
    <t>388412536R</t>
  </si>
  <si>
    <t>Tlakoměr d100, 0-4 kPa, pro technické plyny</t>
  </si>
  <si>
    <t>42233580R</t>
  </si>
  <si>
    <t>Kohout tlakoměrový  M20 x 1,5 mm</t>
  </si>
  <si>
    <t>42272600R</t>
  </si>
  <si>
    <t>Smyčka kondenzační zahnutá M20x1,5 mm</t>
  </si>
  <si>
    <t>14</t>
  </si>
  <si>
    <t>montáž tlakoměru</t>
  </si>
  <si>
    <t>723236112R00</t>
  </si>
  <si>
    <t>Kohout kulový, vnitřní-vnitřní závit</t>
  </si>
  <si>
    <t>723236114R00</t>
  </si>
  <si>
    <t>36</t>
  </si>
  <si>
    <t>protipožární dveře se zárubněmi 1350x2100, EW-30 DP3, křídla š. 900 a 350 mm, samozavírač</t>
  </si>
  <si>
    <t>Cenová nabídka je na dodávku a montáž požárního uzávěru.Zárubně jsou osazeny metodou navařením na ocelové trny vetknuté do zdiva, zednické zapravení si zajistí stavba. Montáž dveří včetně příslušenství (kování,vložka,samozavírač).Samozavírač pouze na aktivním křídle.Doprava kalkulována do Lednice.</t>
  </si>
  <si>
    <t>37</t>
  </si>
  <si>
    <t>stavební zapravení dveří omítkou, D+M</t>
  </si>
  <si>
    <t>971033341R00</t>
  </si>
  <si>
    <t>Vybourání otv. zeď cihel. pl.0,09 m2, tl.30cm, MVC</t>
  </si>
  <si>
    <t>15</t>
  </si>
  <si>
    <t>Kaskádový paket OFFSET pro 2 kotle bez ZK, 110/80</t>
  </si>
  <si>
    <t>16</t>
  </si>
  <si>
    <t>Trubka s hrdlem 2m, 110</t>
  </si>
  <si>
    <t>17</t>
  </si>
  <si>
    <t>Revizní T-kus, 110</t>
  </si>
  <si>
    <t>18</t>
  </si>
  <si>
    <t>Trubka s hrdlem 1m, 110</t>
  </si>
  <si>
    <t>19</t>
  </si>
  <si>
    <t>Pateční koleno starr 87° s kotvením, 110</t>
  </si>
  <si>
    <t>20</t>
  </si>
  <si>
    <t>Přechodka redukovaná pevná / flex IFG, 110/120</t>
  </si>
  <si>
    <t>21</t>
  </si>
  <si>
    <t>Flexibilní trubka 1,0 m IFG/120, 120</t>
  </si>
  <si>
    <t>22</t>
  </si>
  <si>
    <t>Krycí deska se závěsnou maticí IFG/120, 120</t>
  </si>
  <si>
    <t>23</t>
  </si>
  <si>
    <t>montáž</t>
  </si>
  <si>
    <t>24</t>
  </si>
  <si>
    <t>311230012RA0</t>
  </si>
  <si>
    <t>Zdivo z cihel pálených plných na MVC, tl. 30 cm</t>
  </si>
  <si>
    <t>0,2*0,2*0,2</t>
  </si>
  <si>
    <t>25</t>
  </si>
  <si>
    <t>mřížka 200x200 pozink, kruhový výřez, D+M</t>
  </si>
  <si>
    <t>Provětrávaná mezera mezi kouřovodem a průduchem.</t>
  </si>
  <si>
    <t>998723103R00</t>
  </si>
  <si>
    <t>Přesun hmot pro vnitřní plynovod, výšky do 24 m</t>
  </si>
  <si>
    <t>0,35*0,15*0,2</t>
  </si>
  <si>
    <t>612420014RAA</t>
  </si>
  <si>
    <t>Omítka stěn vnitřní vápenocementová hladká, montáž a demontáž pomocného lešení</t>
  </si>
  <si>
    <t>970031200R00</t>
  </si>
  <si>
    <t>Vrtání jádrové do zdiva cihelného do D 200 mm</t>
  </si>
  <si>
    <t>26</t>
  </si>
  <si>
    <t>potrubí spiro d160, včetně tvarovek, D+M</t>
  </si>
  <si>
    <t>28</t>
  </si>
  <si>
    <t>mřížka drátěná 150x400 mm, D+M</t>
  </si>
  <si>
    <t>27</t>
  </si>
  <si>
    <t>závěsný materiál, D+M</t>
  </si>
  <si>
    <t>kg</t>
  </si>
  <si>
    <t>29</t>
  </si>
  <si>
    <t>napojení na vložku D 140 mm</t>
  </si>
  <si>
    <t>970031250R00</t>
  </si>
  <si>
    <t>Vrtání jádrové do zdiva cihelného do D 250 mm</t>
  </si>
  <si>
    <t>42981303R</t>
  </si>
  <si>
    <t>Trouba Spiro d 200 délka 1000 mm pozinkovaná</t>
  </si>
  <si>
    <t>30</t>
  </si>
  <si>
    <t>montáž trubky</t>
  </si>
  <si>
    <t>31</t>
  </si>
  <si>
    <t>ventilátor potrubní 460 m3/h/120 Pa, 230V, 60 W</t>
  </si>
  <si>
    <t>32</t>
  </si>
  <si>
    <t>montáž ventilátoru</t>
  </si>
  <si>
    <t>33</t>
  </si>
  <si>
    <t>větrací mřížka d200 plast</t>
  </si>
  <si>
    <t>34</t>
  </si>
  <si>
    <t>vnější protidešťová žaluzie 260x260 FeZn</t>
  </si>
  <si>
    <t>35</t>
  </si>
  <si>
    <t>montáž mřížky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</si>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</sst>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12"/>
      <name val="Arial CE"/>
      <family val="0"/>
    </font>
    <font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8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5" fillId="0" borderId="15" xfId="0" applyNumberFormat="1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indent="1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/>
    </xf>
    <xf numFmtId="49" fontId="5" fillId="34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5" borderId="24" xfId="0" applyNumberFormat="1" applyFont="1" applyFill="1" applyBorder="1" applyAlignment="1" applyProtection="1">
      <alignment horizontal="lef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0" fillId="23" borderId="33" xfId="0" applyNumberFormat="1" applyFill="1" applyBorder="1" applyAlignment="1">
      <alignment/>
    </xf>
    <xf numFmtId="3" fontId="3" fillId="34" borderId="3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 wrapText="1"/>
    </xf>
    <xf numFmtId="3" fontId="3" fillId="34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37" xfId="0" applyNumberFormat="1" applyBorder="1" applyAlignment="1">
      <alignment/>
    </xf>
    <xf numFmtId="3" fontId="0" fillId="23" borderId="36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38" xfId="0" applyNumberFormat="1" applyFill="1" applyBorder="1" applyAlignment="1">
      <alignment/>
    </xf>
    <xf numFmtId="0" fontId="2" fillId="0" borderId="0" xfId="0" applyFont="1" applyAlignment="1">
      <alignment horizontal="center" shrinkToFit="1"/>
    </xf>
    <xf numFmtId="3" fontId="7" fillId="34" borderId="35" xfId="0" applyNumberFormat="1" applyFont="1" applyFill="1" applyBorder="1" applyAlignment="1">
      <alignment horizontal="center" vertical="center" wrapText="1" shrinkToFit="1"/>
    </xf>
    <xf numFmtId="3" fontId="3" fillId="34" borderId="35" xfId="0" applyNumberFormat="1" applyFont="1" applyFill="1" applyBorder="1" applyAlignment="1">
      <alignment horizontal="center" vertical="center" wrapText="1" shrinkToFit="1"/>
    </xf>
    <xf numFmtId="3" fontId="3" fillId="0" borderId="37" xfId="0" applyNumberFormat="1" applyFont="1" applyBorder="1" applyAlignment="1">
      <alignment horizontal="right" wrapText="1" shrinkToFit="1"/>
    </xf>
    <xf numFmtId="3" fontId="3" fillId="0" borderId="37" xfId="0" applyNumberFormat="1" applyFont="1" applyBorder="1" applyAlignment="1">
      <alignment horizontal="right" shrinkToFit="1"/>
    </xf>
    <xf numFmtId="3" fontId="0" fillId="0" borderId="37" xfId="0" applyNumberFormat="1" applyBorder="1" applyAlignment="1">
      <alignment shrinkToFit="1"/>
    </xf>
    <xf numFmtId="3" fontId="0" fillId="23" borderId="33" xfId="0" applyNumberFormat="1" applyFill="1" applyBorder="1" applyAlignment="1">
      <alignment wrapText="1" shrinkToFit="1"/>
    </xf>
    <xf numFmtId="3" fontId="0" fillId="23" borderId="33" xfId="0" applyNumberFormat="1" applyFill="1" applyBorder="1" applyAlignment="1">
      <alignment shrinkToFit="1"/>
    </xf>
    <xf numFmtId="0" fontId="4" fillId="34" borderId="39" xfId="0" applyFont="1" applyFill="1" applyBorder="1" applyAlignment="1">
      <alignment horizontal="left" vertical="center" indent="1"/>
    </xf>
    <xf numFmtId="0" fontId="5" fillId="34" borderId="40" xfId="0" applyFont="1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4" fontId="4" fillId="34" borderId="40" xfId="0" applyNumberFormat="1" applyFont="1" applyFill="1" applyBorder="1" applyAlignment="1">
      <alignment horizontal="left" vertical="center"/>
    </xf>
    <xf numFmtId="2" fontId="9" fillId="34" borderId="40" xfId="0" applyNumberFormat="1" applyFont="1" applyFill="1" applyBorder="1" applyAlignment="1">
      <alignment horizontal="right" vertical="center"/>
    </xf>
    <xf numFmtId="49" fontId="0" fillId="34" borderId="41" xfId="0" applyNumberFormat="1" applyFill="1" applyBorder="1" applyAlignment="1">
      <alignment horizontal="left" vertical="center"/>
    </xf>
    <xf numFmtId="0" fontId="0" fillId="34" borderId="40" xfId="0" applyFill="1" applyBorder="1" applyAlignment="1">
      <alignment/>
    </xf>
    <xf numFmtId="4" fontId="9" fillId="34" borderId="40" xfId="0" applyNumberFormat="1" applyFont="1" applyFill="1" applyBorder="1" applyAlignment="1">
      <alignment horizontal="right" vertical="center"/>
    </xf>
    <xf numFmtId="49" fontId="5" fillId="34" borderId="41" xfId="0" applyNumberFormat="1" applyFont="1" applyFill="1" applyBorder="1" applyAlignment="1">
      <alignment horizontal="left" vertical="center"/>
    </xf>
    <xf numFmtId="0" fontId="28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29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49" fontId="3" fillId="0" borderId="32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29" fillId="34" borderId="42" xfId="0" applyFont="1" applyFill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29" fillId="34" borderId="43" xfId="0" applyFont="1" applyFill="1" applyBorder="1" applyAlignment="1">
      <alignment horizontal="center" vertical="center" wrapText="1"/>
    </xf>
    <xf numFmtId="0" fontId="29" fillId="34" borderId="43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23" borderId="45" xfId="0" applyNumberFormat="1" applyFont="1" applyFill="1" applyBorder="1" applyAlignment="1">
      <alignment horizontal="center"/>
    </xf>
    <xf numFmtId="4" fontId="3" fillId="23" borderId="45" xfId="0" applyNumberFormat="1" applyFont="1" applyFill="1" applyBorder="1" applyAlignment="1">
      <alignment/>
    </xf>
    <xf numFmtId="4" fontId="3" fillId="23" borderId="4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49" fontId="0" fillId="0" borderId="46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4" borderId="52" xfId="0" applyFill="1" applyBorder="1" applyAlignment="1">
      <alignment/>
    </xf>
    <xf numFmtId="49" fontId="0" fillId="34" borderId="53" xfId="0" applyNumberFormat="1" applyFill="1" applyBorder="1" applyAlignment="1">
      <alignment/>
    </xf>
    <xf numFmtId="49" fontId="0" fillId="34" borderId="53" xfId="0" applyNumberFormat="1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42" xfId="0" applyFill="1" applyBorder="1" applyAlignment="1">
      <alignment/>
    </xf>
    <xf numFmtId="0" fontId="30" fillId="0" borderId="0" xfId="0" applyFont="1" applyAlignment="1">
      <alignment/>
    </xf>
    <xf numFmtId="0" fontId="30" fillId="0" borderId="32" xfId="0" applyFont="1" applyBorder="1" applyAlignment="1">
      <alignment vertical="top"/>
    </xf>
    <xf numFmtId="0" fontId="0" fillId="34" borderId="17" xfId="0" applyFill="1" applyBorder="1" applyAlignment="1">
      <alignment vertical="top"/>
    </xf>
    <xf numFmtId="49" fontId="33" fillId="0" borderId="0" xfId="0" applyNumberFormat="1" applyFont="1" applyAlignment="1">
      <alignment wrapText="1"/>
    </xf>
    <xf numFmtId="0" fontId="0" fillId="34" borderId="43" xfId="0" applyFill="1" applyBorder="1" applyAlignment="1">
      <alignment/>
    </xf>
    <xf numFmtId="49" fontId="0" fillId="34" borderId="43" xfId="0" applyNumberFormat="1" applyFill="1" applyBorder="1" applyAlignment="1">
      <alignment/>
    </xf>
    <xf numFmtId="0" fontId="0" fillId="34" borderId="55" xfId="0" applyFill="1" applyBorder="1" applyAlignment="1">
      <alignment vertical="top"/>
    </xf>
    <xf numFmtId="0" fontId="0" fillId="34" borderId="56" xfId="0" applyFill="1" applyBorder="1" applyAlignment="1">
      <alignment wrapText="1"/>
    </xf>
    <xf numFmtId="0" fontId="30" fillId="0" borderId="32" xfId="0" applyNumberFormat="1" applyFont="1" applyBorder="1" applyAlignment="1">
      <alignment vertical="top"/>
    </xf>
    <xf numFmtId="0" fontId="0" fillId="34" borderId="17" xfId="0" applyNumberFormat="1" applyFill="1" applyBorder="1" applyAlignment="1">
      <alignment vertical="top"/>
    </xf>
    <xf numFmtId="0" fontId="30" fillId="0" borderId="44" xfId="0" applyFont="1" applyBorder="1" applyAlignment="1">
      <alignment vertical="top" shrinkToFit="1"/>
    </xf>
    <xf numFmtId="0" fontId="30" fillId="0" borderId="32" xfId="0" applyFont="1" applyBorder="1" applyAlignment="1">
      <alignment vertical="top" shrinkToFit="1"/>
    </xf>
    <xf numFmtId="0" fontId="0" fillId="34" borderId="45" xfId="0" applyFill="1" applyBorder="1" applyAlignment="1">
      <alignment vertical="top" shrinkToFit="1"/>
    </xf>
    <xf numFmtId="0" fontId="0" fillId="34" borderId="17" xfId="0" applyFill="1" applyBorder="1" applyAlignment="1">
      <alignment vertical="top" shrinkToFit="1"/>
    </xf>
    <xf numFmtId="0" fontId="31" fillId="0" borderId="0" xfId="0" applyNumberFormat="1" applyFont="1" applyBorder="1" applyAlignment="1">
      <alignment vertical="top" wrapText="1" shrinkToFit="1"/>
    </xf>
    <xf numFmtId="0" fontId="32" fillId="0" borderId="44" xfId="0" applyNumberFormat="1" applyFont="1" applyBorder="1" applyAlignment="1">
      <alignment vertical="top" wrapText="1" shrinkToFit="1"/>
    </xf>
    <xf numFmtId="172" fontId="30" fillId="0" borderId="44" xfId="0" applyNumberFormat="1" applyFont="1" applyBorder="1" applyAlignment="1">
      <alignment vertical="top" shrinkToFit="1"/>
    </xf>
    <xf numFmtId="172" fontId="0" fillId="34" borderId="45" xfId="0" applyNumberFormat="1" applyFill="1" applyBorder="1" applyAlignment="1">
      <alignment vertical="top" shrinkToFit="1"/>
    </xf>
    <xf numFmtId="172" fontId="31" fillId="0" borderId="0" xfId="0" applyNumberFormat="1" applyFont="1" applyBorder="1" applyAlignment="1">
      <alignment vertical="top" wrapText="1" shrinkToFit="1"/>
    </xf>
    <xf numFmtId="172" fontId="32" fillId="0" borderId="44" xfId="0" applyNumberFormat="1" applyFont="1" applyBorder="1" applyAlignment="1">
      <alignment vertical="top" wrapText="1" shrinkToFit="1"/>
    </xf>
    <xf numFmtId="4" fontId="30" fillId="35" borderId="44" xfId="0" applyNumberFormat="1" applyFont="1" applyFill="1" applyBorder="1" applyAlignment="1" applyProtection="1">
      <alignment vertical="top" shrinkToFit="1"/>
      <protection locked="0"/>
    </xf>
    <xf numFmtId="4" fontId="30" fillId="0" borderId="44" xfId="0" applyNumberFormat="1" applyFont="1" applyBorder="1" applyAlignment="1">
      <alignment vertical="top" shrinkToFit="1"/>
    </xf>
    <xf numFmtId="4" fontId="0" fillId="34" borderId="45" xfId="0" applyNumberFormat="1" applyFill="1" applyBorder="1" applyAlignment="1">
      <alignment vertical="top" shrinkToFit="1"/>
    </xf>
    <xf numFmtId="4" fontId="31" fillId="0" borderId="0" xfId="0" applyNumberFormat="1" applyFont="1" applyBorder="1" applyAlignment="1">
      <alignment vertical="top" wrapText="1" shrinkToFit="1"/>
    </xf>
    <xf numFmtId="4" fontId="31" fillId="0" borderId="57" xfId="0" applyNumberFormat="1" applyFont="1" applyBorder="1" applyAlignment="1">
      <alignment vertical="top" wrapText="1" shrinkToFit="1"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 wrapText="1"/>
    </xf>
    <xf numFmtId="0" fontId="0" fillId="34" borderId="60" xfId="0" applyFill="1" applyBorder="1" applyAlignment="1">
      <alignment vertical="top"/>
    </xf>
    <xf numFmtId="49" fontId="0" fillId="34" borderId="60" xfId="0" applyNumberFormat="1" applyFill="1" applyBorder="1" applyAlignment="1">
      <alignment vertical="top"/>
    </xf>
    <xf numFmtId="49" fontId="0" fillId="34" borderId="55" xfId="0" applyNumberFormat="1" applyFill="1" applyBorder="1" applyAlignment="1">
      <alignment vertical="top"/>
    </xf>
    <xf numFmtId="172" fontId="0" fillId="34" borderId="55" xfId="0" applyNumberFormat="1" applyFill="1" applyBorder="1" applyAlignment="1">
      <alignment vertical="top"/>
    </xf>
    <xf numFmtId="4" fontId="0" fillId="34" borderId="55" xfId="0" applyNumberFormat="1" applyFill="1" applyBorder="1" applyAlignment="1">
      <alignment vertical="top"/>
    </xf>
    <xf numFmtId="0" fontId="30" fillId="0" borderId="17" xfId="0" applyFont="1" applyBorder="1" applyAlignment="1">
      <alignment vertical="top"/>
    </xf>
    <xf numFmtId="0" fontId="30" fillId="0" borderId="17" xfId="0" applyNumberFormat="1" applyFont="1" applyBorder="1" applyAlignment="1">
      <alignment vertical="top"/>
    </xf>
    <xf numFmtId="0" fontId="30" fillId="0" borderId="45" xfId="0" applyFont="1" applyBorder="1" applyAlignment="1">
      <alignment vertical="top" shrinkToFit="1"/>
    </xf>
    <xf numFmtId="172" fontId="30" fillId="0" borderId="45" xfId="0" applyNumberFormat="1" applyFont="1" applyBorder="1" applyAlignment="1">
      <alignment vertical="top" shrinkToFit="1"/>
    </xf>
    <xf numFmtId="4" fontId="30" fillId="35" borderId="45" xfId="0" applyNumberFormat="1" applyFont="1" applyFill="1" applyBorder="1" applyAlignment="1" applyProtection="1">
      <alignment vertical="top" shrinkToFit="1"/>
      <protection locked="0"/>
    </xf>
    <xf numFmtId="4" fontId="30" fillId="0" borderId="45" xfId="0" applyNumberFormat="1" applyFont="1" applyBorder="1" applyAlignment="1">
      <alignment vertical="top" shrinkToFit="1"/>
    </xf>
    <xf numFmtId="0" fontId="30" fillId="0" borderId="17" xfId="0" applyFont="1" applyBorder="1" applyAlignment="1">
      <alignment vertical="top" shrinkToFit="1"/>
    </xf>
    <xf numFmtId="0" fontId="5" fillId="34" borderId="21" xfId="0" applyFont="1" applyFill="1" applyBorder="1" applyAlignment="1">
      <alignment vertical="top"/>
    </xf>
    <xf numFmtId="49" fontId="5" fillId="34" borderId="18" xfId="0" applyNumberFormat="1" applyFont="1" applyFill="1" applyBorder="1" applyAlignment="1">
      <alignment vertical="top"/>
    </xf>
    <xf numFmtId="0" fontId="5" fillId="34" borderId="18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5" borderId="42" xfId="0" applyFill="1" applyBorder="1" applyAlignment="1" applyProtection="1">
      <alignment vertical="top" wrapText="1"/>
      <protection locked="0"/>
    </xf>
    <xf numFmtId="0" fontId="0" fillId="35" borderId="24" xfId="0" applyFill="1" applyBorder="1" applyAlignment="1" applyProtection="1">
      <alignment vertical="top" wrapText="1"/>
      <protection locked="0"/>
    </xf>
    <xf numFmtId="0" fontId="0" fillId="35" borderId="61" xfId="0" applyFill="1" applyBorder="1" applyAlignment="1" applyProtection="1">
      <alignment vertical="top" wrapText="1"/>
      <protection locked="0"/>
    </xf>
    <xf numFmtId="0" fontId="0" fillId="35" borderId="32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57" xfId="0" applyFill="1" applyBorder="1" applyAlignment="1" applyProtection="1">
      <alignment vertical="top" wrapText="1"/>
      <protection locked="0"/>
    </xf>
    <xf numFmtId="0" fontId="0" fillId="35" borderId="17" xfId="0" applyFill="1" applyBorder="1" applyAlignment="1" applyProtection="1">
      <alignment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0" fillId="35" borderId="62" xfId="0" applyFill="1" applyBorder="1" applyAlignment="1" applyProtection="1">
      <alignment vertical="top" wrapText="1"/>
      <protection locked="0"/>
    </xf>
    <xf numFmtId="4" fontId="5" fillId="34" borderId="28" xfId="0" applyNumberFormat="1" applyFont="1" applyFill="1" applyBorder="1" applyAlignment="1">
      <alignment vertical="top"/>
    </xf>
    <xf numFmtId="0" fontId="30" fillId="0" borderId="44" xfId="0" applyNumberFormat="1" applyFont="1" applyBorder="1" applyAlignment="1">
      <alignment horizontal="left" vertical="top" wrapText="1"/>
    </xf>
    <xf numFmtId="0" fontId="0" fillId="34" borderId="45" xfId="0" applyNumberFormat="1" applyFill="1" applyBorder="1" applyAlignment="1">
      <alignment horizontal="left" vertical="top" wrapText="1"/>
    </xf>
    <xf numFmtId="0" fontId="31" fillId="0" borderId="32" xfId="0" applyNumberFormat="1" applyFont="1" applyBorder="1" applyAlignment="1">
      <alignment horizontal="left" vertical="top" wrapText="1"/>
    </xf>
    <xf numFmtId="0" fontId="32" fillId="0" borderId="44" xfId="0" applyNumberFormat="1" applyFont="1" applyBorder="1" applyAlignment="1" quotePrefix="1">
      <alignment horizontal="left" vertical="top" wrapText="1"/>
    </xf>
    <xf numFmtId="0" fontId="30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5" borderId="24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59"/>
  <sheetViews>
    <sheetView showGridLines="0" zoomScaleSheetLayoutView="75" workbookViewId="0" topLeftCell="B1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>
      <c r="A2" s="4"/>
      <c r="B2" s="106" t="s">
        <v>40</v>
      </c>
      <c r="C2" s="107"/>
      <c r="D2" s="108" t="s">
        <v>45</v>
      </c>
      <c r="E2" s="109"/>
      <c r="F2" s="109"/>
      <c r="G2" s="109"/>
      <c r="H2" s="109"/>
      <c r="I2" s="109"/>
      <c r="J2" s="110"/>
      <c r="O2" s="2"/>
    </row>
    <row r="3" spans="1:10" ht="23.25" customHeight="1" hidden="1">
      <c r="A3" s="4"/>
      <c r="B3" s="111" t="s">
        <v>43</v>
      </c>
      <c r="C3" s="112"/>
      <c r="D3" s="113"/>
      <c r="E3" s="114"/>
      <c r="F3" s="114"/>
      <c r="G3" s="114"/>
      <c r="H3" s="114"/>
      <c r="I3" s="114"/>
      <c r="J3" s="115"/>
    </row>
    <row r="4" spans="1:10" ht="23.25" customHeight="1" hidden="1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0" ht="24" customHeight="1">
      <c r="A5" s="4"/>
      <c r="B5" s="47" t="s">
        <v>21</v>
      </c>
      <c r="C5" s="5"/>
      <c r="D5" s="122" t="s">
        <v>46</v>
      </c>
      <c r="E5" s="26"/>
      <c r="F5" s="26"/>
      <c r="G5" s="26"/>
      <c r="H5" s="28" t="s">
        <v>33</v>
      </c>
      <c r="I5" s="122" t="s">
        <v>50</v>
      </c>
      <c r="J5" s="11"/>
    </row>
    <row r="6" spans="1:10" ht="15.75" customHeight="1">
      <c r="A6" s="4"/>
      <c r="B6" s="41"/>
      <c r="C6" s="26"/>
      <c r="D6" s="122" t="s">
        <v>47</v>
      </c>
      <c r="E6" s="26"/>
      <c r="F6" s="26"/>
      <c r="G6" s="26"/>
      <c r="H6" s="28" t="s">
        <v>34</v>
      </c>
      <c r="I6" s="122" t="s">
        <v>51</v>
      </c>
      <c r="J6" s="11"/>
    </row>
    <row r="7" spans="1:10" ht="15.75" customHeight="1">
      <c r="A7" s="4"/>
      <c r="B7" s="42"/>
      <c r="C7" s="123" t="s">
        <v>49</v>
      </c>
      <c r="D7" s="105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124" t="s">
        <v>52</v>
      </c>
      <c r="E11" s="124"/>
      <c r="F11" s="124"/>
      <c r="G11" s="124"/>
      <c r="H11" s="28" t="s">
        <v>33</v>
      </c>
      <c r="I11" s="128" t="s">
        <v>56</v>
      </c>
      <c r="J11" s="11"/>
    </row>
    <row r="12" spans="1:10" ht="15.75" customHeight="1">
      <c r="A12" s="4"/>
      <c r="B12" s="41"/>
      <c r="C12" s="26"/>
      <c r="D12" s="125" t="s">
        <v>53</v>
      </c>
      <c r="E12" s="125"/>
      <c r="F12" s="125"/>
      <c r="G12" s="125"/>
      <c r="H12" s="28" t="s">
        <v>34</v>
      </c>
      <c r="I12" s="128"/>
      <c r="J12" s="11"/>
    </row>
    <row r="13" spans="1:10" ht="15.75" customHeight="1">
      <c r="A13" s="4"/>
      <c r="B13" s="42"/>
      <c r="C13" s="127" t="s">
        <v>55</v>
      </c>
      <c r="D13" s="126" t="s">
        <v>54</v>
      </c>
      <c r="E13" s="126"/>
      <c r="F13" s="126"/>
      <c r="G13" s="126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100" t="s">
        <v>29</v>
      </c>
      <c r="F15" s="100"/>
      <c r="G15" s="81" t="s">
        <v>30</v>
      </c>
      <c r="H15" s="81"/>
      <c r="I15" s="81" t="s">
        <v>28</v>
      </c>
      <c r="J15" s="82"/>
    </row>
    <row r="16" spans="1:10" ht="23.25" customHeight="1">
      <c r="A16" s="195" t="s">
        <v>23</v>
      </c>
      <c r="B16" s="196" t="s">
        <v>23</v>
      </c>
      <c r="C16" s="58"/>
      <c r="D16" s="59"/>
      <c r="E16" s="83">
        <f>SUMIF(F50:F55,A16,G50:G55)+SUMIF(F50:F55,"PSU",G50:G55)</f>
        <v>0</v>
      </c>
      <c r="F16" s="84"/>
      <c r="G16" s="83">
        <f>SUMIF(F50:F55,A16,H50:H55)+SUMIF(F50:F55,"PSU",H50:H55)</f>
        <v>0</v>
      </c>
      <c r="H16" s="84"/>
      <c r="I16" s="83">
        <f>SUMIF(F50:F55,A16,I50:I55)+SUMIF(F50:F55,"PSU",I50:I55)</f>
        <v>0</v>
      </c>
      <c r="J16" s="93"/>
    </row>
    <row r="17" spans="1:10" ht="23.25" customHeight="1">
      <c r="A17" s="195" t="s">
        <v>24</v>
      </c>
      <c r="B17" s="196" t="s">
        <v>24</v>
      </c>
      <c r="C17" s="58"/>
      <c r="D17" s="59"/>
      <c r="E17" s="83">
        <f>SUMIF(F50:F55,A17,G50:G55)</f>
        <v>0</v>
      </c>
      <c r="F17" s="84"/>
      <c r="G17" s="83">
        <f>SUMIF(F50:F55,A17,H50:H55)</f>
        <v>0</v>
      </c>
      <c r="H17" s="84"/>
      <c r="I17" s="83">
        <f>SUMIF(F50:F55,A17,I50:I55)</f>
        <v>0</v>
      </c>
      <c r="J17" s="93"/>
    </row>
    <row r="18" spans="1:10" ht="23.25" customHeight="1">
      <c r="A18" s="195" t="s">
        <v>25</v>
      </c>
      <c r="B18" s="196" t="s">
        <v>25</v>
      </c>
      <c r="C18" s="58"/>
      <c r="D18" s="59"/>
      <c r="E18" s="83">
        <f>SUMIF(F50:F55,A18,G50:G55)</f>
        <v>0</v>
      </c>
      <c r="F18" s="84"/>
      <c r="G18" s="83">
        <f>SUMIF(F50:F55,A18,H50:H55)</f>
        <v>0</v>
      </c>
      <c r="H18" s="84"/>
      <c r="I18" s="83">
        <f>SUMIF(F50:F55,A18,I50:I55)</f>
        <v>0</v>
      </c>
      <c r="J18" s="93"/>
    </row>
    <row r="19" spans="1:10" ht="23.25" customHeight="1">
      <c r="A19" s="195" t="s">
        <v>65</v>
      </c>
      <c r="B19" s="196" t="s">
        <v>26</v>
      </c>
      <c r="C19" s="58"/>
      <c r="D19" s="59"/>
      <c r="E19" s="83">
        <f>SUMIF(F50:F55,A19,G50:G55)</f>
        <v>0</v>
      </c>
      <c r="F19" s="84"/>
      <c r="G19" s="83">
        <f>SUMIF(F50:F55,A19,H50:H55)</f>
        <v>0</v>
      </c>
      <c r="H19" s="84"/>
      <c r="I19" s="83">
        <f>SUMIF(F50:F55,A19,I50:I55)</f>
        <v>0</v>
      </c>
      <c r="J19" s="93"/>
    </row>
    <row r="20" spans="1:10" ht="23.25" customHeight="1">
      <c r="A20" s="195" t="s">
        <v>76</v>
      </c>
      <c r="B20" s="196" t="s">
        <v>27</v>
      </c>
      <c r="C20" s="58"/>
      <c r="D20" s="59"/>
      <c r="E20" s="83">
        <f>SUMIF(F50:F55,A20,G50:G55)</f>
        <v>0</v>
      </c>
      <c r="F20" s="84"/>
      <c r="G20" s="83">
        <f>SUMIF(F50:F55,A20,H50:H55)</f>
        <v>0</v>
      </c>
      <c r="H20" s="84"/>
      <c r="I20" s="83">
        <f>SUMIF(F50:F55,A20,I50:I55)</f>
        <v>0</v>
      </c>
      <c r="J20" s="93"/>
    </row>
    <row r="21" spans="1:10" ht="23.25" customHeight="1">
      <c r="A21" s="4"/>
      <c r="B21" s="74" t="s">
        <v>28</v>
      </c>
      <c r="C21" s="75"/>
      <c r="D21" s="76"/>
      <c r="E21" s="94">
        <f>SUM(E16:F20)</f>
        <v>0</v>
      </c>
      <c r="F21" s="95"/>
      <c r="G21" s="94">
        <f>SUM(G16:H20)</f>
        <v>0</v>
      </c>
      <c r="H21" s="95"/>
      <c r="I21" s="94">
        <f>SUM(I16:J20)</f>
        <v>0</v>
      </c>
      <c r="J21" s="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customHeight="1" hidden="1" thickBot="1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59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43423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customHeight="1" hidden="1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customHeight="1" hidden="1">
      <c r="A39" s="131">
        <v>0</v>
      </c>
      <c r="B39" s="137" t="s">
        <v>57</v>
      </c>
      <c r="C39" s="138" t="s">
        <v>45</v>
      </c>
      <c r="D39" s="139"/>
      <c r="E39" s="139"/>
      <c r="F39" s="147">
        <f>'Rozpočet Pol'!AC96</f>
        <v>0</v>
      </c>
      <c r="G39" s="148">
        <f>'Rozpočet Pol'!AD96</f>
        <v>0</v>
      </c>
      <c r="H39" s="149">
        <f>(F39*SazbaDPH1/100)+(G39*SazbaDPH2/100)</f>
        <v>0</v>
      </c>
      <c r="I39" s="149">
        <f>F39+G39+H39</f>
        <v>0</v>
      </c>
      <c r="J39" s="140">
        <f>IF(CenaCelkemVypocet=0,"",I39/CenaCelkemVypocet*100)</f>
      </c>
    </row>
    <row r="40" spans="1:10" ht="25.5" customHeight="1" hidden="1">
      <c r="A40" s="131"/>
      <c r="B40" s="141" t="s">
        <v>58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2" ht="12.75">
      <c r="B42" t="s">
        <v>60</v>
      </c>
    </row>
    <row r="43" spans="2:52" ht="12.75">
      <c r="B43" s="162" t="s">
        <v>61</v>
      </c>
      <c r="C43" s="162"/>
      <c r="D43" s="162"/>
      <c r="E43" s="162"/>
      <c r="F43" s="162"/>
      <c r="G43" s="162"/>
      <c r="H43" s="162"/>
      <c r="I43" s="162"/>
      <c r="J43" s="162"/>
      <c r="AZ43" s="161" t="str">
        <f>B43</f>
        <v>D.1.4.2 Plynoinstalace</v>
      </c>
    </row>
    <row r="44" spans="2:52" ht="38.25">
      <c r="B44" s="162" t="s">
        <v>62</v>
      </c>
      <c r="C44" s="162"/>
      <c r="D44" s="162"/>
      <c r="E44" s="162"/>
      <c r="F44" s="162"/>
      <c r="G44" s="162"/>
      <c r="H44" s="162"/>
      <c r="I44" s="162"/>
      <c r="J44" s="162"/>
      <c r="AZ44" s="161" t="str">
        <f>B44</f>
        <v>Pokud jsou ve výkresové části projektové dokumentace, v její technické zprávě, nebo ve výkazech výměr výjimečně uvedeny obchodní názvy, slouží pouze k upřesnění specifikace technického a kvalitativního standardu. Může být použito i jiných, kvalitativně a technicky obdobných řešení.</v>
      </c>
    </row>
    <row r="47" ht="15.75">
      <c r="B47" s="163" t="s">
        <v>63</v>
      </c>
    </row>
    <row r="49" spans="1:10" ht="25.5" customHeight="1">
      <c r="A49" s="164"/>
      <c r="B49" s="170" t="s">
        <v>16</v>
      </c>
      <c r="C49" s="170" t="s">
        <v>5</v>
      </c>
      <c r="D49" s="171"/>
      <c r="E49" s="171"/>
      <c r="F49" s="174" t="s">
        <v>64</v>
      </c>
      <c r="G49" s="174" t="s">
        <v>29</v>
      </c>
      <c r="H49" s="174" t="s">
        <v>30</v>
      </c>
      <c r="I49" s="175" t="s">
        <v>28</v>
      </c>
      <c r="J49" s="175"/>
    </row>
    <row r="50" spans="1:10" ht="25.5" customHeight="1">
      <c r="A50" s="165"/>
      <c r="B50" s="176" t="s">
        <v>65</v>
      </c>
      <c r="C50" s="177" t="s">
        <v>26</v>
      </c>
      <c r="D50" s="178"/>
      <c r="E50" s="178"/>
      <c r="F50" s="182" t="s">
        <v>65</v>
      </c>
      <c r="G50" s="183">
        <f>'Rozpočet Pol'!I8</f>
        <v>0</v>
      </c>
      <c r="H50" s="183">
        <f>'Rozpočet Pol'!K8</f>
        <v>0</v>
      </c>
      <c r="I50" s="184"/>
      <c r="J50" s="184"/>
    </row>
    <row r="51" spans="1:10" ht="25.5" customHeight="1">
      <c r="A51" s="165"/>
      <c r="B51" s="168" t="s">
        <v>66</v>
      </c>
      <c r="C51" s="167" t="s">
        <v>67</v>
      </c>
      <c r="D51" s="169"/>
      <c r="E51" s="169"/>
      <c r="F51" s="185" t="s">
        <v>23</v>
      </c>
      <c r="G51" s="186">
        <f>'Rozpočet Pol'!I10</f>
        <v>0</v>
      </c>
      <c r="H51" s="186">
        <f>'Rozpočet Pol'!K10</f>
        <v>0</v>
      </c>
      <c r="I51" s="187"/>
      <c r="J51" s="187"/>
    </row>
    <row r="52" spans="1:10" ht="25.5" customHeight="1">
      <c r="A52" s="165"/>
      <c r="B52" s="168" t="s">
        <v>68</v>
      </c>
      <c r="C52" s="167" t="s">
        <v>69</v>
      </c>
      <c r="D52" s="169"/>
      <c r="E52" s="169"/>
      <c r="F52" s="185" t="s">
        <v>23</v>
      </c>
      <c r="G52" s="186">
        <f>'Rozpočet Pol'!I19</f>
        <v>0</v>
      </c>
      <c r="H52" s="186">
        <f>'Rozpočet Pol'!K19</f>
        <v>0</v>
      </c>
      <c r="I52" s="187"/>
      <c r="J52" s="187"/>
    </row>
    <row r="53" spans="1:10" ht="25.5" customHeight="1">
      <c r="A53" s="165"/>
      <c r="B53" s="168" t="s">
        <v>70</v>
      </c>
      <c r="C53" s="167" t="s">
        <v>71</v>
      </c>
      <c r="D53" s="169"/>
      <c r="E53" s="169"/>
      <c r="F53" s="185" t="s">
        <v>23</v>
      </c>
      <c r="G53" s="186">
        <f>'Rozpočet Pol'!I38</f>
        <v>0</v>
      </c>
      <c r="H53" s="186">
        <f>'Rozpočet Pol'!K38</f>
        <v>0</v>
      </c>
      <c r="I53" s="187"/>
      <c r="J53" s="187"/>
    </row>
    <row r="54" spans="1:10" ht="25.5" customHeight="1">
      <c r="A54" s="165"/>
      <c r="B54" s="168" t="s">
        <v>72</v>
      </c>
      <c r="C54" s="167" t="s">
        <v>73</v>
      </c>
      <c r="D54" s="169"/>
      <c r="E54" s="169"/>
      <c r="F54" s="185" t="s">
        <v>23</v>
      </c>
      <c r="G54" s="186">
        <f>'Rozpočet Pol'!I56</f>
        <v>0</v>
      </c>
      <c r="H54" s="186">
        <f>'Rozpočet Pol'!K56</f>
        <v>0</v>
      </c>
      <c r="I54" s="187"/>
      <c r="J54" s="187"/>
    </row>
    <row r="55" spans="1:10" ht="25.5" customHeight="1">
      <c r="A55" s="165"/>
      <c r="B55" s="179" t="s">
        <v>74</v>
      </c>
      <c r="C55" s="180" t="s">
        <v>75</v>
      </c>
      <c r="D55" s="181"/>
      <c r="E55" s="181"/>
      <c r="F55" s="188" t="s">
        <v>23</v>
      </c>
      <c r="G55" s="189">
        <f>'Rozpočet Pol'!I74</f>
        <v>0</v>
      </c>
      <c r="H55" s="189">
        <f>'Rozpočet Pol'!K74</f>
        <v>0</v>
      </c>
      <c r="I55" s="190"/>
      <c r="J55" s="190"/>
    </row>
    <row r="56" spans="1:10" ht="25.5" customHeight="1">
      <c r="A56" s="166"/>
      <c r="B56" s="172" t="s">
        <v>1</v>
      </c>
      <c r="C56" s="172"/>
      <c r="D56" s="173"/>
      <c r="E56" s="173"/>
      <c r="F56" s="191"/>
      <c r="G56" s="192">
        <f>SUM(G50:G55)</f>
        <v>0</v>
      </c>
      <c r="H56" s="192">
        <f>SUM(H50:H55)</f>
        <v>0</v>
      </c>
      <c r="I56" s="193">
        <f>SUM(I50:I55)</f>
        <v>0</v>
      </c>
      <c r="J56" s="193"/>
    </row>
    <row r="57" spans="6:10" ht="12.75">
      <c r="F57" s="194"/>
      <c r="G57" s="130"/>
      <c r="H57" s="194"/>
      <c r="I57" s="130"/>
      <c r="J57" s="130"/>
    </row>
    <row r="58" spans="6:10" ht="12.75">
      <c r="F58" s="194"/>
      <c r="G58" s="130"/>
      <c r="H58" s="194"/>
      <c r="I58" s="130"/>
      <c r="J58" s="130"/>
    </row>
    <row r="59" spans="6:10" ht="12.75">
      <c r="F59" s="194"/>
      <c r="G59" s="130"/>
      <c r="H59" s="194"/>
      <c r="I59" s="130"/>
      <c r="J59" s="130"/>
    </row>
  </sheetData>
  <sheetProtection/>
  <mergeCells count="53">
    <mergeCell ref="I54:J54"/>
    <mergeCell ref="C54:E54"/>
    <mergeCell ref="I55:J55"/>
    <mergeCell ref="C55:E55"/>
    <mergeCell ref="I56:J56"/>
    <mergeCell ref="I51:J51"/>
    <mergeCell ref="C51:E51"/>
    <mergeCell ref="I52:J52"/>
    <mergeCell ref="C52:E52"/>
    <mergeCell ref="I53:J53"/>
    <mergeCell ref="C53:E53"/>
    <mergeCell ref="C39:E39"/>
    <mergeCell ref="B40:E40"/>
    <mergeCell ref="B43:J43"/>
    <mergeCell ref="B44:J44"/>
    <mergeCell ref="I49:J49"/>
    <mergeCell ref="I50:J50"/>
    <mergeCell ref="C50:E5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7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75" customHeight="1" hidden="1">
      <c r="A3" s="79" t="s">
        <v>7</v>
      </c>
      <c r="B3" s="78"/>
      <c r="C3" s="103"/>
      <c r="D3" s="103"/>
      <c r="E3" s="103"/>
      <c r="F3" s="103"/>
      <c r="G3" s="104"/>
    </row>
    <row r="4" spans="1:7" ht="24.75" customHeight="1" hidden="1">
      <c r="A4" s="79" t="s">
        <v>8</v>
      </c>
      <c r="B4" s="78"/>
      <c r="C4" s="103"/>
      <c r="D4" s="103"/>
      <c r="E4" s="103"/>
      <c r="F4" s="103"/>
      <c r="G4" s="10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06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129" customWidth="1"/>
    <col min="3" max="3" width="38.25390625" style="12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2" max="13" width="0" style="0" hidden="1" customWidth="1"/>
    <col min="16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197" t="s">
        <v>6</v>
      </c>
      <c r="B1" s="197"/>
      <c r="C1" s="197"/>
      <c r="D1" s="197"/>
      <c r="E1" s="197"/>
      <c r="F1" s="197"/>
      <c r="G1" s="197"/>
      <c r="AE1" t="s">
        <v>78</v>
      </c>
    </row>
    <row r="2" spans="1:31" ht="24.75" customHeight="1">
      <c r="A2" s="204" t="s">
        <v>77</v>
      </c>
      <c r="B2" s="198"/>
      <c r="C2" s="199" t="s">
        <v>45</v>
      </c>
      <c r="D2" s="200"/>
      <c r="E2" s="200"/>
      <c r="F2" s="200"/>
      <c r="G2" s="206"/>
      <c r="AE2" t="s">
        <v>79</v>
      </c>
    </row>
    <row r="3" spans="1:31" ht="24.75" customHeight="1" hidden="1">
      <c r="A3" s="205" t="s">
        <v>7</v>
      </c>
      <c r="B3" s="203"/>
      <c r="C3" s="201"/>
      <c r="D3" s="202"/>
      <c r="E3" s="202"/>
      <c r="F3" s="202"/>
      <c r="G3" s="207"/>
      <c r="AE3" t="s">
        <v>80</v>
      </c>
    </row>
    <row r="4" spans="1:31" ht="24.75" customHeight="1" hidden="1">
      <c r="A4" s="205" t="s">
        <v>8</v>
      </c>
      <c r="B4" s="203"/>
      <c r="C4" s="201"/>
      <c r="D4" s="202"/>
      <c r="E4" s="202"/>
      <c r="F4" s="202"/>
      <c r="G4" s="207"/>
      <c r="AE4" t="s">
        <v>81</v>
      </c>
    </row>
    <row r="5" spans="1:31" ht="12.75" hidden="1">
      <c r="A5" s="208" t="s">
        <v>82</v>
      </c>
      <c r="B5" s="209"/>
      <c r="C5" s="210"/>
      <c r="D5" s="211"/>
      <c r="E5" s="211"/>
      <c r="F5" s="211"/>
      <c r="G5" s="212"/>
      <c r="AE5" t="s">
        <v>83</v>
      </c>
    </row>
    <row r="7" spans="1:21" ht="38.25">
      <c r="A7" s="218" t="s">
        <v>84</v>
      </c>
      <c r="B7" s="219" t="s">
        <v>85</v>
      </c>
      <c r="C7" s="219" t="s">
        <v>86</v>
      </c>
      <c r="D7" s="218" t="s">
        <v>87</v>
      </c>
      <c r="E7" s="218" t="s">
        <v>88</v>
      </c>
      <c r="F7" s="213" t="s">
        <v>89</v>
      </c>
      <c r="G7" s="239" t="s">
        <v>28</v>
      </c>
      <c r="H7" s="240" t="s">
        <v>29</v>
      </c>
      <c r="I7" s="240" t="s">
        <v>90</v>
      </c>
      <c r="J7" s="240" t="s">
        <v>30</v>
      </c>
      <c r="K7" s="240" t="s">
        <v>91</v>
      </c>
      <c r="L7" s="240" t="s">
        <v>92</v>
      </c>
      <c r="M7" s="240" t="s">
        <v>93</v>
      </c>
      <c r="N7" s="240" t="s">
        <v>94</v>
      </c>
      <c r="O7" s="240" t="s">
        <v>95</v>
      </c>
      <c r="P7" s="240" t="s">
        <v>96</v>
      </c>
      <c r="Q7" s="240" t="s">
        <v>97</v>
      </c>
      <c r="R7" s="240" t="s">
        <v>98</v>
      </c>
      <c r="S7" s="240" t="s">
        <v>99</v>
      </c>
      <c r="T7" s="240" t="s">
        <v>100</v>
      </c>
      <c r="U7" s="221" t="s">
        <v>101</v>
      </c>
    </row>
    <row r="8" spans="1:31" ht="12.75">
      <c r="A8" s="241" t="s">
        <v>102</v>
      </c>
      <c r="B8" s="242" t="s">
        <v>65</v>
      </c>
      <c r="C8" s="243" t="s">
        <v>26</v>
      </c>
      <c r="D8" s="220"/>
      <c r="E8" s="244"/>
      <c r="F8" s="245"/>
      <c r="G8" s="245">
        <f>SUMIF(AE9:AE9,"&lt;&gt;NOR",G9:G9)</f>
        <v>0</v>
      </c>
      <c r="H8" s="245"/>
      <c r="I8" s="245">
        <f>SUM(I9:I9)</f>
        <v>0</v>
      </c>
      <c r="J8" s="245"/>
      <c r="K8" s="245">
        <f>SUM(K9:K9)</f>
        <v>0</v>
      </c>
      <c r="L8" s="245"/>
      <c r="M8" s="245">
        <f>SUM(M9:M9)</f>
        <v>0</v>
      </c>
      <c r="N8" s="220"/>
      <c r="O8" s="220">
        <f>SUM(O9:O9)</f>
        <v>0</v>
      </c>
      <c r="P8" s="220"/>
      <c r="Q8" s="220">
        <f>SUM(Q9:Q9)</f>
        <v>0</v>
      </c>
      <c r="R8" s="220"/>
      <c r="S8" s="220"/>
      <c r="T8" s="241"/>
      <c r="U8" s="220">
        <f>SUM(U9:U9)</f>
        <v>0</v>
      </c>
      <c r="AE8" t="s">
        <v>103</v>
      </c>
    </row>
    <row r="9" spans="1:60" ht="22.5" outlineLevel="1">
      <c r="A9" s="215">
        <v>1</v>
      </c>
      <c r="B9" s="222" t="s">
        <v>104</v>
      </c>
      <c r="C9" s="267" t="s">
        <v>105</v>
      </c>
      <c r="D9" s="224" t="s">
        <v>106</v>
      </c>
      <c r="E9" s="230">
        <v>1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24">
        <v>0</v>
      </c>
      <c r="O9" s="224">
        <f>ROUND(E9*N9,5)</f>
        <v>0</v>
      </c>
      <c r="P9" s="224">
        <v>0</v>
      </c>
      <c r="Q9" s="224">
        <f>ROUND(E9*P9,5)</f>
        <v>0</v>
      </c>
      <c r="R9" s="224"/>
      <c r="S9" s="224"/>
      <c r="T9" s="225">
        <v>0</v>
      </c>
      <c r="U9" s="224">
        <f>ROUND(E9*T9,2)</f>
        <v>0</v>
      </c>
      <c r="V9" s="214"/>
      <c r="W9" s="214"/>
      <c r="X9" s="214"/>
      <c r="Y9" s="214"/>
      <c r="Z9" s="214"/>
      <c r="AA9" s="214"/>
      <c r="AB9" s="214"/>
      <c r="AC9" s="214"/>
      <c r="AD9" s="214"/>
      <c r="AE9" s="214" t="s">
        <v>107</v>
      </c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31" ht="12.75">
      <c r="A10" s="216" t="s">
        <v>102</v>
      </c>
      <c r="B10" s="223" t="s">
        <v>66</v>
      </c>
      <c r="C10" s="268" t="s">
        <v>67</v>
      </c>
      <c r="D10" s="226"/>
      <c r="E10" s="231"/>
      <c r="F10" s="236"/>
      <c r="G10" s="236">
        <f>SUMIF(AE11:AE18,"&lt;&gt;NOR",G11:G18)</f>
        <v>0</v>
      </c>
      <c r="H10" s="236"/>
      <c r="I10" s="236">
        <f>SUM(I11:I18)</f>
        <v>0</v>
      </c>
      <c r="J10" s="236"/>
      <c r="K10" s="236">
        <f>SUM(K11:K18)</f>
        <v>0</v>
      </c>
      <c r="L10" s="236"/>
      <c r="M10" s="236">
        <f>SUM(M11:M18)</f>
        <v>0</v>
      </c>
      <c r="N10" s="226"/>
      <c r="O10" s="226">
        <f>SUM(O11:O18)</f>
        <v>0.0087</v>
      </c>
      <c r="P10" s="226"/>
      <c r="Q10" s="226">
        <f>SUM(Q11:Q18)</f>
        <v>0.26275</v>
      </c>
      <c r="R10" s="226"/>
      <c r="S10" s="226"/>
      <c r="T10" s="227"/>
      <c r="U10" s="226">
        <f>SUM(U11:U18)</f>
        <v>3.2399999999999998</v>
      </c>
      <c r="AE10" t="s">
        <v>103</v>
      </c>
    </row>
    <row r="11" spans="1:60" ht="22.5" outlineLevel="1">
      <c r="A11" s="215">
        <v>2</v>
      </c>
      <c r="B11" s="222" t="s">
        <v>108</v>
      </c>
      <c r="C11" s="267" t="s">
        <v>109</v>
      </c>
      <c r="D11" s="224" t="s">
        <v>110</v>
      </c>
      <c r="E11" s="230">
        <v>0</v>
      </c>
      <c r="F11" s="234"/>
      <c r="G11" s="235">
        <f>ROUND(E11*F11,2)</f>
        <v>0</v>
      </c>
      <c r="H11" s="234"/>
      <c r="I11" s="235">
        <f>ROUND(E11*H11,2)</f>
        <v>0</v>
      </c>
      <c r="J11" s="234"/>
      <c r="K11" s="235">
        <f>ROUND(E11*J11,2)</f>
        <v>0</v>
      </c>
      <c r="L11" s="235">
        <v>21</v>
      </c>
      <c r="M11" s="235">
        <f>G11*(1+L11/100)</f>
        <v>0</v>
      </c>
      <c r="N11" s="224">
        <v>0</v>
      </c>
      <c r="O11" s="224">
        <f>ROUND(E11*N11,5)</f>
        <v>0</v>
      </c>
      <c r="P11" s="224">
        <v>0</v>
      </c>
      <c r="Q11" s="224">
        <f>ROUND(E11*P11,5)</f>
        <v>0</v>
      </c>
      <c r="R11" s="224"/>
      <c r="S11" s="224"/>
      <c r="T11" s="225">
        <v>0</v>
      </c>
      <c r="U11" s="224">
        <f>ROUND(E11*T11,2)</f>
        <v>0</v>
      </c>
      <c r="V11" s="214"/>
      <c r="W11" s="214"/>
      <c r="X11" s="214"/>
      <c r="Y11" s="214"/>
      <c r="Z11" s="214"/>
      <c r="AA11" s="214"/>
      <c r="AB11" s="214"/>
      <c r="AC11" s="214"/>
      <c r="AD11" s="214"/>
      <c r="AE11" s="214" t="s">
        <v>107</v>
      </c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ht="12.75" outlineLevel="1">
      <c r="A12" s="215">
        <v>3</v>
      </c>
      <c r="B12" s="222" t="s">
        <v>111</v>
      </c>
      <c r="C12" s="267" t="s">
        <v>112</v>
      </c>
      <c r="D12" s="224" t="s">
        <v>106</v>
      </c>
      <c r="E12" s="230">
        <v>1</v>
      </c>
      <c r="F12" s="234"/>
      <c r="G12" s="235">
        <f>ROUND(E12*F12,2)</f>
        <v>0</v>
      </c>
      <c r="H12" s="234"/>
      <c r="I12" s="235">
        <f>ROUND(E12*H12,2)</f>
        <v>0</v>
      </c>
      <c r="J12" s="234"/>
      <c r="K12" s="235">
        <f>ROUND(E12*J12,2)</f>
        <v>0</v>
      </c>
      <c r="L12" s="235">
        <v>21</v>
      </c>
      <c r="M12" s="235">
        <f>G12*(1+L12/100)</f>
        <v>0</v>
      </c>
      <c r="N12" s="224">
        <v>0</v>
      </c>
      <c r="O12" s="224">
        <f>ROUND(E12*N12,5)</f>
        <v>0</v>
      </c>
      <c r="P12" s="224">
        <v>0</v>
      </c>
      <c r="Q12" s="224">
        <f>ROUND(E12*P12,5)</f>
        <v>0</v>
      </c>
      <c r="R12" s="224"/>
      <c r="S12" s="224"/>
      <c r="T12" s="225">
        <v>0</v>
      </c>
      <c r="U12" s="224">
        <f>ROUND(E12*T12,2)</f>
        <v>0</v>
      </c>
      <c r="V12" s="214"/>
      <c r="W12" s="214"/>
      <c r="X12" s="214"/>
      <c r="Y12" s="214"/>
      <c r="Z12" s="214"/>
      <c r="AA12" s="214"/>
      <c r="AB12" s="214"/>
      <c r="AC12" s="214"/>
      <c r="AD12" s="214"/>
      <c r="AE12" s="214" t="s">
        <v>107</v>
      </c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ht="22.5" outlineLevel="1">
      <c r="A13" s="215">
        <v>4</v>
      </c>
      <c r="B13" s="222" t="s">
        <v>113</v>
      </c>
      <c r="C13" s="267" t="s">
        <v>114</v>
      </c>
      <c r="D13" s="224" t="s">
        <v>115</v>
      </c>
      <c r="E13" s="230">
        <v>15</v>
      </c>
      <c r="F13" s="234"/>
      <c r="G13" s="235">
        <f>ROUND(E13*F13,2)</f>
        <v>0</v>
      </c>
      <c r="H13" s="234"/>
      <c r="I13" s="235">
        <f>ROUND(E13*H13,2)</f>
        <v>0</v>
      </c>
      <c r="J13" s="234"/>
      <c r="K13" s="235">
        <f>ROUND(E13*J13,2)</f>
        <v>0</v>
      </c>
      <c r="L13" s="235">
        <v>21</v>
      </c>
      <c r="M13" s="235">
        <f>G13*(1+L13/100)</f>
        <v>0</v>
      </c>
      <c r="N13" s="224">
        <v>0.00039</v>
      </c>
      <c r="O13" s="224">
        <f>ROUND(E13*N13,5)</f>
        <v>0.00585</v>
      </c>
      <c r="P13" s="224">
        <v>0.00342</v>
      </c>
      <c r="Q13" s="224">
        <f>ROUND(E13*P13,5)</f>
        <v>0.0513</v>
      </c>
      <c r="R13" s="224"/>
      <c r="S13" s="224"/>
      <c r="T13" s="225">
        <v>0.044</v>
      </c>
      <c r="U13" s="224">
        <f>ROUND(E13*T13,2)</f>
        <v>0.66</v>
      </c>
      <c r="V13" s="214"/>
      <c r="W13" s="214"/>
      <c r="X13" s="214"/>
      <c r="Y13" s="214"/>
      <c r="Z13" s="214"/>
      <c r="AA13" s="214"/>
      <c r="AB13" s="214"/>
      <c r="AC13" s="214"/>
      <c r="AD13" s="214"/>
      <c r="AE13" s="214" t="s">
        <v>107</v>
      </c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ht="12.75" outlineLevel="1">
      <c r="A14" s="215">
        <v>5</v>
      </c>
      <c r="B14" s="222" t="s">
        <v>116</v>
      </c>
      <c r="C14" s="267" t="s">
        <v>117</v>
      </c>
      <c r="D14" s="224" t="s">
        <v>106</v>
      </c>
      <c r="E14" s="230">
        <v>1</v>
      </c>
      <c r="F14" s="234"/>
      <c r="G14" s="235">
        <f>ROUND(E14*F14,2)</f>
        <v>0</v>
      </c>
      <c r="H14" s="234"/>
      <c r="I14" s="235">
        <f>ROUND(E14*H14,2)</f>
        <v>0</v>
      </c>
      <c r="J14" s="234"/>
      <c r="K14" s="235">
        <f>ROUND(E14*J14,2)</f>
        <v>0</v>
      </c>
      <c r="L14" s="235">
        <v>21</v>
      </c>
      <c r="M14" s="235">
        <f>G14*(1+L14/100)</f>
        <v>0</v>
      </c>
      <c r="N14" s="224">
        <v>0</v>
      </c>
      <c r="O14" s="224">
        <f>ROUND(E14*N14,5)</f>
        <v>0</v>
      </c>
      <c r="P14" s="224">
        <v>0.0319</v>
      </c>
      <c r="Q14" s="224">
        <f>ROUND(E14*P14,5)</f>
        <v>0.0319</v>
      </c>
      <c r="R14" s="224"/>
      <c r="S14" s="224"/>
      <c r="T14" s="225">
        <v>0.528</v>
      </c>
      <c r="U14" s="224">
        <f>ROUND(E14*T14,2)</f>
        <v>0.53</v>
      </c>
      <c r="V14" s="214"/>
      <c r="W14" s="214"/>
      <c r="X14" s="214"/>
      <c r="Y14" s="214"/>
      <c r="Z14" s="214"/>
      <c r="AA14" s="214"/>
      <c r="AB14" s="214"/>
      <c r="AC14" s="214"/>
      <c r="AD14" s="214"/>
      <c r="AE14" s="214" t="s">
        <v>107</v>
      </c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ht="12.75" outlineLevel="1">
      <c r="A15" s="215">
        <v>6</v>
      </c>
      <c r="B15" s="222" t="s">
        <v>118</v>
      </c>
      <c r="C15" s="267" t="s">
        <v>119</v>
      </c>
      <c r="D15" s="224" t="s">
        <v>120</v>
      </c>
      <c r="E15" s="230">
        <v>3</v>
      </c>
      <c r="F15" s="234"/>
      <c r="G15" s="235">
        <f>ROUND(E15*F15,2)</f>
        <v>0</v>
      </c>
      <c r="H15" s="234"/>
      <c r="I15" s="235">
        <f>ROUND(E15*H15,2)</f>
        <v>0</v>
      </c>
      <c r="J15" s="234"/>
      <c r="K15" s="235">
        <f>ROUND(E15*J15,2)</f>
        <v>0</v>
      </c>
      <c r="L15" s="235">
        <v>21</v>
      </c>
      <c r="M15" s="235">
        <f>G15*(1+L15/100)</f>
        <v>0</v>
      </c>
      <c r="N15" s="224">
        <v>0</v>
      </c>
      <c r="O15" s="224">
        <f>ROUND(E15*N15,5)</f>
        <v>0</v>
      </c>
      <c r="P15" s="224">
        <v>0</v>
      </c>
      <c r="Q15" s="224">
        <f>ROUND(E15*P15,5)</f>
        <v>0</v>
      </c>
      <c r="R15" s="224"/>
      <c r="S15" s="224"/>
      <c r="T15" s="225">
        <v>0</v>
      </c>
      <c r="U15" s="224">
        <f>ROUND(E15*T15,2)</f>
        <v>0</v>
      </c>
      <c r="V15" s="214"/>
      <c r="W15" s="214"/>
      <c r="X15" s="214"/>
      <c r="Y15" s="214"/>
      <c r="Z15" s="214"/>
      <c r="AA15" s="214"/>
      <c r="AB15" s="214"/>
      <c r="AC15" s="214"/>
      <c r="AD15" s="214"/>
      <c r="AE15" s="214" t="s">
        <v>107</v>
      </c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ht="12.75" outlineLevel="1">
      <c r="A16" s="215">
        <v>7</v>
      </c>
      <c r="B16" s="222" t="s">
        <v>121</v>
      </c>
      <c r="C16" s="267" t="s">
        <v>122</v>
      </c>
      <c r="D16" s="224" t="s">
        <v>120</v>
      </c>
      <c r="E16" s="230">
        <v>8</v>
      </c>
      <c r="F16" s="234"/>
      <c r="G16" s="235">
        <f>ROUND(E16*F16,2)</f>
        <v>0</v>
      </c>
      <c r="H16" s="234"/>
      <c r="I16" s="235">
        <f>ROUND(E16*H16,2)</f>
        <v>0</v>
      </c>
      <c r="J16" s="234"/>
      <c r="K16" s="235">
        <f>ROUND(E16*J16,2)</f>
        <v>0</v>
      </c>
      <c r="L16" s="235">
        <v>21</v>
      </c>
      <c r="M16" s="235">
        <f>G16*(1+L16/100)</f>
        <v>0</v>
      </c>
      <c r="N16" s="224">
        <v>0</v>
      </c>
      <c r="O16" s="224">
        <f>ROUND(E16*N16,5)</f>
        <v>0</v>
      </c>
      <c r="P16" s="224">
        <v>0</v>
      </c>
      <c r="Q16" s="224">
        <f>ROUND(E16*P16,5)</f>
        <v>0</v>
      </c>
      <c r="R16" s="224"/>
      <c r="S16" s="224"/>
      <c r="T16" s="225">
        <v>0</v>
      </c>
      <c r="U16" s="224">
        <f>ROUND(E16*T16,2)</f>
        <v>0</v>
      </c>
      <c r="V16" s="214"/>
      <c r="W16" s="214"/>
      <c r="X16" s="214"/>
      <c r="Y16" s="214"/>
      <c r="Z16" s="214"/>
      <c r="AA16" s="214"/>
      <c r="AB16" s="214"/>
      <c r="AC16" s="214"/>
      <c r="AD16" s="214"/>
      <c r="AE16" s="214" t="s">
        <v>107</v>
      </c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ht="12.75" outlineLevel="1">
      <c r="A17" s="215">
        <v>8</v>
      </c>
      <c r="B17" s="222" t="s">
        <v>123</v>
      </c>
      <c r="C17" s="267" t="s">
        <v>124</v>
      </c>
      <c r="D17" s="224" t="s">
        <v>120</v>
      </c>
      <c r="E17" s="230">
        <v>1</v>
      </c>
      <c r="F17" s="234"/>
      <c r="G17" s="235">
        <f>ROUND(E17*F17,2)</f>
        <v>0</v>
      </c>
      <c r="H17" s="234"/>
      <c r="I17" s="235">
        <f>ROUND(E17*H17,2)</f>
        <v>0</v>
      </c>
      <c r="J17" s="234"/>
      <c r="K17" s="235">
        <f>ROUND(E17*J17,2)</f>
        <v>0</v>
      </c>
      <c r="L17" s="235">
        <v>21</v>
      </c>
      <c r="M17" s="235">
        <f>G17*(1+L17/100)</f>
        <v>0</v>
      </c>
      <c r="N17" s="224">
        <v>0</v>
      </c>
      <c r="O17" s="224">
        <f>ROUND(E17*N17,5)</f>
        <v>0</v>
      </c>
      <c r="P17" s="224">
        <v>0</v>
      </c>
      <c r="Q17" s="224">
        <f>ROUND(E17*P17,5)</f>
        <v>0</v>
      </c>
      <c r="R17" s="224"/>
      <c r="S17" s="224"/>
      <c r="T17" s="225">
        <v>0</v>
      </c>
      <c r="U17" s="224">
        <f>ROUND(E17*T17,2)</f>
        <v>0</v>
      </c>
      <c r="V17" s="214"/>
      <c r="W17" s="214"/>
      <c r="X17" s="214"/>
      <c r="Y17" s="214"/>
      <c r="Z17" s="214"/>
      <c r="AA17" s="214"/>
      <c r="AB17" s="214"/>
      <c r="AC17" s="214"/>
      <c r="AD17" s="214"/>
      <c r="AE17" s="214" t="s">
        <v>107</v>
      </c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ht="12.75" outlineLevel="1">
      <c r="A18" s="215">
        <v>9</v>
      </c>
      <c r="B18" s="222" t="s">
        <v>125</v>
      </c>
      <c r="C18" s="267" t="s">
        <v>126</v>
      </c>
      <c r="D18" s="224" t="s">
        <v>127</v>
      </c>
      <c r="E18" s="230">
        <v>2.85</v>
      </c>
      <c r="F18" s="234"/>
      <c r="G18" s="235">
        <f>ROUND(E18*F18,2)</f>
        <v>0</v>
      </c>
      <c r="H18" s="234"/>
      <c r="I18" s="235">
        <f>ROUND(E18*H18,2)</f>
        <v>0</v>
      </c>
      <c r="J18" s="234"/>
      <c r="K18" s="235">
        <f>ROUND(E18*J18,2)</f>
        <v>0</v>
      </c>
      <c r="L18" s="235">
        <v>21</v>
      </c>
      <c r="M18" s="235">
        <f>G18*(1+L18/100)</f>
        <v>0</v>
      </c>
      <c r="N18" s="224">
        <v>0.001</v>
      </c>
      <c r="O18" s="224">
        <f>ROUND(E18*N18,5)</f>
        <v>0.00285</v>
      </c>
      <c r="P18" s="224">
        <v>0.063</v>
      </c>
      <c r="Q18" s="224">
        <f>ROUND(E18*P18,5)</f>
        <v>0.17955</v>
      </c>
      <c r="R18" s="224"/>
      <c r="S18" s="224"/>
      <c r="T18" s="225">
        <v>0.718</v>
      </c>
      <c r="U18" s="224">
        <f>ROUND(E18*T18,2)</f>
        <v>2.05</v>
      </c>
      <c r="V18" s="214"/>
      <c r="W18" s="214"/>
      <c r="X18" s="214"/>
      <c r="Y18" s="214"/>
      <c r="Z18" s="214"/>
      <c r="AA18" s="214"/>
      <c r="AB18" s="214"/>
      <c r="AC18" s="214"/>
      <c r="AD18" s="214"/>
      <c r="AE18" s="214" t="s">
        <v>107</v>
      </c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31" ht="12.75">
      <c r="A19" s="216" t="s">
        <v>102</v>
      </c>
      <c r="B19" s="223" t="s">
        <v>68</v>
      </c>
      <c r="C19" s="268" t="s">
        <v>69</v>
      </c>
      <c r="D19" s="226"/>
      <c r="E19" s="231"/>
      <c r="F19" s="236"/>
      <c r="G19" s="236">
        <f>SUMIF(AE20:AE37,"&lt;&gt;NOR",G20:G37)</f>
        <v>0</v>
      </c>
      <c r="H19" s="236"/>
      <c r="I19" s="236">
        <f>SUM(I20:I37)</f>
        <v>0</v>
      </c>
      <c r="J19" s="236"/>
      <c r="K19" s="236">
        <f>SUM(K20:K37)</f>
        <v>0</v>
      </c>
      <c r="L19" s="236"/>
      <c r="M19" s="236">
        <f>SUM(M20:M37)</f>
        <v>0</v>
      </c>
      <c r="N19" s="226"/>
      <c r="O19" s="226">
        <f>SUM(O20:O37)</f>
        <v>0.03792</v>
      </c>
      <c r="P19" s="226"/>
      <c r="Q19" s="226">
        <f>SUM(Q20:Q37)</f>
        <v>0</v>
      </c>
      <c r="R19" s="226"/>
      <c r="S19" s="226"/>
      <c r="T19" s="227"/>
      <c r="U19" s="226">
        <f>SUM(U20:U37)</f>
        <v>5.39</v>
      </c>
      <c r="AE19" t="s">
        <v>103</v>
      </c>
    </row>
    <row r="20" spans="1:60" ht="12.75" outlineLevel="1">
      <c r="A20" s="215">
        <v>10</v>
      </c>
      <c r="B20" s="222" t="s">
        <v>128</v>
      </c>
      <c r="C20" s="267" t="s">
        <v>129</v>
      </c>
      <c r="D20" s="224" t="s">
        <v>106</v>
      </c>
      <c r="E20" s="230">
        <v>2</v>
      </c>
      <c r="F20" s="234"/>
      <c r="G20" s="235">
        <f>ROUND(E20*F20,2)</f>
        <v>0</v>
      </c>
      <c r="H20" s="234"/>
      <c r="I20" s="235">
        <f>ROUND(E20*H20,2)</f>
        <v>0</v>
      </c>
      <c r="J20" s="234"/>
      <c r="K20" s="235">
        <f>ROUND(E20*J20,2)</f>
        <v>0</v>
      </c>
      <c r="L20" s="235">
        <v>21</v>
      </c>
      <c r="M20" s="235">
        <f>G20*(1+L20/100)</f>
        <v>0</v>
      </c>
      <c r="N20" s="224">
        <v>0</v>
      </c>
      <c r="O20" s="224">
        <f>ROUND(E20*N20,5)</f>
        <v>0</v>
      </c>
      <c r="P20" s="224">
        <v>0</v>
      </c>
      <c r="Q20" s="224">
        <f>ROUND(E20*P20,5)</f>
        <v>0</v>
      </c>
      <c r="R20" s="224"/>
      <c r="S20" s="224"/>
      <c r="T20" s="225">
        <v>0</v>
      </c>
      <c r="U20" s="224">
        <f>ROUND(E20*T20,2)</f>
        <v>0</v>
      </c>
      <c r="V20" s="214"/>
      <c r="W20" s="214"/>
      <c r="X20" s="214"/>
      <c r="Y20" s="214"/>
      <c r="Z20" s="214"/>
      <c r="AA20" s="214"/>
      <c r="AB20" s="214"/>
      <c r="AC20" s="214"/>
      <c r="AD20" s="214"/>
      <c r="AE20" s="214" t="s">
        <v>107</v>
      </c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ht="12.75" outlineLevel="1">
      <c r="A21" s="215">
        <v>11</v>
      </c>
      <c r="B21" s="222" t="s">
        <v>130</v>
      </c>
      <c r="C21" s="267" t="s">
        <v>131</v>
      </c>
      <c r="D21" s="224" t="s">
        <v>106</v>
      </c>
      <c r="E21" s="230">
        <v>1</v>
      </c>
      <c r="F21" s="234"/>
      <c r="G21" s="235">
        <f>ROUND(E21*F21,2)</f>
        <v>0</v>
      </c>
      <c r="H21" s="234"/>
      <c r="I21" s="235">
        <f>ROUND(E21*H21,2)</f>
        <v>0</v>
      </c>
      <c r="J21" s="234"/>
      <c r="K21" s="235">
        <f>ROUND(E21*J21,2)</f>
        <v>0</v>
      </c>
      <c r="L21" s="235">
        <v>21</v>
      </c>
      <c r="M21" s="235">
        <f>G21*(1+L21/100)</f>
        <v>0</v>
      </c>
      <c r="N21" s="224">
        <v>0</v>
      </c>
      <c r="O21" s="224">
        <f>ROUND(E21*N21,5)</f>
        <v>0</v>
      </c>
      <c r="P21" s="224">
        <v>0</v>
      </c>
      <c r="Q21" s="224">
        <f>ROUND(E21*P21,5)</f>
        <v>0</v>
      </c>
      <c r="R21" s="224"/>
      <c r="S21" s="224"/>
      <c r="T21" s="225">
        <v>0</v>
      </c>
      <c r="U21" s="224">
        <f>ROUND(E21*T21,2)</f>
        <v>0</v>
      </c>
      <c r="V21" s="214"/>
      <c r="W21" s="214"/>
      <c r="X21" s="214"/>
      <c r="Y21" s="214"/>
      <c r="Z21" s="214"/>
      <c r="AA21" s="214"/>
      <c r="AB21" s="214"/>
      <c r="AC21" s="214"/>
      <c r="AD21" s="214"/>
      <c r="AE21" s="214" t="s">
        <v>132</v>
      </c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ht="33.75" outlineLevel="1">
      <c r="A22" s="215"/>
      <c r="B22" s="222"/>
      <c r="C22" s="269" t="s">
        <v>133</v>
      </c>
      <c r="D22" s="228"/>
      <c r="E22" s="232"/>
      <c r="F22" s="237"/>
      <c r="G22" s="238"/>
      <c r="H22" s="235"/>
      <c r="I22" s="235"/>
      <c r="J22" s="235"/>
      <c r="K22" s="235"/>
      <c r="L22" s="235"/>
      <c r="M22" s="235"/>
      <c r="N22" s="224"/>
      <c r="O22" s="224"/>
      <c r="P22" s="224"/>
      <c r="Q22" s="224"/>
      <c r="R22" s="224"/>
      <c r="S22" s="224"/>
      <c r="T22" s="225"/>
      <c r="U22" s="224"/>
      <c r="V22" s="214"/>
      <c r="W22" s="214"/>
      <c r="X22" s="214"/>
      <c r="Y22" s="214"/>
      <c r="Z22" s="214"/>
      <c r="AA22" s="214"/>
      <c r="AB22" s="214"/>
      <c r="AC22" s="214"/>
      <c r="AD22" s="214"/>
      <c r="AE22" s="214" t="s">
        <v>134</v>
      </c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7" t="str">
        <f>C22</f>
        <v>Je navržen tento konkrétní výrobce a typ z důvodu rozměrové kompatibility. Obchodní název slouží jen pro určení technických údajů, kvalitativních a výkonových parametrů ve veřejném výběrovém řízení a může být nahrazen obdobným zařízením jiného výrobce.</v>
      </c>
      <c r="BB22" s="214"/>
      <c r="BC22" s="214"/>
      <c r="BD22" s="214"/>
      <c r="BE22" s="214"/>
      <c r="BF22" s="214"/>
      <c r="BG22" s="214"/>
      <c r="BH22" s="214"/>
    </row>
    <row r="23" spans="1:60" ht="12.75" outlineLevel="1">
      <c r="A23" s="215">
        <v>12</v>
      </c>
      <c r="B23" s="222" t="s">
        <v>135</v>
      </c>
      <c r="C23" s="267" t="s">
        <v>136</v>
      </c>
      <c r="D23" s="224" t="s">
        <v>106</v>
      </c>
      <c r="E23" s="230">
        <v>1</v>
      </c>
      <c r="F23" s="234"/>
      <c r="G23" s="235">
        <f>ROUND(E23*F23,2)</f>
        <v>0</v>
      </c>
      <c r="H23" s="234"/>
      <c r="I23" s="235">
        <f>ROUND(E23*H23,2)</f>
        <v>0</v>
      </c>
      <c r="J23" s="234"/>
      <c r="K23" s="235">
        <f>ROUND(E23*J23,2)</f>
        <v>0</v>
      </c>
      <c r="L23" s="235">
        <v>21</v>
      </c>
      <c r="M23" s="235">
        <f>G23*(1+L23/100)</f>
        <v>0</v>
      </c>
      <c r="N23" s="224">
        <v>0.00388</v>
      </c>
      <c r="O23" s="224">
        <f>ROUND(E23*N23,5)</f>
        <v>0.00388</v>
      </c>
      <c r="P23" s="224">
        <v>0</v>
      </c>
      <c r="Q23" s="224">
        <f>ROUND(E23*P23,5)</f>
        <v>0</v>
      </c>
      <c r="R23" s="224"/>
      <c r="S23" s="224"/>
      <c r="T23" s="225">
        <v>1.964</v>
      </c>
      <c r="U23" s="224">
        <f>ROUND(E23*T23,2)</f>
        <v>1.96</v>
      </c>
      <c r="V23" s="214"/>
      <c r="W23" s="214"/>
      <c r="X23" s="214"/>
      <c r="Y23" s="214"/>
      <c r="Z23" s="214"/>
      <c r="AA23" s="214"/>
      <c r="AB23" s="214"/>
      <c r="AC23" s="214"/>
      <c r="AD23" s="214"/>
      <c r="AE23" s="214" t="s">
        <v>107</v>
      </c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ht="12.75" outlineLevel="1">
      <c r="A24" s="215">
        <v>13</v>
      </c>
      <c r="B24" s="222" t="s">
        <v>137</v>
      </c>
      <c r="C24" s="267" t="s">
        <v>138</v>
      </c>
      <c r="D24" s="224" t="s">
        <v>115</v>
      </c>
      <c r="E24" s="230">
        <v>1.5</v>
      </c>
      <c r="F24" s="234"/>
      <c r="G24" s="235">
        <f>ROUND(E24*F24,2)</f>
        <v>0</v>
      </c>
      <c r="H24" s="234"/>
      <c r="I24" s="235">
        <f>ROUND(E24*H24,2)</f>
        <v>0</v>
      </c>
      <c r="J24" s="234"/>
      <c r="K24" s="235">
        <f>ROUND(E24*J24,2)</f>
        <v>0</v>
      </c>
      <c r="L24" s="235">
        <v>21</v>
      </c>
      <c r="M24" s="235">
        <f>G24*(1+L24/100)</f>
        <v>0</v>
      </c>
      <c r="N24" s="224">
        <v>0.02169</v>
      </c>
      <c r="O24" s="224">
        <f>ROUND(E24*N24,5)</f>
        <v>0.03254</v>
      </c>
      <c r="P24" s="224">
        <v>0</v>
      </c>
      <c r="Q24" s="224">
        <f>ROUND(E24*P24,5)</f>
        <v>0</v>
      </c>
      <c r="R24" s="224"/>
      <c r="S24" s="224"/>
      <c r="T24" s="225">
        <v>0.793</v>
      </c>
      <c r="U24" s="224">
        <f>ROUND(E24*T24,2)</f>
        <v>1.19</v>
      </c>
      <c r="V24" s="214"/>
      <c r="W24" s="214"/>
      <c r="X24" s="214"/>
      <c r="Y24" s="214"/>
      <c r="Z24" s="214"/>
      <c r="AA24" s="214"/>
      <c r="AB24" s="214"/>
      <c r="AC24" s="214"/>
      <c r="AD24" s="214"/>
      <c r="AE24" s="214" t="s">
        <v>107</v>
      </c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ht="12.75" outlineLevel="1">
      <c r="A25" s="215">
        <v>14</v>
      </c>
      <c r="B25" s="222" t="s">
        <v>139</v>
      </c>
      <c r="C25" s="267" t="s">
        <v>140</v>
      </c>
      <c r="D25" s="224" t="s">
        <v>106</v>
      </c>
      <c r="E25" s="230">
        <v>1</v>
      </c>
      <c r="F25" s="234"/>
      <c r="G25" s="235">
        <f>ROUND(E25*F25,2)</f>
        <v>0</v>
      </c>
      <c r="H25" s="234"/>
      <c r="I25" s="235">
        <f>ROUND(E25*H25,2)</f>
        <v>0</v>
      </c>
      <c r="J25" s="234"/>
      <c r="K25" s="235">
        <f>ROUND(E25*J25,2)</f>
        <v>0</v>
      </c>
      <c r="L25" s="235">
        <v>21</v>
      </c>
      <c r="M25" s="235">
        <f>G25*(1+L25/100)</f>
        <v>0</v>
      </c>
      <c r="N25" s="224">
        <v>0</v>
      </c>
      <c r="O25" s="224">
        <f>ROUND(E25*N25,5)</f>
        <v>0</v>
      </c>
      <c r="P25" s="224">
        <v>0</v>
      </c>
      <c r="Q25" s="224">
        <f>ROUND(E25*P25,5)</f>
        <v>0</v>
      </c>
      <c r="R25" s="224"/>
      <c r="S25" s="224"/>
      <c r="T25" s="225">
        <v>0</v>
      </c>
      <c r="U25" s="224">
        <f>ROUND(E25*T25,2)</f>
        <v>0</v>
      </c>
      <c r="V25" s="214"/>
      <c r="W25" s="214"/>
      <c r="X25" s="214"/>
      <c r="Y25" s="214"/>
      <c r="Z25" s="214"/>
      <c r="AA25" s="214"/>
      <c r="AB25" s="214"/>
      <c r="AC25" s="214"/>
      <c r="AD25" s="214"/>
      <c r="AE25" s="214" t="s">
        <v>107</v>
      </c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ht="12.75" outlineLevel="1">
      <c r="A26" s="215">
        <v>15</v>
      </c>
      <c r="B26" s="222" t="s">
        <v>141</v>
      </c>
      <c r="C26" s="267" t="s">
        <v>142</v>
      </c>
      <c r="D26" s="224" t="s">
        <v>143</v>
      </c>
      <c r="E26" s="230">
        <v>1</v>
      </c>
      <c r="F26" s="234"/>
      <c r="G26" s="235">
        <f>ROUND(E26*F26,2)</f>
        <v>0</v>
      </c>
      <c r="H26" s="234"/>
      <c r="I26" s="235">
        <f>ROUND(E26*H26,2)</f>
        <v>0</v>
      </c>
      <c r="J26" s="234"/>
      <c r="K26" s="235">
        <f>ROUND(E26*J26,2)</f>
        <v>0</v>
      </c>
      <c r="L26" s="235">
        <v>21</v>
      </c>
      <c r="M26" s="235">
        <f>G26*(1+L26/100)</f>
        <v>0</v>
      </c>
      <c r="N26" s="224">
        <v>0.00136</v>
      </c>
      <c r="O26" s="224">
        <f>ROUND(E26*N26,5)</f>
        <v>0.00136</v>
      </c>
      <c r="P26" s="224">
        <v>0</v>
      </c>
      <c r="Q26" s="224">
        <f>ROUND(E26*P26,5)</f>
        <v>0</v>
      </c>
      <c r="R26" s="224"/>
      <c r="S26" s="224"/>
      <c r="T26" s="225">
        <v>0.351</v>
      </c>
      <c r="U26" s="224">
        <f>ROUND(E26*T26,2)</f>
        <v>0.35</v>
      </c>
      <c r="V26" s="214"/>
      <c r="W26" s="214"/>
      <c r="X26" s="214"/>
      <c r="Y26" s="214"/>
      <c r="Z26" s="214"/>
      <c r="AA26" s="214"/>
      <c r="AB26" s="214"/>
      <c r="AC26" s="214"/>
      <c r="AD26" s="214"/>
      <c r="AE26" s="214" t="s">
        <v>107</v>
      </c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ht="22.5" outlineLevel="1">
      <c r="A27" s="215">
        <v>16</v>
      </c>
      <c r="B27" s="222" t="s">
        <v>144</v>
      </c>
      <c r="C27" s="267" t="s">
        <v>145</v>
      </c>
      <c r="D27" s="224" t="s">
        <v>106</v>
      </c>
      <c r="E27" s="230">
        <v>1</v>
      </c>
      <c r="F27" s="234"/>
      <c r="G27" s="235">
        <f>ROUND(E27*F27,2)</f>
        <v>0</v>
      </c>
      <c r="H27" s="234"/>
      <c r="I27" s="235">
        <f>ROUND(E27*H27,2)</f>
        <v>0</v>
      </c>
      <c r="J27" s="234"/>
      <c r="K27" s="235">
        <f>ROUND(E27*J27,2)</f>
        <v>0</v>
      </c>
      <c r="L27" s="235">
        <v>21</v>
      </c>
      <c r="M27" s="235">
        <f>G27*(1+L27/100)</f>
        <v>0</v>
      </c>
      <c r="N27" s="224">
        <v>0</v>
      </c>
      <c r="O27" s="224">
        <f>ROUND(E27*N27,5)</f>
        <v>0</v>
      </c>
      <c r="P27" s="224">
        <v>0</v>
      </c>
      <c r="Q27" s="224">
        <f>ROUND(E27*P27,5)</f>
        <v>0</v>
      </c>
      <c r="R27" s="224"/>
      <c r="S27" s="224"/>
      <c r="T27" s="225">
        <v>0</v>
      </c>
      <c r="U27" s="224">
        <f>ROUND(E27*T27,2)</f>
        <v>0</v>
      </c>
      <c r="V27" s="214"/>
      <c r="W27" s="214"/>
      <c r="X27" s="214"/>
      <c r="Y27" s="214"/>
      <c r="Z27" s="214"/>
      <c r="AA27" s="214"/>
      <c r="AB27" s="214"/>
      <c r="AC27" s="214"/>
      <c r="AD27" s="214"/>
      <c r="AE27" s="214" t="s">
        <v>107</v>
      </c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ht="33.75" outlineLevel="1">
      <c r="A28" s="215"/>
      <c r="B28" s="222"/>
      <c r="C28" s="269" t="s">
        <v>146</v>
      </c>
      <c r="D28" s="228"/>
      <c r="E28" s="232"/>
      <c r="F28" s="237"/>
      <c r="G28" s="238"/>
      <c r="H28" s="235"/>
      <c r="I28" s="235"/>
      <c r="J28" s="235"/>
      <c r="K28" s="235"/>
      <c r="L28" s="235"/>
      <c r="M28" s="235"/>
      <c r="N28" s="224"/>
      <c r="O28" s="224"/>
      <c r="P28" s="224"/>
      <c r="Q28" s="224"/>
      <c r="R28" s="224"/>
      <c r="S28" s="224"/>
      <c r="T28" s="225"/>
      <c r="U28" s="224"/>
      <c r="V28" s="214"/>
      <c r="W28" s="214"/>
      <c r="X28" s="214"/>
      <c r="Y28" s="214"/>
      <c r="Z28" s="214"/>
      <c r="AA28" s="214"/>
      <c r="AB28" s="214"/>
      <c r="AC28" s="214"/>
      <c r="AD28" s="214"/>
      <c r="AE28" s="214" t="s">
        <v>134</v>
      </c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7" t="str">
        <f>C28</f>
        <v>Havarijní rychlouzávěr s řídícím elektromagnetickým ventilem. Prostředí s klasifikací umístění Ex ZÓNA 1 nebo 2. Membránový uzávěr je nepřímočinný direktní uzávěr bez napětí uzavřen (NC). Těleso i víko je zhotoveno ze slitiny hliníku, membrána je zhotovena z pryžotextilie.</v>
      </c>
      <c r="BB28" s="214"/>
      <c r="BC28" s="214"/>
      <c r="BD28" s="214"/>
      <c r="BE28" s="214"/>
      <c r="BF28" s="214"/>
      <c r="BG28" s="214"/>
      <c r="BH28" s="214"/>
    </row>
    <row r="29" spans="1:60" ht="12.75" outlineLevel="1">
      <c r="A29" s="215"/>
      <c r="B29" s="222"/>
      <c r="C29" s="269" t="s">
        <v>147</v>
      </c>
      <c r="D29" s="228"/>
      <c r="E29" s="232"/>
      <c r="F29" s="237"/>
      <c r="G29" s="238"/>
      <c r="H29" s="235"/>
      <c r="I29" s="235"/>
      <c r="J29" s="235"/>
      <c r="K29" s="235"/>
      <c r="L29" s="235"/>
      <c r="M29" s="235"/>
      <c r="N29" s="224"/>
      <c r="O29" s="224"/>
      <c r="P29" s="224"/>
      <c r="Q29" s="224"/>
      <c r="R29" s="224"/>
      <c r="S29" s="224"/>
      <c r="T29" s="225"/>
      <c r="U29" s="224"/>
      <c r="V29" s="214"/>
      <c r="W29" s="214"/>
      <c r="X29" s="214"/>
      <c r="Y29" s="214"/>
      <c r="Z29" s="214"/>
      <c r="AA29" s="214"/>
      <c r="AB29" s="214"/>
      <c r="AC29" s="214"/>
      <c r="AD29" s="214"/>
      <c r="AE29" s="214" t="s">
        <v>134</v>
      </c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7" t="str">
        <f>C29</f>
        <v>Kabeláž předmětem svazku elektro a MaR.</v>
      </c>
      <c r="BB29" s="214"/>
      <c r="BC29" s="214"/>
      <c r="BD29" s="214"/>
      <c r="BE29" s="214"/>
      <c r="BF29" s="214"/>
      <c r="BG29" s="214"/>
      <c r="BH29" s="214"/>
    </row>
    <row r="30" spans="1:60" ht="12.75" outlineLevel="1">
      <c r="A30" s="215">
        <v>17</v>
      </c>
      <c r="B30" s="222" t="s">
        <v>148</v>
      </c>
      <c r="C30" s="267" t="s">
        <v>149</v>
      </c>
      <c r="D30" s="224" t="s">
        <v>106</v>
      </c>
      <c r="E30" s="230">
        <v>1</v>
      </c>
      <c r="F30" s="234"/>
      <c r="G30" s="235">
        <f>ROUND(E30*F30,2)</f>
        <v>0</v>
      </c>
      <c r="H30" s="234"/>
      <c r="I30" s="235">
        <f>ROUND(E30*H30,2)</f>
        <v>0</v>
      </c>
      <c r="J30" s="234"/>
      <c r="K30" s="235">
        <f>ROUND(E30*J30,2)</f>
        <v>0</v>
      </c>
      <c r="L30" s="235">
        <v>21</v>
      </c>
      <c r="M30" s="235">
        <f>G30*(1+L30/100)</f>
        <v>0</v>
      </c>
      <c r="N30" s="224">
        <v>0</v>
      </c>
      <c r="O30" s="224">
        <f>ROUND(E30*N30,5)</f>
        <v>0</v>
      </c>
      <c r="P30" s="224">
        <v>0</v>
      </c>
      <c r="Q30" s="224">
        <f>ROUND(E30*P30,5)</f>
        <v>0</v>
      </c>
      <c r="R30" s="224"/>
      <c r="S30" s="224"/>
      <c r="T30" s="225">
        <v>0</v>
      </c>
      <c r="U30" s="224">
        <f>ROUND(E30*T30,2)</f>
        <v>0</v>
      </c>
      <c r="V30" s="214"/>
      <c r="W30" s="214"/>
      <c r="X30" s="214"/>
      <c r="Y30" s="214"/>
      <c r="Z30" s="214"/>
      <c r="AA30" s="214"/>
      <c r="AB30" s="214"/>
      <c r="AC30" s="214"/>
      <c r="AD30" s="214"/>
      <c r="AE30" s="214" t="s">
        <v>107</v>
      </c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ht="12.75" outlineLevel="1">
      <c r="A31" s="215">
        <v>18</v>
      </c>
      <c r="B31" s="222" t="s">
        <v>150</v>
      </c>
      <c r="C31" s="267" t="s">
        <v>151</v>
      </c>
      <c r="D31" s="224" t="s">
        <v>106</v>
      </c>
      <c r="E31" s="230">
        <v>1</v>
      </c>
      <c r="F31" s="234"/>
      <c r="G31" s="235">
        <f>ROUND(E31*F31,2)</f>
        <v>0</v>
      </c>
      <c r="H31" s="234"/>
      <c r="I31" s="235">
        <f>ROUND(E31*H31,2)</f>
        <v>0</v>
      </c>
      <c r="J31" s="234"/>
      <c r="K31" s="235">
        <f>ROUND(E31*J31,2)</f>
        <v>0</v>
      </c>
      <c r="L31" s="235">
        <v>21</v>
      </c>
      <c r="M31" s="235">
        <f>G31*(1+L31/100)</f>
        <v>0</v>
      </c>
      <c r="N31" s="224">
        <v>0</v>
      </c>
      <c r="O31" s="224">
        <f>ROUND(E31*N31,5)</f>
        <v>0</v>
      </c>
      <c r="P31" s="224">
        <v>0</v>
      </c>
      <c r="Q31" s="224">
        <f>ROUND(E31*P31,5)</f>
        <v>0</v>
      </c>
      <c r="R31" s="224"/>
      <c r="S31" s="224"/>
      <c r="T31" s="225">
        <v>0</v>
      </c>
      <c r="U31" s="224">
        <f>ROUND(E31*T31,2)</f>
        <v>0</v>
      </c>
      <c r="V31" s="214"/>
      <c r="W31" s="214"/>
      <c r="X31" s="214"/>
      <c r="Y31" s="214"/>
      <c r="Z31" s="214"/>
      <c r="AA31" s="214"/>
      <c r="AB31" s="214"/>
      <c r="AC31" s="214"/>
      <c r="AD31" s="214"/>
      <c r="AE31" s="214" t="s">
        <v>107</v>
      </c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ht="12.75" outlineLevel="1">
      <c r="A32" s="215">
        <v>19</v>
      </c>
      <c r="B32" s="222" t="s">
        <v>152</v>
      </c>
      <c r="C32" s="267" t="s">
        <v>153</v>
      </c>
      <c r="D32" s="224" t="s">
        <v>115</v>
      </c>
      <c r="E32" s="230">
        <v>1.5</v>
      </c>
      <c r="F32" s="234"/>
      <c r="G32" s="235">
        <f>ROUND(E32*F32,2)</f>
        <v>0</v>
      </c>
      <c r="H32" s="234"/>
      <c r="I32" s="235">
        <f>ROUND(E32*H32,2)</f>
        <v>0</v>
      </c>
      <c r="J32" s="234"/>
      <c r="K32" s="235">
        <f>ROUND(E32*J32,2)</f>
        <v>0</v>
      </c>
      <c r="L32" s="235">
        <v>21</v>
      </c>
      <c r="M32" s="235">
        <f>G32*(1+L32/100)</f>
        <v>0</v>
      </c>
      <c r="N32" s="224">
        <v>9E-05</v>
      </c>
      <c r="O32" s="224">
        <f>ROUND(E32*N32,5)</f>
        <v>0.00014</v>
      </c>
      <c r="P32" s="224">
        <v>0</v>
      </c>
      <c r="Q32" s="224">
        <f>ROUND(E32*P32,5)</f>
        <v>0</v>
      </c>
      <c r="R32" s="224"/>
      <c r="S32" s="224"/>
      <c r="T32" s="225">
        <v>0.116</v>
      </c>
      <c r="U32" s="224">
        <f>ROUND(E32*T32,2)</f>
        <v>0.17</v>
      </c>
      <c r="V32" s="214"/>
      <c r="W32" s="214"/>
      <c r="X32" s="214"/>
      <c r="Y32" s="214"/>
      <c r="Z32" s="214"/>
      <c r="AA32" s="214"/>
      <c r="AB32" s="214"/>
      <c r="AC32" s="214"/>
      <c r="AD32" s="214"/>
      <c r="AE32" s="214" t="s">
        <v>107</v>
      </c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ht="12.75" outlineLevel="1">
      <c r="A33" s="215">
        <v>20</v>
      </c>
      <c r="B33" s="222" t="s">
        <v>154</v>
      </c>
      <c r="C33" s="267" t="s">
        <v>155</v>
      </c>
      <c r="D33" s="224" t="s">
        <v>156</v>
      </c>
      <c r="E33" s="230">
        <v>2.275</v>
      </c>
      <c r="F33" s="234"/>
      <c r="G33" s="235">
        <f>ROUND(E33*F33,2)</f>
        <v>0</v>
      </c>
      <c r="H33" s="234"/>
      <c r="I33" s="235">
        <f>ROUND(E33*H33,2)</f>
        <v>0</v>
      </c>
      <c r="J33" s="234"/>
      <c r="K33" s="235">
        <f>ROUND(E33*J33,2)</f>
        <v>0</v>
      </c>
      <c r="L33" s="235">
        <v>21</v>
      </c>
      <c r="M33" s="235">
        <f>G33*(1+L33/100)</f>
        <v>0</v>
      </c>
      <c r="N33" s="224">
        <v>0</v>
      </c>
      <c r="O33" s="224">
        <f>ROUND(E33*N33,5)</f>
        <v>0</v>
      </c>
      <c r="P33" s="224">
        <v>0</v>
      </c>
      <c r="Q33" s="224">
        <f>ROUND(E33*P33,5)</f>
        <v>0</v>
      </c>
      <c r="R33" s="224"/>
      <c r="S33" s="224"/>
      <c r="T33" s="225">
        <v>0.4455</v>
      </c>
      <c r="U33" s="224">
        <f>ROUND(E33*T33,2)</f>
        <v>1.01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 t="s">
        <v>157</v>
      </c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ht="12.75" outlineLevel="1">
      <c r="A34" s="215"/>
      <c r="B34" s="222"/>
      <c r="C34" s="270" t="s">
        <v>158</v>
      </c>
      <c r="D34" s="229"/>
      <c r="E34" s="233">
        <v>2.275</v>
      </c>
      <c r="F34" s="235"/>
      <c r="G34" s="235"/>
      <c r="H34" s="235"/>
      <c r="I34" s="235"/>
      <c r="J34" s="235"/>
      <c r="K34" s="235"/>
      <c r="L34" s="235"/>
      <c r="M34" s="235"/>
      <c r="N34" s="224"/>
      <c r="O34" s="224"/>
      <c r="P34" s="224"/>
      <c r="Q34" s="224"/>
      <c r="R34" s="224"/>
      <c r="S34" s="224"/>
      <c r="T34" s="225"/>
      <c r="U34" s="224"/>
      <c r="V34" s="214"/>
      <c r="W34" s="214"/>
      <c r="X34" s="214"/>
      <c r="Y34" s="214"/>
      <c r="Z34" s="214"/>
      <c r="AA34" s="214"/>
      <c r="AB34" s="214"/>
      <c r="AC34" s="214"/>
      <c r="AD34" s="214"/>
      <c r="AE34" s="214" t="s">
        <v>159</v>
      </c>
      <c r="AF34" s="214">
        <v>0</v>
      </c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ht="12.75" outlineLevel="1">
      <c r="A35" s="215">
        <v>21</v>
      </c>
      <c r="B35" s="222" t="s">
        <v>160</v>
      </c>
      <c r="C35" s="267" t="s">
        <v>161</v>
      </c>
      <c r="D35" s="224" t="s">
        <v>156</v>
      </c>
      <c r="E35" s="230">
        <v>2.275</v>
      </c>
      <c r="F35" s="234"/>
      <c r="G35" s="235">
        <f>ROUND(E35*F35,2)</f>
        <v>0</v>
      </c>
      <c r="H35" s="234"/>
      <c r="I35" s="235">
        <f>ROUND(E35*H35,2)</f>
        <v>0</v>
      </c>
      <c r="J35" s="234"/>
      <c r="K35" s="235">
        <f>ROUND(E35*J35,2)</f>
        <v>0</v>
      </c>
      <c r="L35" s="235">
        <v>21</v>
      </c>
      <c r="M35" s="235">
        <f>G35*(1+L35/100)</f>
        <v>0</v>
      </c>
      <c r="N35" s="224">
        <v>0</v>
      </c>
      <c r="O35" s="224">
        <f>ROUND(E35*N35,5)</f>
        <v>0</v>
      </c>
      <c r="P35" s="224">
        <v>0</v>
      </c>
      <c r="Q35" s="224">
        <f>ROUND(E35*P35,5)</f>
        <v>0</v>
      </c>
      <c r="R35" s="224"/>
      <c r="S35" s="224"/>
      <c r="T35" s="225">
        <v>0.202</v>
      </c>
      <c r="U35" s="224">
        <f>ROUND(E35*T35,2)</f>
        <v>0.46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 t="s">
        <v>107</v>
      </c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ht="12.75" outlineLevel="1">
      <c r="A36" s="215">
        <v>22</v>
      </c>
      <c r="B36" s="222" t="s">
        <v>162</v>
      </c>
      <c r="C36" s="267" t="s">
        <v>163</v>
      </c>
      <c r="D36" s="224" t="s">
        <v>164</v>
      </c>
      <c r="E36" s="230">
        <v>0.1</v>
      </c>
      <c r="F36" s="234"/>
      <c r="G36" s="235">
        <f>ROUND(E36*F36,2)</f>
        <v>0</v>
      </c>
      <c r="H36" s="234"/>
      <c r="I36" s="235">
        <f>ROUND(E36*H36,2)</f>
        <v>0</v>
      </c>
      <c r="J36" s="234"/>
      <c r="K36" s="235">
        <f>ROUND(E36*J36,2)</f>
        <v>0</v>
      </c>
      <c r="L36" s="235">
        <v>21</v>
      </c>
      <c r="M36" s="235">
        <f>G36*(1+L36/100)</f>
        <v>0</v>
      </c>
      <c r="N36" s="224">
        <v>0</v>
      </c>
      <c r="O36" s="224">
        <f>ROUND(E36*N36,5)</f>
        <v>0</v>
      </c>
      <c r="P36" s="224">
        <v>0</v>
      </c>
      <c r="Q36" s="224">
        <f>ROUND(E36*P36,5)</f>
        <v>0</v>
      </c>
      <c r="R36" s="224"/>
      <c r="S36" s="224"/>
      <c r="T36" s="225">
        <v>1.333</v>
      </c>
      <c r="U36" s="224">
        <f>ROUND(E36*T36,2)</f>
        <v>0.13</v>
      </c>
      <c r="V36" s="214"/>
      <c r="W36" s="214"/>
      <c r="X36" s="214"/>
      <c r="Y36" s="214"/>
      <c r="Z36" s="214"/>
      <c r="AA36" s="214"/>
      <c r="AB36" s="214"/>
      <c r="AC36" s="214"/>
      <c r="AD36" s="214"/>
      <c r="AE36" s="214" t="s">
        <v>107</v>
      </c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ht="12.75" outlineLevel="1">
      <c r="A37" s="215">
        <v>23</v>
      </c>
      <c r="B37" s="222" t="s">
        <v>165</v>
      </c>
      <c r="C37" s="267" t="s">
        <v>166</v>
      </c>
      <c r="D37" s="224" t="s">
        <v>164</v>
      </c>
      <c r="E37" s="230">
        <v>0.1</v>
      </c>
      <c r="F37" s="234"/>
      <c r="G37" s="235">
        <f>ROUND(E37*F37,2)</f>
        <v>0</v>
      </c>
      <c r="H37" s="234"/>
      <c r="I37" s="235">
        <f>ROUND(E37*H37,2)</f>
        <v>0</v>
      </c>
      <c r="J37" s="234"/>
      <c r="K37" s="235">
        <f>ROUND(E37*J37,2)</f>
        <v>0</v>
      </c>
      <c r="L37" s="235">
        <v>21</v>
      </c>
      <c r="M37" s="235">
        <f>G37*(1+L37/100)</f>
        <v>0</v>
      </c>
      <c r="N37" s="224">
        <v>0</v>
      </c>
      <c r="O37" s="224">
        <f>ROUND(E37*N37,5)</f>
        <v>0</v>
      </c>
      <c r="P37" s="224">
        <v>0</v>
      </c>
      <c r="Q37" s="224">
        <f>ROUND(E37*P37,5)</f>
        <v>0</v>
      </c>
      <c r="R37" s="224"/>
      <c r="S37" s="224"/>
      <c r="T37" s="225">
        <v>1.213</v>
      </c>
      <c r="U37" s="224">
        <f>ROUND(E37*T37,2)</f>
        <v>0.12</v>
      </c>
      <c r="V37" s="214"/>
      <c r="W37" s="214"/>
      <c r="X37" s="214"/>
      <c r="Y37" s="214"/>
      <c r="Z37" s="214"/>
      <c r="AA37" s="214"/>
      <c r="AB37" s="214"/>
      <c r="AC37" s="214"/>
      <c r="AD37" s="214"/>
      <c r="AE37" s="214" t="s">
        <v>107</v>
      </c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31" ht="12.75">
      <c r="A38" s="216" t="s">
        <v>102</v>
      </c>
      <c r="B38" s="223" t="s">
        <v>70</v>
      </c>
      <c r="C38" s="268" t="s">
        <v>71</v>
      </c>
      <c r="D38" s="226"/>
      <c r="E38" s="231"/>
      <c r="F38" s="236"/>
      <c r="G38" s="236">
        <f>SUMIF(AE39:AE55,"&lt;&gt;NOR",G39:G55)</f>
        <v>0</v>
      </c>
      <c r="H38" s="236"/>
      <c r="I38" s="236">
        <f>SUM(I39:I55)</f>
        <v>0</v>
      </c>
      <c r="J38" s="236"/>
      <c r="K38" s="236">
        <f>SUM(K39:K55)</f>
        <v>0</v>
      </c>
      <c r="L38" s="236"/>
      <c r="M38" s="236">
        <f>SUM(M39:M55)</f>
        <v>0</v>
      </c>
      <c r="N38" s="226"/>
      <c r="O38" s="226">
        <f>SUM(O39:O55)</f>
        <v>0.17066</v>
      </c>
      <c r="P38" s="226"/>
      <c r="Q38" s="226">
        <f>SUM(Q39:Q55)</f>
        <v>0</v>
      </c>
      <c r="R38" s="226"/>
      <c r="S38" s="226"/>
      <c r="T38" s="227"/>
      <c r="U38" s="226">
        <f>SUM(U39:U55)</f>
        <v>10.440000000000001</v>
      </c>
      <c r="AE38" t="s">
        <v>103</v>
      </c>
    </row>
    <row r="39" spans="1:60" ht="12.75" outlineLevel="1">
      <c r="A39" s="215">
        <v>24</v>
      </c>
      <c r="B39" s="222" t="s">
        <v>167</v>
      </c>
      <c r="C39" s="267" t="s">
        <v>168</v>
      </c>
      <c r="D39" s="224" t="s">
        <v>115</v>
      </c>
      <c r="E39" s="230">
        <v>7</v>
      </c>
      <c r="F39" s="234"/>
      <c r="G39" s="235">
        <f>ROUND(E39*F39,2)</f>
        <v>0</v>
      </c>
      <c r="H39" s="234"/>
      <c r="I39" s="235">
        <f>ROUND(E39*H39,2)</f>
        <v>0</v>
      </c>
      <c r="J39" s="234"/>
      <c r="K39" s="235">
        <f>ROUND(E39*J39,2)</f>
        <v>0</v>
      </c>
      <c r="L39" s="235">
        <v>21</v>
      </c>
      <c r="M39" s="235">
        <f>G39*(1+L39/100)</f>
        <v>0</v>
      </c>
      <c r="N39" s="224">
        <v>0.01455</v>
      </c>
      <c r="O39" s="224">
        <f>ROUND(E39*N39,5)</f>
        <v>0.10185</v>
      </c>
      <c r="P39" s="224">
        <v>0</v>
      </c>
      <c r="Q39" s="224">
        <f>ROUND(E39*P39,5)</f>
        <v>0</v>
      </c>
      <c r="R39" s="224"/>
      <c r="S39" s="224"/>
      <c r="T39" s="225">
        <v>0.784</v>
      </c>
      <c r="U39" s="224">
        <f>ROUND(E39*T39,2)</f>
        <v>5.49</v>
      </c>
      <c r="V39" s="214"/>
      <c r="W39" s="214"/>
      <c r="X39" s="214"/>
      <c r="Y39" s="214"/>
      <c r="Z39" s="214"/>
      <c r="AA39" s="214"/>
      <c r="AB39" s="214"/>
      <c r="AC39" s="214"/>
      <c r="AD39" s="214"/>
      <c r="AE39" s="214" t="s">
        <v>107</v>
      </c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ht="12.75" outlineLevel="1">
      <c r="A40" s="215">
        <v>25</v>
      </c>
      <c r="B40" s="222" t="s">
        <v>169</v>
      </c>
      <c r="C40" s="267" t="s">
        <v>170</v>
      </c>
      <c r="D40" s="224" t="s">
        <v>115</v>
      </c>
      <c r="E40" s="230">
        <v>1</v>
      </c>
      <c r="F40" s="234"/>
      <c r="G40" s="235">
        <f>ROUND(E40*F40,2)</f>
        <v>0</v>
      </c>
      <c r="H40" s="234"/>
      <c r="I40" s="235">
        <f>ROUND(E40*H40,2)</f>
        <v>0</v>
      </c>
      <c r="J40" s="234"/>
      <c r="K40" s="235">
        <f>ROUND(E40*J40,2)</f>
        <v>0</v>
      </c>
      <c r="L40" s="235">
        <v>21</v>
      </c>
      <c r="M40" s="235">
        <f>G40*(1+L40/100)</f>
        <v>0</v>
      </c>
      <c r="N40" s="224">
        <v>0.01249</v>
      </c>
      <c r="O40" s="224">
        <f>ROUND(E40*N40,5)</f>
        <v>0.01249</v>
      </c>
      <c r="P40" s="224">
        <v>0</v>
      </c>
      <c r="Q40" s="224">
        <f>ROUND(E40*P40,5)</f>
        <v>0</v>
      </c>
      <c r="R40" s="224"/>
      <c r="S40" s="224"/>
      <c r="T40" s="225">
        <v>0.704</v>
      </c>
      <c r="U40" s="224">
        <f>ROUND(E40*T40,2)</f>
        <v>0.7</v>
      </c>
      <c r="V40" s="214"/>
      <c r="W40" s="214"/>
      <c r="X40" s="214"/>
      <c r="Y40" s="214"/>
      <c r="Z40" s="214"/>
      <c r="AA40" s="214"/>
      <c r="AB40" s="214"/>
      <c r="AC40" s="214"/>
      <c r="AD40" s="214"/>
      <c r="AE40" s="214" t="s">
        <v>107</v>
      </c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ht="12.75" outlineLevel="1">
      <c r="A41" s="215">
        <v>26</v>
      </c>
      <c r="B41" s="222" t="s">
        <v>137</v>
      </c>
      <c r="C41" s="267" t="s">
        <v>138</v>
      </c>
      <c r="D41" s="224" t="s">
        <v>115</v>
      </c>
      <c r="E41" s="230">
        <v>2.5</v>
      </c>
      <c r="F41" s="234"/>
      <c r="G41" s="235">
        <f>ROUND(E41*F41,2)</f>
        <v>0</v>
      </c>
      <c r="H41" s="234"/>
      <c r="I41" s="235">
        <f>ROUND(E41*H41,2)</f>
        <v>0</v>
      </c>
      <c r="J41" s="234"/>
      <c r="K41" s="235">
        <f>ROUND(E41*J41,2)</f>
        <v>0</v>
      </c>
      <c r="L41" s="235">
        <v>21</v>
      </c>
      <c r="M41" s="235">
        <f>G41*(1+L41/100)</f>
        <v>0</v>
      </c>
      <c r="N41" s="224">
        <v>0.02169</v>
      </c>
      <c r="O41" s="224">
        <f>ROUND(E41*N41,5)</f>
        <v>0.05423</v>
      </c>
      <c r="P41" s="224">
        <v>0</v>
      </c>
      <c r="Q41" s="224">
        <f>ROUND(E41*P41,5)</f>
        <v>0</v>
      </c>
      <c r="R41" s="224"/>
      <c r="S41" s="224"/>
      <c r="T41" s="225">
        <v>0.793</v>
      </c>
      <c r="U41" s="224">
        <f>ROUND(E41*T41,2)</f>
        <v>1.98</v>
      </c>
      <c r="V41" s="214"/>
      <c r="W41" s="214"/>
      <c r="X41" s="214"/>
      <c r="Y41" s="214"/>
      <c r="Z41" s="214"/>
      <c r="AA41" s="214"/>
      <c r="AB41" s="214"/>
      <c r="AC41" s="214"/>
      <c r="AD41" s="214"/>
      <c r="AE41" s="214" t="s">
        <v>107</v>
      </c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ht="12.75" outlineLevel="1">
      <c r="A42" s="215">
        <v>27</v>
      </c>
      <c r="B42" s="222" t="s">
        <v>171</v>
      </c>
      <c r="C42" s="267" t="s">
        <v>149</v>
      </c>
      <c r="D42" s="224" t="s">
        <v>106</v>
      </c>
      <c r="E42" s="230">
        <v>1</v>
      </c>
      <c r="F42" s="234"/>
      <c r="G42" s="235">
        <f>ROUND(E42*F42,2)</f>
        <v>0</v>
      </c>
      <c r="H42" s="234"/>
      <c r="I42" s="235">
        <f>ROUND(E42*H42,2)</f>
        <v>0</v>
      </c>
      <c r="J42" s="234"/>
      <c r="K42" s="235">
        <f>ROUND(E42*J42,2)</f>
        <v>0</v>
      </c>
      <c r="L42" s="235">
        <v>21</v>
      </c>
      <c r="M42" s="235">
        <f>G42*(1+L42/100)</f>
        <v>0</v>
      </c>
      <c r="N42" s="224">
        <v>0</v>
      </c>
      <c r="O42" s="224">
        <f>ROUND(E42*N42,5)</f>
        <v>0</v>
      </c>
      <c r="P42" s="224">
        <v>0</v>
      </c>
      <c r="Q42" s="224">
        <f>ROUND(E42*P42,5)</f>
        <v>0</v>
      </c>
      <c r="R42" s="224"/>
      <c r="S42" s="224"/>
      <c r="T42" s="225">
        <v>0</v>
      </c>
      <c r="U42" s="224">
        <f>ROUND(E42*T42,2)</f>
        <v>0</v>
      </c>
      <c r="V42" s="214"/>
      <c r="W42" s="214"/>
      <c r="X42" s="214"/>
      <c r="Y42" s="214"/>
      <c r="Z42" s="214"/>
      <c r="AA42" s="214"/>
      <c r="AB42" s="214"/>
      <c r="AC42" s="214"/>
      <c r="AD42" s="214"/>
      <c r="AE42" s="214" t="s">
        <v>107</v>
      </c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ht="12.75" outlineLevel="1">
      <c r="A43" s="215">
        <v>28</v>
      </c>
      <c r="B43" s="222" t="s">
        <v>172</v>
      </c>
      <c r="C43" s="267" t="s">
        <v>173</v>
      </c>
      <c r="D43" s="224" t="s">
        <v>106</v>
      </c>
      <c r="E43" s="230">
        <v>1</v>
      </c>
      <c r="F43" s="234"/>
      <c r="G43" s="235">
        <f>ROUND(E43*F43,2)</f>
        <v>0</v>
      </c>
      <c r="H43" s="234"/>
      <c r="I43" s="235">
        <f>ROUND(E43*H43,2)</f>
        <v>0</v>
      </c>
      <c r="J43" s="234"/>
      <c r="K43" s="235">
        <f>ROUND(E43*J43,2)</f>
        <v>0</v>
      </c>
      <c r="L43" s="235">
        <v>21</v>
      </c>
      <c r="M43" s="235">
        <f>G43*(1+L43/100)</f>
        <v>0</v>
      </c>
      <c r="N43" s="224">
        <v>0</v>
      </c>
      <c r="O43" s="224">
        <f>ROUND(E43*N43,5)</f>
        <v>0</v>
      </c>
      <c r="P43" s="224">
        <v>0</v>
      </c>
      <c r="Q43" s="224">
        <f>ROUND(E43*P43,5)</f>
        <v>0</v>
      </c>
      <c r="R43" s="224"/>
      <c r="S43" s="224"/>
      <c r="T43" s="225">
        <v>0</v>
      </c>
      <c r="U43" s="224">
        <f>ROUND(E43*T43,2)</f>
        <v>0</v>
      </c>
      <c r="V43" s="214"/>
      <c r="W43" s="214"/>
      <c r="X43" s="214"/>
      <c r="Y43" s="214"/>
      <c r="Z43" s="214"/>
      <c r="AA43" s="214"/>
      <c r="AB43" s="214"/>
      <c r="AC43" s="214"/>
      <c r="AD43" s="214"/>
      <c r="AE43" s="214" t="s">
        <v>107</v>
      </c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ht="12.75" outlineLevel="1">
      <c r="A44" s="215">
        <v>29</v>
      </c>
      <c r="B44" s="222" t="s">
        <v>152</v>
      </c>
      <c r="C44" s="267" t="s">
        <v>153</v>
      </c>
      <c r="D44" s="224" t="s">
        <v>115</v>
      </c>
      <c r="E44" s="230">
        <v>10.5</v>
      </c>
      <c r="F44" s="234"/>
      <c r="G44" s="235">
        <f>ROUND(E44*F44,2)</f>
        <v>0</v>
      </c>
      <c r="H44" s="234"/>
      <c r="I44" s="235">
        <f>ROUND(E44*H44,2)</f>
        <v>0</v>
      </c>
      <c r="J44" s="234"/>
      <c r="K44" s="235">
        <f>ROUND(E44*J44,2)</f>
        <v>0</v>
      </c>
      <c r="L44" s="235">
        <v>21</v>
      </c>
      <c r="M44" s="235">
        <f>G44*(1+L44/100)</f>
        <v>0</v>
      </c>
      <c r="N44" s="224">
        <v>9E-05</v>
      </c>
      <c r="O44" s="224">
        <f>ROUND(E44*N44,5)</f>
        <v>0.00095</v>
      </c>
      <c r="P44" s="224">
        <v>0</v>
      </c>
      <c r="Q44" s="224">
        <f>ROUND(E44*P44,5)</f>
        <v>0</v>
      </c>
      <c r="R44" s="224"/>
      <c r="S44" s="224"/>
      <c r="T44" s="225">
        <v>0.116</v>
      </c>
      <c r="U44" s="224">
        <f>ROUND(E44*T44,2)</f>
        <v>1.22</v>
      </c>
      <c r="V44" s="214"/>
      <c r="W44" s="214"/>
      <c r="X44" s="214"/>
      <c r="Y44" s="214"/>
      <c r="Z44" s="214"/>
      <c r="AA44" s="214"/>
      <c r="AB44" s="214"/>
      <c r="AC44" s="214"/>
      <c r="AD44" s="214"/>
      <c r="AE44" s="214" t="s">
        <v>107</v>
      </c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ht="12.75" outlineLevel="1">
      <c r="A45" s="215">
        <v>30</v>
      </c>
      <c r="B45" s="222" t="s">
        <v>174</v>
      </c>
      <c r="C45" s="267" t="s">
        <v>175</v>
      </c>
      <c r="D45" s="224" t="s">
        <v>106</v>
      </c>
      <c r="E45" s="230">
        <v>1</v>
      </c>
      <c r="F45" s="234"/>
      <c r="G45" s="235">
        <f>ROUND(E45*F45,2)</f>
        <v>0</v>
      </c>
      <c r="H45" s="234"/>
      <c r="I45" s="235">
        <f>ROUND(E45*H45,2)</f>
        <v>0</v>
      </c>
      <c r="J45" s="234"/>
      <c r="K45" s="235">
        <f>ROUND(E45*J45,2)</f>
        <v>0</v>
      </c>
      <c r="L45" s="235">
        <v>21</v>
      </c>
      <c r="M45" s="235">
        <f>G45*(1+L45/100)</f>
        <v>0</v>
      </c>
      <c r="N45" s="224">
        <v>0.00014</v>
      </c>
      <c r="O45" s="224">
        <f>ROUND(E45*N45,5)</f>
        <v>0.00014</v>
      </c>
      <c r="P45" s="224">
        <v>0</v>
      </c>
      <c r="Q45" s="224">
        <f>ROUND(E45*P45,5)</f>
        <v>0</v>
      </c>
      <c r="R45" s="224"/>
      <c r="S45" s="224"/>
      <c r="T45" s="225">
        <v>0</v>
      </c>
      <c r="U45" s="224">
        <f>ROUND(E45*T45,2)</f>
        <v>0</v>
      </c>
      <c r="V45" s="214"/>
      <c r="W45" s="214"/>
      <c r="X45" s="214"/>
      <c r="Y45" s="214"/>
      <c r="Z45" s="214"/>
      <c r="AA45" s="214"/>
      <c r="AB45" s="214"/>
      <c r="AC45" s="214"/>
      <c r="AD45" s="214"/>
      <c r="AE45" s="214" t="s">
        <v>132</v>
      </c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ht="12.75" outlineLevel="1">
      <c r="A46" s="215">
        <v>31</v>
      </c>
      <c r="B46" s="222" t="s">
        <v>176</v>
      </c>
      <c r="C46" s="267" t="s">
        <v>177</v>
      </c>
      <c r="D46" s="224" t="s">
        <v>143</v>
      </c>
      <c r="E46" s="230">
        <v>1</v>
      </c>
      <c r="F46" s="234"/>
      <c r="G46" s="235">
        <f>ROUND(E46*F46,2)</f>
        <v>0</v>
      </c>
      <c r="H46" s="234"/>
      <c r="I46" s="235">
        <f>ROUND(E46*H46,2)</f>
        <v>0</v>
      </c>
      <c r="J46" s="234"/>
      <c r="K46" s="235">
        <f>ROUND(E46*J46,2)</f>
        <v>0</v>
      </c>
      <c r="L46" s="235">
        <v>21</v>
      </c>
      <c r="M46" s="235">
        <f>G46*(1+L46/100)</f>
        <v>0</v>
      </c>
      <c r="N46" s="224">
        <v>0.0004</v>
      </c>
      <c r="O46" s="224">
        <f>ROUND(E46*N46,5)</f>
        <v>0.0004</v>
      </c>
      <c r="P46" s="224">
        <v>0</v>
      </c>
      <c r="Q46" s="224">
        <f>ROUND(E46*P46,5)</f>
        <v>0</v>
      </c>
      <c r="R46" s="224"/>
      <c r="S46" s="224"/>
      <c r="T46" s="225">
        <v>0</v>
      </c>
      <c r="U46" s="224">
        <f>ROUND(E46*T46,2)</f>
        <v>0</v>
      </c>
      <c r="V46" s="214"/>
      <c r="W46" s="214"/>
      <c r="X46" s="214"/>
      <c r="Y46" s="214"/>
      <c r="Z46" s="214"/>
      <c r="AA46" s="214"/>
      <c r="AB46" s="214"/>
      <c r="AC46" s="214"/>
      <c r="AD46" s="214"/>
      <c r="AE46" s="214" t="s">
        <v>132</v>
      </c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ht="12.75" outlineLevel="1">
      <c r="A47" s="215">
        <v>32</v>
      </c>
      <c r="B47" s="222" t="s">
        <v>178</v>
      </c>
      <c r="C47" s="267" t="s">
        <v>179</v>
      </c>
      <c r="D47" s="224" t="s">
        <v>143</v>
      </c>
      <c r="E47" s="230">
        <v>1</v>
      </c>
      <c r="F47" s="234"/>
      <c r="G47" s="235">
        <f>ROUND(E47*F47,2)</f>
        <v>0</v>
      </c>
      <c r="H47" s="234"/>
      <c r="I47" s="235">
        <f>ROUND(E47*H47,2)</f>
        <v>0</v>
      </c>
      <c r="J47" s="234"/>
      <c r="K47" s="235">
        <f>ROUND(E47*J47,2)</f>
        <v>0</v>
      </c>
      <c r="L47" s="235">
        <v>21</v>
      </c>
      <c r="M47" s="235">
        <f>G47*(1+L47/100)</f>
        <v>0</v>
      </c>
      <c r="N47" s="224">
        <v>0.0006</v>
      </c>
      <c r="O47" s="224">
        <f>ROUND(E47*N47,5)</f>
        <v>0.0006</v>
      </c>
      <c r="P47" s="224">
        <v>0</v>
      </c>
      <c r="Q47" s="224">
        <f>ROUND(E47*P47,5)</f>
        <v>0</v>
      </c>
      <c r="R47" s="224"/>
      <c r="S47" s="224"/>
      <c r="T47" s="225">
        <v>0</v>
      </c>
      <c r="U47" s="224">
        <f>ROUND(E47*T47,2)</f>
        <v>0</v>
      </c>
      <c r="V47" s="214"/>
      <c r="W47" s="214"/>
      <c r="X47" s="214"/>
      <c r="Y47" s="214"/>
      <c r="Z47" s="214"/>
      <c r="AA47" s="214"/>
      <c r="AB47" s="214"/>
      <c r="AC47" s="214"/>
      <c r="AD47" s="214"/>
      <c r="AE47" s="214" t="s">
        <v>132</v>
      </c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ht="12.75" outlineLevel="1">
      <c r="A48" s="215">
        <v>33</v>
      </c>
      <c r="B48" s="222" t="s">
        <v>180</v>
      </c>
      <c r="C48" s="267" t="s">
        <v>181</v>
      </c>
      <c r="D48" s="224" t="s">
        <v>120</v>
      </c>
      <c r="E48" s="230">
        <v>2</v>
      </c>
      <c r="F48" s="234"/>
      <c r="G48" s="235">
        <f>ROUND(E48*F48,2)</f>
        <v>0</v>
      </c>
      <c r="H48" s="234"/>
      <c r="I48" s="235">
        <f>ROUND(E48*H48,2)</f>
        <v>0</v>
      </c>
      <c r="J48" s="234"/>
      <c r="K48" s="235">
        <f>ROUND(E48*J48,2)</f>
        <v>0</v>
      </c>
      <c r="L48" s="235">
        <v>21</v>
      </c>
      <c r="M48" s="235">
        <f>G48*(1+L48/100)</f>
        <v>0</v>
      </c>
      <c r="N48" s="224">
        <v>0</v>
      </c>
      <c r="O48" s="224">
        <f>ROUND(E48*N48,5)</f>
        <v>0</v>
      </c>
      <c r="P48" s="224">
        <v>0</v>
      </c>
      <c r="Q48" s="224">
        <f>ROUND(E48*P48,5)</f>
        <v>0</v>
      </c>
      <c r="R48" s="224"/>
      <c r="S48" s="224"/>
      <c r="T48" s="225">
        <v>0</v>
      </c>
      <c r="U48" s="224">
        <f>ROUND(E48*T48,2)</f>
        <v>0</v>
      </c>
      <c r="V48" s="214"/>
      <c r="W48" s="214"/>
      <c r="X48" s="214"/>
      <c r="Y48" s="214"/>
      <c r="Z48" s="214"/>
      <c r="AA48" s="214"/>
      <c r="AB48" s="214"/>
      <c r="AC48" s="214"/>
      <c r="AD48" s="214"/>
      <c r="AE48" s="214" t="s">
        <v>107</v>
      </c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ht="12.75" outlineLevel="1">
      <c r="A49" s="215">
        <v>34</v>
      </c>
      <c r="B49" s="222" t="s">
        <v>182</v>
      </c>
      <c r="C49" s="267" t="s">
        <v>183</v>
      </c>
      <c r="D49" s="224" t="s">
        <v>143</v>
      </c>
      <c r="E49" s="230">
        <v>2</v>
      </c>
      <c r="F49" s="234"/>
      <c r="G49" s="235">
        <f>ROUND(E49*F49,2)</f>
        <v>0</v>
      </c>
      <c r="H49" s="234"/>
      <c r="I49" s="235">
        <f>ROUND(E49*H49,2)</f>
        <v>0</v>
      </c>
      <c r="J49" s="234"/>
      <c r="K49" s="235">
        <f>ROUND(E49*J49,2)</f>
        <v>0</v>
      </c>
      <c r="L49" s="235">
        <v>21</v>
      </c>
      <c r="M49" s="235">
        <f>G49*(1+L49/100)</f>
        <v>0</v>
      </c>
      <c r="N49" s="224">
        <v>0</v>
      </c>
      <c r="O49" s="224">
        <f>ROUND(E49*N49,5)</f>
        <v>0</v>
      </c>
      <c r="P49" s="224">
        <v>0</v>
      </c>
      <c r="Q49" s="224">
        <f>ROUND(E49*P49,5)</f>
        <v>0</v>
      </c>
      <c r="R49" s="224"/>
      <c r="S49" s="224"/>
      <c r="T49" s="225">
        <v>0.166</v>
      </c>
      <c r="U49" s="224">
        <f>ROUND(E49*T49,2)</f>
        <v>0.33</v>
      </c>
      <c r="V49" s="214"/>
      <c r="W49" s="214"/>
      <c r="X49" s="214"/>
      <c r="Y49" s="214"/>
      <c r="Z49" s="214"/>
      <c r="AA49" s="214"/>
      <c r="AB49" s="214"/>
      <c r="AC49" s="214"/>
      <c r="AD49" s="214"/>
      <c r="AE49" s="214" t="s">
        <v>107</v>
      </c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ht="12.75" outlineLevel="1">
      <c r="A50" s="215">
        <v>35</v>
      </c>
      <c r="B50" s="222" t="s">
        <v>184</v>
      </c>
      <c r="C50" s="267" t="s">
        <v>183</v>
      </c>
      <c r="D50" s="224" t="s">
        <v>143</v>
      </c>
      <c r="E50" s="230">
        <v>1</v>
      </c>
      <c r="F50" s="234"/>
      <c r="G50" s="235">
        <f>ROUND(E50*F50,2)</f>
        <v>0</v>
      </c>
      <c r="H50" s="234"/>
      <c r="I50" s="235">
        <f>ROUND(E50*H50,2)</f>
        <v>0</v>
      </c>
      <c r="J50" s="234"/>
      <c r="K50" s="235">
        <f>ROUND(E50*J50,2)</f>
        <v>0</v>
      </c>
      <c r="L50" s="235">
        <v>21</v>
      </c>
      <c r="M50" s="235">
        <f>G50*(1+L50/100)</f>
        <v>0</v>
      </c>
      <c r="N50" s="224">
        <v>0</v>
      </c>
      <c r="O50" s="224">
        <f>ROUND(E50*N50,5)</f>
        <v>0</v>
      </c>
      <c r="P50" s="224">
        <v>0</v>
      </c>
      <c r="Q50" s="224">
        <f>ROUND(E50*P50,5)</f>
        <v>0</v>
      </c>
      <c r="R50" s="224"/>
      <c r="S50" s="224"/>
      <c r="T50" s="225">
        <v>0.206</v>
      </c>
      <c r="U50" s="224">
        <f>ROUND(E50*T50,2)</f>
        <v>0.21</v>
      </c>
      <c r="V50" s="214"/>
      <c r="W50" s="214"/>
      <c r="X50" s="214"/>
      <c r="Y50" s="214"/>
      <c r="Z50" s="214"/>
      <c r="AA50" s="214"/>
      <c r="AB50" s="214"/>
      <c r="AC50" s="214"/>
      <c r="AD50" s="214"/>
      <c r="AE50" s="214" t="s">
        <v>107</v>
      </c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ht="22.5" outlineLevel="1">
      <c r="A51" s="215">
        <v>36</v>
      </c>
      <c r="B51" s="222" t="s">
        <v>185</v>
      </c>
      <c r="C51" s="267" t="s">
        <v>186</v>
      </c>
      <c r="D51" s="224" t="s">
        <v>106</v>
      </c>
      <c r="E51" s="230">
        <v>1</v>
      </c>
      <c r="F51" s="234"/>
      <c r="G51" s="235">
        <f>ROUND(E51*F51,2)</f>
        <v>0</v>
      </c>
      <c r="H51" s="234"/>
      <c r="I51" s="235">
        <f>ROUND(E51*H51,2)</f>
        <v>0</v>
      </c>
      <c r="J51" s="234"/>
      <c r="K51" s="235">
        <f>ROUND(E51*J51,2)</f>
        <v>0</v>
      </c>
      <c r="L51" s="235">
        <v>21</v>
      </c>
      <c r="M51" s="235">
        <f>G51*(1+L51/100)</f>
        <v>0</v>
      </c>
      <c r="N51" s="224">
        <v>0</v>
      </c>
      <c r="O51" s="224">
        <f>ROUND(E51*N51,5)</f>
        <v>0</v>
      </c>
      <c r="P51" s="224">
        <v>0</v>
      </c>
      <c r="Q51" s="224">
        <f>ROUND(E51*P51,5)</f>
        <v>0</v>
      </c>
      <c r="R51" s="224"/>
      <c r="S51" s="224"/>
      <c r="T51" s="225">
        <v>0</v>
      </c>
      <c r="U51" s="224">
        <f>ROUND(E51*T51,2)</f>
        <v>0</v>
      </c>
      <c r="V51" s="214"/>
      <c r="W51" s="214"/>
      <c r="X51" s="214"/>
      <c r="Y51" s="214"/>
      <c r="Z51" s="214"/>
      <c r="AA51" s="214"/>
      <c r="AB51" s="214"/>
      <c r="AC51" s="214"/>
      <c r="AD51" s="214"/>
      <c r="AE51" s="214" t="s">
        <v>107</v>
      </c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ht="45" outlineLevel="1">
      <c r="A52" s="215"/>
      <c r="B52" s="222"/>
      <c r="C52" s="269" t="s">
        <v>187</v>
      </c>
      <c r="D52" s="228"/>
      <c r="E52" s="232"/>
      <c r="F52" s="237"/>
      <c r="G52" s="238"/>
      <c r="H52" s="235"/>
      <c r="I52" s="235"/>
      <c r="J52" s="235"/>
      <c r="K52" s="235"/>
      <c r="L52" s="235"/>
      <c r="M52" s="235"/>
      <c r="N52" s="224"/>
      <c r="O52" s="224"/>
      <c r="P52" s="224"/>
      <c r="Q52" s="224"/>
      <c r="R52" s="224"/>
      <c r="S52" s="224"/>
      <c r="T52" s="225"/>
      <c r="U52" s="224"/>
      <c r="V52" s="214"/>
      <c r="W52" s="214"/>
      <c r="X52" s="214"/>
      <c r="Y52" s="214"/>
      <c r="Z52" s="214"/>
      <c r="AA52" s="214"/>
      <c r="AB52" s="214"/>
      <c r="AC52" s="214"/>
      <c r="AD52" s="214"/>
      <c r="AE52" s="214" t="s">
        <v>134</v>
      </c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7" t="str">
        <f>C52</f>
        <v>Cenová nabídka je na dodávku a montáž požárního uzávěru.Zárubně jsou osazeny metodou navařením na ocelové trny vetknuté do zdiva, zednické zapravení si zajistí stavba. Montáž dveří včetně příslušenství (kování,vložka,samozavírač).Samozavírač pouze na aktivním křídle.Doprava kalkulována do Lednice.</v>
      </c>
      <c r="BB52" s="214"/>
      <c r="BC52" s="214"/>
      <c r="BD52" s="214"/>
      <c r="BE52" s="214"/>
      <c r="BF52" s="214"/>
      <c r="BG52" s="214"/>
      <c r="BH52" s="214"/>
    </row>
    <row r="53" spans="1:60" ht="12.75" outlineLevel="1">
      <c r="A53" s="215">
        <v>37</v>
      </c>
      <c r="B53" s="222" t="s">
        <v>188</v>
      </c>
      <c r="C53" s="267" t="s">
        <v>189</v>
      </c>
      <c r="D53" s="224" t="s">
        <v>120</v>
      </c>
      <c r="E53" s="230">
        <v>8</v>
      </c>
      <c r="F53" s="234"/>
      <c r="G53" s="235">
        <f>ROUND(E53*F53,2)</f>
        <v>0</v>
      </c>
      <c r="H53" s="234"/>
      <c r="I53" s="235">
        <f>ROUND(E53*H53,2)</f>
        <v>0</v>
      </c>
      <c r="J53" s="234"/>
      <c r="K53" s="235">
        <f>ROUND(E53*J53,2)</f>
        <v>0</v>
      </c>
      <c r="L53" s="235">
        <v>21</v>
      </c>
      <c r="M53" s="235">
        <f>G53*(1+L53/100)</f>
        <v>0</v>
      </c>
      <c r="N53" s="224">
        <v>0</v>
      </c>
      <c r="O53" s="224">
        <f>ROUND(E53*N53,5)</f>
        <v>0</v>
      </c>
      <c r="P53" s="224">
        <v>0</v>
      </c>
      <c r="Q53" s="224">
        <f>ROUND(E53*P53,5)</f>
        <v>0</v>
      </c>
      <c r="R53" s="224"/>
      <c r="S53" s="224"/>
      <c r="T53" s="225">
        <v>0</v>
      </c>
      <c r="U53" s="224">
        <f>ROUND(E53*T53,2)</f>
        <v>0</v>
      </c>
      <c r="V53" s="214"/>
      <c r="W53" s="214"/>
      <c r="X53" s="214"/>
      <c r="Y53" s="214"/>
      <c r="Z53" s="214"/>
      <c r="AA53" s="214"/>
      <c r="AB53" s="214"/>
      <c r="AC53" s="214"/>
      <c r="AD53" s="214"/>
      <c r="AE53" s="214" t="s">
        <v>107</v>
      </c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ht="12.75" outlineLevel="1">
      <c r="A54" s="215">
        <v>38</v>
      </c>
      <c r="B54" s="222" t="s">
        <v>162</v>
      </c>
      <c r="C54" s="267" t="s">
        <v>163</v>
      </c>
      <c r="D54" s="224" t="s">
        <v>164</v>
      </c>
      <c r="E54" s="230">
        <v>0.2</v>
      </c>
      <c r="F54" s="234"/>
      <c r="G54" s="235">
        <f>ROUND(E54*F54,2)</f>
        <v>0</v>
      </c>
      <c r="H54" s="234"/>
      <c r="I54" s="235">
        <f>ROUND(E54*H54,2)</f>
        <v>0</v>
      </c>
      <c r="J54" s="234"/>
      <c r="K54" s="235">
        <f>ROUND(E54*J54,2)</f>
        <v>0</v>
      </c>
      <c r="L54" s="235">
        <v>21</v>
      </c>
      <c r="M54" s="235">
        <f>G54*(1+L54/100)</f>
        <v>0</v>
      </c>
      <c r="N54" s="224">
        <v>0</v>
      </c>
      <c r="O54" s="224">
        <f>ROUND(E54*N54,5)</f>
        <v>0</v>
      </c>
      <c r="P54" s="224">
        <v>0</v>
      </c>
      <c r="Q54" s="224">
        <f>ROUND(E54*P54,5)</f>
        <v>0</v>
      </c>
      <c r="R54" s="224"/>
      <c r="S54" s="224"/>
      <c r="T54" s="225">
        <v>1.333</v>
      </c>
      <c r="U54" s="224">
        <f>ROUND(E54*T54,2)</f>
        <v>0.27</v>
      </c>
      <c r="V54" s="214"/>
      <c r="W54" s="214"/>
      <c r="X54" s="214"/>
      <c r="Y54" s="214"/>
      <c r="Z54" s="214"/>
      <c r="AA54" s="214"/>
      <c r="AB54" s="214"/>
      <c r="AC54" s="214"/>
      <c r="AD54" s="214"/>
      <c r="AE54" s="214" t="s">
        <v>107</v>
      </c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ht="12.75" outlineLevel="1">
      <c r="A55" s="215">
        <v>39</v>
      </c>
      <c r="B55" s="222" t="s">
        <v>165</v>
      </c>
      <c r="C55" s="267" t="s">
        <v>166</v>
      </c>
      <c r="D55" s="224" t="s">
        <v>164</v>
      </c>
      <c r="E55" s="230">
        <v>0.2</v>
      </c>
      <c r="F55" s="234"/>
      <c r="G55" s="235">
        <f>ROUND(E55*F55,2)</f>
        <v>0</v>
      </c>
      <c r="H55" s="234"/>
      <c r="I55" s="235">
        <f>ROUND(E55*H55,2)</f>
        <v>0</v>
      </c>
      <c r="J55" s="234"/>
      <c r="K55" s="235">
        <f>ROUND(E55*J55,2)</f>
        <v>0</v>
      </c>
      <c r="L55" s="235">
        <v>21</v>
      </c>
      <c r="M55" s="235">
        <f>G55*(1+L55/100)</f>
        <v>0</v>
      </c>
      <c r="N55" s="224">
        <v>0</v>
      </c>
      <c r="O55" s="224">
        <f>ROUND(E55*N55,5)</f>
        <v>0</v>
      </c>
      <c r="P55" s="224">
        <v>0</v>
      </c>
      <c r="Q55" s="224">
        <f>ROUND(E55*P55,5)</f>
        <v>0</v>
      </c>
      <c r="R55" s="224"/>
      <c r="S55" s="224"/>
      <c r="T55" s="225">
        <v>1.213</v>
      </c>
      <c r="U55" s="224">
        <f>ROUND(E55*T55,2)</f>
        <v>0.24</v>
      </c>
      <c r="V55" s="214"/>
      <c r="W55" s="214"/>
      <c r="X55" s="214"/>
      <c r="Y55" s="214"/>
      <c r="Z55" s="214"/>
      <c r="AA55" s="214"/>
      <c r="AB55" s="214"/>
      <c r="AC55" s="214"/>
      <c r="AD55" s="214"/>
      <c r="AE55" s="214" t="s">
        <v>107</v>
      </c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31" ht="12.75">
      <c r="A56" s="216" t="s">
        <v>102</v>
      </c>
      <c r="B56" s="223" t="s">
        <v>72</v>
      </c>
      <c r="C56" s="268" t="s">
        <v>73</v>
      </c>
      <c r="D56" s="226"/>
      <c r="E56" s="231"/>
      <c r="F56" s="236"/>
      <c r="G56" s="236">
        <f>SUMIF(AE57:AE73,"&lt;&gt;NOR",G57:G73)</f>
        <v>0</v>
      </c>
      <c r="H56" s="236"/>
      <c r="I56" s="236">
        <f>SUM(I57:I73)</f>
        <v>0</v>
      </c>
      <c r="J56" s="236"/>
      <c r="K56" s="236">
        <f>SUM(K57:K73)</f>
        <v>0</v>
      </c>
      <c r="L56" s="236"/>
      <c r="M56" s="236">
        <f>SUM(M57:M73)</f>
        <v>0</v>
      </c>
      <c r="N56" s="226"/>
      <c r="O56" s="226">
        <f>SUM(O57:O73)</f>
        <v>0.01524</v>
      </c>
      <c r="P56" s="226"/>
      <c r="Q56" s="226">
        <f>SUM(Q57:Q73)</f>
        <v>0.054</v>
      </c>
      <c r="R56" s="226"/>
      <c r="S56" s="226"/>
      <c r="T56" s="227"/>
      <c r="U56" s="226">
        <f>SUM(U57:U73)</f>
        <v>0.94</v>
      </c>
      <c r="AE56" t="s">
        <v>103</v>
      </c>
    </row>
    <row r="57" spans="1:60" ht="12.75" outlineLevel="1">
      <c r="A57" s="215">
        <v>40</v>
      </c>
      <c r="B57" s="222" t="s">
        <v>190</v>
      </c>
      <c r="C57" s="267" t="s">
        <v>191</v>
      </c>
      <c r="D57" s="224" t="s">
        <v>143</v>
      </c>
      <c r="E57" s="230">
        <v>1</v>
      </c>
      <c r="F57" s="234"/>
      <c r="G57" s="235">
        <f>ROUND(E57*F57,2)</f>
        <v>0</v>
      </c>
      <c r="H57" s="234"/>
      <c r="I57" s="235">
        <f>ROUND(E57*H57,2)</f>
        <v>0</v>
      </c>
      <c r="J57" s="234"/>
      <c r="K57" s="235">
        <f>ROUND(E57*J57,2)</f>
        <v>0</v>
      </c>
      <c r="L57" s="235">
        <v>21</v>
      </c>
      <c r="M57" s="235">
        <f>G57*(1+L57/100)</f>
        <v>0</v>
      </c>
      <c r="N57" s="224">
        <v>0.00034</v>
      </c>
      <c r="O57" s="224">
        <f>ROUND(E57*N57,5)</f>
        <v>0.00034</v>
      </c>
      <c r="P57" s="224">
        <v>0.054</v>
      </c>
      <c r="Q57" s="224">
        <f>ROUND(E57*P57,5)</f>
        <v>0.054</v>
      </c>
      <c r="R57" s="224"/>
      <c r="S57" s="224"/>
      <c r="T57" s="225">
        <v>0.381</v>
      </c>
      <c r="U57" s="224">
        <f>ROUND(E57*T57,2)</f>
        <v>0.38</v>
      </c>
      <c r="V57" s="214"/>
      <c r="W57" s="214"/>
      <c r="X57" s="214"/>
      <c r="Y57" s="214"/>
      <c r="Z57" s="214"/>
      <c r="AA57" s="214"/>
      <c r="AB57" s="214"/>
      <c r="AC57" s="214"/>
      <c r="AD57" s="214"/>
      <c r="AE57" s="214" t="s">
        <v>107</v>
      </c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ht="22.5" outlineLevel="1">
      <c r="A58" s="215">
        <v>41</v>
      </c>
      <c r="B58" s="222" t="s">
        <v>192</v>
      </c>
      <c r="C58" s="267" t="s">
        <v>193</v>
      </c>
      <c r="D58" s="224" t="s">
        <v>106</v>
      </c>
      <c r="E58" s="230">
        <v>1</v>
      </c>
      <c r="F58" s="234"/>
      <c r="G58" s="235">
        <f>ROUND(E58*F58,2)</f>
        <v>0</v>
      </c>
      <c r="H58" s="234"/>
      <c r="I58" s="235">
        <f>ROUND(E58*H58,2)</f>
        <v>0</v>
      </c>
      <c r="J58" s="234"/>
      <c r="K58" s="235">
        <f>ROUND(E58*J58,2)</f>
        <v>0</v>
      </c>
      <c r="L58" s="235">
        <v>21</v>
      </c>
      <c r="M58" s="235">
        <f>G58*(1+L58/100)</f>
        <v>0</v>
      </c>
      <c r="N58" s="224">
        <v>0</v>
      </c>
      <c r="O58" s="224">
        <f>ROUND(E58*N58,5)</f>
        <v>0</v>
      </c>
      <c r="P58" s="224">
        <v>0</v>
      </c>
      <c r="Q58" s="224">
        <f>ROUND(E58*P58,5)</f>
        <v>0</v>
      </c>
      <c r="R58" s="224"/>
      <c r="S58" s="224"/>
      <c r="T58" s="225">
        <v>0</v>
      </c>
      <c r="U58" s="224">
        <f>ROUND(E58*T58,2)</f>
        <v>0</v>
      </c>
      <c r="V58" s="214"/>
      <c r="W58" s="214"/>
      <c r="X58" s="214"/>
      <c r="Y58" s="214"/>
      <c r="Z58" s="214"/>
      <c r="AA58" s="214"/>
      <c r="AB58" s="214"/>
      <c r="AC58" s="214"/>
      <c r="AD58" s="214"/>
      <c r="AE58" s="214" t="s">
        <v>132</v>
      </c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ht="12.75" outlineLevel="1">
      <c r="A59" s="215">
        <v>42</v>
      </c>
      <c r="B59" s="222" t="s">
        <v>194</v>
      </c>
      <c r="C59" s="267" t="s">
        <v>195</v>
      </c>
      <c r="D59" s="224" t="s">
        <v>106</v>
      </c>
      <c r="E59" s="230">
        <v>1</v>
      </c>
      <c r="F59" s="234"/>
      <c r="G59" s="235">
        <f>ROUND(E59*F59,2)</f>
        <v>0</v>
      </c>
      <c r="H59" s="234"/>
      <c r="I59" s="235">
        <f>ROUND(E59*H59,2)</f>
        <v>0</v>
      </c>
      <c r="J59" s="234"/>
      <c r="K59" s="235">
        <f>ROUND(E59*J59,2)</f>
        <v>0</v>
      </c>
      <c r="L59" s="235">
        <v>21</v>
      </c>
      <c r="M59" s="235">
        <f>G59*(1+L59/100)</f>
        <v>0</v>
      </c>
      <c r="N59" s="224">
        <v>0</v>
      </c>
      <c r="O59" s="224">
        <f>ROUND(E59*N59,5)</f>
        <v>0</v>
      </c>
      <c r="P59" s="224">
        <v>0</v>
      </c>
      <c r="Q59" s="224">
        <f>ROUND(E59*P59,5)</f>
        <v>0</v>
      </c>
      <c r="R59" s="224"/>
      <c r="S59" s="224"/>
      <c r="T59" s="225">
        <v>0</v>
      </c>
      <c r="U59" s="224">
        <f>ROUND(E59*T59,2)</f>
        <v>0</v>
      </c>
      <c r="V59" s="214"/>
      <c r="W59" s="214"/>
      <c r="X59" s="214"/>
      <c r="Y59" s="214"/>
      <c r="Z59" s="214"/>
      <c r="AA59" s="214"/>
      <c r="AB59" s="214"/>
      <c r="AC59" s="214"/>
      <c r="AD59" s="214"/>
      <c r="AE59" s="214" t="s">
        <v>132</v>
      </c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ht="12.75" outlineLevel="1">
      <c r="A60" s="215">
        <v>43</v>
      </c>
      <c r="B60" s="222" t="s">
        <v>196</v>
      </c>
      <c r="C60" s="267" t="s">
        <v>197</v>
      </c>
      <c r="D60" s="224" t="s">
        <v>106</v>
      </c>
      <c r="E60" s="230">
        <v>1</v>
      </c>
      <c r="F60" s="234"/>
      <c r="G60" s="235">
        <f>ROUND(E60*F60,2)</f>
        <v>0</v>
      </c>
      <c r="H60" s="234"/>
      <c r="I60" s="235">
        <f>ROUND(E60*H60,2)</f>
        <v>0</v>
      </c>
      <c r="J60" s="234"/>
      <c r="K60" s="235">
        <f>ROUND(E60*J60,2)</f>
        <v>0</v>
      </c>
      <c r="L60" s="235">
        <v>21</v>
      </c>
      <c r="M60" s="235">
        <f>G60*(1+L60/100)</f>
        <v>0</v>
      </c>
      <c r="N60" s="224">
        <v>0</v>
      </c>
      <c r="O60" s="224">
        <f>ROUND(E60*N60,5)</f>
        <v>0</v>
      </c>
      <c r="P60" s="224">
        <v>0</v>
      </c>
      <c r="Q60" s="224">
        <f>ROUND(E60*P60,5)</f>
        <v>0</v>
      </c>
      <c r="R60" s="224"/>
      <c r="S60" s="224"/>
      <c r="T60" s="225">
        <v>0</v>
      </c>
      <c r="U60" s="224">
        <f>ROUND(E60*T60,2)</f>
        <v>0</v>
      </c>
      <c r="V60" s="214"/>
      <c r="W60" s="214"/>
      <c r="X60" s="214"/>
      <c r="Y60" s="214"/>
      <c r="Z60" s="214"/>
      <c r="AA60" s="214"/>
      <c r="AB60" s="214"/>
      <c r="AC60" s="214"/>
      <c r="AD60" s="214"/>
      <c r="AE60" s="214" t="s">
        <v>132</v>
      </c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ht="12.75" outlineLevel="1">
      <c r="A61" s="215">
        <v>44</v>
      </c>
      <c r="B61" s="222" t="s">
        <v>198</v>
      </c>
      <c r="C61" s="267" t="s">
        <v>199</v>
      </c>
      <c r="D61" s="224" t="s">
        <v>106</v>
      </c>
      <c r="E61" s="230">
        <v>1</v>
      </c>
      <c r="F61" s="234"/>
      <c r="G61" s="235">
        <f>ROUND(E61*F61,2)</f>
        <v>0</v>
      </c>
      <c r="H61" s="234"/>
      <c r="I61" s="235">
        <f>ROUND(E61*H61,2)</f>
        <v>0</v>
      </c>
      <c r="J61" s="234"/>
      <c r="K61" s="235">
        <f>ROUND(E61*J61,2)</f>
        <v>0</v>
      </c>
      <c r="L61" s="235">
        <v>21</v>
      </c>
      <c r="M61" s="235">
        <f>G61*(1+L61/100)</f>
        <v>0</v>
      </c>
      <c r="N61" s="224">
        <v>0</v>
      </c>
      <c r="O61" s="224">
        <f>ROUND(E61*N61,5)</f>
        <v>0</v>
      </c>
      <c r="P61" s="224">
        <v>0</v>
      </c>
      <c r="Q61" s="224">
        <f>ROUND(E61*P61,5)</f>
        <v>0</v>
      </c>
      <c r="R61" s="224"/>
      <c r="S61" s="224"/>
      <c r="T61" s="225">
        <v>0</v>
      </c>
      <c r="U61" s="224">
        <f>ROUND(E61*T61,2)</f>
        <v>0</v>
      </c>
      <c r="V61" s="214"/>
      <c r="W61" s="214"/>
      <c r="X61" s="214"/>
      <c r="Y61" s="214"/>
      <c r="Z61" s="214"/>
      <c r="AA61" s="214"/>
      <c r="AB61" s="214"/>
      <c r="AC61" s="214"/>
      <c r="AD61" s="214"/>
      <c r="AE61" s="214" t="s">
        <v>132</v>
      </c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ht="12.75" outlineLevel="1">
      <c r="A62" s="215">
        <v>45</v>
      </c>
      <c r="B62" s="222" t="s">
        <v>200</v>
      </c>
      <c r="C62" s="267" t="s">
        <v>201</v>
      </c>
      <c r="D62" s="224" t="s">
        <v>106</v>
      </c>
      <c r="E62" s="230">
        <v>10</v>
      </c>
      <c r="F62" s="234"/>
      <c r="G62" s="235">
        <f>ROUND(E62*F62,2)</f>
        <v>0</v>
      </c>
      <c r="H62" s="234"/>
      <c r="I62" s="235">
        <f>ROUND(E62*H62,2)</f>
        <v>0</v>
      </c>
      <c r="J62" s="234"/>
      <c r="K62" s="235">
        <f>ROUND(E62*J62,2)</f>
        <v>0</v>
      </c>
      <c r="L62" s="235">
        <v>21</v>
      </c>
      <c r="M62" s="235">
        <f>G62*(1+L62/100)</f>
        <v>0</v>
      </c>
      <c r="N62" s="224">
        <v>0</v>
      </c>
      <c r="O62" s="224">
        <f>ROUND(E62*N62,5)</f>
        <v>0</v>
      </c>
      <c r="P62" s="224">
        <v>0</v>
      </c>
      <c r="Q62" s="224">
        <f>ROUND(E62*P62,5)</f>
        <v>0</v>
      </c>
      <c r="R62" s="224"/>
      <c r="S62" s="224"/>
      <c r="T62" s="225">
        <v>0</v>
      </c>
      <c r="U62" s="224">
        <f>ROUND(E62*T62,2)</f>
        <v>0</v>
      </c>
      <c r="V62" s="214"/>
      <c r="W62" s="214"/>
      <c r="X62" s="214"/>
      <c r="Y62" s="214"/>
      <c r="Z62" s="214"/>
      <c r="AA62" s="214"/>
      <c r="AB62" s="214"/>
      <c r="AC62" s="214"/>
      <c r="AD62" s="214"/>
      <c r="AE62" s="214" t="s">
        <v>132</v>
      </c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ht="12.75" outlineLevel="1">
      <c r="A63" s="215">
        <v>46</v>
      </c>
      <c r="B63" s="222" t="s">
        <v>202</v>
      </c>
      <c r="C63" s="267" t="s">
        <v>203</v>
      </c>
      <c r="D63" s="224" t="s">
        <v>106</v>
      </c>
      <c r="E63" s="230">
        <v>1</v>
      </c>
      <c r="F63" s="234"/>
      <c r="G63" s="235">
        <f>ROUND(E63*F63,2)</f>
        <v>0</v>
      </c>
      <c r="H63" s="234"/>
      <c r="I63" s="235">
        <f>ROUND(E63*H63,2)</f>
        <v>0</v>
      </c>
      <c r="J63" s="234"/>
      <c r="K63" s="235">
        <f>ROUND(E63*J63,2)</f>
        <v>0</v>
      </c>
      <c r="L63" s="235">
        <v>21</v>
      </c>
      <c r="M63" s="235">
        <f>G63*(1+L63/100)</f>
        <v>0</v>
      </c>
      <c r="N63" s="224">
        <v>0</v>
      </c>
      <c r="O63" s="224">
        <f>ROUND(E63*N63,5)</f>
        <v>0</v>
      </c>
      <c r="P63" s="224">
        <v>0</v>
      </c>
      <c r="Q63" s="224">
        <f>ROUND(E63*P63,5)</f>
        <v>0</v>
      </c>
      <c r="R63" s="224"/>
      <c r="S63" s="224"/>
      <c r="T63" s="225">
        <v>0</v>
      </c>
      <c r="U63" s="224">
        <f>ROUND(E63*T63,2)</f>
        <v>0</v>
      </c>
      <c r="V63" s="214"/>
      <c r="W63" s="214"/>
      <c r="X63" s="214"/>
      <c r="Y63" s="214"/>
      <c r="Z63" s="214"/>
      <c r="AA63" s="214"/>
      <c r="AB63" s="214"/>
      <c r="AC63" s="214"/>
      <c r="AD63" s="214"/>
      <c r="AE63" s="214" t="s">
        <v>132</v>
      </c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ht="12.75" outlineLevel="1">
      <c r="A64" s="215">
        <v>47</v>
      </c>
      <c r="B64" s="222" t="s">
        <v>204</v>
      </c>
      <c r="C64" s="267" t="s">
        <v>205</v>
      </c>
      <c r="D64" s="224" t="s">
        <v>115</v>
      </c>
      <c r="E64" s="230">
        <v>13</v>
      </c>
      <c r="F64" s="234"/>
      <c r="G64" s="235">
        <f>ROUND(E64*F64,2)</f>
        <v>0</v>
      </c>
      <c r="H64" s="234"/>
      <c r="I64" s="235">
        <f>ROUND(E64*H64,2)</f>
        <v>0</v>
      </c>
      <c r="J64" s="234"/>
      <c r="K64" s="235">
        <f>ROUND(E64*J64,2)</f>
        <v>0</v>
      </c>
      <c r="L64" s="235">
        <v>21</v>
      </c>
      <c r="M64" s="235">
        <f>G64*(1+L64/100)</f>
        <v>0</v>
      </c>
      <c r="N64" s="224">
        <v>0</v>
      </c>
      <c r="O64" s="224">
        <f>ROUND(E64*N64,5)</f>
        <v>0</v>
      </c>
      <c r="P64" s="224">
        <v>0</v>
      </c>
      <c r="Q64" s="224">
        <f>ROUND(E64*P64,5)</f>
        <v>0</v>
      </c>
      <c r="R64" s="224"/>
      <c r="S64" s="224"/>
      <c r="T64" s="225">
        <v>0</v>
      </c>
      <c r="U64" s="224">
        <f>ROUND(E64*T64,2)</f>
        <v>0</v>
      </c>
      <c r="V64" s="214"/>
      <c r="W64" s="214"/>
      <c r="X64" s="214"/>
      <c r="Y64" s="214"/>
      <c r="Z64" s="214"/>
      <c r="AA64" s="214"/>
      <c r="AB64" s="214"/>
      <c r="AC64" s="214"/>
      <c r="AD64" s="214"/>
      <c r="AE64" s="214" t="s">
        <v>132</v>
      </c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ht="12.75" outlineLevel="1">
      <c r="A65" s="215">
        <v>48</v>
      </c>
      <c r="B65" s="222" t="s">
        <v>206</v>
      </c>
      <c r="C65" s="267" t="s">
        <v>207</v>
      </c>
      <c r="D65" s="224" t="s">
        <v>106</v>
      </c>
      <c r="E65" s="230">
        <v>1</v>
      </c>
      <c r="F65" s="234"/>
      <c r="G65" s="235">
        <f>ROUND(E65*F65,2)</f>
        <v>0</v>
      </c>
      <c r="H65" s="234"/>
      <c r="I65" s="235">
        <f>ROUND(E65*H65,2)</f>
        <v>0</v>
      </c>
      <c r="J65" s="234"/>
      <c r="K65" s="235">
        <f>ROUND(E65*J65,2)</f>
        <v>0</v>
      </c>
      <c r="L65" s="235">
        <v>21</v>
      </c>
      <c r="M65" s="235">
        <f>G65*(1+L65/100)</f>
        <v>0</v>
      </c>
      <c r="N65" s="224">
        <v>0</v>
      </c>
      <c r="O65" s="224">
        <f>ROUND(E65*N65,5)</f>
        <v>0</v>
      </c>
      <c r="P65" s="224">
        <v>0</v>
      </c>
      <c r="Q65" s="224">
        <f>ROUND(E65*P65,5)</f>
        <v>0</v>
      </c>
      <c r="R65" s="224"/>
      <c r="S65" s="224"/>
      <c r="T65" s="225">
        <v>0</v>
      </c>
      <c r="U65" s="224">
        <f>ROUND(E65*T65,2)</f>
        <v>0</v>
      </c>
      <c r="V65" s="214"/>
      <c r="W65" s="214"/>
      <c r="X65" s="214"/>
      <c r="Y65" s="214"/>
      <c r="Z65" s="214"/>
      <c r="AA65" s="214"/>
      <c r="AB65" s="214"/>
      <c r="AC65" s="214"/>
      <c r="AD65" s="214"/>
      <c r="AE65" s="214" t="s">
        <v>132</v>
      </c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ht="12.75" outlineLevel="1">
      <c r="A66" s="215">
        <v>49</v>
      </c>
      <c r="B66" s="222" t="s">
        <v>208</v>
      </c>
      <c r="C66" s="267" t="s">
        <v>209</v>
      </c>
      <c r="D66" s="224" t="s">
        <v>120</v>
      </c>
      <c r="E66" s="230">
        <v>16</v>
      </c>
      <c r="F66" s="234"/>
      <c r="G66" s="235">
        <f>ROUND(E66*F66,2)</f>
        <v>0</v>
      </c>
      <c r="H66" s="234"/>
      <c r="I66" s="235">
        <f>ROUND(E66*H66,2)</f>
        <v>0</v>
      </c>
      <c r="J66" s="234"/>
      <c r="K66" s="235">
        <f>ROUND(E66*J66,2)</f>
        <v>0</v>
      </c>
      <c r="L66" s="235">
        <v>21</v>
      </c>
      <c r="M66" s="235">
        <f>G66*(1+L66/100)</f>
        <v>0</v>
      </c>
      <c r="N66" s="224">
        <v>0</v>
      </c>
      <c r="O66" s="224">
        <f>ROUND(E66*N66,5)</f>
        <v>0</v>
      </c>
      <c r="P66" s="224">
        <v>0</v>
      </c>
      <c r="Q66" s="224">
        <f>ROUND(E66*P66,5)</f>
        <v>0</v>
      </c>
      <c r="R66" s="224"/>
      <c r="S66" s="224"/>
      <c r="T66" s="225">
        <v>0</v>
      </c>
      <c r="U66" s="224">
        <f>ROUND(E66*T66,2)</f>
        <v>0</v>
      </c>
      <c r="V66" s="214"/>
      <c r="W66" s="214"/>
      <c r="X66" s="214"/>
      <c r="Y66" s="214"/>
      <c r="Z66" s="214"/>
      <c r="AA66" s="214"/>
      <c r="AB66" s="214"/>
      <c r="AC66" s="214"/>
      <c r="AD66" s="214"/>
      <c r="AE66" s="214" t="s">
        <v>107</v>
      </c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ht="12.75" outlineLevel="1">
      <c r="A67" s="215">
        <v>50</v>
      </c>
      <c r="B67" s="222" t="s">
        <v>210</v>
      </c>
      <c r="C67" s="267" t="s">
        <v>173</v>
      </c>
      <c r="D67" s="224" t="s">
        <v>106</v>
      </c>
      <c r="E67" s="230">
        <v>1</v>
      </c>
      <c r="F67" s="234"/>
      <c r="G67" s="235">
        <f>ROUND(E67*F67,2)</f>
        <v>0</v>
      </c>
      <c r="H67" s="234"/>
      <c r="I67" s="235">
        <f>ROUND(E67*H67,2)</f>
        <v>0</v>
      </c>
      <c r="J67" s="234"/>
      <c r="K67" s="235">
        <f>ROUND(E67*J67,2)</f>
        <v>0</v>
      </c>
      <c r="L67" s="235">
        <v>21</v>
      </c>
      <c r="M67" s="235">
        <f>G67*(1+L67/100)</f>
        <v>0</v>
      </c>
      <c r="N67" s="224">
        <v>0</v>
      </c>
      <c r="O67" s="224">
        <f>ROUND(E67*N67,5)</f>
        <v>0</v>
      </c>
      <c r="P67" s="224">
        <v>0</v>
      </c>
      <c r="Q67" s="224">
        <f>ROUND(E67*P67,5)</f>
        <v>0</v>
      </c>
      <c r="R67" s="224"/>
      <c r="S67" s="224"/>
      <c r="T67" s="225">
        <v>0</v>
      </c>
      <c r="U67" s="224">
        <f>ROUND(E67*T67,2)</f>
        <v>0</v>
      </c>
      <c r="V67" s="214"/>
      <c r="W67" s="214"/>
      <c r="X67" s="214"/>
      <c r="Y67" s="214"/>
      <c r="Z67" s="214"/>
      <c r="AA67" s="214"/>
      <c r="AB67" s="214"/>
      <c r="AC67" s="214"/>
      <c r="AD67" s="214"/>
      <c r="AE67" s="214" t="s">
        <v>107</v>
      </c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ht="12.75" outlineLevel="1">
      <c r="A68" s="215">
        <v>51</v>
      </c>
      <c r="B68" s="222" t="s">
        <v>211</v>
      </c>
      <c r="C68" s="267" t="s">
        <v>212</v>
      </c>
      <c r="D68" s="224" t="s">
        <v>156</v>
      </c>
      <c r="E68" s="230">
        <v>0.008</v>
      </c>
      <c r="F68" s="234"/>
      <c r="G68" s="235">
        <f>ROUND(E68*F68,2)</f>
        <v>0</v>
      </c>
      <c r="H68" s="234"/>
      <c r="I68" s="235">
        <f>ROUND(E68*H68,2)</f>
        <v>0</v>
      </c>
      <c r="J68" s="234"/>
      <c r="K68" s="235">
        <f>ROUND(E68*J68,2)</f>
        <v>0</v>
      </c>
      <c r="L68" s="235">
        <v>21</v>
      </c>
      <c r="M68" s="235">
        <f>G68*(1+L68/100)</f>
        <v>0</v>
      </c>
      <c r="N68" s="224">
        <v>1.86253</v>
      </c>
      <c r="O68" s="224">
        <f>ROUND(E68*N68,5)</f>
        <v>0.0149</v>
      </c>
      <c r="P68" s="224">
        <v>0</v>
      </c>
      <c r="Q68" s="224">
        <f>ROUND(E68*P68,5)</f>
        <v>0</v>
      </c>
      <c r="R68" s="224"/>
      <c r="S68" s="224"/>
      <c r="T68" s="225">
        <v>4.2618</v>
      </c>
      <c r="U68" s="224">
        <f>ROUND(E68*T68,2)</f>
        <v>0.03</v>
      </c>
      <c r="V68" s="214"/>
      <c r="W68" s="214"/>
      <c r="X68" s="214"/>
      <c r="Y68" s="214"/>
      <c r="Z68" s="214"/>
      <c r="AA68" s="214"/>
      <c r="AB68" s="214"/>
      <c r="AC68" s="214"/>
      <c r="AD68" s="214"/>
      <c r="AE68" s="214" t="s">
        <v>157</v>
      </c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ht="12.75" outlineLevel="1">
      <c r="A69" s="215"/>
      <c r="B69" s="222"/>
      <c r="C69" s="270" t="s">
        <v>213</v>
      </c>
      <c r="D69" s="229"/>
      <c r="E69" s="233">
        <v>0.008</v>
      </c>
      <c r="F69" s="235"/>
      <c r="G69" s="235"/>
      <c r="H69" s="235"/>
      <c r="I69" s="235"/>
      <c r="J69" s="235"/>
      <c r="K69" s="235"/>
      <c r="L69" s="235"/>
      <c r="M69" s="235"/>
      <c r="N69" s="224"/>
      <c r="O69" s="224"/>
      <c r="P69" s="224"/>
      <c r="Q69" s="224"/>
      <c r="R69" s="224"/>
      <c r="S69" s="224"/>
      <c r="T69" s="225"/>
      <c r="U69" s="224"/>
      <c r="V69" s="214"/>
      <c r="W69" s="214"/>
      <c r="X69" s="214"/>
      <c r="Y69" s="214"/>
      <c r="Z69" s="214"/>
      <c r="AA69" s="214"/>
      <c r="AB69" s="214"/>
      <c r="AC69" s="214"/>
      <c r="AD69" s="214"/>
      <c r="AE69" s="214" t="s">
        <v>159</v>
      </c>
      <c r="AF69" s="214">
        <v>0</v>
      </c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ht="12.75" outlineLevel="1">
      <c r="A70" s="215">
        <v>52</v>
      </c>
      <c r="B70" s="222" t="s">
        <v>214</v>
      </c>
      <c r="C70" s="267" t="s">
        <v>215</v>
      </c>
      <c r="D70" s="224" t="s">
        <v>106</v>
      </c>
      <c r="E70" s="230">
        <v>1</v>
      </c>
      <c r="F70" s="234"/>
      <c r="G70" s="235">
        <f>ROUND(E70*F70,2)</f>
        <v>0</v>
      </c>
      <c r="H70" s="234"/>
      <c r="I70" s="235">
        <f>ROUND(E70*H70,2)</f>
        <v>0</v>
      </c>
      <c r="J70" s="234"/>
      <c r="K70" s="235">
        <f>ROUND(E70*J70,2)</f>
        <v>0</v>
      </c>
      <c r="L70" s="235">
        <v>21</v>
      </c>
      <c r="M70" s="235">
        <f>G70*(1+L70/100)</f>
        <v>0</v>
      </c>
      <c r="N70" s="224">
        <v>0</v>
      </c>
      <c r="O70" s="224">
        <f>ROUND(E70*N70,5)</f>
        <v>0</v>
      </c>
      <c r="P70" s="224">
        <v>0</v>
      </c>
      <c r="Q70" s="224">
        <f>ROUND(E70*P70,5)</f>
        <v>0</v>
      </c>
      <c r="R70" s="224"/>
      <c r="S70" s="224"/>
      <c r="T70" s="225">
        <v>0</v>
      </c>
      <c r="U70" s="224">
        <f>ROUND(E70*T70,2)</f>
        <v>0</v>
      </c>
      <c r="V70" s="214"/>
      <c r="W70" s="214"/>
      <c r="X70" s="214"/>
      <c r="Y70" s="214"/>
      <c r="Z70" s="214"/>
      <c r="AA70" s="214"/>
      <c r="AB70" s="214"/>
      <c r="AC70" s="214"/>
      <c r="AD70" s="214"/>
      <c r="AE70" s="214" t="s">
        <v>107</v>
      </c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ht="12.75" outlineLevel="1">
      <c r="A71" s="215"/>
      <c r="B71" s="222"/>
      <c r="C71" s="269" t="s">
        <v>216</v>
      </c>
      <c r="D71" s="228"/>
      <c r="E71" s="232"/>
      <c r="F71" s="237"/>
      <c r="G71" s="238"/>
      <c r="H71" s="235"/>
      <c r="I71" s="235"/>
      <c r="J71" s="235"/>
      <c r="K71" s="235"/>
      <c r="L71" s="235"/>
      <c r="M71" s="235"/>
      <c r="N71" s="224"/>
      <c r="O71" s="224"/>
      <c r="P71" s="224"/>
      <c r="Q71" s="224"/>
      <c r="R71" s="224"/>
      <c r="S71" s="224"/>
      <c r="T71" s="225"/>
      <c r="U71" s="224"/>
      <c r="V71" s="214"/>
      <c r="W71" s="214"/>
      <c r="X71" s="214"/>
      <c r="Y71" s="214"/>
      <c r="Z71" s="214"/>
      <c r="AA71" s="214"/>
      <c r="AB71" s="214"/>
      <c r="AC71" s="214"/>
      <c r="AD71" s="214"/>
      <c r="AE71" s="214" t="s">
        <v>134</v>
      </c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7" t="str">
        <f>C71</f>
        <v>Provětrávaná mezera mezi kouřovodem a průduchem.</v>
      </c>
      <c r="BB71" s="214"/>
      <c r="BC71" s="214"/>
      <c r="BD71" s="214"/>
      <c r="BE71" s="214"/>
      <c r="BF71" s="214"/>
      <c r="BG71" s="214"/>
      <c r="BH71" s="214"/>
    </row>
    <row r="72" spans="1:60" ht="12.75" outlineLevel="1">
      <c r="A72" s="215">
        <v>53</v>
      </c>
      <c r="B72" s="222" t="s">
        <v>217</v>
      </c>
      <c r="C72" s="267" t="s">
        <v>218</v>
      </c>
      <c r="D72" s="224" t="s">
        <v>164</v>
      </c>
      <c r="E72" s="230">
        <v>0.2</v>
      </c>
      <c r="F72" s="234"/>
      <c r="G72" s="235">
        <f>ROUND(E72*F72,2)</f>
        <v>0</v>
      </c>
      <c r="H72" s="234"/>
      <c r="I72" s="235">
        <f>ROUND(E72*H72,2)</f>
        <v>0</v>
      </c>
      <c r="J72" s="234"/>
      <c r="K72" s="235">
        <f>ROUND(E72*J72,2)</f>
        <v>0</v>
      </c>
      <c r="L72" s="235">
        <v>21</v>
      </c>
      <c r="M72" s="235">
        <f>G72*(1+L72/100)</f>
        <v>0</v>
      </c>
      <c r="N72" s="224">
        <v>0</v>
      </c>
      <c r="O72" s="224">
        <f>ROUND(E72*N72,5)</f>
        <v>0</v>
      </c>
      <c r="P72" s="224">
        <v>0</v>
      </c>
      <c r="Q72" s="224">
        <f>ROUND(E72*P72,5)</f>
        <v>0</v>
      </c>
      <c r="R72" s="224"/>
      <c r="S72" s="224"/>
      <c r="T72" s="225">
        <v>1.427</v>
      </c>
      <c r="U72" s="224">
        <f>ROUND(E72*T72,2)</f>
        <v>0.29</v>
      </c>
      <c r="V72" s="214"/>
      <c r="W72" s="214"/>
      <c r="X72" s="214"/>
      <c r="Y72" s="214"/>
      <c r="Z72" s="214"/>
      <c r="AA72" s="214"/>
      <c r="AB72" s="214"/>
      <c r="AC72" s="214"/>
      <c r="AD72" s="214"/>
      <c r="AE72" s="214" t="s">
        <v>107</v>
      </c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ht="12.75" outlineLevel="1">
      <c r="A73" s="215">
        <v>54</v>
      </c>
      <c r="B73" s="222" t="s">
        <v>165</v>
      </c>
      <c r="C73" s="267" t="s">
        <v>166</v>
      </c>
      <c r="D73" s="224" t="s">
        <v>164</v>
      </c>
      <c r="E73" s="230">
        <v>0.2</v>
      </c>
      <c r="F73" s="234"/>
      <c r="G73" s="235">
        <f>ROUND(E73*F73,2)</f>
        <v>0</v>
      </c>
      <c r="H73" s="234"/>
      <c r="I73" s="235">
        <f>ROUND(E73*H73,2)</f>
        <v>0</v>
      </c>
      <c r="J73" s="234"/>
      <c r="K73" s="235">
        <f>ROUND(E73*J73,2)</f>
        <v>0</v>
      </c>
      <c r="L73" s="235">
        <v>21</v>
      </c>
      <c r="M73" s="235">
        <f>G73*(1+L73/100)</f>
        <v>0</v>
      </c>
      <c r="N73" s="224">
        <v>0</v>
      </c>
      <c r="O73" s="224">
        <f>ROUND(E73*N73,5)</f>
        <v>0</v>
      </c>
      <c r="P73" s="224">
        <v>0</v>
      </c>
      <c r="Q73" s="224">
        <f>ROUND(E73*P73,5)</f>
        <v>0</v>
      </c>
      <c r="R73" s="224"/>
      <c r="S73" s="224"/>
      <c r="T73" s="225">
        <v>1.213</v>
      </c>
      <c r="U73" s="224">
        <f>ROUND(E73*T73,2)</f>
        <v>0.24</v>
      </c>
      <c r="V73" s="214"/>
      <c r="W73" s="214"/>
      <c r="X73" s="214"/>
      <c r="Y73" s="214"/>
      <c r="Z73" s="214"/>
      <c r="AA73" s="214"/>
      <c r="AB73" s="214"/>
      <c r="AC73" s="214"/>
      <c r="AD73" s="214"/>
      <c r="AE73" s="214" t="s">
        <v>107</v>
      </c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31" ht="12.75">
      <c r="A74" s="216" t="s">
        <v>102</v>
      </c>
      <c r="B74" s="223" t="s">
        <v>74</v>
      </c>
      <c r="C74" s="268" t="s">
        <v>75</v>
      </c>
      <c r="D74" s="226"/>
      <c r="E74" s="231"/>
      <c r="F74" s="236"/>
      <c r="G74" s="236">
        <f>SUMIF(AE75:AE94,"&lt;&gt;NOR",G75:G94)</f>
        <v>0</v>
      </c>
      <c r="H74" s="236"/>
      <c r="I74" s="236">
        <f>SUM(I75:I94)</f>
        <v>0</v>
      </c>
      <c r="J74" s="236"/>
      <c r="K74" s="236">
        <f>SUM(K75:K94)</f>
        <v>0</v>
      </c>
      <c r="L74" s="236"/>
      <c r="M74" s="236">
        <f>SUM(M75:M94)</f>
        <v>0</v>
      </c>
      <c r="N74" s="226"/>
      <c r="O74" s="226">
        <f>SUM(O75:O94)</f>
        <v>0.049300000000000004</v>
      </c>
      <c r="P74" s="226"/>
      <c r="Q74" s="226">
        <f>SUM(Q75:Q94)</f>
        <v>0.05668</v>
      </c>
      <c r="R74" s="226"/>
      <c r="S74" s="226"/>
      <c r="T74" s="227"/>
      <c r="U74" s="226">
        <f>SUM(U75:U94)</f>
        <v>8.24</v>
      </c>
      <c r="AE74" t="s">
        <v>103</v>
      </c>
    </row>
    <row r="75" spans="1:60" ht="12.75" outlineLevel="1">
      <c r="A75" s="215">
        <v>55</v>
      </c>
      <c r="B75" s="222" t="s">
        <v>211</v>
      </c>
      <c r="C75" s="267" t="s">
        <v>212</v>
      </c>
      <c r="D75" s="224" t="s">
        <v>156</v>
      </c>
      <c r="E75" s="230">
        <v>0.0105</v>
      </c>
      <c r="F75" s="234"/>
      <c r="G75" s="235">
        <f>ROUND(E75*F75,2)</f>
        <v>0</v>
      </c>
      <c r="H75" s="234"/>
      <c r="I75" s="235">
        <f>ROUND(E75*H75,2)</f>
        <v>0</v>
      </c>
      <c r="J75" s="234"/>
      <c r="K75" s="235">
        <f>ROUND(E75*J75,2)</f>
        <v>0</v>
      </c>
      <c r="L75" s="235">
        <v>21</v>
      </c>
      <c r="M75" s="235">
        <f>G75*(1+L75/100)</f>
        <v>0</v>
      </c>
      <c r="N75" s="224">
        <v>1.86253</v>
      </c>
      <c r="O75" s="224">
        <f>ROUND(E75*N75,5)</f>
        <v>0.01956</v>
      </c>
      <c r="P75" s="224">
        <v>0</v>
      </c>
      <c r="Q75" s="224">
        <f>ROUND(E75*P75,5)</f>
        <v>0</v>
      </c>
      <c r="R75" s="224"/>
      <c r="S75" s="224"/>
      <c r="T75" s="225">
        <v>4.2618</v>
      </c>
      <c r="U75" s="224">
        <f>ROUND(E75*T75,2)</f>
        <v>0.04</v>
      </c>
      <c r="V75" s="214"/>
      <c r="W75" s="214"/>
      <c r="X75" s="214"/>
      <c r="Y75" s="214"/>
      <c r="Z75" s="214"/>
      <c r="AA75" s="214"/>
      <c r="AB75" s="214"/>
      <c r="AC75" s="214"/>
      <c r="AD75" s="214"/>
      <c r="AE75" s="214" t="s">
        <v>157</v>
      </c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ht="12.75" outlineLevel="1">
      <c r="A76" s="215"/>
      <c r="B76" s="222"/>
      <c r="C76" s="270" t="s">
        <v>219</v>
      </c>
      <c r="D76" s="229"/>
      <c r="E76" s="233">
        <v>0.0105</v>
      </c>
      <c r="F76" s="235"/>
      <c r="G76" s="235"/>
      <c r="H76" s="235"/>
      <c r="I76" s="235"/>
      <c r="J76" s="235"/>
      <c r="K76" s="235"/>
      <c r="L76" s="235"/>
      <c r="M76" s="235"/>
      <c r="N76" s="224"/>
      <c r="O76" s="224"/>
      <c r="P76" s="224"/>
      <c r="Q76" s="224"/>
      <c r="R76" s="224"/>
      <c r="S76" s="224"/>
      <c r="T76" s="225"/>
      <c r="U76" s="224"/>
      <c r="V76" s="214"/>
      <c r="W76" s="214"/>
      <c r="X76" s="214"/>
      <c r="Y76" s="214"/>
      <c r="Z76" s="214"/>
      <c r="AA76" s="214"/>
      <c r="AB76" s="214"/>
      <c r="AC76" s="214"/>
      <c r="AD76" s="214"/>
      <c r="AE76" s="214" t="s">
        <v>159</v>
      </c>
      <c r="AF76" s="214">
        <v>0</v>
      </c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60" ht="22.5" outlineLevel="1">
      <c r="A77" s="215">
        <v>56</v>
      </c>
      <c r="B77" s="222" t="s">
        <v>220</v>
      </c>
      <c r="C77" s="267" t="s">
        <v>221</v>
      </c>
      <c r="D77" s="224" t="s">
        <v>127</v>
      </c>
      <c r="E77" s="230">
        <v>0.25</v>
      </c>
      <c r="F77" s="234"/>
      <c r="G77" s="235">
        <f>ROUND(E77*F77,2)</f>
        <v>0</v>
      </c>
      <c r="H77" s="234"/>
      <c r="I77" s="235">
        <f>ROUND(E77*H77,2)</f>
        <v>0</v>
      </c>
      <c r="J77" s="234"/>
      <c r="K77" s="235">
        <f>ROUND(E77*J77,2)</f>
        <v>0</v>
      </c>
      <c r="L77" s="235">
        <v>21</v>
      </c>
      <c r="M77" s="235">
        <f>G77*(1+L77/100)</f>
        <v>0</v>
      </c>
      <c r="N77" s="224">
        <v>0.04454</v>
      </c>
      <c r="O77" s="224">
        <f>ROUND(E77*N77,5)</f>
        <v>0.01114</v>
      </c>
      <c r="P77" s="224">
        <v>0</v>
      </c>
      <c r="Q77" s="224">
        <f>ROUND(E77*P77,5)</f>
        <v>0</v>
      </c>
      <c r="R77" s="224"/>
      <c r="S77" s="224"/>
      <c r="T77" s="225">
        <v>0.57662</v>
      </c>
      <c r="U77" s="224">
        <f>ROUND(E77*T77,2)</f>
        <v>0.14</v>
      </c>
      <c r="V77" s="214"/>
      <c r="W77" s="214"/>
      <c r="X77" s="214"/>
      <c r="Y77" s="214"/>
      <c r="Z77" s="214"/>
      <c r="AA77" s="214"/>
      <c r="AB77" s="214"/>
      <c r="AC77" s="214"/>
      <c r="AD77" s="214"/>
      <c r="AE77" s="214" t="s">
        <v>157</v>
      </c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ht="12.75" outlineLevel="1">
      <c r="A78" s="215">
        <v>57</v>
      </c>
      <c r="B78" s="222" t="s">
        <v>190</v>
      </c>
      <c r="C78" s="267" t="s">
        <v>191</v>
      </c>
      <c r="D78" s="224" t="s">
        <v>143</v>
      </c>
      <c r="E78" s="230">
        <v>1</v>
      </c>
      <c r="F78" s="234"/>
      <c r="G78" s="235">
        <f>ROUND(E78*F78,2)</f>
        <v>0</v>
      </c>
      <c r="H78" s="234"/>
      <c r="I78" s="235">
        <f>ROUND(E78*H78,2)</f>
        <v>0</v>
      </c>
      <c r="J78" s="234"/>
      <c r="K78" s="235">
        <f>ROUND(E78*J78,2)</f>
        <v>0</v>
      </c>
      <c r="L78" s="235">
        <v>21</v>
      </c>
      <c r="M78" s="235">
        <f>G78*(1+L78/100)</f>
        <v>0</v>
      </c>
      <c r="N78" s="224">
        <v>0.00034</v>
      </c>
      <c r="O78" s="224">
        <f>ROUND(E78*N78,5)</f>
        <v>0.00034</v>
      </c>
      <c r="P78" s="224">
        <v>0.054</v>
      </c>
      <c r="Q78" s="224">
        <f>ROUND(E78*P78,5)</f>
        <v>0.054</v>
      </c>
      <c r="R78" s="224"/>
      <c r="S78" s="224"/>
      <c r="T78" s="225">
        <v>0.381</v>
      </c>
      <c r="U78" s="224">
        <f>ROUND(E78*T78,2)</f>
        <v>0.38</v>
      </c>
      <c r="V78" s="214"/>
      <c r="W78" s="214"/>
      <c r="X78" s="214"/>
      <c r="Y78" s="214"/>
      <c r="Z78" s="214"/>
      <c r="AA78" s="214"/>
      <c r="AB78" s="214"/>
      <c r="AC78" s="214"/>
      <c r="AD78" s="214"/>
      <c r="AE78" s="214" t="s">
        <v>107</v>
      </c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ht="12.75" outlineLevel="1">
      <c r="A79" s="215">
        <v>58</v>
      </c>
      <c r="B79" s="222" t="s">
        <v>222</v>
      </c>
      <c r="C79" s="267" t="s">
        <v>223</v>
      </c>
      <c r="D79" s="224" t="s">
        <v>115</v>
      </c>
      <c r="E79" s="230">
        <v>0.5</v>
      </c>
      <c r="F79" s="234"/>
      <c r="G79" s="235">
        <f>ROUND(E79*F79,2)</f>
        <v>0</v>
      </c>
      <c r="H79" s="234"/>
      <c r="I79" s="235">
        <f>ROUND(E79*H79,2)</f>
        <v>0</v>
      </c>
      <c r="J79" s="234"/>
      <c r="K79" s="235">
        <f>ROUND(E79*J79,2)</f>
        <v>0</v>
      </c>
      <c r="L79" s="235">
        <v>21</v>
      </c>
      <c r="M79" s="235">
        <f>G79*(1+L79/100)</f>
        <v>0</v>
      </c>
      <c r="N79" s="224">
        <v>0</v>
      </c>
      <c r="O79" s="224">
        <f>ROUND(E79*N79,5)</f>
        <v>0</v>
      </c>
      <c r="P79" s="224">
        <v>0.00214</v>
      </c>
      <c r="Q79" s="224">
        <f>ROUND(E79*P79,5)</f>
        <v>0.00107</v>
      </c>
      <c r="R79" s="224"/>
      <c r="S79" s="224"/>
      <c r="T79" s="225">
        <v>5.5</v>
      </c>
      <c r="U79" s="224">
        <f>ROUND(E79*T79,2)</f>
        <v>2.75</v>
      </c>
      <c r="V79" s="214"/>
      <c r="W79" s="214"/>
      <c r="X79" s="214"/>
      <c r="Y79" s="214"/>
      <c r="Z79" s="214"/>
      <c r="AA79" s="214"/>
      <c r="AB79" s="214"/>
      <c r="AC79" s="214"/>
      <c r="AD79" s="214"/>
      <c r="AE79" s="214" t="s">
        <v>107</v>
      </c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ht="12.75" outlineLevel="1">
      <c r="A80" s="215">
        <v>59</v>
      </c>
      <c r="B80" s="222" t="s">
        <v>224</v>
      </c>
      <c r="C80" s="267" t="s">
        <v>225</v>
      </c>
      <c r="D80" s="224" t="s">
        <v>115</v>
      </c>
      <c r="E80" s="230">
        <v>15</v>
      </c>
      <c r="F80" s="234"/>
      <c r="G80" s="235">
        <f>ROUND(E80*F80,2)</f>
        <v>0</v>
      </c>
      <c r="H80" s="234"/>
      <c r="I80" s="235">
        <f>ROUND(E80*H80,2)</f>
        <v>0</v>
      </c>
      <c r="J80" s="234"/>
      <c r="K80" s="235">
        <f>ROUND(E80*J80,2)</f>
        <v>0</v>
      </c>
      <c r="L80" s="235">
        <v>21</v>
      </c>
      <c r="M80" s="235">
        <f>G80*(1+L80/100)</f>
        <v>0</v>
      </c>
      <c r="N80" s="224">
        <v>0</v>
      </c>
      <c r="O80" s="224">
        <f>ROUND(E80*N80,5)</f>
        <v>0</v>
      </c>
      <c r="P80" s="224">
        <v>0</v>
      </c>
      <c r="Q80" s="224">
        <f>ROUND(E80*P80,5)</f>
        <v>0</v>
      </c>
      <c r="R80" s="224"/>
      <c r="S80" s="224"/>
      <c r="T80" s="225">
        <v>0</v>
      </c>
      <c r="U80" s="224">
        <f>ROUND(E80*T80,2)</f>
        <v>0</v>
      </c>
      <c r="V80" s="214"/>
      <c r="W80" s="214"/>
      <c r="X80" s="214"/>
      <c r="Y80" s="214"/>
      <c r="Z80" s="214"/>
      <c r="AA80" s="214"/>
      <c r="AB80" s="214"/>
      <c r="AC80" s="214"/>
      <c r="AD80" s="214"/>
      <c r="AE80" s="214" t="s">
        <v>107</v>
      </c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ht="12.75" outlineLevel="1">
      <c r="A81" s="215">
        <v>60</v>
      </c>
      <c r="B81" s="222" t="s">
        <v>226</v>
      </c>
      <c r="C81" s="267" t="s">
        <v>227</v>
      </c>
      <c r="D81" s="224" t="s">
        <v>106</v>
      </c>
      <c r="E81" s="230">
        <v>8</v>
      </c>
      <c r="F81" s="234"/>
      <c r="G81" s="235">
        <f>ROUND(E81*F81,2)</f>
        <v>0</v>
      </c>
      <c r="H81" s="234"/>
      <c r="I81" s="235">
        <f>ROUND(E81*H81,2)</f>
        <v>0</v>
      </c>
      <c r="J81" s="234"/>
      <c r="K81" s="235">
        <f>ROUND(E81*J81,2)</f>
        <v>0</v>
      </c>
      <c r="L81" s="235">
        <v>21</v>
      </c>
      <c r="M81" s="235">
        <f>G81*(1+L81/100)</f>
        <v>0</v>
      </c>
      <c r="N81" s="224">
        <v>0</v>
      </c>
      <c r="O81" s="224">
        <f>ROUND(E81*N81,5)</f>
        <v>0</v>
      </c>
      <c r="P81" s="224">
        <v>0</v>
      </c>
      <c r="Q81" s="224">
        <f>ROUND(E81*P81,5)</f>
        <v>0</v>
      </c>
      <c r="R81" s="224"/>
      <c r="S81" s="224"/>
      <c r="T81" s="225">
        <v>0</v>
      </c>
      <c r="U81" s="224">
        <f>ROUND(E81*T81,2)</f>
        <v>0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 t="s">
        <v>107</v>
      </c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ht="12.75" outlineLevel="1">
      <c r="A82" s="215">
        <v>61</v>
      </c>
      <c r="B82" s="222" t="s">
        <v>228</v>
      </c>
      <c r="C82" s="267" t="s">
        <v>229</v>
      </c>
      <c r="D82" s="224" t="s">
        <v>230</v>
      </c>
      <c r="E82" s="230">
        <v>5</v>
      </c>
      <c r="F82" s="234"/>
      <c r="G82" s="235">
        <f>ROUND(E82*F82,2)</f>
        <v>0</v>
      </c>
      <c r="H82" s="234"/>
      <c r="I82" s="235">
        <f>ROUND(E82*H82,2)</f>
        <v>0</v>
      </c>
      <c r="J82" s="234"/>
      <c r="K82" s="235">
        <f>ROUND(E82*J82,2)</f>
        <v>0</v>
      </c>
      <c r="L82" s="235">
        <v>21</v>
      </c>
      <c r="M82" s="235">
        <f>G82*(1+L82/100)</f>
        <v>0</v>
      </c>
      <c r="N82" s="224">
        <v>0</v>
      </c>
      <c r="O82" s="224">
        <f>ROUND(E82*N82,5)</f>
        <v>0</v>
      </c>
      <c r="P82" s="224">
        <v>0</v>
      </c>
      <c r="Q82" s="224">
        <f>ROUND(E82*P82,5)</f>
        <v>0</v>
      </c>
      <c r="R82" s="224"/>
      <c r="S82" s="224"/>
      <c r="T82" s="225">
        <v>0</v>
      </c>
      <c r="U82" s="224">
        <f>ROUND(E82*T82,2)</f>
        <v>0</v>
      </c>
      <c r="V82" s="214"/>
      <c r="W82" s="214"/>
      <c r="X82" s="214"/>
      <c r="Y82" s="214"/>
      <c r="Z82" s="214"/>
      <c r="AA82" s="214"/>
      <c r="AB82" s="214"/>
      <c r="AC82" s="214"/>
      <c r="AD82" s="214"/>
      <c r="AE82" s="214" t="s">
        <v>107</v>
      </c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ht="12.75" outlineLevel="1">
      <c r="A83" s="215">
        <v>62</v>
      </c>
      <c r="B83" s="222" t="s">
        <v>231</v>
      </c>
      <c r="C83" s="267" t="s">
        <v>232</v>
      </c>
      <c r="D83" s="224" t="s">
        <v>106</v>
      </c>
      <c r="E83" s="230">
        <v>1</v>
      </c>
      <c r="F83" s="234"/>
      <c r="G83" s="235">
        <f>ROUND(E83*F83,2)</f>
        <v>0</v>
      </c>
      <c r="H83" s="234"/>
      <c r="I83" s="235">
        <f>ROUND(E83*H83,2)</f>
        <v>0</v>
      </c>
      <c r="J83" s="234"/>
      <c r="K83" s="235">
        <f>ROUND(E83*J83,2)</f>
        <v>0</v>
      </c>
      <c r="L83" s="235">
        <v>21</v>
      </c>
      <c r="M83" s="235">
        <f>G83*(1+L83/100)</f>
        <v>0</v>
      </c>
      <c r="N83" s="224">
        <v>0</v>
      </c>
      <c r="O83" s="224">
        <f>ROUND(E83*N83,5)</f>
        <v>0</v>
      </c>
      <c r="P83" s="224">
        <v>0</v>
      </c>
      <c r="Q83" s="224">
        <f>ROUND(E83*P83,5)</f>
        <v>0</v>
      </c>
      <c r="R83" s="224"/>
      <c r="S83" s="224"/>
      <c r="T83" s="225">
        <v>0</v>
      </c>
      <c r="U83" s="224">
        <f>ROUND(E83*T83,2)</f>
        <v>0</v>
      </c>
      <c r="V83" s="214"/>
      <c r="W83" s="214"/>
      <c r="X83" s="214"/>
      <c r="Y83" s="214"/>
      <c r="Z83" s="214"/>
      <c r="AA83" s="214"/>
      <c r="AB83" s="214"/>
      <c r="AC83" s="214"/>
      <c r="AD83" s="214"/>
      <c r="AE83" s="214" t="s">
        <v>107</v>
      </c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ht="12.75" outlineLevel="1">
      <c r="A84" s="215">
        <v>63</v>
      </c>
      <c r="B84" s="222" t="s">
        <v>211</v>
      </c>
      <c r="C84" s="267" t="s">
        <v>212</v>
      </c>
      <c r="D84" s="224" t="s">
        <v>156</v>
      </c>
      <c r="E84" s="230">
        <v>0.008</v>
      </c>
      <c r="F84" s="234"/>
      <c r="G84" s="235">
        <f>ROUND(E84*F84,2)</f>
        <v>0</v>
      </c>
      <c r="H84" s="234"/>
      <c r="I84" s="235">
        <f>ROUND(E84*H84,2)</f>
        <v>0</v>
      </c>
      <c r="J84" s="234"/>
      <c r="K84" s="235">
        <f>ROUND(E84*J84,2)</f>
        <v>0</v>
      </c>
      <c r="L84" s="235">
        <v>21</v>
      </c>
      <c r="M84" s="235">
        <f>G84*(1+L84/100)</f>
        <v>0</v>
      </c>
      <c r="N84" s="224">
        <v>1.86253</v>
      </c>
      <c r="O84" s="224">
        <f>ROUND(E84*N84,5)</f>
        <v>0.0149</v>
      </c>
      <c r="P84" s="224">
        <v>0</v>
      </c>
      <c r="Q84" s="224">
        <f>ROUND(E84*P84,5)</f>
        <v>0</v>
      </c>
      <c r="R84" s="224"/>
      <c r="S84" s="224"/>
      <c r="T84" s="225">
        <v>4.2618</v>
      </c>
      <c r="U84" s="224">
        <f>ROUND(E84*T84,2)</f>
        <v>0.03</v>
      </c>
      <c r="V84" s="214"/>
      <c r="W84" s="214"/>
      <c r="X84" s="214"/>
      <c r="Y84" s="214"/>
      <c r="Z84" s="214"/>
      <c r="AA84" s="214"/>
      <c r="AB84" s="214"/>
      <c r="AC84" s="214"/>
      <c r="AD84" s="214"/>
      <c r="AE84" s="214" t="s">
        <v>157</v>
      </c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ht="12.75" outlineLevel="1">
      <c r="A85" s="215">
        <v>64</v>
      </c>
      <c r="B85" s="222" t="s">
        <v>233</v>
      </c>
      <c r="C85" s="267" t="s">
        <v>234</v>
      </c>
      <c r="D85" s="224" t="s">
        <v>115</v>
      </c>
      <c r="E85" s="230">
        <v>0.75</v>
      </c>
      <c r="F85" s="234"/>
      <c r="G85" s="235">
        <f>ROUND(E85*F85,2)</f>
        <v>0</v>
      </c>
      <c r="H85" s="234"/>
      <c r="I85" s="235">
        <f>ROUND(E85*H85,2)</f>
        <v>0</v>
      </c>
      <c r="J85" s="234"/>
      <c r="K85" s="235">
        <f>ROUND(E85*J85,2)</f>
        <v>0</v>
      </c>
      <c r="L85" s="235">
        <v>21</v>
      </c>
      <c r="M85" s="235">
        <f>G85*(1+L85/100)</f>
        <v>0</v>
      </c>
      <c r="N85" s="224">
        <v>0</v>
      </c>
      <c r="O85" s="224">
        <f>ROUND(E85*N85,5)</f>
        <v>0</v>
      </c>
      <c r="P85" s="224">
        <v>0.00214</v>
      </c>
      <c r="Q85" s="224">
        <f>ROUND(E85*P85,5)</f>
        <v>0.00161</v>
      </c>
      <c r="R85" s="224"/>
      <c r="S85" s="224"/>
      <c r="T85" s="225">
        <v>6.2</v>
      </c>
      <c r="U85" s="224">
        <f>ROUND(E85*T85,2)</f>
        <v>4.65</v>
      </c>
      <c r="V85" s="214"/>
      <c r="W85" s="214"/>
      <c r="X85" s="214"/>
      <c r="Y85" s="214"/>
      <c r="Z85" s="214"/>
      <c r="AA85" s="214"/>
      <c r="AB85" s="214"/>
      <c r="AC85" s="214"/>
      <c r="AD85" s="214"/>
      <c r="AE85" s="214" t="s">
        <v>107</v>
      </c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ht="12.75" outlineLevel="1">
      <c r="A86" s="215">
        <v>65</v>
      </c>
      <c r="B86" s="222" t="s">
        <v>235</v>
      </c>
      <c r="C86" s="267" t="s">
        <v>236</v>
      </c>
      <c r="D86" s="224" t="s">
        <v>143</v>
      </c>
      <c r="E86" s="230">
        <v>1</v>
      </c>
      <c r="F86" s="234"/>
      <c r="G86" s="235">
        <f>ROUND(E86*F86,2)</f>
        <v>0</v>
      </c>
      <c r="H86" s="234"/>
      <c r="I86" s="235">
        <f>ROUND(E86*H86,2)</f>
        <v>0</v>
      </c>
      <c r="J86" s="234"/>
      <c r="K86" s="235">
        <f>ROUND(E86*J86,2)</f>
        <v>0</v>
      </c>
      <c r="L86" s="235">
        <v>21</v>
      </c>
      <c r="M86" s="235">
        <f>G86*(1+L86/100)</f>
        <v>0</v>
      </c>
      <c r="N86" s="224">
        <v>0.00336</v>
      </c>
      <c r="O86" s="224">
        <f>ROUND(E86*N86,5)</f>
        <v>0.00336</v>
      </c>
      <c r="P86" s="224">
        <v>0</v>
      </c>
      <c r="Q86" s="224">
        <f>ROUND(E86*P86,5)</f>
        <v>0</v>
      </c>
      <c r="R86" s="224"/>
      <c r="S86" s="224"/>
      <c r="T86" s="225">
        <v>0</v>
      </c>
      <c r="U86" s="224">
        <f>ROUND(E86*T86,2)</f>
        <v>0</v>
      </c>
      <c r="V86" s="214"/>
      <c r="W86" s="214"/>
      <c r="X86" s="214"/>
      <c r="Y86" s="214"/>
      <c r="Z86" s="214"/>
      <c r="AA86" s="214"/>
      <c r="AB86" s="214"/>
      <c r="AC86" s="214"/>
      <c r="AD86" s="214"/>
      <c r="AE86" s="214" t="s">
        <v>132</v>
      </c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ht="12.75" outlineLevel="1">
      <c r="A87" s="215">
        <v>66</v>
      </c>
      <c r="B87" s="222" t="s">
        <v>237</v>
      </c>
      <c r="C87" s="267" t="s">
        <v>238</v>
      </c>
      <c r="D87" s="224" t="s">
        <v>120</v>
      </c>
      <c r="E87" s="230">
        <v>1</v>
      </c>
      <c r="F87" s="234"/>
      <c r="G87" s="235">
        <f>ROUND(E87*F87,2)</f>
        <v>0</v>
      </c>
      <c r="H87" s="234"/>
      <c r="I87" s="235">
        <f>ROUND(E87*H87,2)</f>
        <v>0</v>
      </c>
      <c r="J87" s="234"/>
      <c r="K87" s="235">
        <f>ROUND(E87*J87,2)</f>
        <v>0</v>
      </c>
      <c r="L87" s="235">
        <v>21</v>
      </c>
      <c r="M87" s="235">
        <f>G87*(1+L87/100)</f>
        <v>0</v>
      </c>
      <c r="N87" s="224">
        <v>0</v>
      </c>
      <c r="O87" s="224">
        <f>ROUND(E87*N87,5)</f>
        <v>0</v>
      </c>
      <c r="P87" s="224">
        <v>0</v>
      </c>
      <c r="Q87" s="224">
        <f>ROUND(E87*P87,5)</f>
        <v>0</v>
      </c>
      <c r="R87" s="224"/>
      <c r="S87" s="224"/>
      <c r="T87" s="225">
        <v>0</v>
      </c>
      <c r="U87" s="224">
        <f>ROUND(E87*T87,2)</f>
        <v>0</v>
      </c>
      <c r="V87" s="214"/>
      <c r="W87" s="214"/>
      <c r="X87" s="214"/>
      <c r="Y87" s="214"/>
      <c r="Z87" s="214"/>
      <c r="AA87" s="214"/>
      <c r="AB87" s="214"/>
      <c r="AC87" s="214"/>
      <c r="AD87" s="214"/>
      <c r="AE87" s="214" t="s">
        <v>107</v>
      </c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ht="12.75" outlineLevel="1">
      <c r="A88" s="215">
        <v>67</v>
      </c>
      <c r="B88" s="222" t="s">
        <v>239</v>
      </c>
      <c r="C88" s="267" t="s">
        <v>240</v>
      </c>
      <c r="D88" s="224" t="s">
        <v>106</v>
      </c>
      <c r="E88" s="230">
        <v>1</v>
      </c>
      <c r="F88" s="234"/>
      <c r="G88" s="235">
        <f>ROUND(E88*F88,2)</f>
        <v>0</v>
      </c>
      <c r="H88" s="234"/>
      <c r="I88" s="235">
        <f>ROUND(E88*H88,2)</f>
        <v>0</v>
      </c>
      <c r="J88" s="234"/>
      <c r="K88" s="235">
        <f>ROUND(E88*J88,2)</f>
        <v>0</v>
      </c>
      <c r="L88" s="235">
        <v>21</v>
      </c>
      <c r="M88" s="235">
        <f>G88*(1+L88/100)</f>
        <v>0</v>
      </c>
      <c r="N88" s="224">
        <v>0</v>
      </c>
      <c r="O88" s="224">
        <f>ROUND(E88*N88,5)</f>
        <v>0</v>
      </c>
      <c r="P88" s="224">
        <v>0</v>
      </c>
      <c r="Q88" s="224">
        <f>ROUND(E88*P88,5)</f>
        <v>0</v>
      </c>
      <c r="R88" s="224"/>
      <c r="S88" s="224"/>
      <c r="T88" s="225">
        <v>0</v>
      </c>
      <c r="U88" s="224">
        <f>ROUND(E88*T88,2)</f>
        <v>0</v>
      </c>
      <c r="V88" s="214"/>
      <c r="W88" s="214"/>
      <c r="X88" s="214"/>
      <c r="Y88" s="214"/>
      <c r="Z88" s="214"/>
      <c r="AA88" s="214"/>
      <c r="AB88" s="214"/>
      <c r="AC88" s="214"/>
      <c r="AD88" s="214"/>
      <c r="AE88" s="214" t="s">
        <v>132</v>
      </c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ht="12.75" outlineLevel="1">
      <c r="A89" s="215">
        <v>68</v>
      </c>
      <c r="B89" s="222" t="s">
        <v>241</v>
      </c>
      <c r="C89" s="267" t="s">
        <v>242</v>
      </c>
      <c r="D89" s="224" t="s">
        <v>120</v>
      </c>
      <c r="E89" s="230">
        <v>1</v>
      </c>
      <c r="F89" s="234"/>
      <c r="G89" s="235">
        <f>ROUND(E89*F89,2)</f>
        <v>0</v>
      </c>
      <c r="H89" s="234"/>
      <c r="I89" s="235">
        <f>ROUND(E89*H89,2)</f>
        <v>0</v>
      </c>
      <c r="J89" s="234"/>
      <c r="K89" s="235">
        <f>ROUND(E89*J89,2)</f>
        <v>0</v>
      </c>
      <c r="L89" s="235">
        <v>21</v>
      </c>
      <c r="M89" s="235">
        <f>G89*(1+L89/100)</f>
        <v>0</v>
      </c>
      <c r="N89" s="224">
        <v>0</v>
      </c>
      <c r="O89" s="224">
        <f>ROUND(E89*N89,5)</f>
        <v>0</v>
      </c>
      <c r="P89" s="224">
        <v>0</v>
      </c>
      <c r="Q89" s="224">
        <f>ROUND(E89*P89,5)</f>
        <v>0</v>
      </c>
      <c r="R89" s="224"/>
      <c r="S89" s="224"/>
      <c r="T89" s="225">
        <v>0</v>
      </c>
      <c r="U89" s="224">
        <f>ROUND(E89*T89,2)</f>
        <v>0</v>
      </c>
      <c r="V89" s="214"/>
      <c r="W89" s="214"/>
      <c r="X89" s="214"/>
      <c r="Y89" s="214"/>
      <c r="Z89" s="214"/>
      <c r="AA89" s="214"/>
      <c r="AB89" s="214"/>
      <c r="AC89" s="214"/>
      <c r="AD89" s="214"/>
      <c r="AE89" s="214" t="s">
        <v>107</v>
      </c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ht="12.75" outlineLevel="1">
      <c r="A90" s="215">
        <v>69</v>
      </c>
      <c r="B90" s="222" t="s">
        <v>243</v>
      </c>
      <c r="C90" s="267" t="s">
        <v>244</v>
      </c>
      <c r="D90" s="224" t="s">
        <v>106</v>
      </c>
      <c r="E90" s="230">
        <v>1</v>
      </c>
      <c r="F90" s="234"/>
      <c r="G90" s="235">
        <f>ROUND(E90*F90,2)</f>
        <v>0</v>
      </c>
      <c r="H90" s="234"/>
      <c r="I90" s="235">
        <f>ROUND(E90*H90,2)</f>
        <v>0</v>
      </c>
      <c r="J90" s="234"/>
      <c r="K90" s="235">
        <f>ROUND(E90*J90,2)</f>
        <v>0</v>
      </c>
      <c r="L90" s="235">
        <v>21</v>
      </c>
      <c r="M90" s="235">
        <f>G90*(1+L90/100)</f>
        <v>0</v>
      </c>
      <c r="N90" s="224">
        <v>0</v>
      </c>
      <c r="O90" s="224">
        <f>ROUND(E90*N90,5)</f>
        <v>0</v>
      </c>
      <c r="P90" s="224">
        <v>0</v>
      </c>
      <c r="Q90" s="224">
        <f>ROUND(E90*P90,5)</f>
        <v>0</v>
      </c>
      <c r="R90" s="224"/>
      <c r="S90" s="224"/>
      <c r="T90" s="225">
        <v>0</v>
      </c>
      <c r="U90" s="224">
        <f>ROUND(E90*T90,2)</f>
        <v>0</v>
      </c>
      <c r="V90" s="214"/>
      <c r="W90" s="214"/>
      <c r="X90" s="214"/>
      <c r="Y90" s="214"/>
      <c r="Z90" s="214"/>
      <c r="AA90" s="214"/>
      <c r="AB90" s="214"/>
      <c r="AC90" s="214"/>
      <c r="AD90" s="214"/>
      <c r="AE90" s="214" t="s">
        <v>132</v>
      </c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ht="12.75" outlineLevel="1">
      <c r="A91" s="215">
        <v>70</v>
      </c>
      <c r="B91" s="222" t="s">
        <v>245</v>
      </c>
      <c r="C91" s="267" t="s">
        <v>246</v>
      </c>
      <c r="D91" s="224" t="s">
        <v>106</v>
      </c>
      <c r="E91" s="230">
        <v>1</v>
      </c>
      <c r="F91" s="234"/>
      <c r="G91" s="235">
        <f>ROUND(E91*F91,2)</f>
        <v>0</v>
      </c>
      <c r="H91" s="234"/>
      <c r="I91" s="235">
        <f>ROUND(E91*H91,2)</f>
        <v>0</v>
      </c>
      <c r="J91" s="234"/>
      <c r="K91" s="235">
        <f>ROUND(E91*J91,2)</f>
        <v>0</v>
      </c>
      <c r="L91" s="235">
        <v>21</v>
      </c>
      <c r="M91" s="235">
        <f>G91*(1+L91/100)</f>
        <v>0</v>
      </c>
      <c r="N91" s="224">
        <v>0</v>
      </c>
      <c r="O91" s="224">
        <f>ROUND(E91*N91,5)</f>
        <v>0</v>
      </c>
      <c r="P91" s="224">
        <v>0</v>
      </c>
      <c r="Q91" s="224">
        <f>ROUND(E91*P91,5)</f>
        <v>0</v>
      </c>
      <c r="R91" s="224"/>
      <c r="S91" s="224"/>
      <c r="T91" s="225">
        <v>0</v>
      </c>
      <c r="U91" s="224">
        <f>ROUND(E91*T91,2)</f>
        <v>0</v>
      </c>
      <c r="V91" s="214"/>
      <c r="W91" s="214"/>
      <c r="X91" s="214"/>
      <c r="Y91" s="214"/>
      <c r="Z91" s="214"/>
      <c r="AA91" s="214"/>
      <c r="AB91" s="214"/>
      <c r="AC91" s="214"/>
      <c r="AD91" s="214"/>
      <c r="AE91" s="214" t="s">
        <v>132</v>
      </c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ht="12.75" outlineLevel="1">
      <c r="A92" s="215">
        <v>71</v>
      </c>
      <c r="B92" s="222" t="s">
        <v>247</v>
      </c>
      <c r="C92" s="267" t="s">
        <v>248</v>
      </c>
      <c r="D92" s="224" t="s">
        <v>106</v>
      </c>
      <c r="E92" s="230">
        <v>2</v>
      </c>
      <c r="F92" s="234"/>
      <c r="G92" s="235">
        <f>ROUND(E92*F92,2)</f>
        <v>0</v>
      </c>
      <c r="H92" s="234"/>
      <c r="I92" s="235">
        <f>ROUND(E92*H92,2)</f>
        <v>0</v>
      </c>
      <c r="J92" s="234"/>
      <c r="K92" s="235">
        <f>ROUND(E92*J92,2)</f>
        <v>0</v>
      </c>
      <c r="L92" s="235">
        <v>21</v>
      </c>
      <c r="M92" s="235">
        <f>G92*(1+L92/100)</f>
        <v>0</v>
      </c>
      <c r="N92" s="224">
        <v>0</v>
      </c>
      <c r="O92" s="224">
        <f>ROUND(E92*N92,5)</f>
        <v>0</v>
      </c>
      <c r="P92" s="224">
        <v>0</v>
      </c>
      <c r="Q92" s="224">
        <f>ROUND(E92*P92,5)</f>
        <v>0</v>
      </c>
      <c r="R92" s="224"/>
      <c r="S92" s="224"/>
      <c r="T92" s="225">
        <v>0</v>
      </c>
      <c r="U92" s="224">
        <f>ROUND(E92*T92,2)</f>
        <v>0</v>
      </c>
      <c r="V92" s="214"/>
      <c r="W92" s="214"/>
      <c r="X92" s="214"/>
      <c r="Y92" s="214"/>
      <c r="Z92" s="214"/>
      <c r="AA92" s="214"/>
      <c r="AB92" s="214"/>
      <c r="AC92" s="214"/>
      <c r="AD92" s="214"/>
      <c r="AE92" s="214" t="s">
        <v>107</v>
      </c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ht="12.75" outlineLevel="1">
      <c r="A93" s="215">
        <v>72</v>
      </c>
      <c r="B93" s="222" t="s">
        <v>162</v>
      </c>
      <c r="C93" s="267" t="s">
        <v>163</v>
      </c>
      <c r="D93" s="224" t="s">
        <v>164</v>
      </c>
      <c r="E93" s="230">
        <v>0.1</v>
      </c>
      <c r="F93" s="234"/>
      <c r="G93" s="235">
        <f>ROUND(E93*F93,2)</f>
        <v>0</v>
      </c>
      <c r="H93" s="234"/>
      <c r="I93" s="235">
        <f>ROUND(E93*H93,2)</f>
        <v>0</v>
      </c>
      <c r="J93" s="234"/>
      <c r="K93" s="235">
        <f>ROUND(E93*J93,2)</f>
        <v>0</v>
      </c>
      <c r="L93" s="235">
        <v>21</v>
      </c>
      <c r="M93" s="235">
        <f>G93*(1+L93/100)</f>
        <v>0</v>
      </c>
      <c r="N93" s="224">
        <v>0</v>
      </c>
      <c r="O93" s="224">
        <f>ROUND(E93*N93,5)</f>
        <v>0</v>
      </c>
      <c r="P93" s="224">
        <v>0</v>
      </c>
      <c r="Q93" s="224">
        <f>ROUND(E93*P93,5)</f>
        <v>0</v>
      </c>
      <c r="R93" s="224"/>
      <c r="S93" s="224"/>
      <c r="T93" s="225">
        <v>1.333</v>
      </c>
      <c r="U93" s="224">
        <f>ROUND(E93*T93,2)</f>
        <v>0.13</v>
      </c>
      <c r="V93" s="214"/>
      <c r="W93" s="214"/>
      <c r="X93" s="214"/>
      <c r="Y93" s="214"/>
      <c r="Z93" s="214"/>
      <c r="AA93" s="214"/>
      <c r="AB93" s="214"/>
      <c r="AC93" s="214"/>
      <c r="AD93" s="214"/>
      <c r="AE93" s="214" t="s">
        <v>107</v>
      </c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ht="12.75" outlineLevel="1">
      <c r="A94" s="246">
        <v>73</v>
      </c>
      <c r="B94" s="247" t="s">
        <v>165</v>
      </c>
      <c r="C94" s="271" t="s">
        <v>166</v>
      </c>
      <c r="D94" s="248" t="s">
        <v>164</v>
      </c>
      <c r="E94" s="249">
        <v>0.1</v>
      </c>
      <c r="F94" s="250"/>
      <c r="G94" s="251">
        <f>ROUND(E94*F94,2)</f>
        <v>0</v>
      </c>
      <c r="H94" s="250"/>
      <c r="I94" s="251">
        <f>ROUND(E94*H94,2)</f>
        <v>0</v>
      </c>
      <c r="J94" s="250"/>
      <c r="K94" s="251">
        <f>ROUND(E94*J94,2)</f>
        <v>0</v>
      </c>
      <c r="L94" s="251">
        <v>21</v>
      </c>
      <c r="M94" s="251">
        <f>G94*(1+L94/100)</f>
        <v>0</v>
      </c>
      <c r="N94" s="248">
        <v>0</v>
      </c>
      <c r="O94" s="248">
        <f>ROUND(E94*N94,5)</f>
        <v>0</v>
      </c>
      <c r="P94" s="248">
        <v>0</v>
      </c>
      <c r="Q94" s="248">
        <f>ROUND(E94*P94,5)</f>
        <v>0</v>
      </c>
      <c r="R94" s="248"/>
      <c r="S94" s="248"/>
      <c r="T94" s="252">
        <v>1.213</v>
      </c>
      <c r="U94" s="248">
        <f>ROUND(E94*T94,2)</f>
        <v>0.12</v>
      </c>
      <c r="V94" s="214"/>
      <c r="W94" s="214"/>
      <c r="X94" s="214"/>
      <c r="Y94" s="214"/>
      <c r="Z94" s="214"/>
      <c r="AA94" s="214"/>
      <c r="AB94" s="214"/>
      <c r="AC94" s="214"/>
      <c r="AD94" s="214"/>
      <c r="AE94" s="214" t="s">
        <v>107</v>
      </c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30" ht="12.75">
      <c r="A95" s="6"/>
      <c r="B95" s="7" t="s">
        <v>249</v>
      </c>
      <c r="C95" s="272" t="s">
        <v>249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AC95">
        <v>15</v>
      </c>
      <c r="AD95">
        <v>21</v>
      </c>
    </row>
    <row r="96" spans="1:31" ht="12.75">
      <c r="A96" s="253"/>
      <c r="B96" s="254">
        <v>26</v>
      </c>
      <c r="C96" s="273" t="s">
        <v>249</v>
      </c>
      <c r="D96" s="255"/>
      <c r="E96" s="255"/>
      <c r="F96" s="255"/>
      <c r="G96" s="266">
        <f>G8+G10+G19+G38+G56+G74</f>
        <v>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AC96">
        <f>SUMIF(L7:L94,AC95,G7:G94)</f>
        <v>0</v>
      </c>
      <c r="AD96">
        <f>SUMIF(L7:L94,AD95,G7:G94)</f>
        <v>0</v>
      </c>
      <c r="AE96" t="s">
        <v>250</v>
      </c>
    </row>
    <row r="97" spans="1:21" ht="12.75">
      <c r="A97" s="6"/>
      <c r="B97" s="7" t="s">
        <v>249</v>
      </c>
      <c r="C97" s="272" t="s">
        <v>249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75">
      <c r="A98" s="6"/>
      <c r="B98" s="7" t="s">
        <v>249</v>
      </c>
      <c r="C98" s="272" t="s">
        <v>249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75">
      <c r="A99" s="256">
        <v>33</v>
      </c>
      <c r="B99" s="256"/>
      <c r="C99" s="274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31" ht="12.75">
      <c r="A100" s="257"/>
      <c r="B100" s="258"/>
      <c r="C100" s="275"/>
      <c r="D100" s="258"/>
      <c r="E100" s="258"/>
      <c r="F100" s="258"/>
      <c r="G100" s="259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AE100" t="s">
        <v>251</v>
      </c>
    </row>
    <row r="101" spans="1:21" ht="12.75">
      <c r="A101" s="260"/>
      <c r="B101" s="261"/>
      <c r="C101" s="276"/>
      <c r="D101" s="261"/>
      <c r="E101" s="261"/>
      <c r="F101" s="261"/>
      <c r="G101" s="262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75">
      <c r="A102" s="260"/>
      <c r="B102" s="261"/>
      <c r="C102" s="276"/>
      <c r="D102" s="261"/>
      <c r="E102" s="261"/>
      <c r="F102" s="261"/>
      <c r="G102" s="262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2.75">
      <c r="A103" s="260"/>
      <c r="B103" s="261"/>
      <c r="C103" s="276"/>
      <c r="D103" s="261"/>
      <c r="E103" s="261"/>
      <c r="F103" s="261"/>
      <c r="G103" s="262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2.75">
      <c r="A104" s="263"/>
      <c r="B104" s="264"/>
      <c r="C104" s="277"/>
      <c r="D104" s="264"/>
      <c r="E104" s="264"/>
      <c r="F104" s="264"/>
      <c r="G104" s="26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2.75">
      <c r="A105" s="6"/>
      <c r="B105" s="7" t="s">
        <v>249</v>
      </c>
      <c r="C105" s="272" t="s">
        <v>249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3:31" ht="12.75">
      <c r="C106" s="278"/>
      <c r="AE106" t="s">
        <v>252</v>
      </c>
    </row>
  </sheetData>
  <sheetProtection/>
  <mergeCells count="11">
    <mergeCell ref="C29:G29"/>
    <mergeCell ref="C52:G52"/>
    <mergeCell ref="C71:G71"/>
    <mergeCell ref="A99:C99"/>
    <mergeCell ref="A100:G104"/>
    <mergeCell ref="A1:G1"/>
    <mergeCell ref="C2:G2"/>
    <mergeCell ref="C3:G3"/>
    <mergeCell ref="C4:G4"/>
    <mergeCell ref="C22:G22"/>
    <mergeCell ref="C28:G28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radim</cp:lastModifiedBy>
  <cp:lastPrinted>2014-02-28T09:52:57Z</cp:lastPrinted>
  <dcterms:created xsi:type="dcterms:W3CDTF">2009-04-08T07:15:50Z</dcterms:created>
  <dcterms:modified xsi:type="dcterms:W3CDTF">2018-11-19T15:02:13Z</dcterms:modified>
  <cp:category/>
  <cp:version/>
  <cp:contentType/>
  <cp:contentStatus/>
</cp:coreProperties>
</file>