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9010" windowHeight="13500" activeTab="0"/>
  </bookViews>
  <sheets>
    <sheet name="List1" sheetId="1" r:id="rId1"/>
  </sheets>
  <definedNames>
    <definedName name="_xlnm.Print_Area" localSheetId="0">'List1'!$A$1:$G$52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<sst xmlns="http://schemas.openxmlformats.org/spreadsheetml/2006/main" count="72" uniqueCount="38">
  <si>
    <t>účastník</t>
  </si>
  <si>
    <t>NBD cena statutární audit</t>
  </si>
  <si>
    <t>NBD cena audity účetních výkazů</t>
  </si>
  <si>
    <t>pořadové č. doručení nabídky</t>
  </si>
  <si>
    <t>AUDIT Brno spol. s r.o.</t>
  </si>
  <si>
    <t>Ing. Zdeněk Kříž</t>
  </si>
  <si>
    <t>BDO CA s.r.o.</t>
  </si>
  <si>
    <t>MIRÓ Audit Sevice, s.r.o.</t>
  </si>
  <si>
    <t>TOP AUDITING, s.r.o.</t>
  </si>
  <si>
    <t>poradenství * 60 hod.</t>
  </si>
  <si>
    <t>celkem NBD cena</t>
  </si>
  <si>
    <t>výpočet poměru statutární audit:</t>
  </si>
  <si>
    <t>výpočet poměru audity účetních výkazů:</t>
  </si>
  <si>
    <t>přepočteno na body * 100</t>
  </si>
  <si>
    <t>přepočteno váhou  kritéria 30 %</t>
  </si>
  <si>
    <t>přepočteno váhou  kritéria 45 %</t>
  </si>
  <si>
    <t>přepočteno váhou  kritéria 25 %</t>
  </si>
  <si>
    <t>Výsledný součet bodových hodnocení vážených dle váhy příslušného kritéria:</t>
  </si>
  <si>
    <t>součet bodů:</t>
  </si>
  <si>
    <t>1.</t>
  </si>
  <si>
    <t>2.</t>
  </si>
  <si>
    <t>3.</t>
  </si>
  <si>
    <t>4.</t>
  </si>
  <si>
    <t>5.</t>
  </si>
  <si>
    <t>6.</t>
  </si>
  <si>
    <t>výsledné pořadí účastníků:</t>
  </si>
  <si>
    <t>výpočet poměru audity poradenství:</t>
  </si>
  <si>
    <t>APOGEO Audit, s.r.o.</t>
  </si>
  <si>
    <t>kratkyaudit s.r.o.</t>
  </si>
  <si>
    <t>NEXIA AP a.s.</t>
  </si>
  <si>
    <t>max. 1 180 000,-</t>
  </si>
  <si>
    <t>max. 640 000,-</t>
  </si>
  <si>
    <t>max. 160.000,-/60 hod.</t>
  </si>
  <si>
    <t>limity v Kč bez DPH:</t>
  </si>
  <si>
    <t>limit celkem: 1 980 000,-</t>
  </si>
  <si>
    <t>NBD cena poradenství/1 hod.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</si>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</sst>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/>
    </xf>
    <xf numFmtId="4" fontId="0" fillId="0" borderId="0" xfId="0" applyNumberFormat="1" applyProtection="1">
      <protection hidden="1"/>
    </xf>
    <xf numFmtId="164" fontId="0" fillId="0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5" xfId="0" applyBorder="1"/>
    <xf numFmtId="0" fontId="0" fillId="0" borderId="12" xfId="0" applyBorder="1"/>
    <xf numFmtId="3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4" fontId="0" fillId="0" borderId="5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4" fontId="0" fillId="2" borderId="14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" borderId="1" xfId="0" applyFill="1" applyBorder="1"/>
    <xf numFmtId="164" fontId="0" fillId="2" borderId="4" xfId="0" applyNumberForma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 topLeftCell="A19">
      <selection activeCell="H52" sqref="H52"/>
    </sheetView>
  </sheetViews>
  <sheetFormatPr defaultColWidth="9.140625" defaultRowHeight="15"/>
  <cols>
    <col min="1" max="1" width="11.421875" style="0" customWidth="1"/>
    <col min="2" max="2" width="26.57421875" style="0" customWidth="1"/>
    <col min="3" max="3" width="17.28125" style="0" customWidth="1"/>
    <col min="4" max="4" width="17.7109375" style="0" customWidth="1"/>
    <col min="5" max="5" width="20.421875" style="0" customWidth="1"/>
    <col min="6" max="6" width="21.8515625" style="0" customWidth="1"/>
    <col min="7" max="7" width="25.7109375" style="0" customWidth="1"/>
    <col min="8" max="8" width="17.421875" style="0" customWidth="1"/>
  </cols>
  <sheetData>
    <row r="1" spans="2:7" ht="15.75" thickBot="1">
      <c r="B1" t="s">
        <v>33</v>
      </c>
      <c r="C1" s="10" t="s">
        <v>30</v>
      </c>
      <c r="D1" s="10" t="s">
        <v>31</v>
      </c>
      <c r="E1" s="26"/>
      <c r="F1" s="10" t="s">
        <v>32</v>
      </c>
      <c r="G1" s="11" t="s">
        <v>34</v>
      </c>
    </row>
    <row r="2" spans="1:7" ht="45.75" thickBot="1">
      <c r="A2" s="20" t="s">
        <v>3</v>
      </c>
      <c r="B2" s="21" t="s">
        <v>0</v>
      </c>
      <c r="C2" s="22" t="s">
        <v>1</v>
      </c>
      <c r="D2" s="22" t="s">
        <v>2</v>
      </c>
      <c r="E2" s="23" t="s">
        <v>35</v>
      </c>
      <c r="F2" s="6" t="s">
        <v>9</v>
      </c>
      <c r="G2" s="6" t="s">
        <v>10</v>
      </c>
    </row>
    <row r="3" spans="1:7" ht="15">
      <c r="A3" s="14">
        <v>1</v>
      </c>
      <c r="B3" s="17" t="s">
        <v>4</v>
      </c>
      <c r="C3" s="28">
        <v>290000</v>
      </c>
      <c r="D3" s="28">
        <v>490000</v>
      </c>
      <c r="E3" s="29">
        <v>500</v>
      </c>
      <c r="F3" s="32">
        <f>60*E3</f>
        <v>30000</v>
      </c>
      <c r="G3" s="33">
        <f>F3+D3+C3</f>
        <v>810000</v>
      </c>
    </row>
    <row r="4" spans="1:7" ht="15">
      <c r="A4" s="15">
        <v>2</v>
      </c>
      <c r="B4" s="18" t="s">
        <v>7</v>
      </c>
      <c r="C4" s="30">
        <v>216000</v>
      </c>
      <c r="D4" s="30">
        <v>410000</v>
      </c>
      <c r="E4" s="31">
        <v>600</v>
      </c>
      <c r="F4" s="32">
        <f aca="true" t="shared" si="0" ref="F4:F10">60*E4</f>
        <v>36000</v>
      </c>
      <c r="G4" s="34">
        <f aca="true" t="shared" si="1" ref="G4:G10">F4+D4+C4</f>
        <v>662000</v>
      </c>
    </row>
    <row r="5" spans="1:7" ht="15">
      <c r="A5" s="15">
        <v>3</v>
      </c>
      <c r="B5" s="18" t="s">
        <v>8</v>
      </c>
      <c r="C5" s="30">
        <v>600000</v>
      </c>
      <c r="D5" s="30">
        <v>640000</v>
      </c>
      <c r="E5" s="68">
        <v>450</v>
      </c>
      <c r="F5" s="32">
        <f t="shared" si="0"/>
        <v>27000</v>
      </c>
      <c r="G5" s="34">
        <f t="shared" si="1"/>
        <v>1267000</v>
      </c>
    </row>
    <row r="6" spans="1:7" ht="15">
      <c r="A6" s="15">
        <v>4</v>
      </c>
      <c r="B6" s="36" t="s">
        <v>6</v>
      </c>
      <c r="C6" s="30">
        <v>200000</v>
      </c>
      <c r="D6" s="30">
        <v>630000</v>
      </c>
      <c r="E6" s="31">
        <v>600</v>
      </c>
      <c r="F6" s="32">
        <f t="shared" si="0"/>
        <v>36000</v>
      </c>
      <c r="G6" s="34">
        <f t="shared" si="1"/>
        <v>866000</v>
      </c>
    </row>
    <row r="7" spans="1:7" ht="15">
      <c r="A7" s="15">
        <v>5</v>
      </c>
      <c r="B7" s="36" t="s">
        <v>27</v>
      </c>
      <c r="C7" s="30">
        <v>600000</v>
      </c>
      <c r="D7" s="30">
        <v>320000</v>
      </c>
      <c r="E7" s="31">
        <v>500</v>
      </c>
      <c r="F7" s="32">
        <f t="shared" si="0"/>
        <v>30000</v>
      </c>
      <c r="G7" s="34">
        <f t="shared" si="1"/>
        <v>950000</v>
      </c>
    </row>
    <row r="8" spans="1:7" ht="15">
      <c r="A8" s="15">
        <v>6</v>
      </c>
      <c r="B8" s="18" t="s">
        <v>5</v>
      </c>
      <c r="C8" s="30">
        <v>413000</v>
      </c>
      <c r="D8" s="30">
        <v>415000</v>
      </c>
      <c r="E8" s="31">
        <v>1300</v>
      </c>
      <c r="F8" s="32">
        <f t="shared" si="0"/>
        <v>78000</v>
      </c>
      <c r="G8" s="34">
        <f t="shared" si="1"/>
        <v>906000</v>
      </c>
    </row>
    <row r="9" spans="1:7" ht="15">
      <c r="A9" s="15">
        <v>7</v>
      </c>
      <c r="B9" s="37" t="s">
        <v>28</v>
      </c>
      <c r="C9" s="39">
        <v>600000</v>
      </c>
      <c r="D9" s="54">
        <v>300000</v>
      </c>
      <c r="E9" s="40">
        <v>1000</v>
      </c>
      <c r="F9" s="34">
        <f t="shared" si="0"/>
        <v>60000</v>
      </c>
      <c r="G9" s="34">
        <f t="shared" si="1"/>
        <v>960000</v>
      </c>
    </row>
    <row r="10" spans="1:7" ht="15.75" thickBot="1">
      <c r="A10" s="16">
        <v>8</v>
      </c>
      <c r="B10" s="38" t="s">
        <v>29</v>
      </c>
      <c r="C10" s="43">
        <v>160000</v>
      </c>
      <c r="D10" s="41">
        <v>640000</v>
      </c>
      <c r="E10" s="42">
        <v>700</v>
      </c>
      <c r="F10" s="34">
        <f t="shared" si="0"/>
        <v>42000</v>
      </c>
      <c r="G10" s="34">
        <f t="shared" si="1"/>
        <v>842000</v>
      </c>
    </row>
    <row r="13" spans="2:6" ht="30.75" thickBot="1">
      <c r="B13" s="80" t="s">
        <v>11</v>
      </c>
      <c r="C13" s="80"/>
      <c r="E13" s="2" t="s">
        <v>13</v>
      </c>
      <c r="F13" s="2" t="s">
        <v>15</v>
      </c>
    </row>
    <row r="14" spans="1:8" ht="15">
      <c r="A14" s="3">
        <v>1</v>
      </c>
      <c r="B14" s="7" t="s">
        <v>4</v>
      </c>
      <c r="C14" s="28">
        <v>290000</v>
      </c>
      <c r="D14" s="46">
        <f>160000/C14</f>
        <v>0.5517241379310345</v>
      </c>
      <c r="E14" s="46">
        <f>100*D14</f>
        <v>55.172413793103445</v>
      </c>
      <c r="F14" s="47">
        <f>E14*0.45</f>
        <v>24.82758620689655</v>
      </c>
      <c r="G14" s="9"/>
      <c r="H14" s="9"/>
    </row>
    <row r="15" spans="1:8" ht="15">
      <c r="A15" s="4">
        <v>2</v>
      </c>
      <c r="B15" s="8" t="s">
        <v>7</v>
      </c>
      <c r="C15" s="30">
        <v>216000</v>
      </c>
      <c r="D15" s="44">
        <f aca="true" t="shared" si="2" ref="D15:D21">160000/C15</f>
        <v>0.7407407407407407</v>
      </c>
      <c r="E15" s="44">
        <f aca="true" t="shared" si="3" ref="E15:E21">100*D15</f>
        <v>74.07407407407408</v>
      </c>
      <c r="F15" s="48">
        <f aca="true" t="shared" si="4" ref="F15:F21">E15*0.45</f>
        <v>33.333333333333336</v>
      </c>
      <c r="G15" s="9"/>
      <c r="H15" s="12"/>
    </row>
    <row r="16" spans="1:8" ht="15">
      <c r="A16" s="4">
        <v>3</v>
      </c>
      <c r="B16" s="8" t="s">
        <v>8</v>
      </c>
      <c r="C16" s="30">
        <v>600000</v>
      </c>
      <c r="D16" s="44">
        <f t="shared" si="2"/>
        <v>0.26666666666666666</v>
      </c>
      <c r="E16" s="44">
        <f t="shared" si="3"/>
        <v>26.666666666666668</v>
      </c>
      <c r="F16" s="48">
        <f t="shared" si="4"/>
        <v>12</v>
      </c>
      <c r="G16" s="9"/>
      <c r="H16" s="12"/>
    </row>
    <row r="17" spans="1:8" ht="15">
      <c r="A17" s="4">
        <v>4</v>
      </c>
      <c r="B17" s="35" t="s">
        <v>6</v>
      </c>
      <c r="C17" s="30">
        <v>200000</v>
      </c>
      <c r="D17" s="44">
        <f t="shared" si="2"/>
        <v>0.8</v>
      </c>
      <c r="E17" s="44">
        <f t="shared" si="3"/>
        <v>80</v>
      </c>
      <c r="F17" s="48">
        <f t="shared" si="4"/>
        <v>36</v>
      </c>
      <c r="G17" s="9"/>
      <c r="H17" s="12"/>
    </row>
    <row r="18" spans="1:8" ht="15">
      <c r="A18" s="4">
        <v>5</v>
      </c>
      <c r="B18" s="35" t="s">
        <v>27</v>
      </c>
      <c r="C18" s="30">
        <v>600000</v>
      </c>
      <c r="D18" s="44">
        <f t="shared" si="2"/>
        <v>0.26666666666666666</v>
      </c>
      <c r="E18" s="44">
        <f t="shared" si="3"/>
        <v>26.666666666666668</v>
      </c>
      <c r="F18" s="48">
        <f t="shared" si="4"/>
        <v>12</v>
      </c>
      <c r="G18" s="9"/>
      <c r="H18" s="12"/>
    </row>
    <row r="19" spans="1:8" ht="15">
      <c r="A19" s="4">
        <v>6</v>
      </c>
      <c r="B19" s="8" t="s">
        <v>5</v>
      </c>
      <c r="C19" s="30">
        <v>413000</v>
      </c>
      <c r="D19" s="44">
        <f t="shared" si="2"/>
        <v>0.387409200968523</v>
      </c>
      <c r="E19" s="44">
        <f t="shared" si="3"/>
        <v>38.7409200968523</v>
      </c>
      <c r="F19" s="48">
        <f t="shared" si="4"/>
        <v>17.433414043583536</v>
      </c>
      <c r="G19" s="9"/>
      <c r="H19" s="12"/>
    </row>
    <row r="20" spans="1:8" ht="15">
      <c r="A20" s="4">
        <v>7</v>
      </c>
      <c r="B20" s="24" t="s">
        <v>28</v>
      </c>
      <c r="C20" s="39">
        <v>600000</v>
      </c>
      <c r="D20" s="44">
        <f t="shared" si="2"/>
        <v>0.26666666666666666</v>
      </c>
      <c r="E20" s="44">
        <f>100*D20</f>
        <v>26.666666666666668</v>
      </c>
      <c r="F20" s="48">
        <f t="shared" si="4"/>
        <v>12</v>
      </c>
      <c r="G20" s="9"/>
      <c r="H20" s="12"/>
    </row>
    <row r="21" spans="1:8" ht="15.75" thickBot="1">
      <c r="A21" s="5">
        <v>8</v>
      </c>
      <c r="B21" s="25" t="s">
        <v>29</v>
      </c>
      <c r="C21" s="43">
        <v>160000</v>
      </c>
      <c r="D21" s="52">
        <f t="shared" si="2"/>
        <v>1</v>
      </c>
      <c r="E21" s="52">
        <f t="shared" si="3"/>
        <v>100</v>
      </c>
      <c r="F21" s="53">
        <f t="shared" si="4"/>
        <v>45</v>
      </c>
      <c r="G21" s="9"/>
      <c r="H21" s="12"/>
    </row>
    <row r="23" spans="2:6" ht="30.75" thickBot="1">
      <c r="B23" s="81" t="s">
        <v>12</v>
      </c>
      <c r="C23" s="81"/>
      <c r="E23" s="1" t="s">
        <v>13</v>
      </c>
      <c r="F23" s="1" t="s">
        <v>14</v>
      </c>
    </row>
    <row r="24" spans="1:6" ht="15">
      <c r="A24" s="14">
        <v>1</v>
      </c>
      <c r="B24" s="17" t="s">
        <v>4</v>
      </c>
      <c r="C24" s="28">
        <v>490000</v>
      </c>
      <c r="D24" s="59">
        <f>300000/C24</f>
        <v>0.6122448979591837</v>
      </c>
      <c r="E24" s="46">
        <f>100*D24</f>
        <v>61.224489795918366</v>
      </c>
      <c r="F24" s="60">
        <f>0.3*E24</f>
        <v>18.36734693877551</v>
      </c>
    </row>
    <row r="25" spans="1:6" ht="15">
      <c r="A25" s="15">
        <v>2</v>
      </c>
      <c r="B25" s="18" t="s">
        <v>7</v>
      </c>
      <c r="C25" s="30">
        <v>410000</v>
      </c>
      <c r="D25" s="13">
        <f aca="true" t="shared" si="5" ref="D25:D31">300000/C25</f>
        <v>0.7317073170731707</v>
      </c>
      <c r="E25" s="44">
        <f aca="true" t="shared" si="6" ref="E25:E31">100*D25</f>
        <v>73.17073170731707</v>
      </c>
      <c r="F25" s="61">
        <f aca="true" t="shared" si="7" ref="F25:F31">0.3*E25</f>
        <v>21.95121951219512</v>
      </c>
    </row>
    <row r="26" spans="1:6" ht="15">
      <c r="A26" s="15">
        <v>3</v>
      </c>
      <c r="B26" s="18" t="s">
        <v>8</v>
      </c>
      <c r="C26" s="30">
        <v>640000</v>
      </c>
      <c r="D26" s="13">
        <f t="shared" si="5"/>
        <v>0.46875</v>
      </c>
      <c r="E26" s="44">
        <f t="shared" si="6"/>
        <v>46.875</v>
      </c>
      <c r="F26" s="61">
        <f t="shared" si="7"/>
        <v>14.0625</v>
      </c>
    </row>
    <row r="27" spans="1:6" ht="15">
      <c r="A27" s="15">
        <v>4</v>
      </c>
      <c r="B27" s="36" t="s">
        <v>6</v>
      </c>
      <c r="C27" s="30">
        <v>630000</v>
      </c>
      <c r="D27" s="13">
        <f t="shared" si="5"/>
        <v>0.47619047619047616</v>
      </c>
      <c r="E27" s="44">
        <f t="shared" si="6"/>
        <v>47.61904761904761</v>
      </c>
      <c r="F27" s="61">
        <f t="shared" si="7"/>
        <v>14.285714285714283</v>
      </c>
    </row>
    <row r="28" spans="1:6" ht="15">
      <c r="A28" s="15">
        <v>5</v>
      </c>
      <c r="B28" s="36" t="s">
        <v>27</v>
      </c>
      <c r="C28" s="30">
        <v>320000</v>
      </c>
      <c r="D28" s="13">
        <f t="shared" si="5"/>
        <v>0.9375</v>
      </c>
      <c r="E28" s="44">
        <f t="shared" si="6"/>
        <v>93.75</v>
      </c>
      <c r="F28" s="61">
        <f t="shared" si="7"/>
        <v>28.125</v>
      </c>
    </row>
    <row r="29" spans="1:6" ht="15">
      <c r="A29" s="15">
        <v>6</v>
      </c>
      <c r="B29" s="18" t="s">
        <v>5</v>
      </c>
      <c r="C29" s="30">
        <v>415000</v>
      </c>
      <c r="D29" s="13">
        <f t="shared" si="5"/>
        <v>0.7228915662650602</v>
      </c>
      <c r="E29" s="44">
        <f t="shared" si="6"/>
        <v>72.28915662650603</v>
      </c>
      <c r="F29" s="61">
        <f t="shared" si="7"/>
        <v>21.686746987951807</v>
      </c>
    </row>
    <row r="30" spans="1:6" ht="15">
      <c r="A30" s="15">
        <v>7</v>
      </c>
      <c r="B30" s="37" t="s">
        <v>28</v>
      </c>
      <c r="C30" s="54">
        <v>300000</v>
      </c>
      <c r="D30" s="55">
        <f t="shared" si="5"/>
        <v>1</v>
      </c>
      <c r="E30" s="45">
        <f>100*D30</f>
        <v>100</v>
      </c>
      <c r="F30" s="49">
        <f>0.3*E30</f>
        <v>30</v>
      </c>
    </row>
    <row r="31" spans="1:6" ht="15.75" thickBot="1">
      <c r="A31" s="16">
        <v>8</v>
      </c>
      <c r="B31" s="38" t="s">
        <v>29</v>
      </c>
      <c r="C31" s="62">
        <v>640000</v>
      </c>
      <c r="D31" s="63">
        <f t="shared" si="5"/>
        <v>0.46875</v>
      </c>
      <c r="E31" s="50">
        <f t="shared" si="6"/>
        <v>46.875</v>
      </c>
      <c r="F31" s="64">
        <f t="shared" si="7"/>
        <v>14.0625</v>
      </c>
    </row>
    <row r="33" spans="2:6" ht="30.75" thickBot="1">
      <c r="B33" s="81" t="s">
        <v>26</v>
      </c>
      <c r="C33" s="81"/>
      <c r="E33" s="1" t="s">
        <v>13</v>
      </c>
      <c r="F33" s="1" t="s">
        <v>16</v>
      </c>
    </row>
    <row r="34" spans="1:6" ht="15">
      <c r="A34" s="14">
        <v>1</v>
      </c>
      <c r="B34" s="17" t="s">
        <v>4</v>
      </c>
      <c r="C34" s="28">
        <v>500</v>
      </c>
      <c r="D34" s="46">
        <f>450/C34</f>
        <v>0.9</v>
      </c>
      <c r="E34" s="66">
        <f>D34*100</f>
        <v>90</v>
      </c>
      <c r="F34" s="47">
        <f>0.25*E34</f>
        <v>22.5</v>
      </c>
    </row>
    <row r="35" spans="1:6" ht="15">
      <c r="A35" s="15">
        <v>2</v>
      </c>
      <c r="B35" s="18" t="s">
        <v>7</v>
      </c>
      <c r="C35" s="30">
        <v>600</v>
      </c>
      <c r="D35" s="44">
        <f aca="true" t="shared" si="8" ref="D35:D41">450/C35</f>
        <v>0.75</v>
      </c>
      <c r="E35" s="65">
        <f aca="true" t="shared" si="9" ref="E35:E41">D35*100</f>
        <v>75</v>
      </c>
      <c r="F35" s="48">
        <f aca="true" t="shared" si="10" ref="F35:F41">0.25*E35</f>
        <v>18.75</v>
      </c>
    </row>
    <row r="36" spans="1:6" ht="15">
      <c r="A36" s="15">
        <v>3</v>
      </c>
      <c r="B36" s="18" t="s">
        <v>8</v>
      </c>
      <c r="C36" s="54">
        <v>450</v>
      </c>
      <c r="D36" s="45">
        <f t="shared" si="8"/>
        <v>1</v>
      </c>
      <c r="E36" s="69">
        <f t="shared" si="9"/>
        <v>100</v>
      </c>
      <c r="F36" s="49">
        <f t="shared" si="10"/>
        <v>25</v>
      </c>
    </row>
    <row r="37" spans="1:6" ht="15">
      <c r="A37" s="15">
        <v>4</v>
      </c>
      <c r="B37" s="36" t="s">
        <v>6</v>
      </c>
      <c r="C37" s="30">
        <v>600</v>
      </c>
      <c r="D37" s="44">
        <f t="shared" si="8"/>
        <v>0.75</v>
      </c>
      <c r="E37" s="65">
        <f t="shared" si="9"/>
        <v>75</v>
      </c>
      <c r="F37" s="48">
        <f t="shared" si="10"/>
        <v>18.75</v>
      </c>
    </row>
    <row r="38" spans="1:6" ht="15">
      <c r="A38" s="15">
        <v>5</v>
      </c>
      <c r="B38" s="36" t="s">
        <v>27</v>
      </c>
      <c r="C38" s="30">
        <v>500</v>
      </c>
      <c r="D38" s="44">
        <f t="shared" si="8"/>
        <v>0.9</v>
      </c>
      <c r="E38" s="65">
        <f t="shared" si="9"/>
        <v>90</v>
      </c>
      <c r="F38" s="48">
        <f t="shared" si="10"/>
        <v>22.5</v>
      </c>
    </row>
    <row r="39" spans="1:6" ht="15">
      <c r="A39" s="15">
        <v>6</v>
      </c>
      <c r="B39" s="18" t="s">
        <v>5</v>
      </c>
      <c r="C39" s="30">
        <v>1300</v>
      </c>
      <c r="D39" s="44">
        <f t="shared" si="8"/>
        <v>0.34615384615384615</v>
      </c>
      <c r="E39" s="65">
        <f t="shared" si="9"/>
        <v>34.61538461538461</v>
      </c>
      <c r="F39" s="48">
        <f t="shared" si="10"/>
        <v>8.653846153846153</v>
      </c>
    </row>
    <row r="40" spans="1:6" ht="15">
      <c r="A40" s="15">
        <v>7</v>
      </c>
      <c r="B40" s="37" t="s">
        <v>28</v>
      </c>
      <c r="C40" s="39">
        <v>1000</v>
      </c>
      <c r="D40" s="44">
        <f t="shared" si="8"/>
        <v>0.45</v>
      </c>
      <c r="E40" s="65">
        <f t="shared" si="9"/>
        <v>45</v>
      </c>
      <c r="F40" s="48">
        <f t="shared" si="10"/>
        <v>11.25</v>
      </c>
    </row>
    <row r="41" spans="1:6" ht="15.75" thickBot="1">
      <c r="A41" s="16">
        <v>8</v>
      </c>
      <c r="B41" s="38" t="s">
        <v>29</v>
      </c>
      <c r="C41" s="41">
        <v>700</v>
      </c>
      <c r="D41" s="50">
        <f t="shared" si="8"/>
        <v>0.6428571428571429</v>
      </c>
      <c r="E41" s="67">
        <f t="shared" si="9"/>
        <v>64.28571428571429</v>
      </c>
      <c r="F41" s="51">
        <f t="shared" si="10"/>
        <v>16.071428571428573</v>
      </c>
    </row>
    <row r="44" spans="1:7" ht="15.75" thickBot="1">
      <c r="A44" t="s">
        <v>17</v>
      </c>
      <c r="F44" t="s">
        <v>18</v>
      </c>
      <c r="G44" t="s">
        <v>25</v>
      </c>
    </row>
    <row r="45" spans="1:8" ht="15">
      <c r="A45" s="14">
        <v>8</v>
      </c>
      <c r="B45" s="76" t="s">
        <v>29</v>
      </c>
      <c r="C45" s="57">
        <v>45</v>
      </c>
      <c r="D45" s="77">
        <v>14.0625</v>
      </c>
      <c r="E45" s="77">
        <v>16.071428571428573</v>
      </c>
      <c r="F45" s="78">
        <f aca="true" t="shared" si="11" ref="F45:F52">C45+D45+E45</f>
        <v>75.13392857142857</v>
      </c>
      <c r="G45" s="79" t="s">
        <v>19</v>
      </c>
      <c r="H45" s="34"/>
    </row>
    <row r="46" spans="1:8" ht="15">
      <c r="A46" s="15">
        <v>2</v>
      </c>
      <c r="B46" s="18" t="s">
        <v>7</v>
      </c>
      <c r="C46" s="56">
        <v>33.333333333333336</v>
      </c>
      <c r="D46" s="70">
        <v>21.95121951219512</v>
      </c>
      <c r="E46" s="70">
        <v>18.75</v>
      </c>
      <c r="F46" s="72">
        <f t="shared" si="11"/>
        <v>74.03455284552845</v>
      </c>
      <c r="G46" s="74" t="s">
        <v>20</v>
      </c>
      <c r="H46" s="27"/>
    </row>
    <row r="47" spans="1:8" ht="15">
      <c r="A47" s="15">
        <v>4</v>
      </c>
      <c r="B47" s="36" t="s">
        <v>6</v>
      </c>
      <c r="C47" s="56">
        <v>36</v>
      </c>
      <c r="D47" s="70">
        <v>14.285714285714283</v>
      </c>
      <c r="E47" s="70">
        <v>18.75</v>
      </c>
      <c r="F47" s="72">
        <f t="shared" si="11"/>
        <v>69.03571428571428</v>
      </c>
      <c r="G47" s="74" t="s">
        <v>21</v>
      </c>
      <c r="H47" s="27"/>
    </row>
    <row r="48" spans="1:8" ht="15">
      <c r="A48" s="15">
        <v>1</v>
      </c>
      <c r="B48" s="18" t="s">
        <v>4</v>
      </c>
      <c r="C48" s="56">
        <v>24.82758620689655</v>
      </c>
      <c r="D48" s="70">
        <v>18.36734693877551</v>
      </c>
      <c r="E48" s="70">
        <v>22.5</v>
      </c>
      <c r="F48" s="72">
        <f t="shared" si="11"/>
        <v>65.69493314567205</v>
      </c>
      <c r="G48" s="74" t="s">
        <v>22</v>
      </c>
      <c r="H48" s="27"/>
    </row>
    <row r="49" spans="1:8" ht="15">
      <c r="A49" s="15">
        <v>5</v>
      </c>
      <c r="B49" s="36" t="s">
        <v>27</v>
      </c>
      <c r="C49" s="56">
        <v>12</v>
      </c>
      <c r="D49" s="70">
        <v>28.125</v>
      </c>
      <c r="E49" s="70">
        <v>22.5</v>
      </c>
      <c r="F49" s="72">
        <f t="shared" si="11"/>
        <v>62.625</v>
      </c>
      <c r="G49" s="74" t="s">
        <v>23</v>
      </c>
      <c r="H49" s="27"/>
    </row>
    <row r="50" spans="1:8" ht="15">
      <c r="A50" s="15">
        <v>7</v>
      </c>
      <c r="B50" s="37" t="s">
        <v>28</v>
      </c>
      <c r="C50" s="56">
        <v>12</v>
      </c>
      <c r="D50" s="70">
        <v>30</v>
      </c>
      <c r="E50" s="70">
        <v>11.25</v>
      </c>
      <c r="F50" s="72">
        <f t="shared" si="11"/>
        <v>53.25</v>
      </c>
      <c r="G50" s="74" t="s">
        <v>24</v>
      </c>
      <c r="H50" s="27"/>
    </row>
    <row r="51" spans="1:8" ht="15">
      <c r="A51" s="15">
        <v>3</v>
      </c>
      <c r="B51" s="18" t="s">
        <v>8</v>
      </c>
      <c r="C51" s="56">
        <v>12</v>
      </c>
      <c r="D51" s="70">
        <v>14.0625</v>
      </c>
      <c r="E51" s="70">
        <v>25</v>
      </c>
      <c r="F51" s="72">
        <f t="shared" si="11"/>
        <v>51.0625</v>
      </c>
      <c r="G51" s="74" t="s">
        <v>36</v>
      </c>
      <c r="H51" s="27"/>
    </row>
    <row r="52" spans="1:8" ht="15.75" thickBot="1">
      <c r="A52" s="16">
        <v>6</v>
      </c>
      <c r="B52" s="19" t="s">
        <v>5</v>
      </c>
      <c r="C52" s="58">
        <v>17.433414043583536</v>
      </c>
      <c r="D52" s="71">
        <v>21.686746987951807</v>
      </c>
      <c r="E52" s="71">
        <v>8.653846153846153</v>
      </c>
      <c r="F52" s="73">
        <f t="shared" si="11"/>
        <v>47.7740071853815</v>
      </c>
      <c r="G52" s="75" t="s">
        <v>37</v>
      </c>
      <c r="H52" s="27"/>
    </row>
  </sheetData>
  <mergeCells count="3">
    <mergeCell ref="B13:C13"/>
    <mergeCell ref="B23:C23"/>
    <mergeCell ref="B33:C33"/>
  </mergeCells>
  <printOptions/>
  <pageMargins left="0.7" right="0.7" top="0.787401575" bottom="0.7874015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2018-11-08T11:02:45Z</cp:lastPrinted>
  <dcterms:created xsi:type="dcterms:W3CDTF">2017-11-13T11:25:00Z</dcterms:created>
  <dcterms:modified xsi:type="dcterms:W3CDTF">2018-12-11T09:50:55Z</dcterms:modified>
  <cp:category/>
  <cp:version/>
  <cp:contentType/>
  <cp:contentStatus/>
</cp:coreProperties>
</file>