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_OVZ\ZPŘ\STAVEBNÍ PRÁCE\OP VVV - Stínoviště a kontejnerovna - opakované řízení\A_Zahajeni\"/>
    </mc:Choice>
  </mc:AlternateContent>
  <bookViews>
    <workbookView xWindow="0" yWindow="0" windowWidth="28800" windowHeight="12300" activeTab="4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01 SO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Naklady'!$A$1:$W$52</definedName>
    <definedName name="_xlnm.Print_Area" localSheetId="4">'SO 01 SO 01 Pol'!$A$1:$W$198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5" i="1"/>
  <c r="BA163" i="13"/>
  <c r="BA123" i="13"/>
  <c r="BA96" i="13"/>
  <c r="BA34" i="13"/>
  <c r="BA29" i="13"/>
  <c r="K8" i="13"/>
  <c r="V8" i="13"/>
  <c r="G9" i="13"/>
  <c r="G8" i="13" s="1"/>
  <c r="I9" i="13"/>
  <c r="I8" i="13" s="1"/>
  <c r="K9" i="13"/>
  <c r="M9" i="13"/>
  <c r="M8" i="13" s="1"/>
  <c r="O9" i="13"/>
  <c r="O8" i="13" s="1"/>
  <c r="Q9" i="13"/>
  <c r="Q8" i="13" s="1"/>
  <c r="V9" i="13"/>
  <c r="G28" i="13"/>
  <c r="M28" i="13" s="1"/>
  <c r="I28" i="13"/>
  <c r="K28" i="13"/>
  <c r="O28" i="13"/>
  <c r="Q28" i="13"/>
  <c r="V28" i="13"/>
  <c r="G33" i="13"/>
  <c r="M33" i="13" s="1"/>
  <c r="I33" i="13"/>
  <c r="K33" i="13"/>
  <c r="O33" i="13"/>
  <c r="Q33" i="13"/>
  <c r="V33" i="13"/>
  <c r="G38" i="13"/>
  <c r="I38" i="13"/>
  <c r="K38" i="13"/>
  <c r="M38" i="13"/>
  <c r="O38" i="13"/>
  <c r="Q38" i="13"/>
  <c r="V38" i="13"/>
  <c r="G44" i="13"/>
  <c r="M44" i="13" s="1"/>
  <c r="I44" i="13"/>
  <c r="K44" i="13"/>
  <c r="O44" i="13"/>
  <c r="Q44" i="13"/>
  <c r="V44" i="13"/>
  <c r="G51" i="13"/>
  <c r="M51" i="13" s="1"/>
  <c r="I51" i="13"/>
  <c r="K51" i="13"/>
  <c r="O51" i="13"/>
  <c r="Q51" i="13"/>
  <c r="V51" i="13"/>
  <c r="G56" i="13"/>
  <c r="M56" i="13" s="1"/>
  <c r="I56" i="13"/>
  <c r="K56" i="13"/>
  <c r="O56" i="13"/>
  <c r="Q56" i="13"/>
  <c r="V56" i="13"/>
  <c r="G68" i="13"/>
  <c r="I68" i="13"/>
  <c r="K68" i="13"/>
  <c r="M68" i="13"/>
  <c r="O68" i="13"/>
  <c r="Q68" i="13"/>
  <c r="V68" i="13"/>
  <c r="G74" i="13"/>
  <c r="M74" i="13" s="1"/>
  <c r="I74" i="13"/>
  <c r="K74" i="13"/>
  <c r="O74" i="13"/>
  <c r="Q74" i="13"/>
  <c r="V74" i="13"/>
  <c r="G81" i="13"/>
  <c r="M81" i="13" s="1"/>
  <c r="I81" i="13"/>
  <c r="K81" i="13"/>
  <c r="O81" i="13"/>
  <c r="Q81" i="13"/>
  <c r="V81" i="13"/>
  <c r="G90" i="13"/>
  <c r="I90" i="13"/>
  <c r="K90" i="13"/>
  <c r="M90" i="13"/>
  <c r="O90" i="13"/>
  <c r="Q90" i="13"/>
  <c r="V90" i="13"/>
  <c r="G95" i="13"/>
  <c r="M95" i="13" s="1"/>
  <c r="I95" i="13"/>
  <c r="K95" i="13"/>
  <c r="O95" i="13"/>
  <c r="Q95" i="13"/>
  <c r="V95" i="13"/>
  <c r="G100" i="13"/>
  <c r="M100" i="13" s="1"/>
  <c r="I100" i="13"/>
  <c r="K100" i="13"/>
  <c r="O100" i="13"/>
  <c r="Q100" i="13"/>
  <c r="V100" i="13"/>
  <c r="G105" i="13"/>
  <c r="M105" i="13" s="1"/>
  <c r="I105" i="13"/>
  <c r="K105" i="13"/>
  <c r="O105" i="13"/>
  <c r="Q105" i="13"/>
  <c r="V105" i="13"/>
  <c r="G109" i="13"/>
  <c r="I109" i="13"/>
  <c r="K109" i="13"/>
  <c r="M109" i="13"/>
  <c r="O109" i="13"/>
  <c r="Q109" i="13"/>
  <c r="V109" i="13"/>
  <c r="G116" i="13"/>
  <c r="M116" i="13" s="1"/>
  <c r="I116" i="13"/>
  <c r="K116" i="13"/>
  <c r="O116" i="13"/>
  <c r="Q116" i="13"/>
  <c r="V116" i="13"/>
  <c r="G122" i="13"/>
  <c r="M122" i="13" s="1"/>
  <c r="I122" i="13"/>
  <c r="K122" i="13"/>
  <c r="O122" i="13"/>
  <c r="Q122" i="13"/>
  <c r="V122" i="13"/>
  <c r="G130" i="13"/>
  <c r="I130" i="13"/>
  <c r="K130" i="13"/>
  <c r="M130" i="13"/>
  <c r="O130" i="13"/>
  <c r="Q130" i="13"/>
  <c r="V130" i="13"/>
  <c r="G136" i="13"/>
  <c r="M136" i="13" s="1"/>
  <c r="I136" i="13"/>
  <c r="K136" i="13"/>
  <c r="O136" i="13"/>
  <c r="Q136" i="13"/>
  <c r="V136" i="13"/>
  <c r="G141" i="13"/>
  <c r="M141" i="13" s="1"/>
  <c r="I141" i="13"/>
  <c r="K141" i="13"/>
  <c r="O141" i="13"/>
  <c r="Q141" i="13"/>
  <c r="V141" i="13"/>
  <c r="G145" i="13"/>
  <c r="M145" i="13" s="1"/>
  <c r="I145" i="13"/>
  <c r="K145" i="13"/>
  <c r="O145" i="13"/>
  <c r="Q145" i="13"/>
  <c r="V145" i="13"/>
  <c r="Q149" i="13"/>
  <c r="G150" i="13"/>
  <c r="G149" i="13" s="1"/>
  <c r="I150" i="13"/>
  <c r="I149" i="13" s="1"/>
  <c r="K150" i="13"/>
  <c r="K149" i="13" s="1"/>
  <c r="O150" i="13"/>
  <c r="O149" i="13" s="1"/>
  <c r="Q150" i="13"/>
  <c r="V150" i="13"/>
  <c r="V149" i="13" s="1"/>
  <c r="G153" i="13"/>
  <c r="I153" i="13"/>
  <c r="K153" i="13"/>
  <c r="O153" i="13"/>
  <c r="O152" i="13" s="1"/>
  <c r="Q153" i="13"/>
  <c r="V153" i="13"/>
  <c r="V152" i="13" s="1"/>
  <c r="G155" i="13"/>
  <c r="I155" i="13"/>
  <c r="I152" i="13" s="1"/>
  <c r="K155" i="13"/>
  <c r="M155" i="13"/>
  <c r="O155" i="13"/>
  <c r="Q155" i="13"/>
  <c r="Q152" i="13" s="1"/>
  <c r="V155" i="13"/>
  <c r="G158" i="13"/>
  <c r="M158" i="13" s="1"/>
  <c r="I158" i="13"/>
  <c r="K158" i="13"/>
  <c r="O158" i="13"/>
  <c r="Q158" i="13"/>
  <c r="V158" i="13"/>
  <c r="G162" i="13"/>
  <c r="M162" i="13" s="1"/>
  <c r="I162" i="13"/>
  <c r="K162" i="13"/>
  <c r="O162" i="13"/>
  <c r="O157" i="13" s="1"/>
  <c r="Q162" i="13"/>
  <c r="V162" i="13"/>
  <c r="V157" i="13" s="1"/>
  <c r="Q167" i="13"/>
  <c r="G168" i="13"/>
  <c r="G167" i="13" s="1"/>
  <c r="I58" i="1" s="1"/>
  <c r="I168" i="13"/>
  <c r="I167" i="13" s="1"/>
  <c r="K168" i="13"/>
  <c r="K167" i="13" s="1"/>
  <c r="O168" i="13"/>
  <c r="O167" i="13" s="1"/>
  <c r="Q168" i="13"/>
  <c r="V168" i="13"/>
  <c r="V167" i="13" s="1"/>
  <c r="Q173" i="13"/>
  <c r="G174" i="13"/>
  <c r="G173" i="13" s="1"/>
  <c r="I174" i="13"/>
  <c r="I173" i="13" s="1"/>
  <c r="K174" i="13"/>
  <c r="K173" i="13" s="1"/>
  <c r="O174" i="13"/>
  <c r="O173" i="13" s="1"/>
  <c r="Q174" i="13"/>
  <c r="V174" i="13"/>
  <c r="V173" i="13" s="1"/>
  <c r="G182" i="13"/>
  <c r="I182" i="13"/>
  <c r="K182" i="13"/>
  <c r="O182" i="13"/>
  <c r="O181" i="13" s="1"/>
  <c r="Q182" i="13"/>
  <c r="V182" i="13"/>
  <c r="V181" i="13" s="1"/>
  <c r="G186" i="13"/>
  <c r="I186" i="13"/>
  <c r="I181" i="13" s="1"/>
  <c r="K186" i="13"/>
  <c r="M186" i="13"/>
  <c r="O186" i="13"/>
  <c r="Q186" i="13"/>
  <c r="Q181" i="13" s="1"/>
  <c r="V186" i="13"/>
  <c r="AE192" i="13"/>
  <c r="F43" i="1" s="1"/>
  <c r="BA48" i="12"/>
  <c r="BA45" i="12"/>
  <c r="BA42" i="12"/>
  <c r="BA39" i="12"/>
  <c r="BA35" i="12"/>
  <c r="BA32" i="12"/>
  <c r="BA29" i="12"/>
  <c r="Q8" i="12"/>
  <c r="G9" i="12"/>
  <c r="G8" i="12" s="1"/>
  <c r="I9" i="12"/>
  <c r="I8" i="12" s="1"/>
  <c r="K9" i="12"/>
  <c r="K8" i="12" s="1"/>
  <c r="O9" i="12"/>
  <c r="O8" i="12" s="1"/>
  <c r="Q9" i="12"/>
  <c r="V9" i="12"/>
  <c r="V8" i="12" s="1"/>
  <c r="G28" i="12"/>
  <c r="I28" i="12"/>
  <c r="K28" i="12"/>
  <c r="O28" i="12"/>
  <c r="O27" i="12" s="1"/>
  <c r="Q28" i="12"/>
  <c r="V28" i="12"/>
  <c r="V27" i="12" s="1"/>
  <c r="G31" i="12"/>
  <c r="I31" i="12"/>
  <c r="I27" i="12" s="1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8" i="12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I47" i="12"/>
  <c r="K47" i="12"/>
  <c r="M47" i="12"/>
  <c r="O47" i="12"/>
  <c r="Q47" i="12"/>
  <c r="V47" i="12"/>
  <c r="AE51" i="12"/>
  <c r="F41" i="1" s="1"/>
  <c r="I18" i="1"/>
  <c r="I51" i="1" l="1"/>
  <c r="K37" i="12"/>
  <c r="G37" i="12"/>
  <c r="I62" i="1" s="1"/>
  <c r="I20" i="1" s="1"/>
  <c r="Q27" i="12"/>
  <c r="V115" i="13"/>
  <c r="O115" i="13"/>
  <c r="K89" i="13"/>
  <c r="Q89" i="13"/>
  <c r="I89" i="13"/>
  <c r="V27" i="13"/>
  <c r="O27" i="13"/>
  <c r="F39" i="1"/>
  <c r="F40" i="1"/>
  <c r="F42" i="1"/>
  <c r="Q37" i="12"/>
  <c r="I37" i="12"/>
  <c r="V37" i="12"/>
  <c r="O37" i="12"/>
  <c r="K27" i="12"/>
  <c r="G27" i="12"/>
  <c r="I61" i="1" s="1"/>
  <c r="I19" i="1" s="1"/>
  <c r="K181" i="13"/>
  <c r="G181" i="13"/>
  <c r="I60" i="1" s="1"/>
  <c r="I17" i="1" s="1"/>
  <c r="K157" i="13"/>
  <c r="Q157" i="13"/>
  <c r="I157" i="13"/>
  <c r="K152" i="13"/>
  <c r="G152" i="13"/>
  <c r="I56" i="1" s="1"/>
  <c r="K115" i="13"/>
  <c r="Q115" i="13"/>
  <c r="I115" i="13"/>
  <c r="V89" i="13"/>
  <c r="O89" i="13"/>
  <c r="K27" i="13"/>
  <c r="Q27" i="13"/>
  <c r="I27" i="13"/>
  <c r="M89" i="13"/>
  <c r="M157" i="13"/>
  <c r="M115" i="13"/>
  <c r="M27" i="13"/>
  <c r="G157" i="13"/>
  <c r="I57" i="1" s="1"/>
  <c r="G115" i="13"/>
  <c r="I54" i="1" s="1"/>
  <c r="G89" i="13"/>
  <c r="I53" i="1" s="1"/>
  <c r="G27" i="13"/>
  <c r="I52" i="1" s="1"/>
  <c r="I63" i="1" s="1"/>
  <c r="J51" i="1" s="1"/>
  <c r="AF192" i="13"/>
  <c r="M182" i="13"/>
  <c r="M181" i="13" s="1"/>
  <c r="M174" i="13"/>
  <c r="M173" i="13" s="1"/>
  <c r="M168" i="13"/>
  <c r="M167" i="13" s="1"/>
  <c r="M153" i="13"/>
  <c r="M152" i="13" s="1"/>
  <c r="M150" i="13"/>
  <c r="M149" i="13" s="1"/>
  <c r="AF51" i="12"/>
  <c r="M38" i="12"/>
  <c r="M37" i="12" s="1"/>
  <c r="M28" i="12"/>
  <c r="M27" i="12" s="1"/>
  <c r="M9" i="12"/>
  <c r="M8" i="12" s="1"/>
  <c r="J28" i="1"/>
  <c r="J26" i="1"/>
  <c r="G38" i="1"/>
  <c r="F38" i="1"/>
  <c r="H32" i="1"/>
  <c r="J23" i="1"/>
  <c r="J24" i="1"/>
  <c r="J25" i="1"/>
  <c r="J27" i="1"/>
  <c r="E24" i="1"/>
  <c r="E26" i="1"/>
  <c r="F44" i="1" l="1"/>
  <c r="G51" i="12"/>
  <c r="G41" i="1"/>
  <c r="H41" i="1" s="1"/>
  <c r="I41" i="1" s="1"/>
  <c r="G40" i="1"/>
  <c r="G39" i="1"/>
  <c r="G44" i="1" s="1"/>
  <c r="G25" i="1" s="1"/>
  <c r="A25" i="1" s="1"/>
  <c r="A26" i="1" s="1"/>
  <c r="G26" i="1" s="1"/>
  <c r="G43" i="1"/>
  <c r="H43" i="1" s="1"/>
  <c r="I43" i="1" s="1"/>
  <c r="G42" i="1"/>
  <c r="H42" i="1" s="1"/>
  <c r="I42" i="1" s="1"/>
  <c r="I16" i="1"/>
  <c r="I21" i="1" s="1"/>
  <c r="H40" i="1"/>
  <c r="I40" i="1" s="1"/>
  <c r="G192" i="13"/>
  <c r="J53" i="1"/>
  <c r="J57" i="1"/>
  <c r="J55" i="1"/>
  <c r="J59" i="1"/>
  <c r="J52" i="1"/>
  <c r="J54" i="1"/>
  <c r="J56" i="1"/>
  <c r="J58" i="1"/>
  <c r="J60" i="1"/>
  <c r="J62" i="1"/>
  <c r="J61" i="1"/>
  <c r="G23" i="1" l="1"/>
  <c r="A23" i="1" s="1"/>
  <c r="A24" i="1" s="1"/>
  <c r="G24" i="1" s="1"/>
  <c r="A27" i="1" s="1"/>
  <c r="A29" i="1" s="1"/>
  <c r="G29" i="1" s="1"/>
  <c r="G27" i="1" s="1"/>
  <c r="G28" i="1"/>
  <c r="H39" i="1"/>
  <c r="H44" i="1" s="1"/>
  <c r="J63" i="1"/>
  <c r="I39" i="1" l="1"/>
  <c r="I44" i="1" s="1"/>
  <c r="J42" i="1" l="1"/>
  <c r="J43" i="1"/>
  <c r="J39" i="1"/>
  <c r="J44" i="1" s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<sst xmlns="http://schemas.openxmlformats.org/spreadsheetml/2006/main" count="817" uniqueCount="303">
  <si>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</si>
  <si>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</si>
  <si>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</si>
  <si>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</si>
  <si>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</si>
  <si>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</si>
  <si>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</si>
  <si>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</si>
  <si>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</si>
  <si>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</si>
  <si>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</si>
  <si>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</si>
  <si>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</si>
  <si>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</si>
  <si>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</si>
  <si>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</si>
  <si>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</si>
  <si>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</si>
  <si>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</si>
  <si>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</si>
  <si>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</si>
  <si>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</si>
  <si>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</si>
  <si>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</si>
  <si>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</si>
  <si>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</si>
  <si>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</si>
  <si>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</si>
  <si>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</si>
  <si>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</si>
  <si>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</si>
  <si>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</si>
  <si>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</si>
  <si>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</si>
  <si>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</si>
  <si>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</si>
  <si>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</si>
  <si>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</si>
  <si>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</si>
  <si>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</si>
  <si>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</si>
  <si>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</si>
  <si>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</si>
  <si>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MENDELU/N001</t>
  </si>
  <si>
    <t>ZF LEDNICE - OPRAVA ZPEVNĚNÉ PLOCHY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</si>
  <si>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</si>
  <si>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</si>
  <si>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</si>
  <si>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</si>
  <si>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</si>
  <si>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</si>
  <si>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</si>
  <si>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00</t>
  </si>
  <si>
    <t>VEDLEJŠÍ A OSTATNÍ NÁKLADY</t>
  </si>
  <si>
    <t>SO 01</t>
  </si>
  <si>
    <t>ZF LEDNICE - ZHOTOVENÍ STÍNOVIŠTĚ</t>
  </si>
  <si>
    <t>Celkem za stavbu</t>
  </si>
  <si>
    <t>CZK</t>
  </si>
  <si>
    <t>Rekapitulace dílů</t>
  </si>
  <si>
    <t>Typ dílu</t>
  </si>
  <si>
    <t>Poznámka</t>
  </si>
  <si>
    <t>1</t>
  </si>
  <si>
    <t>Zemní práce</t>
  </si>
  <si>
    <t>21</t>
  </si>
  <si>
    <t>Úprava podloží a základ.spáry</t>
  </si>
  <si>
    <t>5</t>
  </si>
  <si>
    <t>Komunikace</t>
  </si>
  <si>
    <t>94</t>
  </si>
  <si>
    <t>Lešení a stavební výtahy</t>
  </si>
  <si>
    <t>95</t>
  </si>
  <si>
    <t>Dokončovací konstrukce na pozemních stavbách</t>
  </si>
  <si>
    <t>95_1</t>
  </si>
  <si>
    <t>Oplocení</t>
  </si>
  <si>
    <t>99</t>
  </si>
  <si>
    <t>Staveništní přesun hmot</t>
  </si>
  <si>
    <t>751</t>
  </si>
  <si>
    <t>Ocelové konstrukce</t>
  </si>
  <si>
    <t>788</t>
  </si>
  <si>
    <t>Zastiňující zařízení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</si>
  <si>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</si>
  <si>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</si>
  <si>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</si>
  <si>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</si>
  <si>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</si>
  <si>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</si>
  <si>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</si>
  <si>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</si>
  <si>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</si>
  <si>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</si>
  <si>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</si>
  <si>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</si>
  <si>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</si>
  <si>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</si>
  <si>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</si>
  <si>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</si>
  <si>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</si>
  <si>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</si>
  <si>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</si>
  <si>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</si>
  <si>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</si>
  <si>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</si>
  <si>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</si>
  <si>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</si>
  <si>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</si>
  <si>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</si>
  <si>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</si>
  <si>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</si>
  <si>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</si>
  <si>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</si>
  <si>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Vlastní</t>
  </si>
  <si>
    <t>Indiv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</si>
  <si>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</si>
  <si>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</si>
  <si>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</si>
  <si>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</si>
  <si>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</si>
  <si>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</si>
  <si>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</si>
  <si>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</si>
  <si>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</si>
  <si>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</si>
  <si>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</si>
  <si>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</si>
  <si>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</si>
  <si>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je obrazová dokumentace, kterou předloží zpracovatel nabídky.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</si>
  <si>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</si>
  <si>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</si>
  <si>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</si>
  <si>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</si>
  <si>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SPU</t>
  </si>
  <si>
    <t>005121010R</t>
  </si>
  <si>
    <t>Vybudování zařízení staveniště</t>
  </si>
  <si>
    <t xml:space="preserve">sada  </t>
  </si>
  <si>
    <t>RTS 18/ I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</si>
  <si>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</si>
  <si>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</si>
  <si>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</si>
  <si>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</si>
  <si>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</si>
  <si>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</si>
  <si>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</si>
  <si>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</si>
  <si>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</si>
  <si>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</si>
  <si>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</si>
  <si>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</si>
  <si>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</si>
  <si>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</si>
  <si>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</si>
  <si>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</si>
  <si>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</si>
  <si>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</si>
  <si>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</si>
  <si>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</si>
  <si>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</si>
  <si>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</si>
  <si>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END</t>
  </si>
  <si>
    <t>Položkový soupis prací a dodávek</t>
  </si>
  <si>
    <t>Poznámka - NENACEŇOVAT !!!</t>
  </si>
  <si>
    <t>131201111R00</t>
  </si>
  <si>
    <t>Hloubení nezapažených jam a zářezů do 100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</si>
  <si>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</si>
  <si>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</si>
  <si>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</si>
  <si>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</si>
  <si>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 xml:space="preserve">vsakovací jímka - rozměr 1,5*1,5*1,5, umístěna 0,6m pod úrovní ÚT : </t>
  </si>
  <si>
    <t>1,5*1,5*(1,5+0,6)*1,1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</si>
  <si>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</si>
  <si>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</si>
  <si>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</si>
  <si>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5 rýh dl. 79mb vč. svedení do vsakovací jímky : </t>
  </si>
  <si>
    <t>(79,0*5+12,0)*0,6*0,4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</si>
  <si>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</si>
  <si>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</si>
  <si>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</si>
  <si>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vykopaná zemina : </t>
  </si>
  <si>
    <t>1,5*1,5*(0,6)*1,1*2</t>
  </si>
  <si>
    <t>162301102R00</t>
  </si>
  <si>
    <t>Vodorovné přemístění výkopku z horniny 1 až 4, na vzdálenost přes 500  do 1 000 m</t>
  </si>
  <si>
    <t>Kalkul</t>
  </si>
  <si>
    <t>1,5*1,5*(1,5)*1,1</t>
  </si>
  <si>
    <t>167101101R00</t>
  </si>
  <si>
    <t>Nakládání, skládání, překládání neulehlého výkopku nakládání výkopku_x000D_
 do 100 m3, z horniny 1 až 4</t>
  </si>
  <si>
    <t>1,5*1,5*(0,6)*1,1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</si>
  <si>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</si>
  <si>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</si>
  <si>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</si>
  <si>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</si>
  <si>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štěrk frakce 13-32 : </t>
  </si>
  <si>
    <t>182001131R00</t>
  </si>
  <si>
    <t>Plošná úprava terénu při nerovnostech terénu přes 150 do 200 mm, v rovině nebo na svahu do 1:5</t>
  </si>
  <si>
    <t>m2</t>
  </si>
  <si>
    <t>823-1</t>
  </si>
  <si>
    <t>s urovnáním povrchu, bez doplnění ornice, v hornině 1 až 4,</t>
  </si>
  <si>
    <t xml:space="preserve">ZÁKLADNÍ VÝMĚRA POZEMKU - PODKLAD DODÁN INVESTOREM : </t>
  </si>
  <si>
    <t>948,0</t>
  </si>
  <si>
    <t xml:space="preserve">včetně rozšíření urovnání o 1m šířky z každé strany stínoviště : </t>
  </si>
  <si>
    <t>1193148T10</t>
  </si>
  <si>
    <t>Uložení sypaniny na skládku nebo do násypů nezhut. na skládku</t>
  </si>
  <si>
    <t xml:space="preserve">předpoklad uložení na pozemku investora bez poplatku : </t>
  </si>
  <si>
    <t>583418004R</t>
  </si>
  <si>
    <t>kamenivo přírodní drcené frakce 16,0 až 32,0 mm; třída B</t>
  </si>
  <si>
    <t>t</t>
  </si>
  <si>
    <t>SPCM</t>
  </si>
  <si>
    <t>POL3_</t>
  </si>
  <si>
    <t>1,5*1,5*(1,5)*1,1*2,1*1,05</t>
  </si>
  <si>
    <t>(79,0*5+12,0)*0,6*0,4*2,1*1,05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</si>
  <si>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</si>
  <si>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</si>
  <si>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</si>
  <si>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</si>
  <si>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1,5*1,5*6*1,15</t>
  </si>
  <si>
    <t>212752112R00</t>
  </si>
  <si>
    <t>Trativody z drenážních trubek DN od 80 do 100 mm</t>
  </si>
  <si>
    <t>m</t>
  </si>
  <si>
    <t>827-1</t>
  </si>
  <si>
    <t>se zřízením štěrkopískového lože pod trubky a s jejich obsypem v průměrném celkovém množství do 0,15 m3/m v otevřeném příkopu,</t>
  </si>
  <si>
    <t>(79,0*5+12,0)</t>
  </si>
  <si>
    <t>212971110R00</t>
  </si>
  <si>
    <t xml:space="preserve">Zřízení opláštění odvod. trativodů z geotextilie o sklonu do 2,5,  </t>
  </si>
  <si>
    <t>(79,0*5+12,0)*(0,4*4)*1,15</t>
  </si>
  <si>
    <t>28611222.AR</t>
  </si>
  <si>
    <t>trubka plastová drenážní PVC; ohebná; perforovaná po celém obvodu; DN 80,0 mm</t>
  </si>
  <si>
    <t>(79,0*5+12,0)*1,1</t>
  </si>
  <si>
    <t>69366073R</t>
  </si>
  <si>
    <t>geotextilie PP; funkce drenážní, separační, výztužná, filtrační; plošná hmotnost 150 g/m2; tl. při 2 kPa 2,50 mm</t>
  </si>
  <si>
    <t>1,5*1,5*6*1,15*1,15</t>
  </si>
  <si>
    <t>(79,0*5+12,0)*1,15</t>
  </si>
  <si>
    <t>181201102R00</t>
  </si>
  <si>
    <t>Úprava pláně v násypech v hornině 1 až 4, se zhutněním</t>
  </si>
  <si>
    <t>vyrovnání výškových rozdílů, plochy vodorovné a plochy do sklonu 1 : 5,</t>
  </si>
  <si>
    <t xml:space="preserve">urovnání a zhutnění plochy po navezení štěrku : </t>
  </si>
  <si>
    <t>790,0</t>
  </si>
  <si>
    <t>451971111R00</t>
  </si>
  <si>
    <t>Položení podkladní vrstvy z geotextilie položení vrstvy z geotextilie, uchycení v terénu sponami z betonářské oceli a za plůtky hřeby</t>
  </si>
  <si>
    <t>831-2</t>
  </si>
  <si>
    <t>v rovině nebo ve svahu, s přesahem jednotlivých pásů 150 mm, s uchycením v terénu sponami z betonářské oceli</t>
  </si>
  <si>
    <t>S dodáním spon a hřebů.</t>
  </si>
  <si>
    <t xml:space="preserve">2 VRSTVY - 1. NETKANÝ POLYESTER 150G/M2 : </t>
  </si>
  <si>
    <t xml:space="preserve">2. KRYCÍ ŠKOLKAŘSKÁ TECHNOLOGIE : </t>
  </si>
  <si>
    <t>790,0*2</t>
  </si>
  <si>
    <t>564211111R00</t>
  </si>
  <si>
    <t>Podklad nebo podsyp ze štěrkopísku tloušťka po zhutnění 50 mm</t>
  </si>
  <si>
    <t>822-1</t>
  </si>
  <si>
    <t>s rozprostřením, vlhčením a zhutněním</t>
  </si>
  <si>
    <t xml:space="preserve">frakce 0-16 : </t>
  </si>
  <si>
    <t>564851111RT2</t>
  </si>
  <si>
    <t>Podklad ze štěrkodrti s rozprostřením a zhutněním frakce 0-32 mm, tloušťka po zhutnění 150 mm</t>
  </si>
  <si>
    <t xml:space="preserve">frakce 16-32 : </t>
  </si>
  <si>
    <t>67390521R</t>
  </si>
  <si>
    <t>geotextilie PP, PES; funkce drenážní, separační, ochranná, výztužná, filtrační; plošná hmotnost 130 g/m2; tl. při 2 kPa 1,90 mm</t>
  </si>
  <si>
    <t>790,0*1,15</t>
  </si>
  <si>
    <t>94195599</t>
  </si>
  <si>
    <t>Lešení a zvedací mechanismy - 1,5% z HSV</t>
  </si>
  <si>
    <t>POL1_1</t>
  </si>
  <si>
    <t>95-02</t>
  </si>
  <si>
    <t>Práce malého rozsahu, nevyrozpočtovatelné detaily, 3% z HSV</t>
  </si>
  <si>
    <t>95-03</t>
  </si>
  <si>
    <t>Dopřesnění projektové dokumentace, 8% z IN</t>
  </si>
  <si>
    <t>90010_Br</t>
  </si>
  <si>
    <t>D + M uzamykatelné brány</t>
  </si>
  <si>
    <t xml:space="preserve">ks    </t>
  </si>
  <si>
    <t xml:space="preserve">viz situace : </t>
  </si>
  <si>
    <t>2</t>
  </si>
  <si>
    <t>900100002RA0</t>
  </si>
  <si>
    <t>Plot z drátěného pletiva poplastovaného, na ocelové sloupky, výšky 2 m, vrata, vrátka, ostnatý drát</t>
  </si>
  <si>
    <t>100 m</t>
  </si>
  <si>
    <t>AP-HSV</t>
  </si>
  <si>
    <t>POL2_</t>
  </si>
  <si>
    <t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t>
  </si>
  <si>
    <t>178,0/100</t>
  </si>
  <si>
    <t>998222012R00</t>
  </si>
  <si>
    <t xml:space="preserve">Přesun hmot, plochy pro tělovýchovu zpevněná plocha z kameniva,  </t>
  </si>
  <si>
    <t>POL7_</t>
  </si>
  <si>
    <t xml:space="preserve">Hmotnosti z položek s pořadovými čísly: : </t>
  </si>
  <si>
    <t xml:space="preserve">10,11,12,13,14,15,17,18,19,20,21,22,25, : </t>
  </si>
  <si>
    <t>Součet: : 712,37208</t>
  </si>
  <si>
    <t>767_01Pz</t>
  </si>
  <si>
    <t>D + M OK prvky nosných kcí vč. předepsaných povrchových úprav a zvedacích mechanismů, pozink</t>
  </si>
  <si>
    <t>kg</t>
  </si>
  <si>
    <t xml:space="preserve">sloupky - jekl 50/50/2mm povrchová úprava žárový ZN, tyto sloupy budou na vrcholech propojeny jeklem 3m 50/50/2mm úprava ZN a vytvoří uzavřenou konstrukci : </t>
  </si>
  <si>
    <t xml:space="preserve">celkový počet sloupků použitých k zhotovení konstrukce stínoviště bude 52 ks : </t>
  </si>
  <si>
    <t>52*4,53*3,0*1,08*1,08</t>
  </si>
  <si>
    <t xml:space="preserve">pomocné kce a kotvení : </t>
  </si>
  <si>
    <t>250</t>
  </si>
  <si>
    <t>788_03</t>
  </si>
  <si>
    <t>D + M Spojovací, připevňovací materiál - kladka pohonu velká 10ks, kladka malá 10ks, silonové lano, 2000m</t>
  </si>
  <si>
    <t>sestava</t>
  </si>
  <si>
    <t xml:space="preserve">viz PD : </t>
  </si>
  <si>
    <t>788_04</t>
  </si>
  <si>
    <t>D + M stínící textilie</t>
  </si>
  <si>
    <t xml:space="preserve">m2    </t>
  </si>
  <si>
    <t xml:space="preserve">Stínící textílie - stínění 70 % : </t>
  </si>
  <si>
    <t>390</t>
  </si>
  <si>
    <t>JKSO:</t>
  </si>
  <si>
    <t>823.29</t>
  </si>
  <si>
    <t>úpravy území a samostatné zemní práce ostatní</t>
  </si>
  <si>
    <t>JKSO</t>
  </si>
  <si>
    <t xml:space="preserve"> m2</t>
  </si>
  <si>
    <t>bez krytu</t>
  </si>
  <si>
    <t>JKSOChar</t>
  </si>
  <si>
    <t>rekonstrukce a modernizace objektu s rozšířením a opravou</t>
  </si>
  <si>
    <t>JKSOAkce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</si>
</sst>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84" t="s">
        <v>39</v>
      </c>
      <c r="B2" s="184"/>
      <c r="C2" s="184"/>
      <c r="D2" s="184"/>
      <c r="E2" s="184"/>
      <c r="F2" s="184"/>
      <c r="G2" s="184"/>
    </row>
  </sheetData>
  <sheetProtection password="EBC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3"/>
      <c r="B2" s="76" t="s">
        <v>22</v>
      </c>
      <c r="C2" s="77"/>
      <c r="D2" s="78" t="s">
        <v>43</v>
      </c>
      <c r="E2" s="203" t="s">
        <v>44</v>
      </c>
      <c r="F2" s="204"/>
      <c r="G2" s="204"/>
      <c r="H2" s="204"/>
      <c r="I2" s="204"/>
      <c r="J2" s="205"/>
      <c r="O2" s="2"/>
    </row>
    <row r="3" spans="1:15" ht="27" hidden="1" customHeight="1" x14ac:dyDescent="0.2">
      <c r="A3" s="3"/>
      <c r="B3" s="79"/>
      <c r="C3" s="77"/>
      <c r="D3" s="80"/>
      <c r="E3" s="206"/>
      <c r="F3" s="207"/>
      <c r="G3" s="207"/>
      <c r="H3" s="207"/>
      <c r="I3" s="207"/>
      <c r="J3" s="208"/>
    </row>
    <row r="4" spans="1:15" ht="23.25" customHeight="1" x14ac:dyDescent="0.2">
      <c r="A4" s="3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4" t="s">
        <v>42</v>
      </c>
      <c r="C5" s="4"/>
      <c r="D5" s="84" t="s">
        <v>45</v>
      </c>
      <c r="E5" s="24"/>
      <c r="F5" s="24"/>
      <c r="G5" s="24"/>
      <c r="H5" s="26" t="s">
        <v>40</v>
      </c>
      <c r="I5" s="84" t="s">
        <v>49</v>
      </c>
      <c r="J5" s="10"/>
    </row>
    <row r="6" spans="1:15" ht="15.75" customHeight="1" x14ac:dyDescent="0.2">
      <c r="A6" s="3"/>
      <c r="B6" s="38"/>
      <c r="C6" s="24"/>
      <c r="D6" s="84" t="s">
        <v>46</v>
      </c>
      <c r="E6" s="24"/>
      <c r="F6" s="24"/>
      <c r="G6" s="24"/>
      <c r="H6" s="26" t="s">
        <v>34</v>
      </c>
      <c r="I6" s="84" t="s">
        <v>50</v>
      </c>
      <c r="J6" s="10"/>
    </row>
    <row r="7" spans="1:15" ht="15.75" customHeight="1" x14ac:dyDescent="0.2">
      <c r="A7" s="3"/>
      <c r="B7" s="39"/>
      <c r="C7" s="25"/>
      <c r="D7" s="86" t="s">
        <v>48</v>
      </c>
      <c r="E7" s="85" t="s">
        <v>47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19</v>
      </c>
      <c r="C11" s="4"/>
      <c r="D11" s="210"/>
      <c r="E11" s="210"/>
      <c r="F11" s="210"/>
      <c r="G11" s="210"/>
      <c r="H11" s="26" t="s">
        <v>40</v>
      </c>
      <c r="I11" s="88"/>
      <c r="J11" s="10"/>
    </row>
    <row r="12" spans="1:15" ht="15.75" customHeight="1" x14ac:dyDescent="0.2">
      <c r="A12" s="3"/>
      <c r="B12" s="38"/>
      <c r="C12" s="24"/>
      <c r="D12" s="215"/>
      <c r="E12" s="215"/>
      <c r="F12" s="215"/>
      <c r="G12" s="215"/>
      <c r="H12" s="26" t="s">
        <v>34</v>
      </c>
      <c r="I12" s="88"/>
      <c r="J12" s="10"/>
    </row>
    <row r="13" spans="1:15" ht="15.75" customHeight="1" x14ac:dyDescent="0.2">
      <c r="A13" s="3"/>
      <c r="B13" s="39"/>
      <c r="C13" s="25"/>
      <c r="D13" s="87"/>
      <c r="E13" s="218"/>
      <c r="F13" s="219"/>
      <c r="G13" s="219"/>
      <c r="H13" s="27"/>
      <c r="I13" s="31"/>
      <c r="J13" s="48"/>
    </row>
    <row r="14" spans="1:15" ht="24" hidden="1" customHeight="1" x14ac:dyDescent="0.2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32</v>
      </c>
      <c r="C15" s="69"/>
      <c r="D15" s="50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">
      <c r="A16" s="140" t="s">
        <v>24</v>
      </c>
      <c r="B16" s="54" t="s">
        <v>24</v>
      </c>
      <c r="C16" s="55"/>
      <c r="D16" s="56"/>
      <c r="E16" s="200"/>
      <c r="F16" s="201"/>
      <c r="G16" s="200"/>
      <c r="H16" s="201"/>
      <c r="I16" s="200">
        <f>SUMIF(F51:F62,A16,I51:I62)+SUMIF(F51:F62,"PSU",I51:I62)</f>
        <v>0</v>
      </c>
      <c r="J16" s="202"/>
    </row>
    <row r="17" spans="1:10" ht="23.25" customHeight="1" x14ac:dyDescent="0.2">
      <c r="A17" s="140" t="s">
        <v>25</v>
      </c>
      <c r="B17" s="54" t="s">
        <v>25</v>
      </c>
      <c r="C17" s="55"/>
      <c r="D17" s="56"/>
      <c r="E17" s="200"/>
      <c r="F17" s="201"/>
      <c r="G17" s="200"/>
      <c r="H17" s="201"/>
      <c r="I17" s="200">
        <f>SUMIF(F51:F62,A17,I51:I62)</f>
        <v>0</v>
      </c>
      <c r="J17" s="202"/>
    </row>
    <row r="18" spans="1:10" ht="23.25" customHeight="1" x14ac:dyDescent="0.2">
      <c r="A18" s="140" t="s">
        <v>26</v>
      </c>
      <c r="B18" s="54" t="s">
        <v>26</v>
      </c>
      <c r="C18" s="55"/>
      <c r="D18" s="56"/>
      <c r="E18" s="200"/>
      <c r="F18" s="201"/>
      <c r="G18" s="200"/>
      <c r="H18" s="201"/>
      <c r="I18" s="200">
        <f>SUMIF(F51:F62,A18,I51:I62)</f>
        <v>0</v>
      </c>
      <c r="J18" s="202"/>
    </row>
    <row r="19" spans="1:10" ht="23.25" customHeight="1" x14ac:dyDescent="0.2">
      <c r="A19" s="140" t="s">
        <v>79</v>
      </c>
      <c r="B19" s="54" t="s">
        <v>27</v>
      </c>
      <c r="C19" s="55"/>
      <c r="D19" s="56"/>
      <c r="E19" s="200"/>
      <c r="F19" s="201"/>
      <c r="G19" s="200"/>
      <c r="H19" s="201"/>
      <c r="I19" s="200">
        <f>SUMIF(F51:F62,A19,I51:I62)</f>
        <v>0</v>
      </c>
      <c r="J19" s="202"/>
    </row>
    <row r="20" spans="1:10" ht="23.25" customHeight="1" x14ac:dyDescent="0.2">
      <c r="A20" s="140" t="s">
        <v>80</v>
      </c>
      <c r="B20" s="54" t="s">
        <v>28</v>
      </c>
      <c r="C20" s="55"/>
      <c r="D20" s="56"/>
      <c r="E20" s="200"/>
      <c r="F20" s="201"/>
      <c r="G20" s="200"/>
      <c r="H20" s="201"/>
      <c r="I20" s="200">
        <f>SUMIF(F51:F62,A20,I51:I62)</f>
        <v>0</v>
      </c>
      <c r="J20" s="202"/>
    </row>
    <row r="21" spans="1:10" ht="23.25" customHeight="1" x14ac:dyDescent="0.2">
      <c r="A21" s="3"/>
      <c r="B21" s="71" t="s">
        <v>29</v>
      </c>
      <c r="C21" s="72"/>
      <c r="D21" s="73"/>
      <c r="E21" s="213"/>
      <c r="F21" s="214"/>
      <c r="G21" s="213"/>
      <c r="H21" s="214"/>
      <c r="I21" s="213">
        <f>SUM(I16:J20)</f>
        <v>0</v>
      </c>
      <c r="J21" s="225"/>
    </row>
    <row r="22" spans="1:10" ht="33" customHeight="1" x14ac:dyDescent="0.2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12</v>
      </c>
      <c r="C23" s="55"/>
      <c r="D23" s="56"/>
      <c r="E23" s="57">
        <v>15</v>
      </c>
      <c r="F23" s="58" t="s">
        <v>0</v>
      </c>
      <c r="G23" s="223">
        <f>ZakladDPHSniVypocet</f>
        <v>0</v>
      </c>
      <c r="H23" s="224"/>
      <c r="I23" s="224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13</v>
      </c>
      <c r="C24" s="55"/>
      <c r="D24" s="56"/>
      <c r="E24" s="57">
        <f>SazbaDPH1</f>
        <v>15</v>
      </c>
      <c r="F24" s="58" t="s">
        <v>0</v>
      </c>
      <c r="G24" s="221">
        <f>IF(A24&gt;50, ROUNDUP(A23, 0), ROUNDDOWN(A23, 0))</f>
        <v>0</v>
      </c>
      <c r="H24" s="222"/>
      <c r="I24" s="222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14</v>
      </c>
      <c r="C25" s="55"/>
      <c r="D25" s="56"/>
      <c r="E25" s="57">
        <v>21</v>
      </c>
      <c r="F25" s="58" t="s">
        <v>0</v>
      </c>
      <c r="G25" s="223">
        <f>ZakladDPHZaklVypocet</f>
        <v>0</v>
      </c>
      <c r="H25" s="224"/>
      <c r="I25" s="224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15</v>
      </c>
      <c r="C26" s="21"/>
      <c r="D26" s="17"/>
      <c r="E26" s="40">
        <f>SazbaDPH2</f>
        <v>21</v>
      </c>
      <c r="F26" s="41" t="s">
        <v>0</v>
      </c>
      <c r="G26" s="197">
        <f>IF(A26&gt;50, ROUNDUP(A25, 0), ROUNDDOWN(A25, 0))</f>
        <v>0</v>
      </c>
      <c r="H26" s="198"/>
      <c r="I26" s="198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4</v>
      </c>
      <c r="C27" s="19"/>
      <c r="D27" s="22"/>
      <c r="E27" s="19"/>
      <c r="F27" s="20"/>
      <c r="G27" s="199">
        <f>CenaCelkem-(ZakladDPHSni+DPHSni+ZakladDPHZakl+DPHZakl)</f>
        <v>0</v>
      </c>
      <c r="H27" s="199"/>
      <c r="I27" s="199"/>
      <c r="J27" s="60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27">
        <f>ZakladDPHSniVypocet+ZakladDPHZaklVypocet</f>
        <v>0</v>
      </c>
      <c r="H28" s="227"/>
      <c r="I28" s="227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26">
        <f>IF(A29&gt;50, ROUNDUP(A27, 0), ROUNDDOWN(A27, 0))</f>
        <v>0</v>
      </c>
      <c r="H29" s="226"/>
      <c r="I29" s="226"/>
      <c r="J29" s="123" t="s">
        <v>57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43413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28"/>
      <c r="E34" s="229"/>
      <c r="F34" s="29"/>
      <c r="G34" s="228"/>
      <c r="H34" s="229"/>
      <c r="I34" s="229"/>
      <c r="J34" s="35"/>
    </row>
    <row r="35" spans="1:10" ht="12.75" customHeight="1" x14ac:dyDescent="0.2">
      <c r="A35" s="3"/>
      <c r="B35" s="3"/>
      <c r="C35" s="4"/>
      <c r="D35" s="220" t="s">
        <v>2</v>
      </c>
      <c r="E35" s="22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51</v>
      </c>
      <c r="C39" s="190"/>
      <c r="D39" s="191"/>
      <c r="E39" s="191"/>
      <c r="F39" s="104">
        <f>'00 00 Naklady'!AE51+'SO 01 SO 01 Pol'!AE192</f>
        <v>0</v>
      </c>
      <c r="G39" s="105">
        <f>'00 00 Naklady'!AF51+'SO 01 SO 01 Pol'!AF192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52</v>
      </c>
      <c r="C40" s="192" t="s">
        <v>53</v>
      </c>
      <c r="D40" s="193"/>
      <c r="E40" s="193"/>
      <c r="F40" s="109">
        <f>'00 00 Naklady'!AE51</f>
        <v>0</v>
      </c>
      <c r="G40" s="110">
        <f>'00 00 Naklady'!AF51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52</v>
      </c>
      <c r="C41" s="190" t="s">
        <v>53</v>
      </c>
      <c r="D41" s="191"/>
      <c r="E41" s="191"/>
      <c r="F41" s="113">
        <f>'00 00 Naklady'!AE51</f>
        <v>0</v>
      </c>
      <c r="G41" s="106">
        <f>'00 00 Naklady'!AF51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54</v>
      </c>
      <c r="C42" s="192" t="s">
        <v>55</v>
      </c>
      <c r="D42" s="193"/>
      <c r="E42" s="193"/>
      <c r="F42" s="109">
        <f>'SO 01 SO 01 Pol'!AE192</f>
        <v>0</v>
      </c>
      <c r="G42" s="110">
        <f>'SO 01 SO 01 Pol'!AF192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54</v>
      </c>
      <c r="C43" s="190" t="s">
        <v>55</v>
      </c>
      <c r="D43" s="191"/>
      <c r="E43" s="191"/>
      <c r="F43" s="113">
        <f>'SO 01 SO 01 Pol'!AE192</f>
        <v>0</v>
      </c>
      <c r="G43" s="106">
        <f>'SO 01 SO 01 Pol'!AF192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187" t="s">
        <v>56</v>
      </c>
      <c r="C44" s="188"/>
      <c r="D44" s="188"/>
      <c r="E44" s="189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58</v>
      </c>
    </row>
    <row r="50" spans="1:10" ht="25.5" customHeight="1" x14ac:dyDescent="0.2">
      <c r="A50" s="125"/>
      <c r="B50" s="128" t="s">
        <v>17</v>
      </c>
      <c r="C50" s="128" t="s">
        <v>5</v>
      </c>
      <c r="D50" s="129"/>
      <c r="E50" s="129"/>
      <c r="F50" s="130" t="s">
        <v>59</v>
      </c>
      <c r="G50" s="130"/>
      <c r="H50" s="130"/>
      <c r="I50" s="130" t="s">
        <v>29</v>
      </c>
      <c r="J50" s="130" t="s">
        <v>0</v>
      </c>
    </row>
    <row r="51" spans="1:10" ht="25.5" customHeight="1" x14ac:dyDescent="0.2">
      <c r="A51" s="126"/>
      <c r="B51" s="131" t="s">
        <v>52</v>
      </c>
      <c r="C51" s="185" t="s">
        <v>60</v>
      </c>
      <c r="D51" s="186"/>
      <c r="E51" s="186"/>
      <c r="F51" s="136" t="s">
        <v>24</v>
      </c>
      <c r="G51" s="137"/>
      <c r="H51" s="137"/>
      <c r="I51" s="137">
        <f>'00 00 Naklady'!G8+'SO 01 SO 01 Pol'!G8</f>
        <v>0</v>
      </c>
      <c r="J51" s="134" t="str">
        <f>IF(I63=0,"",I51/I63*100)</f>
        <v/>
      </c>
    </row>
    <row r="52" spans="1:10" ht="25.5" customHeight="1" x14ac:dyDescent="0.2">
      <c r="A52" s="126"/>
      <c r="B52" s="131" t="s">
        <v>61</v>
      </c>
      <c r="C52" s="185" t="s">
        <v>62</v>
      </c>
      <c r="D52" s="186"/>
      <c r="E52" s="186"/>
      <c r="F52" s="136" t="s">
        <v>24</v>
      </c>
      <c r="G52" s="137"/>
      <c r="H52" s="137"/>
      <c r="I52" s="137">
        <f>'SO 01 SO 01 Pol'!G27</f>
        <v>0</v>
      </c>
      <c r="J52" s="134" t="str">
        <f>IF(I63=0,"",I52/I63*100)</f>
        <v/>
      </c>
    </row>
    <row r="53" spans="1:10" ht="25.5" customHeight="1" x14ac:dyDescent="0.2">
      <c r="A53" s="126"/>
      <c r="B53" s="131" t="s">
        <v>63</v>
      </c>
      <c r="C53" s="185" t="s">
        <v>64</v>
      </c>
      <c r="D53" s="186"/>
      <c r="E53" s="186"/>
      <c r="F53" s="136" t="s">
        <v>24</v>
      </c>
      <c r="G53" s="137"/>
      <c r="H53" s="137"/>
      <c r="I53" s="137">
        <f>'SO 01 SO 01 Pol'!G89</f>
        <v>0</v>
      </c>
      <c r="J53" s="134" t="str">
        <f>IF(I63=0,"",I53/I63*100)</f>
        <v/>
      </c>
    </row>
    <row r="54" spans="1:10" ht="25.5" customHeight="1" x14ac:dyDescent="0.2">
      <c r="A54" s="126"/>
      <c r="B54" s="131" t="s">
        <v>65</v>
      </c>
      <c r="C54" s="185" t="s">
        <v>66</v>
      </c>
      <c r="D54" s="186"/>
      <c r="E54" s="186"/>
      <c r="F54" s="136" t="s">
        <v>24</v>
      </c>
      <c r="G54" s="137"/>
      <c r="H54" s="137"/>
      <c r="I54" s="137">
        <f>'SO 01 SO 01 Pol'!G115</f>
        <v>0</v>
      </c>
      <c r="J54" s="134" t="str">
        <f>IF(I63=0,"",I54/I63*100)</f>
        <v/>
      </c>
    </row>
    <row r="55" spans="1:10" ht="25.5" customHeight="1" x14ac:dyDescent="0.2">
      <c r="A55" s="126"/>
      <c r="B55" s="131" t="s">
        <v>67</v>
      </c>
      <c r="C55" s="185" t="s">
        <v>68</v>
      </c>
      <c r="D55" s="186"/>
      <c r="E55" s="186"/>
      <c r="F55" s="136" t="s">
        <v>24</v>
      </c>
      <c r="G55" s="137"/>
      <c r="H55" s="137"/>
      <c r="I55" s="137">
        <f>'SO 01 SO 01 Pol'!G149</f>
        <v>0</v>
      </c>
      <c r="J55" s="134" t="str">
        <f>IF(I63=0,"",I55/I63*100)</f>
        <v/>
      </c>
    </row>
    <row r="56" spans="1:10" ht="25.5" customHeight="1" x14ac:dyDescent="0.2">
      <c r="A56" s="126"/>
      <c r="B56" s="131" t="s">
        <v>69</v>
      </c>
      <c r="C56" s="185" t="s">
        <v>70</v>
      </c>
      <c r="D56" s="186"/>
      <c r="E56" s="186"/>
      <c r="F56" s="136" t="s">
        <v>24</v>
      </c>
      <c r="G56" s="137"/>
      <c r="H56" s="137"/>
      <c r="I56" s="137">
        <f>'SO 01 SO 01 Pol'!G152</f>
        <v>0</v>
      </c>
      <c r="J56" s="134" t="str">
        <f>IF(I63=0,"",I56/I63*100)</f>
        <v/>
      </c>
    </row>
    <row r="57" spans="1:10" ht="25.5" customHeight="1" x14ac:dyDescent="0.2">
      <c r="A57" s="126"/>
      <c r="B57" s="131" t="s">
        <v>71</v>
      </c>
      <c r="C57" s="185" t="s">
        <v>72</v>
      </c>
      <c r="D57" s="186"/>
      <c r="E57" s="186"/>
      <c r="F57" s="136" t="s">
        <v>24</v>
      </c>
      <c r="G57" s="137"/>
      <c r="H57" s="137"/>
      <c r="I57" s="137">
        <f>'SO 01 SO 01 Pol'!G157</f>
        <v>0</v>
      </c>
      <c r="J57" s="134" t="str">
        <f>IF(I63=0,"",I57/I63*100)</f>
        <v/>
      </c>
    </row>
    <row r="58" spans="1:10" ht="25.5" customHeight="1" x14ac:dyDescent="0.2">
      <c r="A58" s="126"/>
      <c r="B58" s="131" t="s">
        <v>73</v>
      </c>
      <c r="C58" s="185" t="s">
        <v>74</v>
      </c>
      <c r="D58" s="186"/>
      <c r="E58" s="186"/>
      <c r="F58" s="136" t="s">
        <v>24</v>
      </c>
      <c r="G58" s="137"/>
      <c r="H58" s="137"/>
      <c r="I58" s="137">
        <f>'SO 01 SO 01 Pol'!G167</f>
        <v>0</v>
      </c>
      <c r="J58" s="134" t="str">
        <f>IF(I63=0,"",I58/I63*100)</f>
        <v/>
      </c>
    </row>
    <row r="59" spans="1:10" ht="25.5" customHeight="1" x14ac:dyDescent="0.2">
      <c r="A59" s="126"/>
      <c r="B59" s="131" t="s">
        <v>75</v>
      </c>
      <c r="C59" s="185" t="s">
        <v>76</v>
      </c>
      <c r="D59" s="186"/>
      <c r="E59" s="186"/>
      <c r="F59" s="136" t="s">
        <v>25</v>
      </c>
      <c r="G59" s="137"/>
      <c r="H59" s="137"/>
      <c r="I59" s="137">
        <f>'SO 01 SO 01 Pol'!G173</f>
        <v>0</v>
      </c>
      <c r="J59" s="134" t="str">
        <f>IF(I63=0,"",I59/I63*100)</f>
        <v/>
      </c>
    </row>
    <row r="60" spans="1:10" ht="25.5" customHeight="1" x14ac:dyDescent="0.2">
      <c r="A60" s="126"/>
      <c r="B60" s="131" t="s">
        <v>77</v>
      </c>
      <c r="C60" s="185" t="s">
        <v>78</v>
      </c>
      <c r="D60" s="186"/>
      <c r="E60" s="186"/>
      <c r="F60" s="136" t="s">
        <v>25</v>
      </c>
      <c r="G60" s="137"/>
      <c r="H60" s="137"/>
      <c r="I60" s="137">
        <f>'SO 01 SO 01 Pol'!G181</f>
        <v>0</v>
      </c>
      <c r="J60" s="134" t="str">
        <f>IF(I63=0,"",I60/I63*100)</f>
        <v/>
      </c>
    </row>
    <row r="61" spans="1:10" ht="25.5" customHeight="1" x14ac:dyDescent="0.2">
      <c r="A61" s="126"/>
      <c r="B61" s="131" t="s">
        <v>79</v>
      </c>
      <c r="C61" s="185" t="s">
        <v>27</v>
      </c>
      <c r="D61" s="186"/>
      <c r="E61" s="186"/>
      <c r="F61" s="136" t="s">
        <v>79</v>
      </c>
      <c r="G61" s="137"/>
      <c r="H61" s="137"/>
      <c r="I61" s="137">
        <f>'00 00 Naklady'!G27</f>
        <v>0</v>
      </c>
      <c r="J61" s="134" t="str">
        <f>IF(I63=0,"",I61/I63*100)</f>
        <v/>
      </c>
    </row>
    <row r="62" spans="1:10" ht="25.5" customHeight="1" x14ac:dyDescent="0.2">
      <c r="A62" s="126"/>
      <c r="B62" s="131" t="s">
        <v>80</v>
      </c>
      <c r="C62" s="185" t="s">
        <v>28</v>
      </c>
      <c r="D62" s="186"/>
      <c r="E62" s="186"/>
      <c r="F62" s="136" t="s">
        <v>80</v>
      </c>
      <c r="G62" s="137"/>
      <c r="H62" s="137"/>
      <c r="I62" s="137">
        <f>'00 00 Naklady'!G37</f>
        <v>0</v>
      </c>
      <c r="J62" s="134" t="str">
        <f>IF(I63=0,"",I62/I63*100)</f>
        <v/>
      </c>
    </row>
    <row r="63" spans="1:10" ht="25.5" customHeight="1" x14ac:dyDescent="0.2">
      <c r="A63" s="127"/>
      <c r="B63" s="132" t="s">
        <v>1</v>
      </c>
      <c r="C63" s="132"/>
      <c r="D63" s="133"/>
      <c r="E63" s="133"/>
      <c r="F63" s="138"/>
      <c r="G63" s="139"/>
      <c r="H63" s="139"/>
      <c r="I63" s="139">
        <f>SUM(I51:I62)</f>
        <v>0</v>
      </c>
      <c r="J63" s="135">
        <f>SUM(J51:J62)</f>
        <v>0</v>
      </c>
    </row>
    <row r="64" spans="1:10" x14ac:dyDescent="0.2">
      <c r="F64" s="91"/>
      <c r="G64" s="90"/>
      <c r="H64" s="91"/>
      <c r="I64" s="90"/>
      <c r="J64" s="92"/>
    </row>
    <row r="65" spans="6:10" x14ac:dyDescent="0.2">
      <c r="F65" s="91"/>
      <c r="G65" s="90"/>
      <c r="H65" s="91"/>
      <c r="I65" s="90"/>
      <c r="J65" s="92"/>
    </row>
    <row r="66" spans="6:10" x14ac:dyDescent="0.2">
      <c r="F66" s="91"/>
      <c r="G66" s="90"/>
      <c r="H66" s="91"/>
      <c r="I66" s="90"/>
      <c r="J66" s="92"/>
    </row>
  </sheetData>
  <sheetProtection password="EBC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0" t="s">
        <v>6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75" t="s">
        <v>7</v>
      </c>
      <c r="B2" s="74"/>
      <c r="C2" s="232"/>
      <c r="D2" s="232"/>
      <c r="E2" s="232"/>
      <c r="F2" s="232"/>
      <c r="G2" s="233"/>
    </row>
    <row r="3" spans="1:7" ht="24.95" customHeight="1" x14ac:dyDescent="0.2">
      <c r="A3" s="75" t="s">
        <v>8</v>
      </c>
      <c r="B3" s="74"/>
      <c r="C3" s="232"/>
      <c r="D3" s="232"/>
      <c r="E3" s="232"/>
      <c r="F3" s="232"/>
      <c r="G3" s="233"/>
    </row>
    <row r="4" spans="1:7" ht="24.95" customHeight="1" x14ac:dyDescent="0.2">
      <c r="A4" s="75" t="s">
        <v>9</v>
      </c>
      <c r="B4" s="74"/>
      <c r="C4" s="232"/>
      <c r="D4" s="232"/>
      <c r="E4" s="232"/>
      <c r="F4" s="232"/>
      <c r="G4" s="233"/>
    </row>
    <row r="5" spans="1:7" x14ac:dyDescent="0.2">
      <c r="B5" s="6"/>
      <c r="C5" s="7"/>
      <c r="D5" s="8"/>
    </row>
  </sheetData>
  <sheetProtection password="EBC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8" t="s">
        <v>81</v>
      </c>
      <c r="B1" s="238"/>
      <c r="C1" s="238"/>
      <c r="D1" s="238"/>
      <c r="E1" s="238"/>
      <c r="F1" s="238"/>
      <c r="G1" s="238"/>
      <c r="AG1" t="s">
        <v>82</v>
      </c>
    </row>
    <row r="2" spans="1:60" ht="24.95" customHeight="1" x14ac:dyDescent="0.2">
      <c r="A2" s="142" t="s">
        <v>7</v>
      </c>
      <c r="B2" s="74" t="s">
        <v>43</v>
      </c>
      <c r="C2" s="239" t="s">
        <v>44</v>
      </c>
      <c r="D2" s="240"/>
      <c r="E2" s="240"/>
      <c r="F2" s="240"/>
      <c r="G2" s="241"/>
      <c r="AG2" t="s">
        <v>83</v>
      </c>
    </row>
    <row r="3" spans="1:60" ht="24.95" customHeight="1" x14ac:dyDescent="0.2">
      <c r="A3" s="142" t="s">
        <v>8</v>
      </c>
      <c r="B3" s="74" t="s">
        <v>52</v>
      </c>
      <c r="C3" s="239" t="s">
        <v>53</v>
      </c>
      <c r="D3" s="240"/>
      <c r="E3" s="240"/>
      <c r="F3" s="240"/>
      <c r="G3" s="241"/>
      <c r="AC3" s="89" t="s">
        <v>84</v>
      </c>
      <c r="AG3" t="s">
        <v>85</v>
      </c>
    </row>
    <row r="4" spans="1:60" ht="24.95" customHeight="1" x14ac:dyDescent="0.2">
      <c r="A4" s="143" t="s">
        <v>9</v>
      </c>
      <c r="B4" s="144" t="s">
        <v>52</v>
      </c>
      <c r="C4" s="242" t="s">
        <v>53</v>
      </c>
      <c r="D4" s="243"/>
      <c r="E4" s="243"/>
      <c r="F4" s="243"/>
      <c r="G4" s="244"/>
      <c r="AG4" t="s">
        <v>86</v>
      </c>
    </row>
    <row r="5" spans="1:60" x14ac:dyDescent="0.2">
      <c r="D5" s="141"/>
    </row>
    <row r="6" spans="1:60" ht="38.25" x14ac:dyDescent="0.2">
      <c r="A6" s="146" t="s">
        <v>87</v>
      </c>
      <c r="B6" s="148" t="s">
        <v>88</v>
      </c>
      <c r="C6" s="148" t="s">
        <v>89</v>
      </c>
      <c r="D6" s="147" t="s">
        <v>90</v>
      </c>
      <c r="E6" s="146" t="s">
        <v>91</v>
      </c>
      <c r="F6" s="145" t="s">
        <v>92</v>
      </c>
      <c r="G6" s="146" t="s">
        <v>29</v>
      </c>
      <c r="H6" s="149" t="s">
        <v>30</v>
      </c>
      <c r="I6" s="149" t="s">
        <v>93</v>
      </c>
      <c r="J6" s="149" t="s">
        <v>31</v>
      </c>
      <c r="K6" s="149" t="s">
        <v>94</v>
      </c>
      <c r="L6" s="149" t="s">
        <v>95</v>
      </c>
      <c r="M6" s="149" t="s">
        <v>96</v>
      </c>
      <c r="N6" s="149" t="s">
        <v>97</v>
      </c>
      <c r="O6" s="149" t="s">
        <v>98</v>
      </c>
      <c r="P6" s="149" t="s">
        <v>99</v>
      </c>
      <c r="Q6" s="149" t="s">
        <v>100</v>
      </c>
      <c r="R6" s="149" t="s">
        <v>101</v>
      </c>
      <c r="S6" s="149" t="s">
        <v>102</v>
      </c>
      <c r="T6" s="149" t="s">
        <v>103</v>
      </c>
      <c r="U6" s="149" t="s">
        <v>104</v>
      </c>
      <c r="V6" s="149" t="s">
        <v>105</v>
      </c>
      <c r="W6" s="149" t="s">
        <v>106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107</v>
      </c>
      <c r="B8" s="164" t="s">
        <v>52</v>
      </c>
      <c r="C8" s="178" t="s">
        <v>60</v>
      </c>
      <c r="D8" s="165"/>
      <c r="E8" s="166"/>
      <c r="F8" s="167"/>
      <c r="G8" s="167">
        <f>SUMIF(AG9:AG26,"&lt;&gt;NOR",G9:G26)</f>
        <v>0</v>
      </c>
      <c r="H8" s="167"/>
      <c r="I8" s="167">
        <f>SUM(I9:I26)</f>
        <v>0</v>
      </c>
      <c r="J8" s="167"/>
      <c r="K8" s="167">
        <f>SUM(K9:K26)</f>
        <v>0</v>
      </c>
      <c r="L8" s="167"/>
      <c r="M8" s="167">
        <f>SUM(M9:M26)</f>
        <v>0</v>
      </c>
      <c r="N8" s="167"/>
      <c r="O8" s="167">
        <f>SUM(O9:O26)</f>
        <v>0</v>
      </c>
      <c r="P8" s="167"/>
      <c r="Q8" s="167">
        <f>SUM(Q9:Q26)</f>
        <v>0</v>
      </c>
      <c r="R8" s="167"/>
      <c r="S8" s="167"/>
      <c r="T8" s="168"/>
      <c r="U8" s="162"/>
      <c r="V8" s="162">
        <f>SUM(V9:V26)</f>
        <v>0</v>
      </c>
      <c r="W8" s="162"/>
      <c r="AG8" t="s">
        <v>108</v>
      </c>
    </row>
    <row r="9" spans="1:60" outlineLevel="1" x14ac:dyDescent="0.2">
      <c r="A9" s="169">
        <v>1</v>
      </c>
      <c r="B9" s="170" t="s">
        <v>52</v>
      </c>
      <c r="C9" s="179" t="s">
        <v>60</v>
      </c>
      <c r="D9" s="171"/>
      <c r="E9" s="172">
        <v>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109</v>
      </c>
      <c r="T9" s="175" t="s">
        <v>110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45" outlineLevel="1" x14ac:dyDescent="0.2">
      <c r="A10" s="157"/>
      <c r="B10" s="158"/>
      <c r="C10" s="180" t="s">
        <v>112</v>
      </c>
      <c r="D10" s="160"/>
      <c r="E10" s="161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113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0" t="s">
        <v>114</v>
      </c>
      <c r="D11" s="160"/>
      <c r="E11" s="161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113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58"/>
      <c r="C12" s="180" t="s">
        <v>115</v>
      </c>
      <c r="D12" s="160"/>
      <c r="E12" s="161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113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158"/>
      <c r="C13" s="180" t="s">
        <v>116</v>
      </c>
      <c r="D13" s="160"/>
      <c r="E13" s="161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113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180" t="s">
        <v>117</v>
      </c>
      <c r="D14" s="160"/>
      <c r="E14" s="161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113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180" t="s">
        <v>118</v>
      </c>
      <c r="D15" s="160"/>
      <c r="E15" s="161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113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158"/>
      <c r="C16" s="180" t="s">
        <v>119</v>
      </c>
      <c r="D16" s="160"/>
      <c r="E16" s="161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113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180" t="s">
        <v>120</v>
      </c>
      <c r="D17" s="160"/>
      <c r="E17" s="161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113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80" t="s">
        <v>121</v>
      </c>
      <c r="D18" s="160"/>
      <c r="E18" s="161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113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57"/>
      <c r="B19" s="158"/>
      <c r="C19" s="180" t="s">
        <v>122</v>
      </c>
      <c r="D19" s="160"/>
      <c r="E19" s="161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113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45" outlineLevel="1" x14ac:dyDescent="0.2">
      <c r="A20" s="157"/>
      <c r="B20" s="158"/>
      <c r="C20" s="180" t="s">
        <v>123</v>
      </c>
      <c r="D20" s="160"/>
      <c r="E20" s="161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113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58"/>
      <c r="C21" s="180" t="s">
        <v>124</v>
      </c>
      <c r="D21" s="160"/>
      <c r="E21" s="161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113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158"/>
      <c r="C22" s="180" t="s">
        <v>125</v>
      </c>
      <c r="D22" s="160"/>
      <c r="E22" s="161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113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0" t="s">
        <v>126</v>
      </c>
      <c r="D23" s="160"/>
      <c r="E23" s="161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113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0" t="s">
        <v>127</v>
      </c>
      <c r="D24" s="160"/>
      <c r="E24" s="161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113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58"/>
      <c r="C25" s="180" t="s">
        <v>128</v>
      </c>
      <c r="D25" s="160"/>
      <c r="E25" s="161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113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34"/>
      <c r="D26" s="235"/>
      <c r="E26" s="235"/>
      <c r="F26" s="235"/>
      <c r="G26" s="235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3" t="s">
        <v>107</v>
      </c>
      <c r="B27" s="164" t="s">
        <v>79</v>
      </c>
      <c r="C27" s="178" t="s">
        <v>27</v>
      </c>
      <c r="D27" s="165"/>
      <c r="E27" s="166"/>
      <c r="F27" s="167"/>
      <c r="G27" s="167">
        <f>SUMIF(AG28:AG36,"&lt;&gt;NOR",G28:G36)</f>
        <v>0</v>
      </c>
      <c r="H27" s="167"/>
      <c r="I27" s="167">
        <f>SUM(I28:I36)</f>
        <v>0</v>
      </c>
      <c r="J27" s="167"/>
      <c r="K27" s="167">
        <f>SUM(K28:K36)</f>
        <v>0</v>
      </c>
      <c r="L27" s="167"/>
      <c r="M27" s="167">
        <f>SUM(M28:M36)</f>
        <v>0</v>
      </c>
      <c r="N27" s="167"/>
      <c r="O27" s="167">
        <f>SUM(O28:O36)</f>
        <v>0</v>
      </c>
      <c r="P27" s="167"/>
      <c r="Q27" s="167">
        <f>SUM(Q28:Q36)</f>
        <v>0</v>
      </c>
      <c r="R27" s="167"/>
      <c r="S27" s="167"/>
      <c r="T27" s="168"/>
      <c r="U27" s="162"/>
      <c r="V27" s="162">
        <f>SUM(V28:V36)</f>
        <v>0</v>
      </c>
      <c r="W27" s="162"/>
      <c r="AG27" t="s">
        <v>108</v>
      </c>
    </row>
    <row r="28" spans="1:60" outlineLevel="1" x14ac:dyDescent="0.2">
      <c r="A28" s="169">
        <v>2</v>
      </c>
      <c r="B28" s="170" t="s">
        <v>130</v>
      </c>
      <c r="C28" s="179" t="s">
        <v>131</v>
      </c>
      <c r="D28" s="171" t="s">
        <v>132</v>
      </c>
      <c r="E28" s="172">
        <v>1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/>
      <c r="S28" s="174" t="s">
        <v>133</v>
      </c>
      <c r="T28" s="175" t="s">
        <v>110</v>
      </c>
      <c r="U28" s="159">
        <v>0</v>
      </c>
      <c r="V28" s="159">
        <f>ROUND(E28*U28,2)</f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 x14ac:dyDescent="0.2">
      <c r="A29" s="157"/>
      <c r="B29" s="158"/>
      <c r="C29" s="236" t="s">
        <v>135</v>
      </c>
      <c r="D29" s="237"/>
      <c r="E29" s="237"/>
      <c r="F29" s="237"/>
      <c r="G29" s="23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136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76" t="str">
        <f>C29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34"/>
      <c r="D30" s="235"/>
      <c r="E30" s="235"/>
      <c r="F30" s="235"/>
      <c r="G30" s="235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9">
        <v>3</v>
      </c>
      <c r="B31" s="170" t="s">
        <v>137</v>
      </c>
      <c r="C31" s="179" t="s">
        <v>138</v>
      </c>
      <c r="D31" s="171" t="s">
        <v>132</v>
      </c>
      <c r="E31" s="172">
        <v>1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133</v>
      </c>
      <c r="T31" s="175" t="s">
        <v>110</v>
      </c>
      <c r="U31" s="159">
        <v>0</v>
      </c>
      <c r="V31" s="159">
        <f>ROUND(E31*U31,2)</f>
        <v>0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134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33.75" outlineLevel="1" x14ac:dyDescent="0.2">
      <c r="A32" s="157"/>
      <c r="B32" s="158"/>
      <c r="C32" s="236" t="s">
        <v>139</v>
      </c>
      <c r="D32" s="237"/>
      <c r="E32" s="237"/>
      <c r="F32" s="237"/>
      <c r="G32" s="237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136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76" t="str">
        <f>C32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34"/>
      <c r="D33" s="235"/>
      <c r="E33" s="235"/>
      <c r="F33" s="235"/>
      <c r="G33" s="235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129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9">
        <v>4</v>
      </c>
      <c r="B34" s="170" t="s">
        <v>140</v>
      </c>
      <c r="C34" s="179" t="s">
        <v>141</v>
      </c>
      <c r="D34" s="171" t="s">
        <v>132</v>
      </c>
      <c r="E34" s="172">
        <v>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/>
      <c r="S34" s="174" t="s">
        <v>133</v>
      </c>
      <c r="T34" s="175" t="s">
        <v>110</v>
      </c>
      <c r="U34" s="159">
        <v>0</v>
      </c>
      <c r="V34" s="159">
        <f>ROUND(E34*U34,2)</f>
        <v>0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134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158"/>
      <c r="C35" s="236" t="s">
        <v>142</v>
      </c>
      <c r="D35" s="237"/>
      <c r="E35" s="237"/>
      <c r="F35" s="237"/>
      <c r="G35" s="237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136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76" t="str">
        <f>C35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34"/>
      <c r="D36" s="235"/>
      <c r="E36" s="235"/>
      <c r="F36" s="235"/>
      <c r="G36" s="235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3" t="s">
        <v>107</v>
      </c>
      <c r="B37" s="164" t="s">
        <v>80</v>
      </c>
      <c r="C37" s="178" t="s">
        <v>28</v>
      </c>
      <c r="D37" s="165"/>
      <c r="E37" s="166"/>
      <c r="F37" s="167"/>
      <c r="G37" s="167">
        <f>SUMIF(AG38:AG49,"&lt;&gt;NOR",G38:G49)</f>
        <v>0</v>
      </c>
      <c r="H37" s="167"/>
      <c r="I37" s="167">
        <f>SUM(I38:I49)</f>
        <v>0</v>
      </c>
      <c r="J37" s="167"/>
      <c r="K37" s="167">
        <f>SUM(K38:K49)</f>
        <v>0</v>
      </c>
      <c r="L37" s="167"/>
      <c r="M37" s="167">
        <f>SUM(M38:M49)</f>
        <v>0</v>
      </c>
      <c r="N37" s="167"/>
      <c r="O37" s="167">
        <f>SUM(O38:O49)</f>
        <v>0</v>
      </c>
      <c r="P37" s="167"/>
      <c r="Q37" s="167">
        <f>SUM(Q38:Q49)</f>
        <v>0</v>
      </c>
      <c r="R37" s="167"/>
      <c r="S37" s="167"/>
      <c r="T37" s="168"/>
      <c r="U37" s="162"/>
      <c r="V37" s="162">
        <f>SUM(V38:V49)</f>
        <v>0</v>
      </c>
      <c r="W37" s="162"/>
      <c r="AG37" t="s">
        <v>108</v>
      </c>
    </row>
    <row r="38" spans="1:60" outlineLevel="1" x14ac:dyDescent="0.2">
      <c r="A38" s="169">
        <v>5</v>
      </c>
      <c r="B38" s="170" t="s">
        <v>143</v>
      </c>
      <c r="C38" s="179" t="s">
        <v>144</v>
      </c>
      <c r="D38" s="171" t="s">
        <v>132</v>
      </c>
      <c r="E38" s="172">
        <v>1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/>
      <c r="S38" s="174" t="s">
        <v>133</v>
      </c>
      <c r="T38" s="175" t="s">
        <v>110</v>
      </c>
      <c r="U38" s="159">
        <v>0</v>
      </c>
      <c r="V38" s="159">
        <f>ROUND(E38*U38,2)</f>
        <v>0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134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33.75" outlineLevel="1" x14ac:dyDescent="0.2">
      <c r="A39" s="157"/>
      <c r="B39" s="158"/>
      <c r="C39" s="236" t="s">
        <v>145</v>
      </c>
      <c r="D39" s="237"/>
      <c r="E39" s="237"/>
      <c r="F39" s="237"/>
      <c r="G39" s="237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136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76" t="str">
        <f>C39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34"/>
      <c r="D40" s="235"/>
      <c r="E40" s="235"/>
      <c r="F40" s="235"/>
      <c r="G40" s="235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9">
        <v>6</v>
      </c>
      <c r="B41" s="170" t="s">
        <v>146</v>
      </c>
      <c r="C41" s="179" t="s">
        <v>147</v>
      </c>
      <c r="D41" s="171" t="s">
        <v>132</v>
      </c>
      <c r="E41" s="172">
        <v>1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4"/>
      <c r="S41" s="174" t="s">
        <v>133</v>
      </c>
      <c r="T41" s="175" t="s">
        <v>110</v>
      </c>
      <c r="U41" s="159">
        <v>0</v>
      </c>
      <c r="V41" s="159">
        <f>ROUND(E41*U41,2)</f>
        <v>0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134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36" t="s">
        <v>148</v>
      </c>
      <c r="D42" s="237"/>
      <c r="E42" s="237"/>
      <c r="F42" s="237"/>
      <c r="G42" s="23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136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76" t="str">
        <f>C42</f>
        <v>Náklady na vyhotovení dokumentace skutečného provedení stavby a její předání objednateli v požadované formě a požadovaném počtu.</v>
      </c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34"/>
      <c r="D43" s="235"/>
      <c r="E43" s="235"/>
      <c r="F43" s="235"/>
      <c r="G43" s="235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9">
        <v>7</v>
      </c>
      <c r="B44" s="170" t="s">
        <v>149</v>
      </c>
      <c r="C44" s="179" t="s">
        <v>150</v>
      </c>
      <c r="D44" s="171" t="s">
        <v>132</v>
      </c>
      <c r="E44" s="172">
        <v>1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/>
      <c r="S44" s="174" t="s">
        <v>133</v>
      </c>
      <c r="T44" s="175" t="s">
        <v>110</v>
      </c>
      <c r="U44" s="159">
        <v>0</v>
      </c>
      <c r="V44" s="159">
        <f>ROUND(E44*U44,2)</f>
        <v>0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134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36" t="s">
        <v>151</v>
      </c>
      <c r="D45" s="237"/>
      <c r="E45" s="237"/>
      <c r="F45" s="237"/>
      <c r="G45" s="237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136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76" t="str">
        <f>C45</f>
        <v>Náklady na provedení skutečného zaměření stavby v rozsahu nezbytném pro zápis změny do katastru nemovitostí.</v>
      </c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34"/>
      <c r="D46" s="235"/>
      <c r="E46" s="235"/>
      <c r="F46" s="235"/>
      <c r="G46" s="235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9">
        <v>8</v>
      </c>
      <c r="B47" s="170" t="s">
        <v>152</v>
      </c>
      <c r="C47" s="179" t="s">
        <v>153</v>
      </c>
      <c r="D47" s="171" t="s">
        <v>132</v>
      </c>
      <c r="E47" s="172">
        <v>1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4"/>
      <c r="S47" s="174" t="s">
        <v>133</v>
      </c>
      <c r="T47" s="175" t="s">
        <v>110</v>
      </c>
      <c r="U47" s="159">
        <v>0</v>
      </c>
      <c r="V47" s="159">
        <f>ROUND(E47*U47,2)</f>
        <v>0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134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36" t="s">
        <v>154</v>
      </c>
      <c r="D48" s="237"/>
      <c r="E48" s="237"/>
      <c r="F48" s="237"/>
      <c r="G48" s="237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136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76" t="str">
        <f>C48</f>
        <v>Náklady spojené s povinným pojištěním dodavatele nebo stavebního díla či jeho části, v rozsahu obchodních podmínek.</v>
      </c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34"/>
      <c r="D49" s="235"/>
      <c r="E49" s="235"/>
      <c r="F49" s="235"/>
      <c r="G49" s="235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5"/>
      <c r="B50" s="6"/>
      <c r="C50" s="181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v>15</v>
      </c>
      <c r="AF50">
        <v>21</v>
      </c>
    </row>
    <row r="51" spans="1:60" x14ac:dyDescent="0.2">
      <c r="A51" s="153"/>
      <c r="B51" s="154" t="s">
        <v>29</v>
      </c>
      <c r="C51" s="182"/>
      <c r="D51" s="155"/>
      <c r="E51" s="156"/>
      <c r="F51" s="156"/>
      <c r="G51" s="177">
        <f>G8+G27+G37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f>SUMIF(L7:L49,AE50,G7:G49)</f>
        <v>0</v>
      </c>
      <c r="AF51">
        <f>SUMIF(L7:L49,AF50,G7:G49)</f>
        <v>0</v>
      </c>
      <c r="AG51" t="s">
        <v>155</v>
      </c>
    </row>
    <row r="52" spans="1:60" x14ac:dyDescent="0.2">
      <c r="C52" s="183"/>
      <c r="D52" s="141"/>
      <c r="AG52" t="s">
        <v>156</v>
      </c>
    </row>
    <row r="53" spans="1:60" x14ac:dyDescent="0.2">
      <c r="D53" s="141"/>
    </row>
    <row r="54" spans="1:60" x14ac:dyDescent="0.2">
      <c r="D54" s="141"/>
    </row>
    <row r="55" spans="1:60" x14ac:dyDescent="0.2">
      <c r="D55" s="141"/>
    </row>
    <row r="56" spans="1:60" x14ac:dyDescent="0.2">
      <c r="D56" s="141"/>
    </row>
    <row r="57" spans="1:60" x14ac:dyDescent="0.2">
      <c r="D57" s="141"/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EBCA" sheet="1"/>
  <mergeCells count="19">
    <mergeCell ref="C39:G39"/>
    <mergeCell ref="A1:G1"/>
    <mergeCell ref="C2:G2"/>
    <mergeCell ref="C3:G3"/>
    <mergeCell ref="C4:G4"/>
    <mergeCell ref="C26:G26"/>
    <mergeCell ref="C29:G29"/>
    <mergeCell ref="C30:G30"/>
    <mergeCell ref="C32:G32"/>
    <mergeCell ref="C33:G33"/>
    <mergeCell ref="C35:G35"/>
    <mergeCell ref="C36:G36"/>
    <mergeCell ref="C49:G49"/>
    <mergeCell ref="C40:G40"/>
    <mergeCell ref="C42:G42"/>
    <mergeCell ref="C43:G43"/>
    <mergeCell ref="C45:G45"/>
    <mergeCell ref="C46:G46"/>
    <mergeCell ref="C48:G48"/>
  </mergeCells>
  <pageMargins left="0.59055118110236204" right="0.196850393700787" top="0.78740157499999996" bottom="0.78740157499999996" header="0.3" footer="0.3"/>
  <pageSetup paperSize="9" scale="73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8" t="s">
        <v>157</v>
      </c>
      <c r="B1" s="238"/>
      <c r="C1" s="238"/>
      <c r="D1" s="238"/>
      <c r="E1" s="238"/>
      <c r="F1" s="238"/>
      <c r="G1" s="238"/>
      <c r="AG1" t="s">
        <v>82</v>
      </c>
    </row>
    <row r="2" spans="1:60" ht="24.95" customHeight="1" x14ac:dyDescent="0.2">
      <c r="A2" s="142" t="s">
        <v>7</v>
      </c>
      <c r="B2" s="74" t="s">
        <v>43</v>
      </c>
      <c r="C2" s="239" t="s">
        <v>44</v>
      </c>
      <c r="D2" s="240"/>
      <c r="E2" s="240"/>
      <c r="F2" s="240"/>
      <c r="G2" s="241"/>
      <c r="AG2" t="s">
        <v>83</v>
      </c>
    </row>
    <row r="3" spans="1:60" ht="24.95" customHeight="1" x14ac:dyDescent="0.2">
      <c r="A3" s="142" t="s">
        <v>8</v>
      </c>
      <c r="B3" s="74" t="s">
        <v>54</v>
      </c>
      <c r="C3" s="239" t="s">
        <v>55</v>
      </c>
      <c r="D3" s="240"/>
      <c r="E3" s="240"/>
      <c r="F3" s="240"/>
      <c r="G3" s="241"/>
      <c r="AC3" s="89" t="s">
        <v>83</v>
      </c>
      <c r="AG3" t="s">
        <v>85</v>
      </c>
    </row>
    <row r="4" spans="1:60" ht="24.95" customHeight="1" x14ac:dyDescent="0.2">
      <c r="A4" s="143" t="s">
        <v>9</v>
      </c>
      <c r="B4" s="144" t="s">
        <v>54</v>
      </c>
      <c r="C4" s="242" t="s">
        <v>55</v>
      </c>
      <c r="D4" s="243"/>
      <c r="E4" s="243"/>
      <c r="F4" s="243"/>
      <c r="G4" s="244"/>
      <c r="AG4" t="s">
        <v>86</v>
      </c>
    </row>
    <row r="5" spans="1:60" x14ac:dyDescent="0.2">
      <c r="D5" s="141"/>
    </row>
    <row r="6" spans="1:60" ht="38.25" x14ac:dyDescent="0.2">
      <c r="A6" s="146" t="s">
        <v>87</v>
      </c>
      <c r="B6" s="148" t="s">
        <v>88</v>
      </c>
      <c r="C6" s="148" t="s">
        <v>89</v>
      </c>
      <c r="D6" s="147" t="s">
        <v>90</v>
      </c>
      <c r="E6" s="146" t="s">
        <v>91</v>
      </c>
      <c r="F6" s="145" t="s">
        <v>92</v>
      </c>
      <c r="G6" s="146" t="s">
        <v>29</v>
      </c>
      <c r="H6" s="149" t="s">
        <v>30</v>
      </c>
      <c r="I6" s="149" t="s">
        <v>93</v>
      </c>
      <c r="J6" s="149" t="s">
        <v>31</v>
      </c>
      <c r="K6" s="149" t="s">
        <v>94</v>
      </c>
      <c r="L6" s="149" t="s">
        <v>95</v>
      </c>
      <c r="M6" s="149" t="s">
        <v>96</v>
      </c>
      <c r="N6" s="149" t="s">
        <v>97</v>
      </c>
      <c r="O6" s="149" t="s">
        <v>98</v>
      </c>
      <c r="P6" s="149" t="s">
        <v>99</v>
      </c>
      <c r="Q6" s="149" t="s">
        <v>100</v>
      </c>
      <c r="R6" s="149" t="s">
        <v>101</v>
      </c>
      <c r="S6" s="149" t="s">
        <v>102</v>
      </c>
      <c r="T6" s="149" t="s">
        <v>103</v>
      </c>
      <c r="U6" s="149" t="s">
        <v>104</v>
      </c>
      <c r="V6" s="149" t="s">
        <v>105</v>
      </c>
      <c r="W6" s="149" t="s">
        <v>106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107</v>
      </c>
      <c r="B8" s="164" t="s">
        <v>52</v>
      </c>
      <c r="C8" s="178" t="s">
        <v>60</v>
      </c>
      <c r="D8" s="165"/>
      <c r="E8" s="166"/>
      <c r="F8" s="167"/>
      <c r="G8" s="167">
        <f>SUMIF(AG9:AG26,"&lt;&gt;NOR",G9:G26)</f>
        <v>0</v>
      </c>
      <c r="H8" s="167"/>
      <c r="I8" s="167">
        <f>SUM(I9:I26)</f>
        <v>0</v>
      </c>
      <c r="J8" s="167"/>
      <c r="K8" s="167">
        <f>SUM(K9:K26)</f>
        <v>0</v>
      </c>
      <c r="L8" s="167"/>
      <c r="M8" s="167">
        <f>SUM(M9:M26)</f>
        <v>0</v>
      </c>
      <c r="N8" s="167"/>
      <c r="O8" s="167">
        <f>SUM(O9:O26)</f>
        <v>0</v>
      </c>
      <c r="P8" s="167"/>
      <c r="Q8" s="167">
        <f>SUM(Q9:Q26)</f>
        <v>0</v>
      </c>
      <c r="R8" s="167"/>
      <c r="S8" s="167"/>
      <c r="T8" s="168"/>
      <c r="U8" s="162"/>
      <c r="V8" s="162">
        <f>SUM(V9:V26)</f>
        <v>0</v>
      </c>
      <c r="W8" s="162"/>
      <c r="AG8" t="s">
        <v>108</v>
      </c>
    </row>
    <row r="9" spans="1:60" outlineLevel="1" x14ac:dyDescent="0.2">
      <c r="A9" s="169">
        <v>1</v>
      </c>
      <c r="B9" s="170" t="s">
        <v>52</v>
      </c>
      <c r="C9" s="179" t="s">
        <v>158</v>
      </c>
      <c r="D9" s="171"/>
      <c r="E9" s="172">
        <v>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109</v>
      </c>
      <c r="T9" s="175" t="s">
        <v>110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45" outlineLevel="1" x14ac:dyDescent="0.2">
      <c r="A10" s="157"/>
      <c r="B10" s="158"/>
      <c r="C10" s="180" t="s">
        <v>112</v>
      </c>
      <c r="D10" s="160"/>
      <c r="E10" s="161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113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0" t="s">
        <v>114</v>
      </c>
      <c r="D11" s="160"/>
      <c r="E11" s="161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113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58"/>
      <c r="C12" s="180" t="s">
        <v>115</v>
      </c>
      <c r="D12" s="160"/>
      <c r="E12" s="161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113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158"/>
      <c r="C13" s="180" t="s">
        <v>116</v>
      </c>
      <c r="D13" s="160"/>
      <c r="E13" s="161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113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180" t="s">
        <v>117</v>
      </c>
      <c r="D14" s="160"/>
      <c r="E14" s="161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113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180" t="s">
        <v>118</v>
      </c>
      <c r="D15" s="160"/>
      <c r="E15" s="161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113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158"/>
      <c r="C16" s="180" t="s">
        <v>119</v>
      </c>
      <c r="D16" s="160"/>
      <c r="E16" s="161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113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180" t="s">
        <v>120</v>
      </c>
      <c r="D17" s="160"/>
      <c r="E17" s="161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113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80" t="s">
        <v>121</v>
      </c>
      <c r="D18" s="160"/>
      <c r="E18" s="161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113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57"/>
      <c r="B19" s="158"/>
      <c r="C19" s="180" t="s">
        <v>122</v>
      </c>
      <c r="D19" s="160"/>
      <c r="E19" s="161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113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45" outlineLevel="1" x14ac:dyDescent="0.2">
      <c r="A20" s="157"/>
      <c r="B20" s="158"/>
      <c r="C20" s="180" t="s">
        <v>123</v>
      </c>
      <c r="D20" s="160"/>
      <c r="E20" s="161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113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58"/>
      <c r="C21" s="180" t="s">
        <v>124</v>
      </c>
      <c r="D21" s="160"/>
      <c r="E21" s="161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113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158"/>
      <c r="C22" s="180" t="s">
        <v>125</v>
      </c>
      <c r="D22" s="160"/>
      <c r="E22" s="161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113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0" t="s">
        <v>126</v>
      </c>
      <c r="D23" s="160"/>
      <c r="E23" s="161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113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0" t="s">
        <v>127</v>
      </c>
      <c r="D24" s="160"/>
      <c r="E24" s="161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113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58"/>
      <c r="C25" s="180" t="s">
        <v>128</v>
      </c>
      <c r="D25" s="160"/>
      <c r="E25" s="161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113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34"/>
      <c r="D26" s="235"/>
      <c r="E26" s="235"/>
      <c r="F26" s="235"/>
      <c r="G26" s="235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3" t="s">
        <v>107</v>
      </c>
      <c r="B27" s="164" t="s">
        <v>61</v>
      </c>
      <c r="C27" s="178" t="s">
        <v>62</v>
      </c>
      <c r="D27" s="165"/>
      <c r="E27" s="166"/>
      <c r="F27" s="167"/>
      <c r="G27" s="167">
        <f>SUMIF(AG28:AG88,"&lt;&gt;NOR",G28:G88)</f>
        <v>0</v>
      </c>
      <c r="H27" s="167"/>
      <c r="I27" s="167">
        <f>SUM(I28:I88)</f>
        <v>0</v>
      </c>
      <c r="J27" s="167"/>
      <c r="K27" s="167">
        <f>SUM(K28:K88)</f>
        <v>0</v>
      </c>
      <c r="L27" s="167"/>
      <c r="M27" s="167">
        <f>SUM(M28:M88)</f>
        <v>0</v>
      </c>
      <c r="N27" s="167"/>
      <c r="O27" s="167">
        <f>SUM(O28:O88)</f>
        <v>223.57</v>
      </c>
      <c r="P27" s="167"/>
      <c r="Q27" s="167">
        <f>SUM(Q28:Q88)</f>
        <v>0</v>
      </c>
      <c r="R27" s="167"/>
      <c r="S27" s="167"/>
      <c r="T27" s="168"/>
      <c r="U27" s="162"/>
      <c r="V27" s="162">
        <f>SUM(V28:V88)</f>
        <v>191.22</v>
      </c>
      <c r="W27" s="162"/>
      <c r="AG27" t="s">
        <v>108</v>
      </c>
    </row>
    <row r="28" spans="1:60" outlineLevel="1" x14ac:dyDescent="0.2">
      <c r="A28" s="169">
        <v>2</v>
      </c>
      <c r="B28" s="170" t="s">
        <v>159</v>
      </c>
      <c r="C28" s="179" t="s">
        <v>160</v>
      </c>
      <c r="D28" s="171" t="s">
        <v>161</v>
      </c>
      <c r="E28" s="172">
        <v>5.1975000000000007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 t="s">
        <v>162</v>
      </c>
      <c r="S28" s="174" t="s">
        <v>133</v>
      </c>
      <c r="T28" s="175" t="s">
        <v>133</v>
      </c>
      <c r="U28" s="159">
        <v>0.12000000000000001</v>
      </c>
      <c r="V28" s="159">
        <f>ROUND(E28*U28,2)</f>
        <v>0.62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 x14ac:dyDescent="0.2">
      <c r="A29" s="157"/>
      <c r="B29" s="158"/>
      <c r="C29" s="247" t="s">
        <v>163</v>
      </c>
      <c r="D29" s="248"/>
      <c r="E29" s="248"/>
      <c r="F29" s="248"/>
      <c r="G29" s="248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76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0" t="s">
        <v>165</v>
      </c>
      <c r="D30" s="160"/>
      <c r="E30" s="161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113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0" t="s">
        <v>166</v>
      </c>
      <c r="D31" s="160"/>
      <c r="E31" s="161">
        <v>5.1975000000000007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113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34"/>
      <c r="D32" s="235"/>
      <c r="E32" s="235"/>
      <c r="F32" s="235"/>
      <c r="G32" s="235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9">
        <v>3</v>
      </c>
      <c r="B33" s="170" t="s">
        <v>167</v>
      </c>
      <c r="C33" s="179" t="s">
        <v>168</v>
      </c>
      <c r="D33" s="171" t="s">
        <v>161</v>
      </c>
      <c r="E33" s="172">
        <v>97.68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 t="s">
        <v>162</v>
      </c>
      <c r="S33" s="174" t="s">
        <v>133</v>
      </c>
      <c r="T33" s="175" t="s">
        <v>133</v>
      </c>
      <c r="U33" s="159">
        <v>0.23</v>
      </c>
      <c r="V33" s="159">
        <f>ROUND(E33*U33,2)</f>
        <v>22.47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57"/>
      <c r="B34" s="158"/>
      <c r="C34" s="247" t="s">
        <v>169</v>
      </c>
      <c r="D34" s="248"/>
      <c r="E34" s="248"/>
      <c r="F34" s="248"/>
      <c r="G34" s="248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164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76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0" t="s">
        <v>170</v>
      </c>
      <c r="D35" s="160"/>
      <c r="E35" s="161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113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0" t="s">
        <v>171</v>
      </c>
      <c r="D36" s="160"/>
      <c r="E36" s="161">
        <v>97.68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113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34"/>
      <c r="D37" s="235"/>
      <c r="E37" s="235"/>
      <c r="F37" s="235"/>
      <c r="G37" s="23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129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69">
        <v>4</v>
      </c>
      <c r="B38" s="170" t="s">
        <v>172</v>
      </c>
      <c r="C38" s="179" t="s">
        <v>173</v>
      </c>
      <c r="D38" s="171" t="s">
        <v>161</v>
      </c>
      <c r="E38" s="172">
        <v>2.97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162</v>
      </c>
      <c r="S38" s="174" t="s">
        <v>133</v>
      </c>
      <c r="T38" s="175" t="s">
        <v>133</v>
      </c>
      <c r="U38" s="159">
        <v>7.400000000000001E-2</v>
      </c>
      <c r="V38" s="159">
        <f>ROUND(E38*U38,2)</f>
        <v>0.22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111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47" t="s">
        <v>174</v>
      </c>
      <c r="D39" s="248"/>
      <c r="E39" s="248"/>
      <c r="F39" s="248"/>
      <c r="G39" s="248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0" t="s">
        <v>165</v>
      </c>
      <c r="D40" s="160"/>
      <c r="E40" s="161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113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0" t="s">
        <v>175</v>
      </c>
      <c r="D41" s="160"/>
      <c r="E41" s="161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113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0" t="s">
        <v>176</v>
      </c>
      <c r="D42" s="160"/>
      <c r="E42" s="161">
        <v>2.97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113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34"/>
      <c r="D43" s="235"/>
      <c r="E43" s="235"/>
      <c r="F43" s="235"/>
      <c r="G43" s="235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9">
        <v>5</v>
      </c>
      <c r="B44" s="170" t="s">
        <v>177</v>
      </c>
      <c r="C44" s="179" t="s">
        <v>178</v>
      </c>
      <c r="D44" s="171" t="s">
        <v>161</v>
      </c>
      <c r="E44" s="172">
        <v>101.39250000000001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 t="s">
        <v>162</v>
      </c>
      <c r="S44" s="174" t="s">
        <v>133</v>
      </c>
      <c r="T44" s="175" t="s">
        <v>179</v>
      </c>
      <c r="U44" s="159">
        <v>1.1000000000000001E-2</v>
      </c>
      <c r="V44" s="159">
        <f>ROUND(E44*U44,2)</f>
        <v>1.1200000000000001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111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47" t="s">
        <v>174</v>
      </c>
      <c r="D45" s="248"/>
      <c r="E45" s="248"/>
      <c r="F45" s="248"/>
      <c r="G45" s="248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0" t="s">
        <v>165</v>
      </c>
      <c r="D46" s="160"/>
      <c r="E46" s="161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113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0" t="s">
        <v>180</v>
      </c>
      <c r="D47" s="160"/>
      <c r="E47" s="161">
        <v>3.7125000000000004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113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0" t="s">
        <v>170</v>
      </c>
      <c r="D48" s="160"/>
      <c r="E48" s="161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113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0" t="s">
        <v>171</v>
      </c>
      <c r="D49" s="160"/>
      <c r="E49" s="161">
        <v>97.68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113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34"/>
      <c r="D50" s="235"/>
      <c r="E50" s="235"/>
      <c r="F50" s="235"/>
      <c r="G50" s="23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69">
        <v>6</v>
      </c>
      <c r="B51" s="170" t="s">
        <v>181</v>
      </c>
      <c r="C51" s="179" t="s">
        <v>182</v>
      </c>
      <c r="D51" s="171" t="s">
        <v>161</v>
      </c>
      <c r="E51" s="172">
        <v>1.4850000000000001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 t="s">
        <v>162</v>
      </c>
      <c r="S51" s="174" t="s">
        <v>133</v>
      </c>
      <c r="T51" s="175" t="s">
        <v>133</v>
      </c>
      <c r="U51" s="159">
        <v>0.65200000000000002</v>
      </c>
      <c r="V51" s="159">
        <f>ROUND(E51*U51,2)</f>
        <v>0.97</v>
      </c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111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0" t="s">
        <v>165</v>
      </c>
      <c r="D52" s="160"/>
      <c r="E52" s="161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113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0" t="s">
        <v>175</v>
      </c>
      <c r="D53" s="160"/>
      <c r="E53" s="161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113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0" t="s">
        <v>183</v>
      </c>
      <c r="D54" s="160"/>
      <c r="E54" s="161">
        <v>1.4850000000000001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113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34"/>
      <c r="D55" s="235"/>
      <c r="E55" s="235"/>
      <c r="F55" s="235"/>
      <c r="G55" s="23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69">
        <v>7</v>
      </c>
      <c r="B56" s="170" t="s">
        <v>184</v>
      </c>
      <c r="C56" s="179" t="s">
        <v>185</v>
      </c>
      <c r="D56" s="171" t="s">
        <v>161</v>
      </c>
      <c r="E56" s="172">
        <v>102.87750000000001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 t="s">
        <v>162</v>
      </c>
      <c r="S56" s="174" t="s">
        <v>133</v>
      </c>
      <c r="T56" s="175" t="s">
        <v>133</v>
      </c>
      <c r="U56" s="159">
        <v>0.20200000000000001</v>
      </c>
      <c r="V56" s="159">
        <f>ROUND(E56*U56,2)</f>
        <v>20.78</v>
      </c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111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47" t="s">
        <v>186</v>
      </c>
      <c r="D57" s="248"/>
      <c r="E57" s="248"/>
      <c r="F57" s="248"/>
      <c r="G57" s="248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49" t="s">
        <v>187</v>
      </c>
      <c r="D58" s="250"/>
      <c r="E58" s="250"/>
      <c r="F58" s="250"/>
      <c r="G58" s="250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136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0" t="s">
        <v>165</v>
      </c>
      <c r="D59" s="160"/>
      <c r="E59" s="161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113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0" t="s">
        <v>175</v>
      </c>
      <c r="D60" s="160"/>
      <c r="E60" s="161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113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0" t="s">
        <v>183</v>
      </c>
      <c r="D61" s="160"/>
      <c r="E61" s="161">
        <v>1.4850000000000001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113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0" t="s">
        <v>188</v>
      </c>
      <c r="D62" s="160"/>
      <c r="E62" s="161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113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0" t="s">
        <v>165</v>
      </c>
      <c r="D63" s="160"/>
      <c r="E63" s="161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113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0" t="s">
        <v>180</v>
      </c>
      <c r="D64" s="160"/>
      <c r="E64" s="161">
        <v>3.7125000000000004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113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0" t="s">
        <v>170</v>
      </c>
      <c r="D65" s="160"/>
      <c r="E65" s="161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113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0" t="s">
        <v>171</v>
      </c>
      <c r="D66" s="160"/>
      <c r="E66" s="161">
        <v>97.68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113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34"/>
      <c r="D67" s="235"/>
      <c r="E67" s="235"/>
      <c r="F67" s="235"/>
      <c r="G67" s="235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69">
        <v>8</v>
      </c>
      <c r="B68" s="170" t="s">
        <v>189</v>
      </c>
      <c r="C68" s="179" t="s">
        <v>190</v>
      </c>
      <c r="D68" s="171" t="s">
        <v>191</v>
      </c>
      <c r="E68" s="172">
        <v>948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4" t="s">
        <v>192</v>
      </c>
      <c r="S68" s="174" t="s">
        <v>133</v>
      </c>
      <c r="T68" s="175" t="s">
        <v>133</v>
      </c>
      <c r="U68" s="159">
        <v>0.15300000000000002</v>
      </c>
      <c r="V68" s="159">
        <f>ROUND(E68*U68,2)</f>
        <v>145.04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47" t="s">
        <v>193</v>
      </c>
      <c r="D69" s="248"/>
      <c r="E69" s="248"/>
      <c r="F69" s="248"/>
      <c r="G69" s="248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0" t="s">
        <v>194</v>
      </c>
      <c r="D70" s="160"/>
      <c r="E70" s="161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113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0" t="s">
        <v>195</v>
      </c>
      <c r="D71" s="160"/>
      <c r="E71" s="161">
        <v>948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113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0" t="s">
        <v>196</v>
      </c>
      <c r="D72" s="160"/>
      <c r="E72" s="161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113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34"/>
      <c r="D73" s="235"/>
      <c r="E73" s="235"/>
      <c r="F73" s="235"/>
      <c r="G73" s="235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9">
        <v>9</v>
      </c>
      <c r="B74" s="170" t="s">
        <v>197</v>
      </c>
      <c r="C74" s="179" t="s">
        <v>198</v>
      </c>
      <c r="D74" s="171" t="s">
        <v>161</v>
      </c>
      <c r="E74" s="172">
        <v>101.39250000000001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4"/>
      <c r="S74" s="174" t="s">
        <v>109</v>
      </c>
      <c r="T74" s="175" t="s">
        <v>179</v>
      </c>
      <c r="U74" s="159">
        <v>0</v>
      </c>
      <c r="V74" s="159">
        <f>ROUND(E74*U74,2)</f>
        <v>0</v>
      </c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0" t="s">
        <v>199</v>
      </c>
      <c r="D75" s="160"/>
      <c r="E75" s="161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113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0" t="s">
        <v>165</v>
      </c>
      <c r="D76" s="160"/>
      <c r="E76" s="161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113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0" t="s">
        <v>180</v>
      </c>
      <c r="D77" s="160"/>
      <c r="E77" s="161">
        <v>3.7125000000000004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113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0" t="s">
        <v>170</v>
      </c>
      <c r="D78" s="160"/>
      <c r="E78" s="161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113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0" t="s">
        <v>171</v>
      </c>
      <c r="D79" s="160"/>
      <c r="E79" s="161">
        <v>97.68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113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34"/>
      <c r="D80" s="235"/>
      <c r="E80" s="235"/>
      <c r="F80" s="235"/>
      <c r="G80" s="235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129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9">
        <v>10</v>
      </c>
      <c r="B81" s="170" t="s">
        <v>200</v>
      </c>
      <c r="C81" s="179" t="s">
        <v>201</v>
      </c>
      <c r="D81" s="171" t="s">
        <v>202</v>
      </c>
      <c r="E81" s="172">
        <v>223.57046000000003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4">
        <v>1</v>
      </c>
      <c r="O81" s="174">
        <f>ROUND(E81*N81,2)</f>
        <v>223.57</v>
      </c>
      <c r="P81" s="174">
        <v>0</v>
      </c>
      <c r="Q81" s="174">
        <f>ROUND(E81*P81,2)</f>
        <v>0</v>
      </c>
      <c r="R81" s="174" t="s">
        <v>203</v>
      </c>
      <c r="S81" s="174" t="s">
        <v>133</v>
      </c>
      <c r="T81" s="175" t="s">
        <v>133</v>
      </c>
      <c r="U81" s="159">
        <v>0</v>
      </c>
      <c r="V81" s="159">
        <f>ROUND(E81*U81,2)</f>
        <v>0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204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0" t="s">
        <v>165</v>
      </c>
      <c r="D82" s="160"/>
      <c r="E82" s="161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113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0" t="s">
        <v>188</v>
      </c>
      <c r="D83" s="160"/>
      <c r="E83" s="161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113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80" t="s">
        <v>165</v>
      </c>
      <c r="D84" s="160"/>
      <c r="E84" s="161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113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0" t="s">
        <v>205</v>
      </c>
      <c r="D85" s="160"/>
      <c r="E85" s="161">
        <v>8.1860600000000012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113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0" t="s">
        <v>170</v>
      </c>
      <c r="D86" s="160"/>
      <c r="E86" s="161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113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0" t="s">
        <v>206</v>
      </c>
      <c r="D87" s="160"/>
      <c r="E87" s="161">
        <v>215.38440000000003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113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34"/>
      <c r="D88" s="235"/>
      <c r="E88" s="235"/>
      <c r="F88" s="235"/>
      <c r="G88" s="235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129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63" t="s">
        <v>107</v>
      </c>
      <c r="B89" s="164" t="s">
        <v>63</v>
      </c>
      <c r="C89" s="178" t="s">
        <v>64</v>
      </c>
      <c r="D89" s="165"/>
      <c r="E89" s="166"/>
      <c r="F89" s="167"/>
      <c r="G89" s="167">
        <f>SUMIF(AG90:AG114,"&lt;&gt;NOR",G90:G114)</f>
        <v>0</v>
      </c>
      <c r="H89" s="167"/>
      <c r="I89" s="167">
        <f>SUM(I90:I114)</f>
        <v>0</v>
      </c>
      <c r="J89" s="167"/>
      <c r="K89" s="167">
        <f>SUM(K90:K114)</f>
        <v>0</v>
      </c>
      <c r="L89" s="167"/>
      <c r="M89" s="167">
        <f>SUM(M90:M114)</f>
        <v>0</v>
      </c>
      <c r="N89" s="167"/>
      <c r="O89" s="167">
        <f>SUM(O90:O114)</f>
        <v>95.629999999999981</v>
      </c>
      <c r="P89" s="167"/>
      <c r="Q89" s="167">
        <f>SUM(Q90:Q114)</f>
        <v>0</v>
      </c>
      <c r="R89" s="167"/>
      <c r="S89" s="167"/>
      <c r="T89" s="168"/>
      <c r="U89" s="162"/>
      <c r="V89" s="162">
        <f>SUM(V90:V114)</f>
        <v>145.24</v>
      </c>
      <c r="W89" s="162"/>
      <c r="AG89" t="s">
        <v>108</v>
      </c>
    </row>
    <row r="90" spans="1:60" outlineLevel="1" x14ac:dyDescent="0.2">
      <c r="A90" s="169">
        <v>11</v>
      </c>
      <c r="B90" s="170" t="s">
        <v>207</v>
      </c>
      <c r="C90" s="179" t="s">
        <v>208</v>
      </c>
      <c r="D90" s="171" t="s">
        <v>191</v>
      </c>
      <c r="E90" s="172">
        <v>15.525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1.8000000000000001E-4</v>
      </c>
      <c r="O90" s="174">
        <f>ROUND(E90*N90,2)</f>
        <v>0</v>
      </c>
      <c r="P90" s="174">
        <v>0</v>
      </c>
      <c r="Q90" s="174">
        <f>ROUND(E90*P90,2)</f>
        <v>0</v>
      </c>
      <c r="R90" s="174" t="s">
        <v>209</v>
      </c>
      <c r="S90" s="174" t="s">
        <v>133</v>
      </c>
      <c r="T90" s="175" t="s">
        <v>133</v>
      </c>
      <c r="U90" s="159">
        <v>7.5000000000000011E-2</v>
      </c>
      <c r="V90" s="159">
        <f>ROUND(E90*U90,2)</f>
        <v>1.1599999999999999</v>
      </c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47" t="s">
        <v>210</v>
      </c>
      <c r="D91" s="248"/>
      <c r="E91" s="248"/>
      <c r="F91" s="248"/>
      <c r="G91" s="248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0" t="s">
        <v>165</v>
      </c>
      <c r="D92" s="160"/>
      <c r="E92" s="161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113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0" t="s">
        <v>211</v>
      </c>
      <c r="D93" s="160"/>
      <c r="E93" s="161">
        <v>15.525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113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34"/>
      <c r="D94" s="235"/>
      <c r="E94" s="235"/>
      <c r="F94" s="235"/>
      <c r="G94" s="235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69">
        <v>12</v>
      </c>
      <c r="B95" s="170" t="s">
        <v>212</v>
      </c>
      <c r="C95" s="179" t="s">
        <v>213</v>
      </c>
      <c r="D95" s="171" t="s">
        <v>214</v>
      </c>
      <c r="E95" s="172">
        <v>407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0.23382</v>
      </c>
      <c r="O95" s="174">
        <f>ROUND(E95*N95,2)</f>
        <v>95.16</v>
      </c>
      <c r="P95" s="174">
        <v>0</v>
      </c>
      <c r="Q95" s="174">
        <f>ROUND(E95*P95,2)</f>
        <v>0</v>
      </c>
      <c r="R95" s="174" t="s">
        <v>215</v>
      </c>
      <c r="S95" s="174" t="s">
        <v>133</v>
      </c>
      <c r="T95" s="175" t="s">
        <v>133</v>
      </c>
      <c r="U95" s="159">
        <v>0.21600000000000003</v>
      </c>
      <c r="V95" s="159">
        <f>ROUND(E95*U95,2)</f>
        <v>87.91</v>
      </c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47" t="s">
        <v>216</v>
      </c>
      <c r="D96" s="248"/>
      <c r="E96" s="248"/>
      <c r="F96" s="248"/>
      <c r="G96" s="24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76" t="str">
        <f>C96</f>
        <v>se zřízením štěrkopískového lože pod trubky a s jejich obsypem v průměrném celkovém množství do 0,15 m3/m v otevřeném příkopu,</v>
      </c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0" t="s">
        <v>170</v>
      </c>
      <c r="D97" s="160"/>
      <c r="E97" s="161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113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0" t="s">
        <v>217</v>
      </c>
      <c r="D98" s="160"/>
      <c r="E98" s="161">
        <v>407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113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34"/>
      <c r="D99" s="235"/>
      <c r="E99" s="235"/>
      <c r="F99" s="235"/>
      <c r="G99" s="235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9">
        <v>13</v>
      </c>
      <c r="B100" s="170" t="s">
        <v>218</v>
      </c>
      <c r="C100" s="179" t="s">
        <v>219</v>
      </c>
      <c r="D100" s="171" t="s">
        <v>191</v>
      </c>
      <c r="E100" s="172">
        <v>748.88000000000011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1.8000000000000001E-4</v>
      </c>
      <c r="O100" s="174">
        <f>ROUND(E100*N100,2)</f>
        <v>0.13</v>
      </c>
      <c r="P100" s="174">
        <v>0</v>
      </c>
      <c r="Q100" s="174">
        <f>ROUND(E100*P100,2)</f>
        <v>0</v>
      </c>
      <c r="R100" s="174" t="s">
        <v>209</v>
      </c>
      <c r="S100" s="174" t="s">
        <v>133</v>
      </c>
      <c r="T100" s="175" t="s">
        <v>133</v>
      </c>
      <c r="U100" s="159">
        <v>7.5000000000000011E-2</v>
      </c>
      <c r="V100" s="159">
        <f>ROUND(E100*U100,2)</f>
        <v>56.17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111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47" t="s">
        <v>210</v>
      </c>
      <c r="D101" s="248"/>
      <c r="E101" s="248"/>
      <c r="F101" s="248"/>
      <c r="G101" s="248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0" t="s">
        <v>170</v>
      </c>
      <c r="D102" s="160"/>
      <c r="E102" s="161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113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0" t="s">
        <v>220</v>
      </c>
      <c r="D103" s="160"/>
      <c r="E103" s="161">
        <v>748.88000000000011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113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34"/>
      <c r="D104" s="235"/>
      <c r="E104" s="235"/>
      <c r="F104" s="235"/>
      <c r="G104" s="235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9">
        <v>14</v>
      </c>
      <c r="B105" s="170" t="s">
        <v>221</v>
      </c>
      <c r="C105" s="179" t="s">
        <v>222</v>
      </c>
      <c r="D105" s="171" t="s">
        <v>214</v>
      </c>
      <c r="E105" s="172">
        <v>447.70000000000005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2.2000000000000001E-4</v>
      </c>
      <c r="O105" s="174">
        <f>ROUND(E105*N105,2)</f>
        <v>0.1</v>
      </c>
      <c r="P105" s="174">
        <v>0</v>
      </c>
      <c r="Q105" s="174">
        <f>ROUND(E105*P105,2)</f>
        <v>0</v>
      </c>
      <c r="R105" s="174" t="s">
        <v>203</v>
      </c>
      <c r="S105" s="174" t="s">
        <v>133</v>
      </c>
      <c r="T105" s="175" t="s">
        <v>133</v>
      </c>
      <c r="U105" s="159">
        <v>0</v>
      </c>
      <c r="V105" s="159">
        <f>ROUND(E105*U105,2)</f>
        <v>0</v>
      </c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204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0" t="s">
        <v>170</v>
      </c>
      <c r="D106" s="160"/>
      <c r="E106" s="161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113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0" t="s">
        <v>223</v>
      </c>
      <c r="D107" s="160"/>
      <c r="E107" s="161">
        <v>447.70000000000005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113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34"/>
      <c r="D108" s="235"/>
      <c r="E108" s="235"/>
      <c r="F108" s="235"/>
      <c r="G108" s="23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69">
        <v>15</v>
      </c>
      <c r="B109" s="170" t="s">
        <v>224</v>
      </c>
      <c r="C109" s="179" t="s">
        <v>225</v>
      </c>
      <c r="D109" s="171" t="s">
        <v>191</v>
      </c>
      <c r="E109" s="172">
        <v>485.90375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5.0000000000000001E-4</v>
      </c>
      <c r="O109" s="174">
        <f>ROUND(E109*N109,2)</f>
        <v>0.24</v>
      </c>
      <c r="P109" s="174">
        <v>0</v>
      </c>
      <c r="Q109" s="174">
        <f>ROUND(E109*P109,2)</f>
        <v>0</v>
      </c>
      <c r="R109" s="174" t="s">
        <v>203</v>
      </c>
      <c r="S109" s="174" t="s">
        <v>133</v>
      </c>
      <c r="T109" s="175" t="s">
        <v>133</v>
      </c>
      <c r="U109" s="159">
        <v>0</v>
      </c>
      <c r="V109" s="159">
        <f>ROUND(E109*U109,2)</f>
        <v>0</v>
      </c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204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0" t="s">
        <v>165</v>
      </c>
      <c r="D110" s="160"/>
      <c r="E110" s="161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113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0" t="s">
        <v>226</v>
      </c>
      <c r="D111" s="160"/>
      <c r="E111" s="161">
        <v>17.853750000000002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113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80" t="s">
        <v>170</v>
      </c>
      <c r="D112" s="160"/>
      <c r="E112" s="161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113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0" t="s">
        <v>227</v>
      </c>
      <c r="D113" s="160"/>
      <c r="E113" s="161">
        <v>468.05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113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34"/>
      <c r="D114" s="235"/>
      <c r="E114" s="235"/>
      <c r="F114" s="235"/>
      <c r="G114" s="23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3" t="s">
        <v>107</v>
      </c>
      <c r="B115" s="164" t="s">
        <v>65</v>
      </c>
      <c r="C115" s="178" t="s">
        <v>66</v>
      </c>
      <c r="D115" s="165"/>
      <c r="E115" s="166"/>
      <c r="F115" s="167"/>
      <c r="G115" s="167">
        <f>SUMIF(AG116:AG148,"&lt;&gt;NOR",G116:G148)</f>
        <v>0</v>
      </c>
      <c r="H115" s="167"/>
      <c r="I115" s="167">
        <f>SUM(I116:I148)</f>
        <v>0</v>
      </c>
      <c r="J115" s="167"/>
      <c r="K115" s="167">
        <f>SUM(K116:K148)</f>
        <v>0</v>
      </c>
      <c r="L115" s="167"/>
      <c r="M115" s="167">
        <f>SUM(M116:M148)</f>
        <v>0</v>
      </c>
      <c r="N115" s="167"/>
      <c r="O115" s="167">
        <f>SUM(O116:O148)</f>
        <v>382.77</v>
      </c>
      <c r="P115" s="167"/>
      <c r="Q115" s="167">
        <f>SUM(Q116:Q148)</f>
        <v>0</v>
      </c>
      <c r="R115" s="167"/>
      <c r="S115" s="167"/>
      <c r="T115" s="168"/>
      <c r="U115" s="162"/>
      <c r="V115" s="162">
        <f>SUM(V116:V148)</f>
        <v>279.66000000000003</v>
      </c>
      <c r="W115" s="162"/>
      <c r="AG115" t="s">
        <v>108</v>
      </c>
    </row>
    <row r="116" spans="1:60" outlineLevel="1" x14ac:dyDescent="0.2">
      <c r="A116" s="169">
        <v>16</v>
      </c>
      <c r="B116" s="170" t="s">
        <v>228</v>
      </c>
      <c r="C116" s="179" t="s">
        <v>229</v>
      </c>
      <c r="D116" s="171" t="s">
        <v>191</v>
      </c>
      <c r="E116" s="172">
        <v>790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4" t="s">
        <v>162</v>
      </c>
      <c r="S116" s="174" t="s">
        <v>133</v>
      </c>
      <c r="T116" s="175" t="s">
        <v>133</v>
      </c>
      <c r="U116" s="159">
        <v>1.8000000000000002E-2</v>
      </c>
      <c r="V116" s="159">
        <f>ROUND(E116*U116,2)</f>
        <v>14.22</v>
      </c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111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47" t="s">
        <v>230</v>
      </c>
      <c r="D117" s="248"/>
      <c r="E117" s="248"/>
      <c r="F117" s="248"/>
      <c r="G117" s="248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0" t="s">
        <v>194</v>
      </c>
      <c r="D118" s="160"/>
      <c r="E118" s="161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113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0" t="s">
        <v>231</v>
      </c>
      <c r="D119" s="160"/>
      <c r="E119" s="161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113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0" t="s">
        <v>232</v>
      </c>
      <c r="D120" s="160"/>
      <c r="E120" s="161">
        <v>790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113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34"/>
      <c r="D121" s="235"/>
      <c r="E121" s="235"/>
      <c r="F121" s="235"/>
      <c r="G121" s="23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129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 x14ac:dyDescent="0.2">
      <c r="A122" s="169">
        <v>17</v>
      </c>
      <c r="B122" s="170" t="s">
        <v>233</v>
      </c>
      <c r="C122" s="179" t="s">
        <v>234</v>
      </c>
      <c r="D122" s="171" t="s">
        <v>191</v>
      </c>
      <c r="E122" s="172">
        <v>1580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2.3000000000000004E-3</v>
      </c>
      <c r="O122" s="174">
        <f>ROUND(E122*N122,2)</f>
        <v>3.63</v>
      </c>
      <c r="P122" s="174">
        <v>0</v>
      </c>
      <c r="Q122" s="174">
        <f>ROUND(E122*P122,2)</f>
        <v>0</v>
      </c>
      <c r="R122" s="174" t="s">
        <v>235</v>
      </c>
      <c r="S122" s="174" t="s">
        <v>133</v>
      </c>
      <c r="T122" s="175" t="s">
        <v>133</v>
      </c>
      <c r="U122" s="159">
        <v>0.14300000000000002</v>
      </c>
      <c r="V122" s="159">
        <f>ROUND(E122*U122,2)</f>
        <v>225.94</v>
      </c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111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47" t="s">
        <v>236</v>
      </c>
      <c r="D123" s="248"/>
      <c r="E123" s="248"/>
      <c r="F123" s="248"/>
      <c r="G123" s="248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164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76" t="str">
        <f>C123</f>
        <v>v rovině nebo ve svahu, s přesahem jednotlivých pásů 150 mm, s uchycením v terénu sponami z betonářské oceli</v>
      </c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49" t="s">
        <v>237</v>
      </c>
      <c r="D124" s="250"/>
      <c r="E124" s="250"/>
      <c r="F124" s="250"/>
      <c r="G124" s="250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136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0" t="s">
        <v>194</v>
      </c>
      <c r="D125" s="160"/>
      <c r="E125" s="161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113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0" t="s">
        <v>238</v>
      </c>
      <c r="D126" s="160"/>
      <c r="E126" s="161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113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80" t="s">
        <v>239</v>
      </c>
      <c r="D127" s="160"/>
      <c r="E127" s="161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113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0" t="s">
        <v>240</v>
      </c>
      <c r="D128" s="160"/>
      <c r="E128" s="161">
        <v>1580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113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234"/>
      <c r="D129" s="235"/>
      <c r="E129" s="235"/>
      <c r="F129" s="235"/>
      <c r="G129" s="235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129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69">
        <v>18</v>
      </c>
      <c r="B130" s="170" t="s">
        <v>241</v>
      </c>
      <c r="C130" s="179" t="s">
        <v>242</v>
      </c>
      <c r="D130" s="171" t="s">
        <v>191</v>
      </c>
      <c r="E130" s="172">
        <v>790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4">
        <v>0.10120000000000001</v>
      </c>
      <c r="O130" s="174">
        <f>ROUND(E130*N130,2)</f>
        <v>79.95</v>
      </c>
      <c r="P130" s="174">
        <v>0</v>
      </c>
      <c r="Q130" s="174">
        <f>ROUND(E130*P130,2)</f>
        <v>0</v>
      </c>
      <c r="R130" s="174" t="s">
        <v>243</v>
      </c>
      <c r="S130" s="174" t="s">
        <v>133</v>
      </c>
      <c r="T130" s="175" t="s">
        <v>133</v>
      </c>
      <c r="U130" s="159">
        <v>2.4E-2</v>
      </c>
      <c r="V130" s="159">
        <f>ROUND(E130*U130,2)</f>
        <v>18.96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111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47" t="s">
        <v>244</v>
      </c>
      <c r="D131" s="248"/>
      <c r="E131" s="248"/>
      <c r="F131" s="248"/>
      <c r="G131" s="248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80" t="s">
        <v>245</v>
      </c>
      <c r="D132" s="160"/>
      <c r="E132" s="161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113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80" t="s">
        <v>194</v>
      </c>
      <c r="D133" s="160"/>
      <c r="E133" s="161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113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0" t="s">
        <v>232</v>
      </c>
      <c r="D134" s="160"/>
      <c r="E134" s="161">
        <v>790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113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234"/>
      <c r="D135" s="235"/>
      <c r="E135" s="235"/>
      <c r="F135" s="235"/>
      <c r="G135" s="235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129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69">
        <v>19</v>
      </c>
      <c r="B136" s="170" t="s">
        <v>246</v>
      </c>
      <c r="C136" s="179" t="s">
        <v>247</v>
      </c>
      <c r="D136" s="171" t="s">
        <v>191</v>
      </c>
      <c r="E136" s="172">
        <v>790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4">
        <v>0.378</v>
      </c>
      <c r="O136" s="174">
        <f>ROUND(E136*N136,2)</f>
        <v>298.62</v>
      </c>
      <c r="P136" s="174">
        <v>0</v>
      </c>
      <c r="Q136" s="174">
        <f>ROUND(E136*P136,2)</f>
        <v>0</v>
      </c>
      <c r="R136" s="174" t="s">
        <v>243</v>
      </c>
      <c r="S136" s="174" t="s">
        <v>133</v>
      </c>
      <c r="T136" s="175" t="s">
        <v>133</v>
      </c>
      <c r="U136" s="159">
        <v>2.6000000000000002E-2</v>
      </c>
      <c r="V136" s="159">
        <f>ROUND(E136*U136,2)</f>
        <v>20.54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111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80" t="s">
        <v>248</v>
      </c>
      <c r="D137" s="160"/>
      <c r="E137" s="161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113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0" t="s">
        <v>194</v>
      </c>
      <c r="D138" s="160"/>
      <c r="E138" s="161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113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80" t="s">
        <v>232</v>
      </c>
      <c r="D139" s="160"/>
      <c r="E139" s="161">
        <v>790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113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34"/>
      <c r="D140" s="235"/>
      <c r="E140" s="235"/>
      <c r="F140" s="235"/>
      <c r="G140" s="235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129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69">
        <v>20</v>
      </c>
      <c r="B141" s="170" t="s">
        <v>249</v>
      </c>
      <c r="C141" s="179" t="s">
        <v>250</v>
      </c>
      <c r="D141" s="171" t="s">
        <v>191</v>
      </c>
      <c r="E141" s="172">
        <v>908.5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4">
        <v>1.3000000000000002E-4</v>
      </c>
      <c r="O141" s="174">
        <f>ROUND(E141*N141,2)</f>
        <v>0.12</v>
      </c>
      <c r="P141" s="174">
        <v>0</v>
      </c>
      <c r="Q141" s="174">
        <f>ROUND(E141*P141,2)</f>
        <v>0</v>
      </c>
      <c r="R141" s="174" t="s">
        <v>203</v>
      </c>
      <c r="S141" s="174" t="s">
        <v>133</v>
      </c>
      <c r="T141" s="175" t="s">
        <v>133</v>
      </c>
      <c r="U141" s="159">
        <v>0</v>
      </c>
      <c r="V141" s="159">
        <f>ROUND(E141*U141,2)</f>
        <v>0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204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80" t="s">
        <v>194</v>
      </c>
      <c r="D142" s="160"/>
      <c r="E142" s="161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113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80" t="s">
        <v>251</v>
      </c>
      <c r="D143" s="160"/>
      <c r="E143" s="161">
        <v>908.5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113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34"/>
      <c r="D144" s="235"/>
      <c r="E144" s="235"/>
      <c r="F144" s="235"/>
      <c r="G144" s="235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129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69">
        <v>21</v>
      </c>
      <c r="B145" s="170" t="s">
        <v>224</v>
      </c>
      <c r="C145" s="179" t="s">
        <v>225</v>
      </c>
      <c r="D145" s="171" t="s">
        <v>191</v>
      </c>
      <c r="E145" s="172">
        <v>908.5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4">
        <v>5.0000000000000001E-4</v>
      </c>
      <c r="O145" s="174">
        <f>ROUND(E145*N145,2)</f>
        <v>0.45</v>
      </c>
      <c r="P145" s="174">
        <v>0</v>
      </c>
      <c r="Q145" s="174">
        <f>ROUND(E145*P145,2)</f>
        <v>0</v>
      </c>
      <c r="R145" s="174" t="s">
        <v>203</v>
      </c>
      <c r="S145" s="174" t="s">
        <v>133</v>
      </c>
      <c r="T145" s="175" t="s">
        <v>133</v>
      </c>
      <c r="U145" s="159">
        <v>0</v>
      </c>
      <c r="V145" s="159">
        <f>ROUND(E145*U145,2)</f>
        <v>0</v>
      </c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204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80" t="s">
        <v>194</v>
      </c>
      <c r="D146" s="160"/>
      <c r="E146" s="161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113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80" t="s">
        <v>251</v>
      </c>
      <c r="D147" s="160"/>
      <c r="E147" s="161">
        <v>908.5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113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34"/>
      <c r="D148" s="235"/>
      <c r="E148" s="235"/>
      <c r="F148" s="235"/>
      <c r="G148" s="235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129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3" t="s">
        <v>107</v>
      </c>
      <c r="B149" s="164" t="s">
        <v>67</v>
      </c>
      <c r="C149" s="178" t="s">
        <v>68</v>
      </c>
      <c r="D149" s="165"/>
      <c r="E149" s="166"/>
      <c r="F149" s="167"/>
      <c r="G149" s="167">
        <f>SUMIF(AG150:AG151,"&lt;&gt;NOR",G150:G151)</f>
        <v>0</v>
      </c>
      <c r="H149" s="167"/>
      <c r="I149" s="167">
        <f>SUM(I150:I151)</f>
        <v>0</v>
      </c>
      <c r="J149" s="167"/>
      <c r="K149" s="167">
        <f>SUM(K150:K151)</f>
        <v>0</v>
      </c>
      <c r="L149" s="167"/>
      <c r="M149" s="167">
        <f>SUM(M150:M151)</f>
        <v>0</v>
      </c>
      <c r="N149" s="167"/>
      <c r="O149" s="167">
        <f>SUM(O150:O151)</f>
        <v>0</v>
      </c>
      <c r="P149" s="167"/>
      <c r="Q149" s="167">
        <f>SUM(Q150:Q151)</f>
        <v>0</v>
      </c>
      <c r="R149" s="167"/>
      <c r="S149" s="167"/>
      <c r="T149" s="168"/>
      <c r="U149" s="162"/>
      <c r="V149" s="162">
        <f>SUM(V150:V151)</f>
        <v>0.32</v>
      </c>
      <c r="W149" s="162"/>
      <c r="AG149" t="s">
        <v>108</v>
      </c>
    </row>
    <row r="150" spans="1:60" outlineLevel="1" x14ac:dyDescent="0.2">
      <c r="A150" s="169">
        <v>22</v>
      </c>
      <c r="B150" s="170" t="s">
        <v>252</v>
      </c>
      <c r="C150" s="179" t="s">
        <v>253</v>
      </c>
      <c r="D150" s="171" t="s">
        <v>0</v>
      </c>
      <c r="E150" s="172">
        <v>1.5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4">
        <v>1.58E-3</v>
      </c>
      <c r="O150" s="174">
        <f>ROUND(E150*N150,2)</f>
        <v>0</v>
      </c>
      <c r="P150" s="174">
        <v>0</v>
      </c>
      <c r="Q150" s="174">
        <f>ROUND(E150*P150,2)</f>
        <v>0</v>
      </c>
      <c r="R150" s="174"/>
      <c r="S150" s="174" t="s">
        <v>109</v>
      </c>
      <c r="T150" s="175" t="s">
        <v>110</v>
      </c>
      <c r="U150" s="159">
        <v>0.21400000000000002</v>
      </c>
      <c r="V150" s="159">
        <f>ROUND(E150*U150,2)</f>
        <v>0.32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254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45"/>
      <c r="D151" s="246"/>
      <c r="E151" s="246"/>
      <c r="F151" s="246"/>
      <c r="G151" s="246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129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3" t="s">
        <v>107</v>
      </c>
      <c r="B152" s="164" t="s">
        <v>69</v>
      </c>
      <c r="C152" s="178" t="s">
        <v>70</v>
      </c>
      <c r="D152" s="165"/>
      <c r="E152" s="166"/>
      <c r="F152" s="167"/>
      <c r="G152" s="167">
        <f>SUMIF(AG153:AG156,"&lt;&gt;NOR",G153:G156)</f>
        <v>0</v>
      </c>
      <c r="H152" s="167"/>
      <c r="I152" s="167">
        <f>SUM(I153:I156)</f>
        <v>0</v>
      </c>
      <c r="J152" s="167"/>
      <c r="K152" s="167">
        <f>SUM(K153:K156)</f>
        <v>0</v>
      </c>
      <c r="L152" s="167"/>
      <c r="M152" s="167">
        <f>SUM(M153:M156)</f>
        <v>0</v>
      </c>
      <c r="N152" s="167"/>
      <c r="O152" s="167">
        <f>SUM(O153:O156)</f>
        <v>0</v>
      </c>
      <c r="P152" s="167"/>
      <c r="Q152" s="167">
        <f>SUM(Q153:Q156)</f>
        <v>0</v>
      </c>
      <c r="R152" s="167"/>
      <c r="S152" s="167"/>
      <c r="T152" s="168"/>
      <c r="U152" s="162"/>
      <c r="V152" s="162">
        <f>SUM(V153:V156)</f>
        <v>0</v>
      </c>
      <c r="W152" s="162"/>
      <c r="AG152" t="s">
        <v>108</v>
      </c>
    </row>
    <row r="153" spans="1:60" outlineLevel="1" x14ac:dyDescent="0.2">
      <c r="A153" s="169">
        <v>23</v>
      </c>
      <c r="B153" s="170" t="s">
        <v>255</v>
      </c>
      <c r="C153" s="179" t="s">
        <v>256</v>
      </c>
      <c r="D153" s="171" t="s">
        <v>0</v>
      </c>
      <c r="E153" s="172">
        <v>3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4">
        <v>0</v>
      </c>
      <c r="O153" s="174">
        <f>ROUND(E153*N153,2)</f>
        <v>0</v>
      </c>
      <c r="P153" s="174">
        <v>0</v>
      </c>
      <c r="Q153" s="174">
        <f>ROUND(E153*P153,2)</f>
        <v>0</v>
      </c>
      <c r="R153" s="174"/>
      <c r="S153" s="174" t="s">
        <v>109</v>
      </c>
      <c r="T153" s="175" t="s">
        <v>110</v>
      </c>
      <c r="U153" s="159">
        <v>0</v>
      </c>
      <c r="V153" s="159">
        <f>ROUND(E153*U153,2)</f>
        <v>0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134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45"/>
      <c r="D154" s="246"/>
      <c r="E154" s="246"/>
      <c r="F154" s="246"/>
      <c r="G154" s="246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129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69">
        <v>24</v>
      </c>
      <c r="B155" s="170" t="s">
        <v>257</v>
      </c>
      <c r="C155" s="179" t="s">
        <v>258</v>
      </c>
      <c r="D155" s="171" t="s">
        <v>0</v>
      </c>
      <c r="E155" s="172">
        <v>8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21</v>
      </c>
      <c r="M155" s="174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4"/>
      <c r="S155" s="174" t="s">
        <v>109</v>
      </c>
      <c r="T155" s="175" t="s">
        <v>110</v>
      </c>
      <c r="U155" s="159">
        <v>0</v>
      </c>
      <c r="V155" s="159">
        <f>ROUND(E155*U155,2)</f>
        <v>0</v>
      </c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134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245"/>
      <c r="D156" s="246"/>
      <c r="E156" s="246"/>
      <c r="F156" s="246"/>
      <c r="G156" s="246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129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x14ac:dyDescent="0.2">
      <c r="A157" s="163" t="s">
        <v>107</v>
      </c>
      <c r="B157" s="164" t="s">
        <v>71</v>
      </c>
      <c r="C157" s="178" t="s">
        <v>72</v>
      </c>
      <c r="D157" s="165"/>
      <c r="E157" s="166"/>
      <c r="F157" s="167"/>
      <c r="G157" s="167">
        <f>SUMIF(AG158:AG166,"&lt;&gt;NOR",G158:G166)</f>
        <v>0</v>
      </c>
      <c r="H157" s="167"/>
      <c r="I157" s="167">
        <f>SUM(I158:I166)</f>
        <v>0</v>
      </c>
      <c r="J157" s="167"/>
      <c r="K157" s="167">
        <f>SUM(K158:K166)</f>
        <v>0</v>
      </c>
      <c r="L157" s="167"/>
      <c r="M157" s="167">
        <f>SUM(M158:M166)</f>
        <v>0</v>
      </c>
      <c r="N157" s="167"/>
      <c r="O157" s="167">
        <f>SUM(O158:O166)</f>
        <v>19.62</v>
      </c>
      <c r="P157" s="167"/>
      <c r="Q157" s="167">
        <f>SUM(Q158:Q166)</f>
        <v>0</v>
      </c>
      <c r="R157" s="167"/>
      <c r="S157" s="167"/>
      <c r="T157" s="168"/>
      <c r="U157" s="162"/>
      <c r="V157" s="162">
        <f>SUM(V158:V166)</f>
        <v>0</v>
      </c>
      <c r="W157" s="162"/>
      <c r="AG157" t="s">
        <v>108</v>
      </c>
    </row>
    <row r="158" spans="1:60" outlineLevel="1" x14ac:dyDescent="0.2">
      <c r="A158" s="169">
        <v>25</v>
      </c>
      <c r="B158" s="170" t="s">
        <v>259</v>
      </c>
      <c r="C158" s="179" t="s">
        <v>260</v>
      </c>
      <c r="D158" s="171" t="s">
        <v>261</v>
      </c>
      <c r="E158" s="172">
        <v>2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4">
        <v>5.1905600000000005</v>
      </c>
      <c r="O158" s="174">
        <f>ROUND(E158*N158,2)</f>
        <v>10.38</v>
      </c>
      <c r="P158" s="174">
        <v>0</v>
      </c>
      <c r="Q158" s="174">
        <f>ROUND(E158*P158,2)</f>
        <v>0</v>
      </c>
      <c r="R158" s="174"/>
      <c r="S158" s="174" t="s">
        <v>109</v>
      </c>
      <c r="T158" s="175" t="s">
        <v>110</v>
      </c>
      <c r="U158" s="159">
        <v>0</v>
      </c>
      <c r="V158" s="159">
        <f>ROUND(E158*U158,2)</f>
        <v>0</v>
      </c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111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80" t="s">
        <v>262</v>
      </c>
      <c r="D159" s="160"/>
      <c r="E159" s="161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113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80" t="s">
        <v>263</v>
      </c>
      <c r="D160" s="160"/>
      <c r="E160" s="161">
        <v>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113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34"/>
      <c r="D161" s="235"/>
      <c r="E161" s="235"/>
      <c r="F161" s="235"/>
      <c r="G161" s="23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129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69">
        <v>26</v>
      </c>
      <c r="B162" s="170" t="s">
        <v>264</v>
      </c>
      <c r="C162" s="179" t="s">
        <v>265</v>
      </c>
      <c r="D162" s="171" t="s">
        <v>266</v>
      </c>
      <c r="E162" s="172">
        <v>1.78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74">
        <v>5.1905600000000005</v>
      </c>
      <c r="O162" s="174">
        <f>ROUND(E162*N162,2)</f>
        <v>9.24</v>
      </c>
      <c r="P162" s="174">
        <v>0</v>
      </c>
      <c r="Q162" s="174">
        <f>ROUND(E162*P162,2)</f>
        <v>0</v>
      </c>
      <c r="R162" s="174" t="s">
        <v>267</v>
      </c>
      <c r="S162" s="174" t="s">
        <v>133</v>
      </c>
      <c r="T162" s="175" t="s">
        <v>133</v>
      </c>
      <c r="U162" s="159">
        <v>0</v>
      </c>
      <c r="V162" s="159">
        <f>ROUND(E162*U162,2)</f>
        <v>0</v>
      </c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268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45" outlineLevel="1" x14ac:dyDescent="0.2">
      <c r="A163" s="157"/>
      <c r="B163" s="158"/>
      <c r="C163" s="247" t="s">
        <v>269</v>
      </c>
      <c r="D163" s="248"/>
      <c r="E163" s="248"/>
      <c r="F163" s="248"/>
      <c r="G163" s="248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164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76" t="str">
        <f>C163</f>
        <v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v>
      </c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80" t="s">
        <v>262</v>
      </c>
      <c r="D164" s="160"/>
      <c r="E164" s="161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113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80" t="s">
        <v>270</v>
      </c>
      <c r="D165" s="160"/>
      <c r="E165" s="161">
        <v>1.78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113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34"/>
      <c r="D166" s="235"/>
      <c r="E166" s="235"/>
      <c r="F166" s="235"/>
      <c r="G166" s="23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129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x14ac:dyDescent="0.2">
      <c r="A167" s="163" t="s">
        <v>107</v>
      </c>
      <c r="B167" s="164" t="s">
        <v>73</v>
      </c>
      <c r="C167" s="178" t="s">
        <v>74</v>
      </c>
      <c r="D167" s="165"/>
      <c r="E167" s="166"/>
      <c r="F167" s="167"/>
      <c r="G167" s="167">
        <f>SUMIF(AG168:AG172,"&lt;&gt;NOR",G168:G172)</f>
        <v>0</v>
      </c>
      <c r="H167" s="167"/>
      <c r="I167" s="167">
        <f>SUM(I168:I172)</f>
        <v>0</v>
      </c>
      <c r="J167" s="167"/>
      <c r="K167" s="167">
        <f>SUM(K168:K172)</f>
        <v>0</v>
      </c>
      <c r="L167" s="167"/>
      <c r="M167" s="167">
        <f>SUM(M168:M172)</f>
        <v>0</v>
      </c>
      <c r="N167" s="167"/>
      <c r="O167" s="167">
        <f>SUM(O168:O172)</f>
        <v>0</v>
      </c>
      <c r="P167" s="167"/>
      <c r="Q167" s="167">
        <f>SUM(Q168:Q172)</f>
        <v>0</v>
      </c>
      <c r="R167" s="167"/>
      <c r="S167" s="167"/>
      <c r="T167" s="168"/>
      <c r="U167" s="162"/>
      <c r="V167" s="162">
        <f>SUM(V168:V172)</f>
        <v>53.43</v>
      </c>
      <c r="W167" s="162"/>
      <c r="AG167" t="s">
        <v>108</v>
      </c>
    </row>
    <row r="168" spans="1:60" outlineLevel="1" x14ac:dyDescent="0.2">
      <c r="A168" s="169">
        <v>27</v>
      </c>
      <c r="B168" s="170" t="s">
        <v>271</v>
      </c>
      <c r="C168" s="179" t="s">
        <v>272</v>
      </c>
      <c r="D168" s="171" t="s">
        <v>202</v>
      </c>
      <c r="E168" s="172">
        <v>712.3720800000001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4">
        <v>0</v>
      </c>
      <c r="O168" s="174">
        <f>ROUND(E168*N168,2)</f>
        <v>0</v>
      </c>
      <c r="P168" s="174">
        <v>0</v>
      </c>
      <c r="Q168" s="174">
        <f>ROUND(E168*P168,2)</f>
        <v>0</v>
      </c>
      <c r="R168" s="174" t="s">
        <v>192</v>
      </c>
      <c r="S168" s="174" t="s">
        <v>133</v>
      </c>
      <c r="T168" s="175" t="s">
        <v>179</v>
      </c>
      <c r="U168" s="159">
        <v>7.5000000000000011E-2</v>
      </c>
      <c r="V168" s="159">
        <f>ROUND(E168*U168,2)</f>
        <v>53.43</v>
      </c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273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80" t="s">
        <v>274</v>
      </c>
      <c r="D169" s="160"/>
      <c r="E169" s="161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113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80" t="s">
        <v>275</v>
      </c>
      <c r="D170" s="160"/>
      <c r="E170" s="161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113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80" t="s">
        <v>276</v>
      </c>
      <c r="D171" s="160"/>
      <c r="E171" s="161">
        <v>712.3720800000001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113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234"/>
      <c r="D172" s="235"/>
      <c r="E172" s="235"/>
      <c r="F172" s="235"/>
      <c r="G172" s="23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129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x14ac:dyDescent="0.2">
      <c r="A173" s="163" t="s">
        <v>107</v>
      </c>
      <c r="B173" s="164" t="s">
        <v>75</v>
      </c>
      <c r="C173" s="178" t="s">
        <v>76</v>
      </c>
      <c r="D173" s="165"/>
      <c r="E173" s="166"/>
      <c r="F173" s="167"/>
      <c r="G173" s="167">
        <f>SUMIF(AG174:AG180,"&lt;&gt;NOR",G174:G180)</f>
        <v>0</v>
      </c>
      <c r="H173" s="167"/>
      <c r="I173" s="167">
        <f>SUM(I174:I180)</f>
        <v>0</v>
      </c>
      <c r="J173" s="167"/>
      <c r="K173" s="167">
        <f>SUM(K174:K180)</f>
        <v>0</v>
      </c>
      <c r="L173" s="167"/>
      <c r="M173" s="167">
        <f>SUM(M174:M180)</f>
        <v>0</v>
      </c>
      <c r="N173" s="167"/>
      <c r="O173" s="167">
        <f>SUM(O174:O180)</f>
        <v>0</v>
      </c>
      <c r="P173" s="167"/>
      <c r="Q173" s="167">
        <f>SUM(Q174:Q180)</f>
        <v>0</v>
      </c>
      <c r="R173" s="167"/>
      <c r="S173" s="167"/>
      <c r="T173" s="168"/>
      <c r="U173" s="162"/>
      <c r="V173" s="162">
        <f>SUM(V174:V180)</f>
        <v>0</v>
      </c>
      <c r="W173" s="162"/>
      <c r="AG173" t="s">
        <v>108</v>
      </c>
    </row>
    <row r="174" spans="1:60" ht="22.5" outlineLevel="1" x14ac:dyDescent="0.2">
      <c r="A174" s="169">
        <v>28</v>
      </c>
      <c r="B174" s="170" t="s">
        <v>277</v>
      </c>
      <c r="C174" s="179" t="s">
        <v>278</v>
      </c>
      <c r="D174" s="171" t="s">
        <v>279</v>
      </c>
      <c r="E174" s="172">
        <v>1074.2715500000002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4">
        <v>0</v>
      </c>
      <c r="O174" s="174">
        <f>ROUND(E174*N174,2)</f>
        <v>0</v>
      </c>
      <c r="P174" s="174">
        <v>0</v>
      </c>
      <c r="Q174" s="174">
        <f>ROUND(E174*P174,2)</f>
        <v>0</v>
      </c>
      <c r="R174" s="174"/>
      <c r="S174" s="174" t="s">
        <v>109</v>
      </c>
      <c r="T174" s="175" t="s">
        <v>110</v>
      </c>
      <c r="U174" s="159">
        <v>0</v>
      </c>
      <c r="V174" s="159">
        <f>ROUND(E174*U174,2)</f>
        <v>0</v>
      </c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111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1" x14ac:dyDescent="0.2">
      <c r="A175" s="157"/>
      <c r="B175" s="158"/>
      <c r="C175" s="180" t="s">
        <v>280</v>
      </c>
      <c r="D175" s="160"/>
      <c r="E175" s="161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113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80" t="s">
        <v>281</v>
      </c>
      <c r="D176" s="160"/>
      <c r="E176" s="161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113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80" t="s">
        <v>282</v>
      </c>
      <c r="D177" s="160"/>
      <c r="E177" s="161">
        <v>824.27155000000005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113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80" t="s">
        <v>283</v>
      </c>
      <c r="D178" s="160"/>
      <c r="E178" s="161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113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80" t="s">
        <v>284</v>
      </c>
      <c r="D179" s="160"/>
      <c r="E179" s="161">
        <v>250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113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34"/>
      <c r="D180" s="235"/>
      <c r="E180" s="235"/>
      <c r="F180" s="235"/>
      <c r="G180" s="235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129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x14ac:dyDescent="0.2">
      <c r="A181" s="163" t="s">
        <v>107</v>
      </c>
      <c r="B181" s="164" t="s">
        <v>77</v>
      </c>
      <c r="C181" s="178" t="s">
        <v>78</v>
      </c>
      <c r="D181" s="165"/>
      <c r="E181" s="166"/>
      <c r="F181" s="167"/>
      <c r="G181" s="167">
        <f>SUMIF(AG182:AG190,"&lt;&gt;NOR",G182:G190)</f>
        <v>0</v>
      </c>
      <c r="H181" s="167"/>
      <c r="I181" s="167">
        <f>SUM(I182:I190)</f>
        <v>0</v>
      </c>
      <c r="J181" s="167"/>
      <c r="K181" s="167">
        <f>SUM(K182:K190)</f>
        <v>0</v>
      </c>
      <c r="L181" s="167"/>
      <c r="M181" s="167">
        <f>SUM(M182:M190)</f>
        <v>0</v>
      </c>
      <c r="N181" s="167"/>
      <c r="O181" s="167">
        <f>SUM(O182:O190)</f>
        <v>2029.51</v>
      </c>
      <c r="P181" s="167"/>
      <c r="Q181" s="167">
        <f>SUM(Q182:Q190)</f>
        <v>0</v>
      </c>
      <c r="R181" s="167"/>
      <c r="S181" s="167"/>
      <c r="T181" s="168"/>
      <c r="U181" s="162"/>
      <c r="V181" s="162">
        <f>SUM(V182:V190)</f>
        <v>0</v>
      </c>
      <c r="W181" s="162"/>
      <c r="AG181" t="s">
        <v>108</v>
      </c>
    </row>
    <row r="182" spans="1:60" ht="22.5" outlineLevel="1" x14ac:dyDescent="0.2">
      <c r="A182" s="169">
        <v>29</v>
      </c>
      <c r="B182" s="170" t="s">
        <v>285</v>
      </c>
      <c r="C182" s="179" t="s">
        <v>286</v>
      </c>
      <c r="D182" s="171" t="s">
        <v>287</v>
      </c>
      <c r="E182" s="172">
        <v>1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4">
        <v>5.1905600000000005</v>
      </c>
      <c r="O182" s="174">
        <f>ROUND(E182*N182,2)</f>
        <v>5.19</v>
      </c>
      <c r="P182" s="174">
        <v>0</v>
      </c>
      <c r="Q182" s="174">
        <f>ROUND(E182*P182,2)</f>
        <v>0</v>
      </c>
      <c r="R182" s="174"/>
      <c r="S182" s="174" t="s">
        <v>109</v>
      </c>
      <c r="T182" s="175" t="s">
        <v>110</v>
      </c>
      <c r="U182" s="159">
        <v>0</v>
      </c>
      <c r="V182" s="159">
        <f>ROUND(E182*U182,2)</f>
        <v>0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111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0" t="s">
        <v>288</v>
      </c>
      <c r="D183" s="160"/>
      <c r="E183" s="161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113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0" t="s">
        <v>61</v>
      </c>
      <c r="D184" s="160"/>
      <c r="E184" s="161">
        <v>1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113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34"/>
      <c r="D185" s="235"/>
      <c r="E185" s="235"/>
      <c r="F185" s="235"/>
      <c r="G185" s="23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129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69">
        <v>30</v>
      </c>
      <c r="B186" s="170" t="s">
        <v>289</v>
      </c>
      <c r="C186" s="179" t="s">
        <v>290</v>
      </c>
      <c r="D186" s="171" t="s">
        <v>291</v>
      </c>
      <c r="E186" s="172">
        <v>390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4">
        <v>5.1905600000000005</v>
      </c>
      <c r="O186" s="174">
        <f>ROUND(E186*N186,2)</f>
        <v>2024.32</v>
      </c>
      <c r="P186" s="174">
        <v>0</v>
      </c>
      <c r="Q186" s="174">
        <f>ROUND(E186*P186,2)</f>
        <v>0</v>
      </c>
      <c r="R186" s="174"/>
      <c r="S186" s="174" t="s">
        <v>109</v>
      </c>
      <c r="T186" s="175" t="s">
        <v>110</v>
      </c>
      <c r="U186" s="159">
        <v>0</v>
      </c>
      <c r="V186" s="159">
        <f>ROUND(E186*U186,2)</f>
        <v>0</v>
      </c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111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80" t="s">
        <v>288</v>
      </c>
      <c r="D187" s="160"/>
      <c r="E187" s="161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113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0" t="s">
        <v>292</v>
      </c>
      <c r="D188" s="160"/>
      <c r="E188" s="161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113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80" t="s">
        <v>293</v>
      </c>
      <c r="D189" s="160"/>
      <c r="E189" s="161">
        <v>390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113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234"/>
      <c r="D190" s="235"/>
      <c r="E190" s="235"/>
      <c r="F190" s="235"/>
      <c r="G190" s="235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129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x14ac:dyDescent="0.2">
      <c r="A191" s="5"/>
      <c r="B191" s="6"/>
      <c r="C191" s="181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E191">
        <v>15</v>
      </c>
      <c r="AF191">
        <v>21</v>
      </c>
    </row>
    <row r="192" spans="1:60" x14ac:dyDescent="0.2">
      <c r="A192" s="153"/>
      <c r="B192" s="154" t="s">
        <v>29</v>
      </c>
      <c r="C192" s="182"/>
      <c r="D192" s="155"/>
      <c r="E192" s="156"/>
      <c r="F192" s="156"/>
      <c r="G192" s="177">
        <f>G8+G27+G89+G115+G149+G152+G157+G167+G173+G181</f>
        <v>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E192">
        <f>SUMIF(L7:L190,AE191,G7:G190)</f>
        <v>0</v>
      </c>
      <c r="AF192">
        <f>SUMIF(L7:L190,AF191,G7:G190)</f>
        <v>0</v>
      </c>
      <c r="AG192" t="s">
        <v>155</v>
      </c>
    </row>
    <row r="193" spans="1:33" x14ac:dyDescent="0.2">
      <c r="A193" s="251" t="s">
        <v>294</v>
      </c>
      <c r="B193" s="251"/>
      <c r="C193" s="181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A194" s="5"/>
      <c r="B194" s="6" t="s">
        <v>295</v>
      </c>
      <c r="C194" s="181" t="s">
        <v>296</v>
      </c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AG194" t="s">
        <v>297</v>
      </c>
    </row>
    <row r="195" spans="1:33" x14ac:dyDescent="0.2">
      <c r="A195" s="5"/>
      <c r="B195" s="6" t="s">
        <v>298</v>
      </c>
      <c r="C195" s="181" t="s">
        <v>299</v>
      </c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G195" t="s">
        <v>300</v>
      </c>
    </row>
    <row r="196" spans="1:33" x14ac:dyDescent="0.2">
      <c r="A196" s="5"/>
      <c r="B196" s="6"/>
      <c r="C196" s="181" t="s">
        <v>301</v>
      </c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G196" t="s">
        <v>302</v>
      </c>
    </row>
    <row r="197" spans="1:33" x14ac:dyDescent="0.2">
      <c r="A197" s="5"/>
      <c r="B197" s="6"/>
      <c r="C197" s="181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C198" s="183"/>
      <c r="D198" s="141"/>
      <c r="AG198" t="s">
        <v>156</v>
      </c>
    </row>
    <row r="199" spans="1:33" x14ac:dyDescent="0.2">
      <c r="D199" s="141"/>
    </row>
    <row r="200" spans="1:33" x14ac:dyDescent="0.2">
      <c r="D200" s="141"/>
    </row>
    <row r="201" spans="1:33" x14ac:dyDescent="0.2">
      <c r="D201" s="141"/>
    </row>
    <row r="202" spans="1:33" x14ac:dyDescent="0.2">
      <c r="D202" s="141"/>
    </row>
    <row r="203" spans="1:33" x14ac:dyDescent="0.2">
      <c r="D203" s="141"/>
    </row>
    <row r="204" spans="1:33" x14ac:dyDescent="0.2">
      <c r="D204" s="141"/>
    </row>
    <row r="205" spans="1:33" x14ac:dyDescent="0.2">
      <c r="D205" s="141"/>
    </row>
    <row r="206" spans="1:33" x14ac:dyDescent="0.2">
      <c r="D206" s="141"/>
    </row>
    <row r="207" spans="1:33" x14ac:dyDescent="0.2">
      <c r="D207" s="141"/>
    </row>
    <row r="208" spans="1:33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EBCA" sheet="1"/>
  <mergeCells count="50">
    <mergeCell ref="A193:B193"/>
    <mergeCell ref="C26:G26"/>
    <mergeCell ref="C29:G29"/>
    <mergeCell ref="C32:G32"/>
    <mergeCell ref="C34:G34"/>
    <mergeCell ref="C37:G37"/>
    <mergeCell ref="C57:G57"/>
    <mergeCell ref="A1:G1"/>
    <mergeCell ref="C2:G2"/>
    <mergeCell ref="C3:G3"/>
    <mergeCell ref="C4:G4"/>
    <mergeCell ref="C39:G39"/>
    <mergeCell ref="C43:G43"/>
    <mergeCell ref="C45:G45"/>
    <mergeCell ref="C50:G50"/>
    <mergeCell ref="C55:G55"/>
    <mergeCell ref="C104:G104"/>
    <mergeCell ref="C58:G58"/>
    <mergeCell ref="C67:G67"/>
    <mergeCell ref="C69:G69"/>
    <mergeCell ref="C73:G73"/>
    <mergeCell ref="C80:G80"/>
    <mergeCell ref="C88:G88"/>
    <mergeCell ref="C91:G91"/>
    <mergeCell ref="C94:G94"/>
    <mergeCell ref="C96:G96"/>
    <mergeCell ref="C99:G99"/>
    <mergeCell ref="C101:G101"/>
    <mergeCell ref="C148:G148"/>
    <mergeCell ref="C108:G108"/>
    <mergeCell ref="C114:G114"/>
    <mergeCell ref="C117:G117"/>
    <mergeCell ref="C121:G121"/>
    <mergeCell ref="C123:G123"/>
    <mergeCell ref="C124:G124"/>
    <mergeCell ref="C129:G129"/>
    <mergeCell ref="C131:G131"/>
    <mergeCell ref="C135:G135"/>
    <mergeCell ref="C140:G140"/>
    <mergeCell ref="C144:G144"/>
    <mergeCell ref="C172:G172"/>
    <mergeCell ref="C180:G180"/>
    <mergeCell ref="C185:G185"/>
    <mergeCell ref="C190:G190"/>
    <mergeCell ref="C151:G151"/>
    <mergeCell ref="C154:G154"/>
    <mergeCell ref="C156:G156"/>
    <mergeCell ref="C161:G161"/>
    <mergeCell ref="C163:G163"/>
    <mergeCell ref="C166:G166"/>
  </mergeCells>
  <pageMargins left="0.59055118110236204" right="0.196850393700787" top="0.78740157499999996" bottom="0.78740157499999996" header="0.3" footer="0.3"/>
  <pageSetup paperSize="9" scale="73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SO 01 Pol'!Názvy_tisku</vt:lpstr>
      <vt:lpstr>oadresa</vt:lpstr>
      <vt:lpstr>Stavba!Objednatel</vt:lpstr>
      <vt:lpstr>Stavba!Objekt</vt:lpstr>
      <vt:lpstr>'00 00 Naklady'!Oblast_tisku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Šrámek</cp:lastModifiedBy>
  <cp:lastPrinted>2018-11-09T12:56:27Z</cp:lastPrinted>
  <dcterms:created xsi:type="dcterms:W3CDTF">2009-04-08T07:15:50Z</dcterms:created>
  <dcterms:modified xsi:type="dcterms:W3CDTF">2018-11-09T12:56:30Z</dcterms:modified>
</cp:coreProperties>
</file>