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044 - LC Padouchová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'17044 - LC Padouchová'!$C$79:$K$1031</definedName>
    <definedName name="_xlnm.Print_Area" localSheetId="1">'17044 - LC Padouchová'!$C$4:$J$34,'17044 - LC Padouchová'!$C$40:$J$63,'17044 - LC Padouchová'!$C$69:$K$1031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'17044 - LC Padouchová'!$79:$79</definedName>
  </definedNames>
  <calcPr fullCalcOnLoad="1"/>
</workbook>
</file>

<file path=xl/sharedStrings.xml><?xml version="1.0" encoding="utf-8"?>
<sst xmlns="http://schemas.openxmlformats.org/spreadsheetml/2006/main" count="9987" uniqueCount="1289">
  <si>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</si>
  <si>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</si>
  <si>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</si>
  <si>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</si>
  <si>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</si>
  <si>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</si>
  <si>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</si>
  <si>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{f17b9eb8-e00e-4146-b879-7223cb65f5eb}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</si>
  <si>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</si>
  <si>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</si>
  <si>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</si>
  <si>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</si>
  <si>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</si>
  <si>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</si>
  <si>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</si>
  <si>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</si>
  <si>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</si>
  <si>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</si>
  <si>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</si>
  <si>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LC Padouchová</t>
  </si>
  <si>
    <t>KSO:</t>
  </si>
  <si>
    <t/>
  </si>
  <si>
    <t>CC-CZ:</t>
  </si>
  <si>
    <t>Místo:</t>
  </si>
  <si>
    <t>k.ú. Habrůvka</t>
  </si>
  <si>
    <t>Datum:</t>
  </si>
  <si>
    <t>14.11.2017</t>
  </si>
  <si>
    <t>Zadavatel:</t>
  </si>
  <si>
    <t>IČ:</t>
  </si>
  <si>
    <t>Školní lesní podnik Masarykův les Křtiny</t>
  </si>
  <si>
    <t>DIČ:</t>
  </si>
  <si>
    <t>Uchazeč:</t>
  </si>
  <si>
    <t>Vyplň údaj</t>
  </si>
  <si>
    <t>Projektant:</t>
  </si>
  <si>
    <t>02628830</t>
  </si>
  <si>
    <t>Greendesign, s.r.o.</t>
  </si>
  <si>
    <t>CZ02628830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</si>
  <si>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</si>
  <si>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</si>
  <si>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</si>
  <si>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</si>
  <si>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</si>
  <si>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</si>
  <si>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</si>
  <si>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</si>
  <si>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</si>
  <si>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</si>
  <si>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</si>
  <si>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</si>
  <si>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</si>
  <si>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</si>
  <si>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</si>
  <si>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</si>
  <si>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</si>
  <si>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</si>
  <si>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</si>
  <si>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</si>
  <si>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</si>
  <si>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</si>
  <si>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</si>
  <si>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</si>
  <si>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</si>
  <si>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</si>
  <si>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</si>
  <si>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</si>
  <si>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</si>
  <si>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</si>
  <si>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</si>
  <si>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</si>
  <si>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</si>
  <si>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</si>
  <si>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</si>
  <si>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</si>
  <si>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</si>
  <si>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</si>
  <si>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</si>
  <si>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</si>
  <si>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</si>
  <si>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</si>
  <si>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</si>
  <si>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</si>
  <si>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</si>
  <si>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</si>
  <si>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</si>
  <si>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</si>
  <si>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jámy</t>
  </si>
  <si>
    <t>126,5</t>
  </si>
  <si>
    <t>2</t>
  </si>
  <si>
    <t>křoviny</t>
  </si>
  <si>
    <t>150</t>
  </si>
  <si>
    <t>KRYCÍ LIST SOUPISU</t>
  </si>
  <si>
    <t>nájezdyASF</t>
  </si>
  <si>
    <t>237</t>
  </si>
  <si>
    <t>násyp</t>
  </si>
  <si>
    <t>800</t>
  </si>
  <si>
    <t>odkop</t>
  </si>
  <si>
    <t>1887,92</t>
  </si>
  <si>
    <t>p15</t>
  </si>
  <si>
    <t>119</t>
  </si>
  <si>
    <t>p30</t>
  </si>
  <si>
    <t>463</t>
  </si>
  <si>
    <t>p50</t>
  </si>
  <si>
    <t>2377</t>
  </si>
  <si>
    <t>pa30</t>
  </si>
  <si>
    <t>53</t>
  </si>
  <si>
    <t>pa50</t>
  </si>
  <si>
    <t>77</t>
  </si>
  <si>
    <t>pa70</t>
  </si>
  <si>
    <t>36</t>
  </si>
  <si>
    <t>pa90</t>
  </si>
  <si>
    <t>18</t>
  </si>
  <si>
    <t>rovnaninaHP</t>
  </si>
  <si>
    <t>14</t>
  </si>
  <si>
    <t>rovnaninaTP</t>
  </si>
  <si>
    <t>33</t>
  </si>
  <si>
    <t>rozšířeníNS</t>
  </si>
  <si>
    <t>160,8</t>
  </si>
  <si>
    <t>rýhy</t>
  </si>
  <si>
    <t>2358,295</t>
  </si>
  <si>
    <t>řez</t>
  </si>
  <si>
    <t>26</t>
  </si>
  <si>
    <t>skládka1</t>
  </si>
  <si>
    <t>5464,788</t>
  </si>
  <si>
    <t>skládka2</t>
  </si>
  <si>
    <t>295,678</t>
  </si>
  <si>
    <t>vodoteč</t>
  </si>
  <si>
    <t>vodoteč1</t>
  </si>
  <si>
    <t>42,5</t>
  </si>
  <si>
    <t>zásyp</t>
  </si>
  <si>
    <t>261,13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</si>
  <si>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</si>
  <si>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</si>
  <si>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</si>
  <si>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</si>
  <si>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</si>
  <si>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</si>
  <si>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</si>
  <si>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</si>
  <si>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</si>
  <si>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</si>
  <si>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</si>
  <si>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</si>
  <si>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</si>
  <si>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Ostatní - Ostatní</t>
  </si>
  <si>
    <t xml:space="preserve">    999 -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</si>
  <si>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</si>
  <si>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</si>
  <si>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</si>
  <si>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</si>
  <si>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</si>
  <si>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</si>
  <si>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</si>
  <si>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</si>
  <si>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</si>
  <si>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</si>
  <si>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</si>
  <si>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</si>
  <si>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</si>
  <si>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</si>
  <si>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</si>
  <si>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</si>
  <si>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</si>
  <si>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</si>
  <si>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</si>
  <si>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111101102</t>
  </si>
  <si>
    <t>Odstranění travin a rákosu travin, při celkové ploše přes 0,1 do 1 ha</t>
  </si>
  <si>
    <t>ha</t>
  </si>
  <si>
    <t>CS ÚRS 2016 01</t>
  </si>
  <si>
    <t>4</t>
  </si>
  <si>
    <t>1438443489</t>
  </si>
  <si>
    <t>VV</t>
  </si>
  <si>
    <t>"odstranění travin v místech vozovky a jejím okolí"</t>
  </si>
  <si>
    <t>" TR1  km 0,000 - 3,398 " (1*3398*2)/10000</t>
  </si>
  <si>
    <t>Mezisoučet</t>
  </si>
  <si>
    <t>3</t>
  </si>
  <si>
    <t>"chemická likvidace"</t>
  </si>
  <si>
    <t>Součet</t>
  </si>
  <si>
    <t>111201101</t>
  </si>
  <si>
    <t>Odstranění křovin a stromů s odstraněním kořenů průměru kmene do 100 mm do sklonu terénu 1 : 5, při celkové ploše do 1 000 m2</t>
  </si>
  <si>
    <t>m2</t>
  </si>
  <si>
    <t>CS ÚRS 2017 01</t>
  </si>
  <si>
    <t>-109065533</t>
  </si>
  <si>
    <t>"likvidace náletových dřevin"</t>
  </si>
  <si>
    <t>112201101</t>
  </si>
  <si>
    <t>Odstranění pařezů s jejich vykopáním, vytrháním nebo odstřelením, s přesekáním kořenů průměru přes 100 do 300 mm</t>
  </si>
  <si>
    <t>kus</t>
  </si>
  <si>
    <t>1090309794</t>
  </si>
  <si>
    <t>"vytržení pařezů v místech stavby"</t>
  </si>
  <si>
    <t>112201102</t>
  </si>
  <si>
    <t>Odstranění pařezů s jejich vykopáním, vytrháním nebo odstřelením, s přesekáním kořenů průměru přes 300 do 500 mm</t>
  </si>
  <si>
    <t>-1087765427</t>
  </si>
  <si>
    <t>5</t>
  </si>
  <si>
    <t>112201103</t>
  </si>
  <si>
    <t>Odstranění pařezů s jejich vykopáním, vytrháním nebo odstřelením, s přesekáním kořenů průměru přes 500 do 700 mm</t>
  </si>
  <si>
    <t>1275372878</t>
  </si>
  <si>
    <t>6</t>
  </si>
  <si>
    <t>112201104</t>
  </si>
  <si>
    <t>Odstranění pařezů s jejich vykopáním, vytrháním nebo odstřelením, s přesekáním kořenů průměru přes 700 do 900 mm</t>
  </si>
  <si>
    <t>1670061144</t>
  </si>
  <si>
    <t>7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</si>
  <si>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</si>
  <si>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</si>
  <si>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-1847489632</t>
  </si>
  <si>
    <t>"odstranění stávajícího povrchu v místech rozšíření vozovky - zámek"</t>
  </si>
  <si>
    <t>" CO4  km 0,000 - 3,398  - vpravo" 0,5*3398</t>
  </si>
  <si>
    <t>8</t>
  </si>
  <si>
    <t>113108442</t>
  </si>
  <si>
    <t>Rozrytí vrstvy krytu nebo podkladu z kameniva bez zhutnění, bez vyrovnání rozrytého materiálu, pro jakékoliv tloušťky se živičným pojivem</t>
  </si>
  <si>
    <t>-1261006438</t>
  </si>
  <si>
    <t>"rozrytí stávajícího povrchu"</t>
  </si>
  <si>
    <t>" CO2  km 0,000 - 3,398 " 3398*3,2*1,05</t>
  </si>
  <si>
    <t>" N27  km 3,363  - vlevo" 167</t>
  </si>
  <si>
    <t>9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</si>
  <si>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</si>
  <si>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</si>
  <si>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</si>
  <si>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-1709580570</t>
  </si>
  <si>
    <t>"odkop pro opevnění nátoku a výtoku trubního propustku"</t>
  </si>
  <si>
    <t>" TP1  km 0,310 "  2*1,5</t>
  </si>
  <si>
    <t>" TP2  km 0,567 "  2*1,5</t>
  </si>
  <si>
    <t>" TP3  km 0,703 "  2*1,5</t>
  </si>
  <si>
    <t>" TP4  km 0,815 "  2*1,5</t>
  </si>
  <si>
    <t>" TP5  km 1,028 "  2*1,5</t>
  </si>
  <si>
    <t>" TP6  km 1,200 "  2*1,5</t>
  </si>
  <si>
    <t>" TP7  km 1,598 "  2*1,5</t>
  </si>
  <si>
    <t>" TP8  km 1,875 "  2*1,5</t>
  </si>
  <si>
    <t>" TP9  km 2,110 "  2*1,5</t>
  </si>
  <si>
    <t>" TP10  km 2,490 "  2*1,5</t>
  </si>
  <si>
    <t>" TP11  km 2,608 "  2*1,5</t>
  </si>
  <si>
    <t>"odkop pro opevnění profilu příkopu na N+V hospodářského propustku""</t>
  </si>
  <si>
    <t>" HP3  km 0,120  - vlevo" 2*1</t>
  </si>
  <si>
    <t>" HP4  km 0,397  - vlevo" 2*1</t>
  </si>
  <si>
    <t>" HP5  km 1,398  - vlevo" 2*1</t>
  </si>
  <si>
    <t>" HP6  km 1,805  - vlevo" 2*1</t>
  </si>
  <si>
    <t>" HP7  km 1,958  - vlevo" 2*1</t>
  </si>
  <si>
    <t>" HP8  km 2,062  - vlevo" 2*1</t>
  </si>
  <si>
    <t>" HP9  km 3,244  - vlevo" 2*1</t>
  </si>
  <si>
    <t>"odkop okolního terénu v místech rozšíření"</t>
  </si>
  <si>
    <t>" CO4  km 0,000 - 3,398  - vpravo" 0,1*3398</t>
  </si>
  <si>
    <t>"vsakovací jímka"</t>
  </si>
  <si>
    <t>" CO2  km 2,739  - vlevo" 2*2*1,5</t>
  </si>
  <si>
    <t>"odkop pro rozšíření vozovky"</t>
  </si>
  <si>
    <t>" CO3  km 0,000 - 3,398  - vpravo" 0,8*3398*0,55</t>
  </si>
  <si>
    <t>Součet (30%)</t>
  </si>
  <si>
    <t>1887,92*0,3 'Přepočtené koeficientem množství</t>
  </si>
  <si>
    <t>10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</si>
  <si>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</si>
  <si>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</si>
  <si>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-1039927681</t>
  </si>
  <si>
    <t>odkop*0,3*0,2</t>
  </si>
  <si>
    <t>11</t>
  </si>
  <si>
    <t>122301102</t>
  </si>
  <si>
    <t>Odkopávky a prokopávky nezapažené s přehozením výkopku na vzdálenost do 3 m nebo s naložením na dopravní prostředek v hornině tř. 4 přes 100 do 1 000 m3</t>
  </si>
  <si>
    <t>-365386810</t>
  </si>
  <si>
    <t>odkop*0,675</t>
  </si>
  <si>
    <t>12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</si>
  <si>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</si>
  <si>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</si>
  <si>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-1538032279</t>
  </si>
  <si>
    <t>odkop*0,675*0,2</t>
  </si>
  <si>
    <t>13</t>
  </si>
  <si>
    <t>122401102</t>
  </si>
  <si>
    <t>Odkopávky a prokopávky nezapažené s přehozením výkopku na vzdálenost do 3 m nebo s naložením na dopravní prostředek v hornině tř. 5 přes 100 do 1 000 m3</t>
  </si>
  <si>
    <t>784799086</t>
  </si>
  <si>
    <t>odkop*0,025</t>
  </si>
  <si>
    <t>129203101</t>
  </si>
  <si>
    <t>Čištění otevřených koryt vodotečí s přehozením rozpojeného nánosu do 3 m nebo s naložením na dopravní prostředek při šířce původního dna do 5m a hloubce koryta do 2,5 m v hornině tř. 3</t>
  </si>
  <si>
    <t>-1923875418</t>
  </si>
  <si>
    <t>"čištění výtoku a nátoku trubních propustků"</t>
  </si>
  <si>
    <t>" TP1  km 0,310 " 10*0,5</t>
  </si>
  <si>
    <t>" TP2  km 0,567 " 10*0,5</t>
  </si>
  <si>
    <t>" TP3  km 0,703 " 10*0,5</t>
  </si>
  <si>
    <t>" TP4  km 0,815 " 5*0,5</t>
  </si>
  <si>
    <t>" TP5  km 1,028 " 5*0,5</t>
  </si>
  <si>
    <t>" TP6  km 1,200 " 15*0,5</t>
  </si>
  <si>
    <t>" TP7  km 1,598 " 5*0,5</t>
  </si>
  <si>
    <t>" TP8  km 1,875 " 5*0,5</t>
  </si>
  <si>
    <t>" TP9  km 2,110 " 5*0,5</t>
  </si>
  <si>
    <t>" TP10  km 2,490 " 5*0,5</t>
  </si>
  <si>
    <t>" TP11  km 2,608 " 10*0,5</t>
  </si>
  <si>
    <t>131201201</t>
  </si>
  <si>
    <t>Hloubení zapažených jam a zářezů s urovnáním dna do předepsaného profilu a spádu v hornině tř. 3 do 100 m3</t>
  </si>
  <si>
    <t>-769981030</t>
  </si>
  <si>
    <t>"hloubení jám pro jímku trubního propustku"</t>
  </si>
  <si>
    <t>" TP1  km 0,310 " 1*11,5</t>
  </si>
  <si>
    <t>" TP2  km 0,567 " 1*11,5</t>
  </si>
  <si>
    <t>" TP3  km 0,703 " 1*11,5</t>
  </si>
  <si>
    <t>" TP4  km 0,815 " 1*11,5</t>
  </si>
  <si>
    <t>" TP5  km 1,028 " 1*11,5</t>
  </si>
  <si>
    <t>" TP6  km 1,200 " 1*11,5</t>
  </si>
  <si>
    <t>" TP7  km 1,598 " 1*11,5</t>
  </si>
  <si>
    <t>" TP8  km 1,875 " 1*11,5</t>
  </si>
  <si>
    <t>" TP9  km 2,110 " 1*11,5</t>
  </si>
  <si>
    <t>" TP10  km 2,490 " 1*11,5</t>
  </si>
  <si>
    <t>" TP11  km 2,608 " 1*11,5</t>
  </si>
  <si>
    <t>126,5*0,3 'Přepočtené koeficientem množství</t>
  </si>
  <si>
    <t>16</t>
  </si>
  <si>
    <t>131201209</t>
  </si>
  <si>
    <t>Hloubení zapažených jam a zářezů s urovnáním dna do předepsaného profilu a spádu Příplatek k cenám za lepivost horniny tř. 3</t>
  </si>
  <si>
    <t>-763671194</t>
  </si>
  <si>
    <t>jámy*0,3*0,2</t>
  </si>
  <si>
    <t>17</t>
  </si>
  <si>
    <t>131301201</t>
  </si>
  <si>
    <t>Hloubení zapažených jam a zářezů s urovnáním dna do předepsaného profilu a spádu v hornině tř. 4 do 100 m3</t>
  </si>
  <si>
    <t>-105921438</t>
  </si>
  <si>
    <t>jámy*0,6</t>
  </si>
  <si>
    <t>131301209</t>
  </si>
  <si>
    <t>Hloubení zapažených jam a zářezů s urovnáním dna do předepsaného profilu a spádu Příplatek k cenám za lepivost horniny tř. 4</t>
  </si>
  <si>
    <t>-1627594419</t>
  </si>
  <si>
    <t>jámy*0,6*0,2</t>
  </si>
  <si>
    <t>19</t>
  </si>
  <si>
    <t>131401201</t>
  </si>
  <si>
    <t>Hloubení zapažených jam a zářezů s urovnáním dna do předepsaného profilu a spádu v hornině tř. 5 do 100 m3</t>
  </si>
  <si>
    <t>1975232911</t>
  </si>
  <si>
    <t>jámy*0,1</t>
  </si>
  <si>
    <t>20</t>
  </si>
  <si>
    <t>132201201</t>
  </si>
  <si>
    <t>Hloubení zapažených i nezapažených rýh šířky přes 600 do 2 000 mm s urovnáním dna do předepsaného profilu a spádu v hornině tř. 3 do 100 m3</t>
  </si>
  <si>
    <t>1230707404</t>
  </si>
  <si>
    <t>"hloubení rýh pro potrubí trubního propustku"</t>
  </si>
  <si>
    <t>" TP1  km 0,310 " 6*2,75</t>
  </si>
  <si>
    <t>" TP2  km 0,567 " 6*2,75</t>
  </si>
  <si>
    <t>" TP3  km 0,703 " 6*2,75</t>
  </si>
  <si>
    <t>" TP4  km 0,815 " 6*2,75</t>
  </si>
  <si>
    <t>" TP5  km 1,028 " 6*2,75</t>
  </si>
  <si>
    <t>" TP6  km 1,200 " 7*2,75</t>
  </si>
  <si>
    <t>" TP7  km 1,598 " 6*2,75</t>
  </si>
  <si>
    <t>" TP8  km 1,875 " 6*2,75</t>
  </si>
  <si>
    <t>" TP9  km 2,110 " 6*2,75</t>
  </si>
  <si>
    <t>" TP10  km 2,490 " 6*2,75</t>
  </si>
  <si>
    <t>" TP11  km 2,608 " 6*2,75</t>
  </si>
  <si>
    <t>"hloubení rýh pro čela trubního propustku"</t>
  </si>
  <si>
    <t>" TP1  km 0,310 " 1*7,3</t>
  </si>
  <si>
    <t>" TP2  km 0,567 " 1*7,3</t>
  </si>
  <si>
    <t>" TP3  km 0,703 " 1*7,3</t>
  </si>
  <si>
    <t>" TP4  km 0,815 " 1*7,3</t>
  </si>
  <si>
    <t>" TP5  km 1,028 " 1*7,3</t>
  </si>
  <si>
    <t>" TP6  km 1,200 " 1*7,3</t>
  </si>
  <si>
    <t>" TP7  km 1,598 " 1*7,3</t>
  </si>
  <si>
    <t>" TP8  km 1,875 " 1*7,3</t>
  </si>
  <si>
    <t>" TP9  km 2,110 " 1*7,3</t>
  </si>
  <si>
    <t>" TP10  km 2,490 " 1*7,3</t>
  </si>
  <si>
    <t>" TP11  km 2,608 " 1*7,3</t>
  </si>
  <si>
    <t>"hloubení rýh pro potrubí hospodářského propustku"</t>
  </si>
  <si>
    <t>" HP3  km 0,120  - vlevo" 7*1,5</t>
  </si>
  <si>
    <t>" HP4  km 0,397  - vlevo" 7*1,5</t>
  </si>
  <si>
    <t>" HP5  km 1,398  - vlevo" 9*1,5</t>
  </si>
  <si>
    <t>" HP6  km 1,805  - vlevo" 7*1,5</t>
  </si>
  <si>
    <t>" HP7  km 1,958  - vlevo" 8*1,5</t>
  </si>
  <si>
    <t>" HP8  km 2,062  - vlevo" 8*1,5</t>
  </si>
  <si>
    <t>" HP9  km 3,244  - vlevo" 8*1,5</t>
  </si>
  <si>
    <t>"hloubení rýh pro čela hospodářského propustku"</t>
  </si>
  <si>
    <t>" HP3  km 0,120  - vlevo" 2*3,6</t>
  </si>
  <si>
    <t>" HP4  km 0,397  - vlevo" 2*3,6</t>
  </si>
  <si>
    <t>" HP5  km 1,398  - vlevo" 2*3,6</t>
  </si>
  <si>
    <t>" HP6  km 1,805  - vlevo" 2*3,6</t>
  </si>
  <si>
    <t>" HP7  km 1,958  - vlevo" 2*3,6</t>
  </si>
  <si>
    <t>" HP8  km 2,062  - vlevo" 2*3,6</t>
  </si>
  <si>
    <t>" HP9  km 3,244  - vlevo" 2*3,6</t>
  </si>
  <si>
    <t>"hloubení rýh pro rozšíření vozovky"</t>
  </si>
  <si>
    <t>" CO4  km 0,000 - 3,398  - vpravo" 1,05*3398*0,55</t>
  </si>
  <si>
    <t>2358,295*0,3 'Přepočtené koeficientem množství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</si>
  <si>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</si>
  <si>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</si>
  <si>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-835445990</t>
  </si>
  <si>
    <t>rýhy*0,3*0,2</t>
  </si>
  <si>
    <t>22</t>
  </si>
  <si>
    <t>132301201</t>
  </si>
  <si>
    <t>Hloubení zapažených i nezapažených rýh šířky přes 600 do 2 000 mm s urovnáním dna do předepsaného profilu a spádu v hornině tř. 4 do 100 m3</t>
  </si>
  <si>
    <t>799309406</t>
  </si>
  <si>
    <t>rýhy*0,6</t>
  </si>
  <si>
    <t>23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</si>
  <si>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</si>
  <si>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</si>
  <si>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-573419167</t>
  </si>
  <si>
    <t>rýhy*0,6*0,2</t>
  </si>
  <si>
    <t>24</t>
  </si>
  <si>
    <t>132401201</t>
  </si>
  <si>
    <t>Hloubení zapažených i nezapažených rýh šířky přes 600 do 2 000 mm s urovnáním dna do předepsaného profilu a spádu s použitím trhavin v hornině tř. 5 pro jakékoliv množství</t>
  </si>
  <si>
    <t>877762429</t>
  </si>
  <si>
    <t>rýhy*0,1</t>
  </si>
  <si>
    <t>25</t>
  </si>
  <si>
    <t>162201421</t>
  </si>
  <si>
    <t>Vodorovné přemístění větví, kmenů nebo pařezů s naložením, složením a dopravou do 1000 m pařezů kmenů, průměru přes 100 do 300 mm</t>
  </si>
  <si>
    <t>1026326752</t>
  </si>
  <si>
    <t>"přesun přebytečných pařezů"</t>
  </si>
  <si>
    <t>162201422</t>
  </si>
  <si>
    <t>Vodorovné přemístění větví, kmenů nebo pařezů s naložením, složením a dopravou do 1000 m pařezů kmenů, průměru přes 300 do 500 mm</t>
  </si>
  <si>
    <t>-576761438</t>
  </si>
  <si>
    <t>27</t>
  </si>
  <si>
    <t>162201423</t>
  </si>
  <si>
    <t>Vodorovné přemístění větví, kmenů nebo pařezů s naložením, složením a dopravou do 1000 m pařezů kmenů, průměru přes 500 do 700 mm</t>
  </si>
  <si>
    <t>1919794427</t>
  </si>
  <si>
    <t>28</t>
  </si>
  <si>
    <t>162201424</t>
  </si>
  <si>
    <t>Vodorovné přemístění větví, kmenů nebo pařezů s naložením, složením a dopravou do 1000 m pařezů kmenů, průměru přes 700 do 900 mm</t>
  </si>
  <si>
    <t>783172546</t>
  </si>
  <si>
    <t>29</t>
  </si>
  <si>
    <t>162501101</t>
  </si>
  <si>
    <t>Vodorovné přemístění výkopku nebo sypaniny po suchu na obvyklém dopravním prostředku, bez naložení výkopku, avšak se složením bez rozhrnutí z horniny tř. 1 až 4 na vzdálenost přes 2 000 do 2 500 m</t>
  </si>
  <si>
    <t>-7078539</t>
  </si>
  <si>
    <t>"přesun přebytečného výkopku"</t>
  </si>
  <si>
    <t>p15*0,15</t>
  </si>
  <si>
    <t>p30*0,3</t>
  </si>
  <si>
    <t>p50*0,5</t>
  </si>
  <si>
    <t>rýhy*0,9</t>
  </si>
  <si>
    <t>jámy*0,9</t>
  </si>
  <si>
    <t>odkop*0,975</t>
  </si>
  <si>
    <t>30</t>
  </si>
  <si>
    <t>162501151</t>
  </si>
  <si>
    <t>Vodorovné přemístění výkopku nebo sypaniny po suchu na obvyklém dopravním prostředku, bez naložení výkopku, avšak se složením bez rozhrnutí z horniny tř. 5 až 7 na vzdálenost přes 2 000 do 2 500 m</t>
  </si>
  <si>
    <t>270131003</t>
  </si>
  <si>
    <t>31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</si>
  <si>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</si>
  <si>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</si>
  <si>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196893174</t>
  </si>
  <si>
    <t>"násyp pro skládky a nájezdy"</t>
  </si>
  <si>
    <t>32</t>
  </si>
  <si>
    <t>171201201</t>
  </si>
  <si>
    <t>Uložení sypaniny na skládky</t>
  </si>
  <si>
    <t>-835619756</t>
  </si>
  <si>
    <t>"uložení přebytečného výkopku"</t>
  </si>
  <si>
    <t>-zásyp</t>
  </si>
  <si>
    <t>-násyp</t>
  </si>
  <si>
    <t>174101101</t>
  </si>
  <si>
    <t>Zásyp sypaninou z jakékoliv horniny s uložením výkopku ve vrstvách se zhutněním jam, šachet, rýh nebo kolem objektů v těchto vykopávkách</t>
  </si>
  <si>
    <t>24529842</t>
  </si>
  <si>
    <t>"zásyp kolem objektů"</t>
  </si>
  <si>
    <t>jámy*0,2</t>
  </si>
  <si>
    <t>34</t>
  </si>
  <si>
    <t>174201201</t>
  </si>
  <si>
    <t>Zásyp jam po pařezech výkopkem z horniny získané při dobývání pařezů s hrubým urovnáním povrchu zasypávky průměru pařezu přes 100 do 300 mm</t>
  </si>
  <si>
    <t>-1252131087</t>
  </si>
  <si>
    <t>"zásyp jam po těžbě pařezů"</t>
  </si>
  <si>
    <t>35</t>
  </si>
  <si>
    <t>174201202</t>
  </si>
  <si>
    <t>Zásyp jam po pařezech výkopkem z horniny získané při dobývání pařezů s hrubým urovnáním povrchu zasypávky průměru pařezu přes 300 do 500 mm</t>
  </si>
  <si>
    <t>754189716</t>
  </si>
  <si>
    <t>174201203</t>
  </si>
  <si>
    <t>Zásyp jam po pařezech výkopkem z horniny získané při dobývání pařezů s hrubým urovnáním povrchu zasypávky průměru pařezu přes 500 do 700 mm</t>
  </si>
  <si>
    <t>1861302763</t>
  </si>
  <si>
    <t>37</t>
  </si>
  <si>
    <t>174201204</t>
  </si>
  <si>
    <t>Zásyp jam po pařezech výkopkem z horniny získané při dobývání pařezů s hrubým urovnáním povrchu zasypávky průměru pařezu přes 700 do 900 mm</t>
  </si>
  <si>
    <t>626886836</t>
  </si>
  <si>
    <t>38</t>
  </si>
  <si>
    <t>181951102</t>
  </si>
  <si>
    <t>Úprava pláně vyrovnáním výškových rozdílů v hornině tř. 1 až 4 se zhutněním</t>
  </si>
  <si>
    <t>1575152650</t>
  </si>
  <si>
    <t>"úprava dna trubních propustků"</t>
  </si>
  <si>
    <t>" TP1  km 0,310 " 6*1,4</t>
  </si>
  <si>
    <t>" TP2  km 0,567 " 6*1,4</t>
  </si>
  <si>
    <t>" TP3  km 0,703 " 6*1,4</t>
  </si>
  <si>
    <t>" TP4  km 0,815 " 6*1,4</t>
  </si>
  <si>
    <t>" TP5  km 1,028 " 6*1,4</t>
  </si>
  <si>
    <t>" TP6  km 1,200 " 7*1,4</t>
  </si>
  <si>
    <t>" TP7  km 1,598 " 6*1,4</t>
  </si>
  <si>
    <t>" TP8  km 1,875 " 6*1,4</t>
  </si>
  <si>
    <t>" TP9  km 2,110 " 6*1,4</t>
  </si>
  <si>
    <t>" TP10  km 2,490 " 6*1,4</t>
  </si>
  <si>
    <t>" TP11  km 2,608 " 6*1,4</t>
  </si>
  <si>
    <t>"úprava dna potrubí hospodářských propustků"</t>
  </si>
  <si>
    <t>" HP3  km 0,120  - vlevo" 7*1</t>
  </si>
  <si>
    <t>" HP4  km 0,397  - vlevo" 7*1</t>
  </si>
  <si>
    <t>" HP5  km 1,398  - vlevo" 9*1</t>
  </si>
  <si>
    <t>" HP6  km 1,805  - vlevo" 7*1</t>
  </si>
  <si>
    <t>" HP7  km 1,958  - vlevo" 8*1</t>
  </si>
  <si>
    <t>" HP8  km 2,062  - vlevo" 8*1</t>
  </si>
  <si>
    <t>" HP9  km 3,244  - vlevo" 8*1</t>
  </si>
  <si>
    <t>"úprava dna rýhy pro rozšíření"</t>
  </si>
  <si>
    <t>" CO4  km 0,000 - 3,398  - vpravo" 1,25*3398</t>
  </si>
  <si>
    <t>"úprava povrchů stávajících nájezdů"</t>
  </si>
  <si>
    <t>" N3  km 0,120  - vlevo" 20</t>
  </si>
  <si>
    <t>" N4  km 0,120  - vpravo" 42</t>
  </si>
  <si>
    <t>" N5  km 0,192  - vpravo" 49</t>
  </si>
  <si>
    <t>" N6  km 0,314  - vlevo" 21</t>
  </si>
  <si>
    <t>" N7  km 0,397  - vlevo" 20</t>
  </si>
  <si>
    <t>" N8  km 0,440  - vpravo" 64</t>
  </si>
  <si>
    <t>" N9  km 0,570  - vlevo" 21</t>
  </si>
  <si>
    <t>" N10  km 0,714  - vpravo" 48</t>
  </si>
  <si>
    <t>" N11  km 0,719  - vlevo" 49</t>
  </si>
  <si>
    <t>" N12  km 0,827  - vlevo" 36</t>
  </si>
  <si>
    <t>" N13  km 1,035  - vlevo" 123</t>
  </si>
  <si>
    <t>" N14  km 1,158  - vpravo" 77</t>
  </si>
  <si>
    <t>" N15  km 1,398  - vlevo" 37</t>
  </si>
  <si>
    <t>" N16  km 1,606  - vlevo" 57</t>
  </si>
  <si>
    <t>" N17  km 1,638  - vpravo" 162</t>
  </si>
  <si>
    <t>" N18  km 1,805  - vlevo" 21</t>
  </si>
  <si>
    <t>" N19  km 1,958  - vlevo" 21</t>
  </si>
  <si>
    <t>" N20  km 2,062  - vlevo" 74</t>
  </si>
  <si>
    <t>" N21  km 2,342  - vpravo" 21</t>
  </si>
  <si>
    <t>" N22  km 2,375  - vpravo" 35</t>
  </si>
  <si>
    <t>" N23  km 2,577  - vpravo" 46</t>
  </si>
  <si>
    <t>" N25  km 2,711  - vpravo" 89</t>
  </si>
  <si>
    <t>" N26  km 3,244  - vlevo" 33</t>
  </si>
  <si>
    <t>" N28  km 0,275  - vpravo" 31</t>
  </si>
  <si>
    <t>"úprava povrch skládek dřeva"</t>
  </si>
  <si>
    <t>" N17  km 1,638  - vpravo" 7*50</t>
  </si>
  <si>
    <t>" S1  km 0,126 - 0,142  - vpravo" 5*16</t>
  </si>
  <si>
    <t>" S2  km 0,400 - 0,474  - vpravo" 7*74</t>
  </si>
  <si>
    <t>" S3  km 0,574 - 0,604  - vlevo" 7*30</t>
  </si>
  <si>
    <t>" S4  km 0,715 - 0,745  - vpravo" 7*30</t>
  </si>
  <si>
    <t>" S5  km 1,165 - 1,195  - vpravo" 7*30</t>
  </si>
  <si>
    <t>" S6  km 1,613 - 1,628  - vpravo" 7*15</t>
  </si>
  <si>
    <t>" S7  km 2,380 - 2,405  - vpravo" 7*25</t>
  </si>
  <si>
    <t>" S8  km 1,398 - 1,428  - vpravo" 7*30</t>
  </si>
  <si>
    <t>" S9  km 1,805 - 1,845  - vlevo" 7*40</t>
  </si>
  <si>
    <t>39</t>
  </si>
  <si>
    <t>182101101</t>
  </si>
  <si>
    <t>Svahování trvalých svahů do projektovaných profilů s potřebným přemístěním výkopku při svahování v zářezech v hornině tř. 1 až 4</t>
  </si>
  <si>
    <t>-1972477441</t>
  </si>
  <si>
    <t>"svahování při rozšířování"</t>
  </si>
  <si>
    <t>" CO4  km 0,000 - 3,398  - vpravo" (1*3398)*0,4</t>
  </si>
  <si>
    <t>40</t>
  </si>
  <si>
    <t>182201101</t>
  </si>
  <si>
    <t>Svahování trvalých svahů do projektovaných profilů s potřebným přemístěním výkopku při svahování násypů v jakékoliv hornině</t>
  </si>
  <si>
    <t>1921259428</t>
  </si>
  <si>
    <t>41</t>
  </si>
  <si>
    <t>R1623</t>
  </si>
  <si>
    <t>Převedení vody potrubím včetně čerpání a pohotovosti</t>
  </si>
  <si>
    <t>m</t>
  </si>
  <si>
    <t>-355794829</t>
  </si>
  <si>
    <t>P</t>
  </si>
  <si>
    <t xml:space="preserve">Poznámka k položce:
Obsahem položky jsou veškeré práce spojené s převedením vody potřebného pro výstavbu příčného, nebo podélného odvodnění po celou dobu provádění stavby. 
Součásti položky je např.:vytvoření zemní hrázky, potrubí pro převedení vody, čerpání vody, čerpací sousatava, doprava, pohotovost čerpací soupravy, atd.... </t>
  </si>
  <si>
    <t>"převedení vody pro trubní propustky"</t>
  </si>
  <si>
    <t>" TP1  km 0,310 " 6</t>
  </si>
  <si>
    <t>" TP2  km 0,567 " 6</t>
  </si>
  <si>
    <t>" TP3  km 0,703 " 6</t>
  </si>
  <si>
    <t>" TP4  km 0,815 " 6</t>
  </si>
  <si>
    <t>" TP5  km 1,028 " 6</t>
  </si>
  <si>
    <t>" TP6  km 1,200 " 7</t>
  </si>
  <si>
    <t>" TP7  km 1,598 " 6</t>
  </si>
  <si>
    <t>" TP8  km 1,875 " 6</t>
  </si>
  <si>
    <t>" TP9  km 2,110 " 6</t>
  </si>
  <si>
    <t>" TP10  km 2,490 " 6</t>
  </si>
  <si>
    <t>" TP11  km 2,608 " 6</t>
  </si>
  <si>
    <t>"převedení vody pro HP"</t>
  </si>
  <si>
    <t>" HP3  km 0,120  - vlevo" 7</t>
  </si>
  <si>
    <t>" HP4  km 0,397  - vlevo" 7</t>
  </si>
  <si>
    <t>" HP5  km 1,398  - vlevo" 9</t>
  </si>
  <si>
    <t>" HP6  km 1,805  - vlevo" 7</t>
  </si>
  <si>
    <t>" HP7  km 1,958  - vlevo" 8</t>
  </si>
  <si>
    <t>" HP8  km 2,062  - vlevo" 8</t>
  </si>
  <si>
    <t>" HP9  km 3,244  - vlevo" 8</t>
  </si>
  <si>
    <t>42</t>
  </si>
  <si>
    <t>RG01</t>
  </si>
  <si>
    <t>Likvidace odstraněných křovin a stromů průměru kmene do 100 mm pro jakoukoliv plochu</t>
  </si>
  <si>
    <t>-1334296019</t>
  </si>
  <si>
    <t xml:space="preserve">Poznámka k položce:
Obsahem položky je likvidace odstraněných křovin a dřevin prům. do 100 mm pro jakoukoliv plochu. Součásti položky je např. pálení (pouze v případě písemného odsouhlasení investrem akce), štěpkování, drcení atd, vodorovná doprava do 1 km, atd. </t>
  </si>
  <si>
    <t>"likvidace křovin"</t>
  </si>
  <si>
    <t>Zakládání</t>
  </si>
  <si>
    <t>43</t>
  </si>
  <si>
    <t>273362021</t>
  </si>
  <si>
    <t>Výztuž základů desek ze svařovaných sítí z drátů typu KARI</t>
  </si>
  <si>
    <t>t</t>
  </si>
  <si>
    <t>1293430678</t>
  </si>
  <si>
    <t>"výztuž podkladního betonu trubního propustku z kari 8/100/100"</t>
  </si>
  <si>
    <t>" TP1  km 0,310 " (6*1,4)*7,9/1000</t>
  </si>
  <si>
    <t>" TP2  km 0,567 " (6*1,4)*7,9/1000</t>
  </si>
  <si>
    <t>" TP3  km 0,703 " (6*1,4)*7,9/1000</t>
  </si>
  <si>
    <t>" TP4  km 0,815 " (6*1,4)*7,9/1000</t>
  </si>
  <si>
    <t>" TP5  km 1,028 " (6*1,4)*7,9/1000</t>
  </si>
  <si>
    <t>" TP6  km 1,200 " (7*1,4)*7,9/1000</t>
  </si>
  <si>
    <t>" TP7  km 1,598 " (6*1,4)*7,9/1000</t>
  </si>
  <si>
    <t>" TP8  km 1,875 " (6*1,4)*7,9/1000</t>
  </si>
  <si>
    <t>" TP9  km 2,110 " (6*1,4)*7,9/1000</t>
  </si>
  <si>
    <t>" TP10  km 2,490 " (6*1,4)*7,9/1000</t>
  </si>
  <si>
    <t>" TP11  km 2,608 " (6*1,4)*7,9/1000</t>
  </si>
  <si>
    <t>"výztuž podkladního betonu hospodářského propustku z kari 8/100/100"</t>
  </si>
  <si>
    <t>" HP3  km 0,120  - vlevo" (7*1)*7,9/1000</t>
  </si>
  <si>
    <t>" HP4  km 0,397  - vlevo" (7*1)*7,9/1000</t>
  </si>
  <si>
    <t>" HP5  km 1,398  - vlevo" (9*1)*7,9/1000</t>
  </si>
  <si>
    <t>" HP6  km 1,805  - vlevo" (7*1)*7,9/1000</t>
  </si>
  <si>
    <t>" HP7  km 1,958  - vlevo" (8*1)*7,9/1000</t>
  </si>
  <si>
    <t>" HP8  km 2,062  - vlevo" (8*1)*7,9/1000</t>
  </si>
  <si>
    <t>" HP9  km 3,244  - vlevo" (8*1)*7,9/1000</t>
  </si>
  <si>
    <t>44</t>
  </si>
  <si>
    <t>291211111</t>
  </si>
  <si>
    <t>Zřízení zpevněné plochy ze silničních panelů osazených do lože tl. 50 mm z kameniva</t>
  </si>
  <si>
    <t>242228792</t>
  </si>
  <si>
    <t>"panely"</t>
  </si>
  <si>
    <t>624</t>
  </si>
  <si>
    <t>45</t>
  </si>
  <si>
    <t>M</t>
  </si>
  <si>
    <t>593811830</t>
  </si>
  <si>
    <t xml:space="preserve">panel silniční 300x100x21,5 cm, 20t- jednorázové </t>
  </si>
  <si>
    <t>389617031</t>
  </si>
  <si>
    <t>""panely"</t>
  </si>
  <si>
    <t>" CO7  km 1,391 - 1,428 " 2*1</t>
  </si>
  <si>
    <t>" CO8  km 1,598 - 1,645 " 2*1</t>
  </si>
  <si>
    <t>" CO9  km 0,113 - 0,142 " 2*1</t>
  </si>
  <si>
    <t>" CO10  km 0,703 - 0,745 " 2*1</t>
  </si>
  <si>
    <t>46</t>
  </si>
  <si>
    <t>593813380</t>
  </si>
  <si>
    <t>panel silniční 300 x 199 x 21,5 cm, 20t</t>
  </si>
  <si>
    <t>-659730527</t>
  </si>
  <si>
    <t>" CO7  km 1,391 - 1,428 " 2*12</t>
  </si>
  <si>
    <t>" CO8  km 1,598 - 1,645 "2*15</t>
  </si>
  <si>
    <t>" CO9  km 0,113 - 0,142 " 2*9</t>
  </si>
  <si>
    <t>" CO10  km 0,703 - 0,745 " 2*14</t>
  </si>
  <si>
    <t>Vodorovné konstrukce</t>
  </si>
  <si>
    <t>47</t>
  </si>
  <si>
    <t>451315125</t>
  </si>
  <si>
    <t>Podkladní a výplňové vrstvy z betonu prostého tloušťky do 150 mm, z betonu C 16/20</t>
  </si>
  <si>
    <t>-1857859148</t>
  </si>
  <si>
    <t>"podkladní beton pro potrubí trubního propustku"</t>
  </si>
  <si>
    <t>48</t>
  </si>
  <si>
    <t>463211152</t>
  </si>
  <si>
    <t>Rovnanina z lomového kamene neupraveného pro podélné i příčné objekty objemu přes 3 m3, z kamene tříděného, s urovnáním líce a vyklínováním spár úlomky kamene hmotnost jednotlivých kamenů přes 80 do 200 kg</t>
  </si>
  <si>
    <t>-404810500</t>
  </si>
  <si>
    <t>"opevnění nátoku a výtoku trubního a hospodářského propustku"</t>
  </si>
  <si>
    <t>49</t>
  </si>
  <si>
    <t>467951230</t>
  </si>
  <si>
    <t>Práh dřevěný z výřezů pro stavební účely zajištění na vzdušné straně pilotami D od 150 do 190 mm, délky od 1,5 do 1,8 m, zaraženými v osové vzdálenosti od 1 do 3 m dvojitý z kulatiny D přes 290 do 400 mm</t>
  </si>
  <si>
    <t>-342862542</t>
  </si>
  <si>
    <t>"stabilizace opevnění trubních propustků"</t>
  </si>
  <si>
    <t>" TP4  km 0,815 " 3</t>
  </si>
  <si>
    <t>" TP7  km 1,598 " 3</t>
  </si>
  <si>
    <t>" TP8  km 1,875 " 3</t>
  </si>
  <si>
    <t>" TP9  km 2,110 " 3</t>
  </si>
  <si>
    <t>Komunikace</t>
  </si>
  <si>
    <t>50</t>
  </si>
  <si>
    <t>564671111</t>
  </si>
  <si>
    <t>Podklad z kameniva hrubého drceného vel. 63-125 mm, s rozprostřením a zhutněním, po zhutnění tl. 250 mm</t>
  </si>
  <si>
    <t>213510176</t>
  </si>
  <si>
    <t>"I. Ložní vrstva v místech rozšíření"</t>
  </si>
  <si>
    <t>" CO4  km 0,000 - 3,398  - vpravo" 1,3*3398</t>
  </si>
  <si>
    <t>51</t>
  </si>
  <si>
    <t>564751111</t>
  </si>
  <si>
    <t>Podklad nebo kryt z kameniva hrubého drceného vel. 32-63 mm s rozprostřením a zhutněním, po zhutnění tl. 150 mm</t>
  </si>
  <si>
    <t>303736687</t>
  </si>
  <si>
    <t>"II. Ložní vrstva v místech rozšíření"</t>
  </si>
  <si>
    <t>" CO4  km 0,000 - 3,398  - vpravo" 1,05*3398</t>
  </si>
  <si>
    <t>52</t>
  </si>
  <si>
    <t>564761111</t>
  </si>
  <si>
    <t>Podklad nebo kryt z kameniva hrubého drceného vel. 32-63 mm s rozprostřením a zhutněním, po zhutnění tl. 200 mm</t>
  </si>
  <si>
    <t>1578717314</t>
  </si>
  <si>
    <t>"zpevnění nájezdů"</t>
  </si>
  <si>
    <t>"zpevnění skládek dřeva"</t>
  </si>
  <si>
    <t>564831111</t>
  </si>
  <si>
    <t>Podklad ze štěrkodrti ŠD s rozprostřením a zhutněním, po zhutnění tl. 100 mm</t>
  </si>
  <si>
    <t>1156297890</t>
  </si>
  <si>
    <t>54</t>
  </si>
  <si>
    <t>564861111</t>
  </si>
  <si>
    <t>Podklad ze štěrkodrti ŠD s rozprostřením a zhutněním, po zhutnění tl. 200 mm</t>
  </si>
  <si>
    <t>-2038270969</t>
  </si>
  <si>
    <t>55</t>
  </si>
  <si>
    <t>565145121</t>
  </si>
  <si>
    <t>Asfaltový beton vrstva podkladní ACP 16 (obalované kamenivo střednězrnné - OKS) s rozprostřením a zhutněním v pruhu šířky přes 3 m, po zhutnění tl. 60 mm</t>
  </si>
  <si>
    <t>-163362519</t>
  </si>
  <si>
    <t>"I. Podkladní vrstva"</t>
  </si>
  <si>
    <t>" C2  km 0,000 - 3,398 " 3,61*3398*1,05</t>
  </si>
  <si>
    <t>56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</si>
  <si>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</si>
  <si>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</si>
  <si>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-719228627</t>
  </si>
  <si>
    <t>"frézování stávajícího povrchu s doplnění ŠD fr. 0-32 mm"</t>
  </si>
  <si>
    <t>" CO2  km 0,000 - 3,398 " 3398*3,35*1,05</t>
  </si>
  <si>
    <t>57</t>
  </si>
  <si>
    <t>569831111</t>
  </si>
  <si>
    <t>Zpevnění krajnic nebo komunikací pro pěší s rozprostřením a zhutněním, po zhutnění štěrkodrtí tl. 100 mm</t>
  </si>
  <si>
    <t>-799158447</t>
  </si>
  <si>
    <t>"zpevnění krajnic"</t>
  </si>
  <si>
    <t>" KZ1  km 0,000 - 3,398 " (0,2*3398*2)*2</t>
  </si>
  <si>
    <t>" N27  km 3,363  - vlevo" (31*0,2*2)*2</t>
  </si>
  <si>
    <t>58</t>
  </si>
  <si>
    <t>573211109</t>
  </si>
  <si>
    <t>Postřik spojovací PS bez posypu kamenivem z asfaltu silničního, v množství 0,50 kg/m2</t>
  </si>
  <si>
    <t>-821701844</t>
  </si>
  <si>
    <t>"na stávající povrch"</t>
  </si>
  <si>
    <t>" C3  km 0,000 - 3,398 " 3,61*3398*1,05</t>
  </si>
  <si>
    <t>"na ACP16"</t>
  </si>
  <si>
    <t>" C1  km 0,000 - 3,398 " 3,55*3398*1,05</t>
  </si>
  <si>
    <t>" N1  km 0,000  - vlevo" 121</t>
  </si>
  <si>
    <t>" N2  km 0,000  - vpravo" 116</t>
  </si>
  <si>
    <t>"rozšíření v místech nájezdů a skládek"</t>
  </si>
  <si>
    <t>" N1  km 0,000  - vlevo" 8*0,5</t>
  </si>
  <si>
    <t>" N2  km 0,000  - vpravo" 8*0,5</t>
  </si>
  <si>
    <t>" N3  km 0,120  - vlevo" 7*0,5</t>
  </si>
  <si>
    <t>" N4  km 0,120  - vpravo" 7*0,5</t>
  </si>
  <si>
    <t>" N5  km 0,192  - vpravo" 9*0,5</t>
  </si>
  <si>
    <t>" N6  km 0,314  - vlevo" 7*0,5</t>
  </si>
  <si>
    <t>" N7  km 0,397  - vlevo" 7*0,5</t>
  </si>
  <si>
    <t>" N8  km 0,440  - vpravo" 13*0,5</t>
  </si>
  <si>
    <t>" N9  km 0,570  - vlevo" 7*0,5</t>
  </si>
  <si>
    <t>" N10  km 0,714  - vpravo" 13*0,5</t>
  </si>
  <si>
    <t>" N11  km 0,719  - vlevo" 13*0,5</t>
  </si>
  <si>
    <t>" N12  km 0,827  - vlevo" 7*0,5</t>
  </si>
  <si>
    <t>" N13  km 1,035  - vlevo" 12*0,5</t>
  </si>
  <si>
    <t>" N14  km 1,158  - vpravo" 14*0,5</t>
  </si>
  <si>
    <t>" N15  km 1,398  - vlevo" 8*0,5</t>
  </si>
  <si>
    <t>" N16  km 1,606  - vlevo" 10*0,5</t>
  </si>
  <si>
    <t>" N17  km 1,638  - vpravo" 14*0,5</t>
  </si>
  <si>
    <t>" N18  km 1,805  - vlevo" 7*0,5</t>
  </si>
  <si>
    <t>" N19  km 1,958  - vlevo" 7*0,5</t>
  </si>
  <si>
    <t>" N20  km 2,062  - vlevo" 7*0,5</t>
  </si>
  <si>
    <t>" N21  km 2,342  - vpravo" 7*0,5</t>
  </si>
  <si>
    <t>" N22  km 2,375  - vpravo" 7*0,5</t>
  </si>
  <si>
    <t>" N23  km 2,577  - vpravo" 10*0,5</t>
  </si>
  <si>
    <t>" N24  km 2,628  - vlevo" 7*0,5</t>
  </si>
  <si>
    <t>" N25  km 2,711  - vpravo" 18*0,5</t>
  </si>
  <si>
    <t>" N26  km 3,244  - vlevo" 7*0,5</t>
  </si>
  <si>
    <t>" N27  km 3,363  - vlevo" 12,6*0,5</t>
  </si>
  <si>
    <t>" N28  km 0,275  - vpravo" 7*0,5</t>
  </si>
  <si>
    <t>" S1  km 0,126 - 0,142  - vpravo" 5*0,5</t>
  </si>
  <si>
    <t>" S2  km 0,400 - 0,474  - vpravo" 7*0,5</t>
  </si>
  <si>
    <t>" S3  km 0,574 - 0,604  - vlevo" 7*0,5</t>
  </si>
  <si>
    <t>" S4  km 0,715 - 0,745  - vpravo" 7*0,5</t>
  </si>
  <si>
    <t>" S5  km 1,165 - 1,195  - vpravo" 7*0,5</t>
  </si>
  <si>
    <t>" S6  km 1,613 - 1,628  - vpravo" 7*0,5</t>
  </si>
  <si>
    <t>" S7  km 2,380 - 2,405  - vpravo" 7*0,5</t>
  </si>
  <si>
    <t>" S8  km 1,398 - 1,428  - vpravo" 7*0,5</t>
  </si>
  <si>
    <t>" S9  km 1,805 - 1,845  - vlevo" 7*0,5</t>
  </si>
  <si>
    <t>59</t>
  </si>
  <si>
    <t>577144121</t>
  </si>
  <si>
    <t>Asfaltový beton vrstva obrusná ACO 11 (ABS) s rozprostřením a se zhutněním z nemodifikovaného asfaltu v pruhu šířky přes 3 m tř. I, po zhutnění tl. 50 mm</t>
  </si>
  <si>
    <t>-1424594708</t>
  </si>
  <si>
    <t>"obrusná vrstva"</t>
  </si>
  <si>
    <t>60</t>
  </si>
  <si>
    <t>R1603</t>
  </si>
  <si>
    <t>Podklad ze štěrkodrtě fr. 0-32 mm, tl. 80 mm po zhutnění</t>
  </si>
  <si>
    <t>916300489</t>
  </si>
  <si>
    <t xml:space="preserve">Poznámka k položce:
Obsahem položky je kompletní dodávka včetně montáže podkladní vrstvy komunikace z ŠD fr. 0-32 mm, 
Součásti položky je např.: vodorovná doprava, ŠD fr. 0-32, v kvalitě dle projektové dokumentace, zabudování, přesun po staveništi, hutnění, kropení, vyprofilování do požadovaných sklonů, atd. </t>
  </si>
  <si>
    <t>"Propadová vrstva na HDK - v místech rozšíření"</t>
  </si>
  <si>
    <t>61</t>
  </si>
  <si>
    <t>R16031</t>
  </si>
  <si>
    <t>Podklad ze štěrkodrtě fr. 0-32 mm, tl. 50 mm po zhutnění</t>
  </si>
  <si>
    <t>132055160</t>
  </si>
  <si>
    <t>"separační vrstva v místech rozšíření"</t>
  </si>
  <si>
    <t>" CO4  km 0,000 - 3,398  - vpravo" 1,35*3398</t>
  </si>
  <si>
    <t>62</t>
  </si>
  <si>
    <t>R1608</t>
  </si>
  <si>
    <t>Podklad ze štěrkodrtě fr. 0-32 mm, tl. 100 mm po zhutnění</t>
  </si>
  <si>
    <t>-1605113305</t>
  </si>
  <si>
    <t>"III. Podkladní vrstva - v místech rozšíření"</t>
  </si>
  <si>
    <t>" CO4  km 0,000 - 3,398  - vpravo" (0,9+0,5)*3398</t>
  </si>
  <si>
    <t>Ostatní konstrukce a práce-bourání</t>
  </si>
  <si>
    <t>63</t>
  </si>
  <si>
    <t>911331111</t>
  </si>
  <si>
    <t>Silniční svodidlo s osazením sloupků zaberaněním ocelové úroveň zádržnosti N2 vzdálenosti sloupků do 2 m jednostranné JSAM-4/N2</t>
  </si>
  <si>
    <t>-878921212</t>
  </si>
  <si>
    <t>"svodidla"</t>
  </si>
  <si>
    <t>" SD1  km 1,770 - 1,800  - vpravo" 30</t>
  </si>
  <si>
    <t>64</t>
  </si>
  <si>
    <t>911331411</t>
  </si>
  <si>
    <t>Silniční svodidlo s osazením sloupků zaberaněním ocelové náběh jednostranný, délky do 4 m</t>
  </si>
  <si>
    <t>-1816984710</t>
  </si>
  <si>
    <t>"náběhy"</t>
  </si>
  <si>
    <t>2*2</t>
  </si>
  <si>
    <t>65</t>
  </si>
  <si>
    <t>912221111</t>
  </si>
  <si>
    <t>Montáž směrového sloupku ocelového pružného ručním beraněním silničního</t>
  </si>
  <si>
    <t>CS ÚRS 2015 01</t>
  </si>
  <si>
    <t>-588458883</t>
  </si>
  <si>
    <t>"směrové sloupky v místech sjezdu"</t>
  </si>
  <si>
    <t>66</t>
  </si>
  <si>
    <t>404451650</t>
  </si>
  <si>
    <t>Sloupek Z11c,d</t>
  </si>
  <si>
    <t>1270780262</t>
  </si>
  <si>
    <t>67</t>
  </si>
  <si>
    <t>919112223</t>
  </si>
  <si>
    <t>Řezání dilatačních spár v živičném krytu vytvoření komůrky pro těsnící zálivku šířky 15 mm, hloubky 30 mm</t>
  </si>
  <si>
    <t>841142493</t>
  </si>
  <si>
    <t>68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</si>
  <si>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</si>
  <si>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</si>
  <si>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1797261134</t>
  </si>
  <si>
    <t>69</t>
  </si>
  <si>
    <t>919551112</t>
  </si>
  <si>
    <t>Zřízení propustku z trub plastových polyetylenových rýhovaných (např. typ Pecor Optima) se spojkami nebo s hrdlem DN 400 mm</t>
  </si>
  <si>
    <t>553091719</t>
  </si>
  <si>
    <t>"potrubí hospodářského propustku"</t>
  </si>
  <si>
    <t>70</t>
  </si>
  <si>
    <t>562411110</t>
  </si>
  <si>
    <t>Korugované potrubí DN400, SN12</t>
  </si>
  <si>
    <t>1616556376</t>
  </si>
  <si>
    <t>Poznámka k položce:
Obsahem položky je korugované potrubí DN 400, SN 12 s hladkou
vnitřní stěnou. V případě, že bude potrubí kratší než 6 m, bude
oceněno výhradně potrubí bezhrdlové.</t>
  </si>
  <si>
    <t>54*1,015 'Přepočtené koeficientem množství</t>
  </si>
  <si>
    <t>71</t>
  </si>
  <si>
    <t>919551114</t>
  </si>
  <si>
    <t>Zřízení propustku z trub plastových polyetylenových rýhovaných (např. typ Pecor Optima) se spojkami nebo s hrdlem DN 600 mm</t>
  </si>
  <si>
    <t>150948176</t>
  </si>
  <si>
    <t>"potrubí trubního propustku"</t>
  </si>
  <si>
    <t>72</t>
  </si>
  <si>
    <t>562411130</t>
  </si>
  <si>
    <t>Korugované potrubí DN 600</t>
  </si>
  <si>
    <t>1676960779</t>
  </si>
  <si>
    <t>Poznámka k položce:
Obsahem položky je korugované potrubí DN 600, SN 10 s hladkou
vnitřní stěnou. V případě, že bude potrubí kratší než 6 m, bude
oceněno výhradně potrubí bezhrdlové.</t>
  </si>
  <si>
    <t>67*1,015 'Přepočtené koeficientem množství</t>
  </si>
  <si>
    <t>73</t>
  </si>
  <si>
    <t>919721222</t>
  </si>
  <si>
    <t>Geomříž pro vyztužení asfaltového povrchu ze skelných vláken s geotextilií, podélná pevnost v tahu 50 kN/m</t>
  </si>
  <si>
    <t>-686238022</t>
  </si>
  <si>
    <t>"vyztužení v místech rozšíření vozovky"</t>
  </si>
  <si>
    <t>" CO4  km 0,000 - 3,398  - vpravo" 1,8*3398</t>
  </si>
  <si>
    <t>74</t>
  </si>
  <si>
    <t>919731122</t>
  </si>
  <si>
    <t>Zarovnání styčné plochy podkladu nebo krytu podél vybourané části komunikace nebo zpevněné plochy živičné tl. přes 50 do 100 mm</t>
  </si>
  <si>
    <t>-956258967</t>
  </si>
  <si>
    <t>"těsnění v místech plynulého navázání na přilehlou vozovku"</t>
  </si>
  <si>
    <t>" ZU1  km 0,000 " 4</t>
  </si>
  <si>
    <t>" KU1  km 3,398 " 8+14</t>
  </si>
  <si>
    <t>75</t>
  </si>
  <si>
    <t>936561111</t>
  </si>
  <si>
    <t>Podkladní a krycí vrstvy trubních propustků nebo překopů cest z kameniva drceného</t>
  </si>
  <si>
    <t>-493311026</t>
  </si>
  <si>
    <t>"zásyp překopu trubního propustku"</t>
  </si>
  <si>
    <t>" TP1  km 0,310 " 6*2*0,4</t>
  </si>
  <si>
    <t>" TP2  km 0,567 " 6*2*0,4</t>
  </si>
  <si>
    <t>" TP3  km 0,703 " 6*2*0,4</t>
  </si>
  <si>
    <t>" TP4  km 0,815 " 6*2*0,4</t>
  </si>
  <si>
    <t>" TP5  km 1,028 " 6*2*0,4</t>
  </si>
  <si>
    <t>" TP6  km 1,200 " 7*2*0,4</t>
  </si>
  <si>
    <t>" TP7  km 1,598 " 6*2*0,4</t>
  </si>
  <si>
    <t>" TP8  km 1,875 " 6*2*0,4</t>
  </si>
  <si>
    <t>" TP9  km 2,110 " 6*2*0,4</t>
  </si>
  <si>
    <t>" TP10  km 2,490 " 6*2*0,4</t>
  </si>
  <si>
    <t>" TP11  km 2,608 " 6*2*0,4</t>
  </si>
  <si>
    <t>"zásyp překopu hospodářského propustku"</t>
  </si>
  <si>
    <t>" HP3  km 0,120  - vlevo" 7*1,5*0,3</t>
  </si>
  <si>
    <t>" HP4  km 0,397  - vlevo" 7*1,5*0,3</t>
  </si>
  <si>
    <t>" HP5  km 1,398  - vlevo" 9*1,5*0,3</t>
  </si>
  <si>
    <t>" HP6  km 1,805  - vlevo" 7*1,5*0,3</t>
  </si>
  <si>
    <t>" HP7  km 1,958  - vlevo" 8*1,5*0,3</t>
  </si>
  <si>
    <t>" HP8  km 2,062  - vlevo" 8*1,5*0,3</t>
  </si>
  <si>
    <t>" HP9  km 3,244  - vlevo" 8*1,5*0,3</t>
  </si>
  <si>
    <t>76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</si>
  <si>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</si>
  <si>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</si>
  <si>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-1562959045</t>
  </si>
  <si>
    <t>"čištění stávajících příkopů"</t>
  </si>
  <si>
    <t>" P1  km 0,006 - 0,120  - vlevo" 114+5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</si>
  <si>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</si>
  <si>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</si>
  <si>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1316039757</t>
  </si>
  <si>
    <t>"čištění stávajících příkopů</t>
  </si>
  <si>
    <t>" P6  km 0,870 - 1,028  - vlevo" 158+5</t>
  </si>
  <si>
    <t>" P11  km 2,110 - 2,400  - vlevo" 290+10</t>
  </si>
  <si>
    <t>78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</si>
  <si>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</si>
  <si>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</si>
  <si>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807912675</t>
  </si>
  <si>
    <t>" P2  km 0,120 - 0,310  - vlevo" 190+5</t>
  </si>
  <si>
    <t>" P3  km 0,317 - 0,567  - vlevo" 250+10</t>
  </si>
  <si>
    <t>" P4  km 0,605 - 0,703  - vlevo" 98</t>
  </si>
  <si>
    <t>" P5  km 0,730 - 0,815  - vlevo" 85</t>
  </si>
  <si>
    <t>" P7  km 1,041 - 1,200  - vlevo" 159+5</t>
  </si>
  <si>
    <t>" P8  km 1,200 - 1,598  - vlevo" 398+10</t>
  </si>
  <si>
    <t>" P9  km 1,613 - 1,855  - vlevo" 242+5</t>
  </si>
  <si>
    <t>" P10  km 1,875 - 2,110  - vlevo" 235+5</t>
  </si>
  <si>
    <t>" P12  km 2,400 - 2,490  - vlevo" 90</t>
  </si>
  <si>
    <t>" P13  km 2,490 - 2,608  - vlevo" 118+5</t>
  </si>
  <si>
    <t>" P14  km 2,641 - 2,739  - vlevo" 98</t>
  </si>
  <si>
    <t>" P15  km 2,960 - 3,050  - vlevo" 90</t>
  </si>
  <si>
    <t>" P16  km 3,140 - 3,282  - vlevo" 142+5</t>
  </si>
  <si>
    <t>" P17  km 3,285 - 3,329  - vpravo" 44</t>
  </si>
  <si>
    <t>"příkopy na nájezdech"</t>
  </si>
  <si>
    <t>" N6  km 0,314  - vlevo" 5</t>
  </si>
  <si>
    <t>" N9  km 0,570  - vlevo" 5</t>
  </si>
  <si>
    <t>" N11  km 0,719  - vlevo" 5</t>
  </si>
  <si>
    <t>" N13  km 1,035  - vlevo" 13</t>
  </si>
  <si>
    <t>" N19  km 1,958  - vlevo" 10</t>
  </si>
  <si>
    <t>" N20  km 2,062  - vlevo" 10</t>
  </si>
  <si>
    <t>" N26  km 3,244  - vlevo" 5</t>
  </si>
  <si>
    <t>" N3  km 0,120  - vlevo" 5</t>
  </si>
  <si>
    <t>" N15  km 1,398  - vlevo" 15</t>
  </si>
  <si>
    <t>" N16  km 1,606  - vlevo" 15</t>
  </si>
  <si>
    <t>79</t>
  </si>
  <si>
    <t>938908411</t>
  </si>
  <si>
    <t>Čištění vozovek splachováním vodou povrchu podkladu nebo krytu živičného, betonového nebo dlážděného</t>
  </si>
  <si>
    <t>-1090050990</t>
  </si>
  <si>
    <t>"čištění stávajícího povrchu"</t>
  </si>
  <si>
    <t>" C3  km 0,000 - 3,398 " (3,61*3398*1,05)*2</t>
  </si>
  <si>
    <t>" N27  km 3,363  - vlevo" 167*2</t>
  </si>
  <si>
    <t>" N1  km 0,000  - vlevo" 121*2</t>
  </si>
  <si>
    <t>" N2  km 0,000  - vpravo" 116*2</t>
  </si>
  <si>
    <t>80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</si>
  <si>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</si>
  <si>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</si>
  <si>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1835586264</t>
  </si>
  <si>
    <t>" C3  km 0,000 - 3,398 " (3,61*3398*1,05)*4</t>
  </si>
  <si>
    <t>" N27  km 3,363  - vlevo" 167*4</t>
  </si>
  <si>
    <t>" N1  km 0,000  - vlevo" 121*4</t>
  </si>
  <si>
    <t>" N2  km 0,000  - vpravo" 116*4</t>
  </si>
  <si>
    <t>81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</si>
  <si>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</si>
  <si>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</si>
  <si>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921590024</t>
  </si>
  <si>
    <t>"stržení krajnic"</t>
  </si>
  <si>
    <t>" K1  km 0,000 - 3,398 " 0,5*3398*2</t>
  </si>
  <si>
    <t>82</t>
  </si>
  <si>
    <t>962021112</t>
  </si>
  <si>
    <t>Bourání mostních konstrukcí zdiva a pilířů z kamene nebo cihel</t>
  </si>
  <si>
    <t>1990262551</t>
  </si>
  <si>
    <t>"bourání objektů trubního propustku"</t>
  </si>
  <si>
    <t>" TP2  km 0,567 " 2*1,25</t>
  </si>
  <si>
    <t>" TP7  km 1,598 " 2*1,25</t>
  </si>
  <si>
    <t>" TP9  km 2,110 " 2*1,25</t>
  </si>
  <si>
    <t>" TP10  km 2,490 " 2*1,25</t>
  </si>
  <si>
    <t>" TP11  km 2,608 " 2*1,25</t>
  </si>
  <si>
    <t>83</t>
  </si>
  <si>
    <t>962041211</t>
  </si>
  <si>
    <t>Bourání mostních konstrukcí zdiva a pilířů z prostého betonu</t>
  </si>
  <si>
    <t>-1521682793</t>
  </si>
  <si>
    <t>84</t>
  </si>
  <si>
    <t>966008113</t>
  </si>
  <si>
    <t>Bourání trubního propustku s odklizením a uložením vybouraného materiálu na skládku na vzdálenost do 3 m nebo s naložením na dopravní prostředek z trub DN přes 500 do 800 mm</t>
  </si>
  <si>
    <t>-86729650</t>
  </si>
  <si>
    <t>"bourání stávajícího potrubí trubních propustků"</t>
  </si>
  <si>
    <t>" TP2  km 0,567 " 5</t>
  </si>
  <si>
    <t>" TP7  km 1,598 " 5</t>
  </si>
  <si>
    <t>85</t>
  </si>
  <si>
    <t>R1601</t>
  </si>
  <si>
    <t>Čelo trubního propustku DN 600 až 800, dodávka včetně montáže</t>
  </si>
  <si>
    <t>527294086</t>
  </si>
  <si>
    <t>Poznámka k položce:
Obsahem položky je kompletní dodávka včetně montáže čela trubního propustku. Součásti položky je např.: podkladní beton z betonu C16/20, XC1, S1, betonový základ z beton C25/30, XF3, S4, roxor 20 mm, režné zdivo z lomového kamene, spárovací hmoty, malty, potěry, montáž, doprava, atd.</t>
  </si>
  <si>
    <t>"čelo trubního propustku"</t>
  </si>
  <si>
    <t>" TP1  km 0,310 " 1</t>
  </si>
  <si>
    <t>" TP2  km 0,567 " 1</t>
  </si>
  <si>
    <t>" TP3  km 0,703 " 1</t>
  </si>
  <si>
    <t>" TP4  km 0,815 " 1</t>
  </si>
  <si>
    <t>" TP5  km 1,028 " 1</t>
  </si>
  <si>
    <t>" TP6  km 1,200 " 1</t>
  </si>
  <si>
    <t>" TP7  km 1,598 " 1</t>
  </si>
  <si>
    <t>" TP8  km 1,875 " 1</t>
  </si>
  <si>
    <t>" TP9  km 2,110 " 1</t>
  </si>
  <si>
    <t>" TP10  km 2,490 " 1</t>
  </si>
  <si>
    <t>" TP11  km 2,608 " 1</t>
  </si>
  <si>
    <t>86</t>
  </si>
  <si>
    <t>R1602</t>
  </si>
  <si>
    <t>Jímka trubního propustku DN 600 až 800, dodávka včetně montáže</t>
  </si>
  <si>
    <t>-1426792285</t>
  </si>
  <si>
    <t>Poznámka k položce:
Obsahem položky je kompletní dodávka včetně montáže jímky trubního propustku. Součásti položky je např.: podkladní beton z betonu C16/20, XC1, S1, betonový základ z beton C25/30, XF3, S4, roxor 20 mm, režné zdivo z lomového kamene, kamenná dlažba, spárovací hmoty, malty, potěry, montáž, doprava, atd.</t>
  </si>
  <si>
    <t>"jímka trubního propustku"</t>
  </si>
  <si>
    <t>87</t>
  </si>
  <si>
    <t>R1604</t>
  </si>
  <si>
    <t>Dopravní značení B11, dodávka včetně montáže</t>
  </si>
  <si>
    <t>1071148406</t>
  </si>
  <si>
    <t>Poznámka k položce:
Obsahem této položky je kompletní dodávka, včetně montáže. V položce je zahrnuto: zemní práce, betonová patka, sloupek, značení, nátěr, atd....</t>
  </si>
  <si>
    <t>"před závorou"</t>
  </si>
  <si>
    <t>88</t>
  </si>
  <si>
    <t>R1606</t>
  </si>
  <si>
    <t>Dopravní značení E13, dodávka včetně montáže</t>
  </si>
  <si>
    <t>280080024</t>
  </si>
  <si>
    <t>Poznámka k položce:
Obsahem této položky je kompletní dodávka, včetně montáže. .</t>
  </si>
  <si>
    <t>"mimo ŠLP Křtiny"</t>
  </si>
  <si>
    <t>89</t>
  </si>
  <si>
    <t>R1607</t>
  </si>
  <si>
    <t>Dopravní značení P6, dodávka včetně montáže</t>
  </si>
  <si>
    <t>-313689774</t>
  </si>
  <si>
    <t>"na konci úpravy"</t>
  </si>
  <si>
    <t>90</t>
  </si>
  <si>
    <t>R1614</t>
  </si>
  <si>
    <t>Obsahem této položky je kompletní dodávka, včetně montáže. V položce je zahrnuto: čištění potrubí, odstranění organických nečistot na čele, čištění vtokové jímky, pročištění výtoku a nátoku, vodorovná doprava materiálu včetně uložení na skládce, atd....</t>
  </si>
  <si>
    <t>1163517511</t>
  </si>
  <si>
    <t>Poznámka k položce:
Obsahem této položky je kompletní dodávka, včetně montáže. V položce je zahrnuto: čištění potrubí, odstranění organických nečistot na čele, čištění vtokové jímky, pročištění výtoku a nátoku, vodorovná doprava materiálu včetně uložení na skládce, atd....</t>
  </si>
  <si>
    <t>"čištění stávajících propustků"</t>
  </si>
  <si>
    <t>" HP1  km 0,000  - vlevo" 13</t>
  </si>
  <si>
    <t>" HP2  km 0,000  - vpravo" 13</t>
  </si>
  <si>
    <t>91</t>
  </si>
  <si>
    <t>R1615</t>
  </si>
  <si>
    <t>Obnova zábradlí mostní konstrukce</t>
  </si>
  <si>
    <t>1766363194</t>
  </si>
  <si>
    <t>Poznámka k položce:
Součásti položky je kompletní dodávka včetně montáže. 
Obsahem položky je např.:odstranění stávající konstrukce zábradlí, dodávka a montáž zábradlí nového, nátěry modré barvy, doprava, atd...</t>
  </si>
  <si>
    <t>"obnova zábradlí"</t>
  </si>
  <si>
    <t>" M1  km 3,282  - obě strany" 2*5</t>
  </si>
  <si>
    <t>92</t>
  </si>
  <si>
    <t>R1616</t>
  </si>
  <si>
    <t>Čelo hospodářského propustku DN 400, dodávka včetně montáže</t>
  </si>
  <si>
    <t>-356528404</t>
  </si>
  <si>
    <t>Poznámka k položce:
Obsahem položky je kompletní dodávka včetně montáže čela hospodářského propustku. Součásti položky je např.: podkladní beton z betonu C16/20, XC1, S1, betonový základ z beton C25/30, XF3, S4, roxor 20 mm, režné zdivo z lomového kamene, spárovací hmoty, malty, potěry, montáž, doprava, atd.</t>
  </si>
  <si>
    <t>"čela hospodářského propustku"</t>
  </si>
  <si>
    <t>" HP3  km 0,120  - vlevo" 2</t>
  </si>
  <si>
    <t>" HP4  km 0,397  - vlevo" 2</t>
  </si>
  <si>
    <t>" HP5  km 1,398  - vlevo" 2</t>
  </si>
  <si>
    <t>" HP6  km 1,805  - vlevo" 2</t>
  </si>
  <si>
    <t>" HP7  km 1,958  - vlevo" 2</t>
  </si>
  <si>
    <t>" HP8  km 2,062  - vlevo" 2</t>
  </si>
  <si>
    <t>" HP9  km 3,244  - vlevo" 2</t>
  </si>
  <si>
    <t>93</t>
  </si>
  <si>
    <t>RG10</t>
  </si>
  <si>
    <t>Obetonování trubního propustku betonem C25/30, XF3, konzistence S4.</t>
  </si>
  <si>
    <t>1957260063</t>
  </si>
  <si>
    <t xml:space="preserve">Poznámka k položce:
Obsahem položky je obetonování potrubí propustku betonem C25/30, XF3, konzistence S4
Součásti položky je např. bednění, beton, montáž, hutnění, doprava, atd. </t>
  </si>
  <si>
    <t>"obetonování potrubí trubních propustků"</t>
  </si>
  <si>
    <t>" TP1  km 0,310 " (6-1)*1,15</t>
  </si>
  <si>
    <t>" TP2  km 0,567 " (6-1)*1,15</t>
  </si>
  <si>
    <t>" TP3  km 0,703 " (6-1)*1,15</t>
  </si>
  <si>
    <t>" TP4  km 0,815 " (6-1)*1,15</t>
  </si>
  <si>
    <t>" TP5  km 1,028 " (6-1)*1,15</t>
  </si>
  <si>
    <t>" TP6  km 1,200 " (7-1)*1,15</t>
  </si>
  <si>
    <t>" TP7  km 1,598 " (6-1)*1,15</t>
  </si>
  <si>
    <t>" TP8  km 1,875 " (6-1)*1,15</t>
  </si>
  <si>
    <t>" TP9  km 2,110 " (6-1)*1,15</t>
  </si>
  <si>
    <t>" TP10  km 2,490 " (6-1)*1,15</t>
  </si>
  <si>
    <t>" TP11  km 2,608 " (6-1)*1,15</t>
  </si>
  <si>
    <t>"obetonování potrubí hospodářských propustků"</t>
  </si>
  <si>
    <t>" HP3  km 0,120  - vlevo" (7-1)*0,95</t>
  </si>
  <si>
    <t>" HP4  km 0,397  - vlevo" (7-1)*0,95</t>
  </si>
  <si>
    <t>" HP5  km 1,398  - vlevo" (9-1)*0,95</t>
  </si>
  <si>
    <t>" HP6  km 1,805  - vlevo" (7-1)*0,95</t>
  </si>
  <si>
    <t>" HP7  km 1,958  - vlevo" (8-1)*0,95</t>
  </si>
  <si>
    <t>" HP8  km 2,062  - vlevo" (8-1)*0,95</t>
  </si>
  <si>
    <t>" HP9  km 3,244  - vlevo" (8-1)*0,95</t>
  </si>
  <si>
    <t>997</t>
  </si>
  <si>
    <t>Přesun sutě</t>
  </si>
  <si>
    <t>94</t>
  </si>
  <si>
    <t>997013802</t>
  </si>
  <si>
    <t>Poplatek za uložení stavebního odpadu na skládce (skládkovné) železobetonového</t>
  </si>
  <si>
    <t>834619396</t>
  </si>
  <si>
    <t>95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</si>
  <si>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</si>
  <si>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</si>
  <si>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-771900202</t>
  </si>
  <si>
    <t>96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</si>
  <si>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</si>
  <si>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</si>
  <si>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2024823243</t>
  </si>
  <si>
    <t>489,945*48 'Přepočtené koeficientem množství</t>
  </si>
  <si>
    <t>998</t>
  </si>
  <si>
    <t>Přesun hmot</t>
  </si>
  <si>
    <t>97</t>
  </si>
  <si>
    <t>998225111</t>
  </si>
  <si>
    <t>Přesun hmot pro komunikace s krytem z kameniva, monolitickým betonovým nebo živičným dopravní vzdálenost do 200 m jakékoliv délky objektu</t>
  </si>
  <si>
    <t>-1919981156</t>
  </si>
  <si>
    <t>Ostatní</t>
  </si>
  <si>
    <t>999</t>
  </si>
  <si>
    <t>Ostatní náklady</t>
  </si>
  <si>
    <t>98</t>
  </si>
  <si>
    <t>G01</t>
  </si>
  <si>
    <t>Zajištění umístění šítku o povolení stavby</t>
  </si>
  <si>
    <t>kpl</t>
  </si>
  <si>
    <t>111335206</t>
  </si>
  <si>
    <t xml:space="preserve">Poznámka k položce:
Součásti položky je umístění štítku o povolení stavby. 
Obsahem položky je např.: konstrukce pro štítek, doprava, práce a zajištění udržitelnosti po celý průběh stavby, atd. </t>
  </si>
  <si>
    <t>"povolení stavby"</t>
  </si>
  <si>
    <t>99</t>
  </si>
  <si>
    <t>G02</t>
  </si>
  <si>
    <t xml:space="preserve">Oznámení zahájení stavebních prací oblastnímu inspektorátu práce </t>
  </si>
  <si>
    <t>-828803669</t>
  </si>
  <si>
    <t xml:space="preserve">Poznámka k položce:
Obsahem položky je např.: poštovné, doprava, admninistrativní práce, potvrzení o doručení, atd...
</t>
  </si>
  <si>
    <t>"oznámení oblastnímu inspektorátu práce"</t>
  </si>
  <si>
    <t>100</t>
  </si>
  <si>
    <t>G04</t>
  </si>
  <si>
    <t>Vytyčení inženýrských sítí a zařízení včetně admninistrace vyjádření</t>
  </si>
  <si>
    <t>-537248310</t>
  </si>
  <si>
    <t xml:space="preserve">Poznámka k položce:
Součásti položky je vytyčení všech inženýrských sítí a zařížení včetně udržitelnosti/obnově platnosti jednotlivých stanovisek. 
Obsahem položky je např.: vytyčení sítí a zařízení oprávněnými osobami, zajištění udržení platnosti případně obnovení stanovisek, která pozbudou platnosti v období mezi předáním staveniště a vytyčením sítí, zajištění všech nezbytných opatření, jimiž bude předejito porušení jakékoliv inženýrské sítě, protokol o vytyčení, atd... </t>
  </si>
  <si>
    <t>"vytyčení sítí a zařízení"</t>
  </si>
  <si>
    <t>101</t>
  </si>
  <si>
    <t>G05</t>
  </si>
  <si>
    <t>Zajištění ochrany vzrostlých stomů proti poškození</t>
  </si>
  <si>
    <t>-186904422</t>
  </si>
  <si>
    <t xml:space="preserve">Poznámka k položce:
Součásti položky je ochrana sromů v blízkosti stavby a v místech obvodu stavebniště proti poškození. 
Obsahem položky je např.: dřevěné obložení kmenů, ořez větví, ošetření kořenů, podpory, obnova případného oplocení, ochrana náběhů, atd.... </t>
  </si>
  <si>
    <t>"ochrana stromů"</t>
  </si>
  <si>
    <t>102</t>
  </si>
  <si>
    <t>G06</t>
  </si>
  <si>
    <t>Projednání a zajištění zvláštního uživání komunikací a veřejných ploch, včetně dočasného dopravního značení</t>
  </si>
  <si>
    <t>-2049144378</t>
  </si>
  <si>
    <t>Poznámka k položce:
Součásti položky je projednání a zajištění povolení zvláštního užívání komunikací a zpevněných ploch, včetně návrhu, odsouhlasení a umístění dopravního značení.
Obsahem položky je např.: projednání s Policií ČR, správcem komunikace a odborem dopravy, administrativní práce, doprava a montáž značení, dopravní značení, fotodokumentace, návrh značení, atd...</t>
  </si>
  <si>
    <t>"ZÚK a značení"</t>
  </si>
  <si>
    <t>103</t>
  </si>
  <si>
    <t>G10</t>
  </si>
  <si>
    <t>Zpracování včetně aktualizace plánu BOZP</t>
  </si>
  <si>
    <t>-1948978128</t>
  </si>
  <si>
    <t>Poznámka k položce:
Součásti položky je vypracování plánu bezpečnosti a ochrany zdraví při provádění prací včetně jeho případné aktualizace. 
Obsahem položky je např.: Vyhotovení plánu bezpečnosti a ochrany zdraví při práci na staveništi ve smyslu § 15 odstavce 2 zákona č. 309/2006 Sb., který předá zhotovitel objednateli k odsouhlasení při předání a převzetí staveniště. Zajištění plnění povinností dle zákona č. 309/2006 Sb., atd...</t>
  </si>
  <si>
    <t>"BOZP"</t>
  </si>
  <si>
    <t>104</t>
  </si>
  <si>
    <t>G11</t>
  </si>
  <si>
    <t>Zřízení včetně zabezpečení a odstranění staveniště</t>
  </si>
  <si>
    <t>-641212788</t>
  </si>
  <si>
    <t>Poznámka k položce:
Součásti položky je zřízení, zabezpčení a následné odstranění staveniště
Obsahem položky je např.: zařízení staveniště včetně všech nákladů spojených s jeho zřízením, provozem a likvidací, zřízení a projednání potřebných ploch pro zařízení staveniště, skládky materiálu, mezideponie, včetně úhrady poplatků a úpravy povrchu po likvidaci staveniště, osvětlení, oplocení, ostraha, dopravní značení v průběhu stavby, označení staveniště, atd...</t>
  </si>
  <si>
    <t>"staveniště"</t>
  </si>
  <si>
    <t>105</t>
  </si>
  <si>
    <t>G12</t>
  </si>
  <si>
    <t>Oprava, údržba včetně přípravy dotčených komunikací</t>
  </si>
  <si>
    <t>-2027453480</t>
  </si>
  <si>
    <t xml:space="preserve">Poznámka k položce:
Součásti položky je oprava, údržba a příprava dotčených komunikací včetně projednání. 
Obsahem položky je např.: zajištění povolení vjezdu, pasportizace komunikací, oprava do původního stavu, údržba sjízdnosti, příprava pro pojezd stavební techniky, oprava komunikací a ploch v místech deponie, předání vlastníkům zápisem do stavebního deníku, atd... </t>
  </si>
  <si>
    <t>"komunikace"</t>
  </si>
  <si>
    <t>106</t>
  </si>
  <si>
    <t>G14</t>
  </si>
  <si>
    <t>Dokumentace skutečného provedení stavby</t>
  </si>
  <si>
    <t>1009274990</t>
  </si>
  <si>
    <t xml:space="preserve">Poznámka k položce:
Součásti položky je zpracování dokumentace skutečného provedení stavby
Obsahem položky je např.: DSPS v počtu 3 paré+1 CD kompletní DSPS schválené projektantem a stavebním úřadem (v případě, že se jedná o stavbu, která podléhá kolaudaci), atd... </t>
  </si>
  <si>
    <t>"DSPS"</t>
  </si>
  <si>
    <t>107</t>
  </si>
  <si>
    <t>G15</t>
  </si>
  <si>
    <t>Geodetické zaměření dokončené stavby</t>
  </si>
  <si>
    <t>-98330969</t>
  </si>
  <si>
    <t>Poznámka k položce:
Součásti položky je geodetické zaměření dokončené stavby
Obsahem položky je např.: Zpracování a předání geodetického zaměření skutečně provedené stavby odborně způsobilou osobou v oboru zeměměřictví (3 paré + 1 v elektronické formě) objednateli, které bude obsahovat polohopisné a výškopisné zaměření stavby a jejích jednotlivých objektů (situace, podélný profil, příčné profily) s návazností na katastr nemovitostí a projektovou dokumentaci, zaměření nájezdů, skládek, výhyben, trubních a hospodářských propustků, příkopů vozovky, krajnic, včetně součtu jednotlivých ploch konstrukcí (krajnice, obrus, nájezdy...), atd...</t>
  </si>
  <si>
    <t>"zaměření stavby"</t>
  </si>
  <si>
    <t>108</t>
  </si>
  <si>
    <t>G16</t>
  </si>
  <si>
    <t>Zpracování geometrického plánu</t>
  </si>
  <si>
    <t>1387074313</t>
  </si>
  <si>
    <t>Poznámka k položce:
Součásti položky je zajištění návrhu geometrického plánu včetně projednání s vlastníky a souhlasu s dělením pozemku. 
Obsahem položky je např.: zpracování geometrického plánu, projednání s vlastníky pozemků, zajištění souhlasu s dělením pozemku, atd...</t>
  </si>
  <si>
    <t>"geometrák"</t>
  </si>
  <si>
    <t>109</t>
  </si>
  <si>
    <t>G18</t>
  </si>
  <si>
    <t>Statická zatěžovací zkouška</t>
  </si>
  <si>
    <t>711295055</t>
  </si>
  <si>
    <t>Poznámka k položce:
Součásti položky je statická zatěžovací zkouška
Obsahem položky je např.: statická zatěžovací zkouška prováděná akreditovanou laboratoří, vyhodnocení zkoušek, zajištění souladu s ČSN 72 1006, atd...</t>
  </si>
  <si>
    <t>"zemní pláň - v místech rozšíření"</t>
  </si>
  <si>
    <t>"pod asfaltem"</t>
  </si>
  <si>
    <t>110</t>
  </si>
  <si>
    <t>G19</t>
  </si>
  <si>
    <t>Měření tloušťky konstrukce vozovky</t>
  </si>
  <si>
    <t>-680146673</t>
  </si>
  <si>
    <t>Poznámka k položce:
Součásti položky je měření tloušťky konstrukce vozovky
Obsahem položky je např.: geodetické zaměření výšky podkaldu, na který byla měřená vrstva kladena a vrstvy měřené, v rozsahu 5 bodů v profilu, měření po 100 m, příčné řezy s původními výškami (odevzdání před pokládkou měření vrstvy), příčné řezy s výškami měřené vrstvy s porovnáním  hodnot podkladní vrstvy, atd...</t>
  </si>
  <si>
    <t>"počet profilů na trase vozovky"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</si>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</sst>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2" fillId="0" borderId="0" xfId="0" applyFont="1" applyAlignment="1">
      <alignment horizontal="left"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36</v>
      </c>
      <c r="AO17" s="29"/>
      <c r="AP17" s="29"/>
      <c r="AQ17" s="31"/>
      <c r="BE17" s="3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40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41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42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43</v>
      </c>
      <c r="E26" s="54"/>
      <c r="F26" s="55" t="s">
        <v>44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45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46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47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48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50</v>
      </c>
      <c r="U32" s="61"/>
      <c r="V32" s="61"/>
      <c r="W32" s="61"/>
      <c r="X32" s="63" t="s">
        <v>51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17044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LC Padouchová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k.ú. Habrůvka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14.11.2017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Školní lesní podnik Masarykův les Křtiny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Greendesign, s.r.o.</v>
      </c>
      <c r="AN46" s="77"/>
      <c r="AO46" s="77"/>
      <c r="AP46" s="77"/>
      <c r="AQ46" s="74"/>
      <c r="AR46" s="72"/>
      <c r="AS46" s="86" t="s">
        <v>53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54</v>
      </c>
      <c r="D49" s="97"/>
      <c r="E49" s="97"/>
      <c r="F49" s="97"/>
      <c r="G49" s="97"/>
      <c r="H49" s="98"/>
      <c r="I49" s="99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56</v>
      </c>
      <c r="AH49" s="97"/>
      <c r="AI49" s="97"/>
      <c r="AJ49" s="97"/>
      <c r="AK49" s="97"/>
      <c r="AL49" s="97"/>
      <c r="AM49" s="97"/>
      <c r="AN49" s="99" t="s">
        <v>57</v>
      </c>
      <c r="AO49" s="97"/>
      <c r="AP49" s="97"/>
      <c r="AQ49" s="101" t="s">
        <v>58</v>
      </c>
      <c r="AR49" s="72"/>
      <c r="AS49" s="102" t="s">
        <v>59</v>
      </c>
      <c r="AT49" s="103" t="s">
        <v>60</v>
      </c>
      <c r="AU49" s="103" t="s">
        <v>61</v>
      </c>
      <c r="AV49" s="103" t="s">
        <v>62</v>
      </c>
      <c r="AW49" s="103" t="s">
        <v>63</v>
      </c>
      <c r="AX49" s="103" t="s">
        <v>64</v>
      </c>
      <c r="AY49" s="103" t="s">
        <v>65</v>
      </c>
      <c r="AZ49" s="103" t="s">
        <v>66</v>
      </c>
      <c r="BA49" s="103" t="s">
        <v>67</v>
      </c>
      <c r="BB49" s="103" t="s">
        <v>68</v>
      </c>
      <c r="BC49" s="103" t="s">
        <v>69</v>
      </c>
      <c r="BD49" s="104" t="s">
        <v>70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72</v>
      </c>
      <c r="BT51" s="117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pans="1:90" s="5" customFormat="1" ht="16.5" customHeight="1">
      <c r="A52" s="118" t="s">
        <v>76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'17044 - LC Padouchová'!J25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77</v>
      </c>
      <c r="AR52" s="125"/>
      <c r="AS52" s="126">
        <v>0</v>
      </c>
      <c r="AT52" s="127">
        <f>ROUND(SUM(AV52:AW52),2)</f>
        <v>0</v>
      </c>
      <c r="AU52" s="128">
        <f>'17044 - LC Padouchová'!P80</f>
        <v>0</v>
      </c>
      <c r="AV52" s="127">
        <f>'17044 - LC Padouchová'!J28</f>
        <v>0</v>
      </c>
      <c r="AW52" s="127">
        <f>'17044 - LC Padouchová'!J29</f>
        <v>0</v>
      </c>
      <c r="AX52" s="127">
        <f>'17044 - LC Padouchová'!J30</f>
        <v>0</v>
      </c>
      <c r="AY52" s="127">
        <f>'17044 - LC Padouchová'!J31</f>
        <v>0</v>
      </c>
      <c r="AZ52" s="127">
        <f>'17044 - LC Padouchová'!F28</f>
        <v>0</v>
      </c>
      <c r="BA52" s="127">
        <f>'17044 - LC Padouchová'!F29</f>
        <v>0</v>
      </c>
      <c r="BB52" s="127">
        <f>'17044 - LC Padouchová'!F30</f>
        <v>0</v>
      </c>
      <c r="BC52" s="127">
        <f>'17044 - LC Padouchová'!F31</f>
        <v>0</v>
      </c>
      <c r="BD52" s="129">
        <f>'17044 - LC Padouchová'!F32</f>
        <v>0</v>
      </c>
      <c r="BT52" s="130" t="s">
        <v>78</v>
      </c>
      <c r="BU52" s="130" t="s">
        <v>79</v>
      </c>
      <c r="BV52" s="130" t="s">
        <v>74</v>
      </c>
      <c r="BW52" s="130" t="s">
        <v>7</v>
      </c>
      <c r="BX52" s="130" t="s">
        <v>75</v>
      </c>
      <c r="CL52" s="130" t="s">
        <v>21</v>
      </c>
    </row>
    <row r="53" spans="2:44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pans="2:44" s="1" customFormat="1" ht="6.9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7044 - LC Padouchová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2"/>
      <c r="C1" s="132"/>
      <c r="D1" s="133" t="s">
        <v>1</v>
      </c>
      <c r="E1" s="132"/>
      <c r="F1" s="134" t="s">
        <v>80</v>
      </c>
      <c r="G1" s="134" t="s">
        <v>81</v>
      </c>
      <c r="H1" s="134"/>
      <c r="I1" s="135"/>
      <c r="J1" s="134" t="s">
        <v>82</v>
      </c>
      <c r="K1" s="133" t="s">
        <v>83</v>
      </c>
      <c r="L1" s="134" t="s">
        <v>84</v>
      </c>
      <c r="M1" s="134"/>
      <c r="N1" s="134"/>
      <c r="O1" s="134"/>
      <c r="P1" s="134"/>
      <c r="Q1" s="134"/>
      <c r="R1" s="134"/>
      <c r="S1" s="134"/>
      <c r="T1" s="13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AT2" s="24" t="s">
        <v>7</v>
      </c>
      <c r="AZ2" s="136" t="s">
        <v>85</v>
      </c>
      <c r="BA2" s="136" t="s">
        <v>21</v>
      </c>
      <c r="BB2" s="136" t="s">
        <v>21</v>
      </c>
      <c r="BC2" s="136" t="s">
        <v>86</v>
      </c>
      <c r="BD2" s="136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87</v>
      </c>
      <c r="AZ3" s="136" t="s">
        <v>88</v>
      </c>
      <c r="BA3" s="136" t="s">
        <v>21</v>
      </c>
      <c r="BB3" s="136" t="s">
        <v>21</v>
      </c>
      <c r="BC3" s="136" t="s">
        <v>89</v>
      </c>
      <c r="BD3" s="136" t="s">
        <v>87</v>
      </c>
    </row>
    <row r="4" spans="2:56" ht="36.95" customHeight="1">
      <c r="B4" s="28"/>
      <c r="C4" s="29"/>
      <c r="D4" s="30" t="s">
        <v>90</v>
      </c>
      <c r="E4" s="29"/>
      <c r="F4" s="29"/>
      <c r="G4" s="29"/>
      <c r="H4" s="29"/>
      <c r="I4" s="138"/>
      <c r="J4" s="29"/>
      <c r="K4" s="31"/>
      <c r="M4" s="32" t="s">
        <v>12</v>
      </c>
      <c r="AT4" s="24" t="s">
        <v>6</v>
      </c>
      <c r="AZ4" s="136" t="s">
        <v>91</v>
      </c>
      <c r="BA4" s="136" t="s">
        <v>21</v>
      </c>
      <c r="BB4" s="136" t="s">
        <v>21</v>
      </c>
      <c r="BC4" s="136" t="s">
        <v>92</v>
      </c>
      <c r="BD4" s="136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  <c r="AZ5" s="136" t="s">
        <v>93</v>
      </c>
      <c r="BA5" s="136" t="s">
        <v>21</v>
      </c>
      <c r="BB5" s="136" t="s">
        <v>21</v>
      </c>
      <c r="BC5" s="136" t="s">
        <v>94</v>
      </c>
      <c r="BD5" s="136" t="s">
        <v>87</v>
      </c>
    </row>
    <row r="6" spans="2:56" s="1" customFormat="1" ht="13.5">
      <c r="B6" s="46"/>
      <c r="C6" s="47"/>
      <c r="D6" s="40" t="s">
        <v>18</v>
      </c>
      <c r="E6" s="47"/>
      <c r="F6" s="47"/>
      <c r="G6" s="47"/>
      <c r="H6" s="47"/>
      <c r="I6" s="139"/>
      <c r="J6" s="47"/>
      <c r="K6" s="51"/>
      <c r="AZ6" s="136" t="s">
        <v>95</v>
      </c>
      <c r="BA6" s="136" t="s">
        <v>21</v>
      </c>
      <c r="BB6" s="136" t="s">
        <v>21</v>
      </c>
      <c r="BC6" s="136" t="s">
        <v>96</v>
      </c>
      <c r="BD6" s="136" t="s">
        <v>87</v>
      </c>
    </row>
    <row r="7" spans="2:56" s="1" customFormat="1" ht="36.95" customHeight="1">
      <c r="B7" s="46"/>
      <c r="C7" s="47"/>
      <c r="D7" s="47"/>
      <c r="E7" s="140" t="s">
        <v>19</v>
      </c>
      <c r="F7" s="47"/>
      <c r="G7" s="47"/>
      <c r="H7" s="47"/>
      <c r="I7" s="139"/>
      <c r="J7" s="47"/>
      <c r="K7" s="51"/>
      <c r="AZ7" s="136" t="s">
        <v>97</v>
      </c>
      <c r="BA7" s="136" t="s">
        <v>21</v>
      </c>
      <c r="BB7" s="136" t="s">
        <v>21</v>
      </c>
      <c r="BC7" s="136" t="s">
        <v>98</v>
      </c>
      <c r="BD7" s="136" t="s">
        <v>87</v>
      </c>
    </row>
    <row r="8" spans="2:56" s="1" customFormat="1" ht="13.5">
      <c r="B8" s="46"/>
      <c r="C8" s="47"/>
      <c r="D8" s="47"/>
      <c r="E8" s="47"/>
      <c r="F8" s="47"/>
      <c r="G8" s="47"/>
      <c r="H8" s="47"/>
      <c r="I8" s="139"/>
      <c r="J8" s="47"/>
      <c r="K8" s="51"/>
      <c r="AZ8" s="136" t="s">
        <v>99</v>
      </c>
      <c r="BA8" s="136" t="s">
        <v>21</v>
      </c>
      <c r="BB8" s="136" t="s">
        <v>21</v>
      </c>
      <c r="BC8" s="136" t="s">
        <v>100</v>
      </c>
      <c r="BD8" s="136" t="s">
        <v>87</v>
      </c>
    </row>
    <row r="9" spans="2:56" s="1" customFormat="1" ht="14.4" customHeight="1">
      <c r="B9" s="46"/>
      <c r="C9" s="47"/>
      <c r="D9" s="40" t="s">
        <v>20</v>
      </c>
      <c r="E9" s="47"/>
      <c r="F9" s="35" t="s">
        <v>21</v>
      </c>
      <c r="G9" s="47"/>
      <c r="H9" s="47"/>
      <c r="I9" s="141" t="s">
        <v>22</v>
      </c>
      <c r="J9" s="35" t="s">
        <v>21</v>
      </c>
      <c r="K9" s="51"/>
      <c r="AZ9" s="136" t="s">
        <v>101</v>
      </c>
      <c r="BA9" s="136" t="s">
        <v>21</v>
      </c>
      <c r="BB9" s="136" t="s">
        <v>21</v>
      </c>
      <c r="BC9" s="136" t="s">
        <v>102</v>
      </c>
      <c r="BD9" s="136" t="s">
        <v>87</v>
      </c>
    </row>
    <row r="10" spans="2:56" s="1" customFormat="1" ht="14.4" customHeight="1">
      <c r="B10" s="46"/>
      <c r="C10" s="47"/>
      <c r="D10" s="40" t="s">
        <v>23</v>
      </c>
      <c r="E10" s="47"/>
      <c r="F10" s="35" t="s">
        <v>24</v>
      </c>
      <c r="G10" s="47"/>
      <c r="H10" s="47"/>
      <c r="I10" s="141" t="s">
        <v>25</v>
      </c>
      <c r="J10" s="142" t="str">
        <f>'Rekapitulace stavby'!AN8</f>
        <v>14.11.2017</v>
      </c>
      <c r="K10" s="51"/>
      <c r="AZ10" s="136" t="s">
        <v>103</v>
      </c>
      <c r="BA10" s="136" t="s">
        <v>21</v>
      </c>
      <c r="BB10" s="136" t="s">
        <v>21</v>
      </c>
      <c r="BC10" s="136" t="s">
        <v>104</v>
      </c>
      <c r="BD10" s="136" t="s">
        <v>87</v>
      </c>
    </row>
    <row r="11" spans="2:56" s="1" customFormat="1" ht="10.8" customHeight="1">
      <c r="B11" s="46"/>
      <c r="C11" s="47"/>
      <c r="D11" s="47"/>
      <c r="E11" s="47"/>
      <c r="F11" s="47"/>
      <c r="G11" s="47"/>
      <c r="H11" s="47"/>
      <c r="I11" s="139"/>
      <c r="J11" s="47"/>
      <c r="K11" s="51"/>
      <c r="AZ11" s="136" t="s">
        <v>105</v>
      </c>
      <c r="BA11" s="136" t="s">
        <v>21</v>
      </c>
      <c r="BB11" s="136" t="s">
        <v>21</v>
      </c>
      <c r="BC11" s="136" t="s">
        <v>106</v>
      </c>
      <c r="BD11" s="136" t="s">
        <v>87</v>
      </c>
    </row>
    <row r="12" spans="2:56" s="1" customFormat="1" ht="14.4" customHeight="1">
      <c r="B12" s="46"/>
      <c r="C12" s="47"/>
      <c r="D12" s="40" t="s">
        <v>27</v>
      </c>
      <c r="E12" s="47"/>
      <c r="F12" s="47"/>
      <c r="G12" s="47"/>
      <c r="H12" s="47"/>
      <c r="I12" s="141" t="s">
        <v>28</v>
      </c>
      <c r="J12" s="35" t="s">
        <v>21</v>
      </c>
      <c r="K12" s="51"/>
      <c r="AZ12" s="136" t="s">
        <v>107</v>
      </c>
      <c r="BA12" s="136" t="s">
        <v>21</v>
      </c>
      <c r="BB12" s="136" t="s">
        <v>21</v>
      </c>
      <c r="BC12" s="136" t="s">
        <v>108</v>
      </c>
      <c r="BD12" s="136" t="s">
        <v>87</v>
      </c>
    </row>
    <row r="13" spans="2:56" s="1" customFormat="1" ht="18" customHeight="1">
      <c r="B13" s="46"/>
      <c r="C13" s="47"/>
      <c r="D13" s="47"/>
      <c r="E13" s="35" t="s">
        <v>29</v>
      </c>
      <c r="F13" s="47"/>
      <c r="G13" s="47"/>
      <c r="H13" s="47"/>
      <c r="I13" s="141" t="s">
        <v>30</v>
      </c>
      <c r="J13" s="35" t="s">
        <v>21</v>
      </c>
      <c r="K13" s="51"/>
      <c r="AZ13" s="136" t="s">
        <v>109</v>
      </c>
      <c r="BA13" s="136" t="s">
        <v>21</v>
      </c>
      <c r="BB13" s="136" t="s">
        <v>21</v>
      </c>
      <c r="BC13" s="136" t="s">
        <v>110</v>
      </c>
      <c r="BD13" s="136" t="s">
        <v>87</v>
      </c>
    </row>
    <row r="14" spans="2:56" s="1" customFormat="1" ht="6.95" customHeight="1">
      <c r="B14" s="46"/>
      <c r="C14" s="47"/>
      <c r="D14" s="47"/>
      <c r="E14" s="47"/>
      <c r="F14" s="47"/>
      <c r="G14" s="47"/>
      <c r="H14" s="47"/>
      <c r="I14" s="139"/>
      <c r="J14" s="47"/>
      <c r="K14" s="51"/>
      <c r="AZ14" s="136" t="s">
        <v>111</v>
      </c>
      <c r="BA14" s="136" t="s">
        <v>21</v>
      </c>
      <c r="BB14" s="136" t="s">
        <v>21</v>
      </c>
      <c r="BC14" s="136" t="s">
        <v>112</v>
      </c>
      <c r="BD14" s="136" t="s">
        <v>87</v>
      </c>
    </row>
    <row r="15" spans="2:56" s="1" customFormat="1" ht="14.4" customHeight="1">
      <c r="B15" s="46"/>
      <c r="C15" s="47"/>
      <c r="D15" s="40" t="s">
        <v>31</v>
      </c>
      <c r="E15" s="47"/>
      <c r="F15" s="47"/>
      <c r="G15" s="47"/>
      <c r="H15" s="47"/>
      <c r="I15" s="141" t="s">
        <v>28</v>
      </c>
      <c r="J15" s="35" t="str">
        <f>IF('Rekapitulace stavby'!AN13="Vyplň údaj","",IF('Rekapitulace stavby'!AN13="","",'Rekapitulace stavby'!AN13))</f>
        <v/>
      </c>
      <c r="K15" s="51"/>
      <c r="AZ15" s="136" t="s">
        <v>113</v>
      </c>
      <c r="BA15" s="136" t="s">
        <v>21</v>
      </c>
      <c r="BB15" s="136" t="s">
        <v>21</v>
      </c>
      <c r="BC15" s="136" t="s">
        <v>114</v>
      </c>
      <c r="BD15" s="136" t="s">
        <v>87</v>
      </c>
    </row>
    <row r="16" spans="2:56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41" t="s">
        <v>30</v>
      </c>
      <c r="J16" s="35" t="str">
        <f>IF('Rekapitulace stavby'!AN14="Vyplň údaj","",IF('Rekapitulace stavby'!AN14="","",'Rekapitulace stavby'!AN14))</f>
        <v/>
      </c>
      <c r="K16" s="51"/>
      <c r="AZ16" s="136" t="s">
        <v>115</v>
      </c>
      <c r="BA16" s="136" t="s">
        <v>21</v>
      </c>
      <c r="BB16" s="136" t="s">
        <v>21</v>
      </c>
      <c r="BC16" s="136" t="s">
        <v>116</v>
      </c>
      <c r="BD16" s="136" t="s">
        <v>87</v>
      </c>
    </row>
    <row r="17" spans="2:56" s="1" customFormat="1" ht="6.95" customHeight="1">
      <c r="B17" s="46"/>
      <c r="C17" s="47"/>
      <c r="D17" s="47"/>
      <c r="E17" s="47"/>
      <c r="F17" s="47"/>
      <c r="G17" s="47"/>
      <c r="H17" s="47"/>
      <c r="I17" s="139"/>
      <c r="J17" s="47"/>
      <c r="K17" s="51"/>
      <c r="AZ17" s="136" t="s">
        <v>117</v>
      </c>
      <c r="BA17" s="136" t="s">
        <v>21</v>
      </c>
      <c r="BB17" s="136" t="s">
        <v>21</v>
      </c>
      <c r="BC17" s="136" t="s">
        <v>118</v>
      </c>
      <c r="BD17" s="136" t="s">
        <v>87</v>
      </c>
    </row>
    <row r="18" spans="2:56" s="1" customFormat="1" ht="14.4" customHeight="1">
      <c r="B18" s="46"/>
      <c r="C18" s="47"/>
      <c r="D18" s="40" t="s">
        <v>33</v>
      </c>
      <c r="E18" s="47"/>
      <c r="F18" s="47"/>
      <c r="G18" s="47"/>
      <c r="H18" s="47"/>
      <c r="I18" s="141" t="s">
        <v>28</v>
      </c>
      <c r="J18" s="35" t="s">
        <v>34</v>
      </c>
      <c r="K18" s="51"/>
      <c r="AZ18" s="136" t="s">
        <v>119</v>
      </c>
      <c r="BA18" s="136" t="s">
        <v>21</v>
      </c>
      <c r="BB18" s="136" t="s">
        <v>21</v>
      </c>
      <c r="BC18" s="136" t="s">
        <v>120</v>
      </c>
      <c r="BD18" s="136" t="s">
        <v>87</v>
      </c>
    </row>
    <row r="19" spans="2:56" s="1" customFormat="1" ht="18" customHeight="1">
      <c r="B19" s="46"/>
      <c r="C19" s="47"/>
      <c r="D19" s="47"/>
      <c r="E19" s="35" t="s">
        <v>35</v>
      </c>
      <c r="F19" s="47"/>
      <c r="G19" s="47"/>
      <c r="H19" s="47"/>
      <c r="I19" s="141" t="s">
        <v>30</v>
      </c>
      <c r="J19" s="35" t="s">
        <v>36</v>
      </c>
      <c r="K19" s="51"/>
      <c r="AZ19" s="136" t="s">
        <v>121</v>
      </c>
      <c r="BA19" s="136" t="s">
        <v>21</v>
      </c>
      <c r="BB19" s="136" t="s">
        <v>21</v>
      </c>
      <c r="BC19" s="136" t="s">
        <v>122</v>
      </c>
      <c r="BD19" s="136" t="s">
        <v>87</v>
      </c>
    </row>
    <row r="20" spans="2:56" s="1" customFormat="1" ht="6.95" customHeight="1">
      <c r="B20" s="46"/>
      <c r="C20" s="47"/>
      <c r="D20" s="47"/>
      <c r="E20" s="47"/>
      <c r="F20" s="47"/>
      <c r="G20" s="47"/>
      <c r="H20" s="47"/>
      <c r="I20" s="139"/>
      <c r="J20" s="47"/>
      <c r="K20" s="51"/>
      <c r="AZ20" s="136" t="s">
        <v>123</v>
      </c>
      <c r="BA20" s="136" t="s">
        <v>21</v>
      </c>
      <c r="BB20" s="136" t="s">
        <v>21</v>
      </c>
      <c r="BC20" s="136" t="s">
        <v>124</v>
      </c>
      <c r="BD20" s="136" t="s">
        <v>87</v>
      </c>
    </row>
    <row r="21" spans="2:56" s="1" customFormat="1" ht="14.4" customHeight="1">
      <c r="B21" s="46"/>
      <c r="C21" s="47"/>
      <c r="D21" s="40" t="s">
        <v>38</v>
      </c>
      <c r="E21" s="47"/>
      <c r="F21" s="47"/>
      <c r="G21" s="47"/>
      <c r="H21" s="47"/>
      <c r="I21" s="139"/>
      <c r="J21" s="47"/>
      <c r="K21" s="51"/>
      <c r="AZ21" s="136" t="s">
        <v>125</v>
      </c>
      <c r="BA21" s="136" t="s">
        <v>21</v>
      </c>
      <c r="BB21" s="136" t="s">
        <v>21</v>
      </c>
      <c r="BC21" s="136" t="s">
        <v>73</v>
      </c>
      <c r="BD21" s="136" t="s">
        <v>87</v>
      </c>
    </row>
    <row r="22" spans="2:56" s="6" customFormat="1" ht="16.5" customHeight="1">
      <c r="B22" s="143"/>
      <c r="C22" s="144"/>
      <c r="D22" s="144"/>
      <c r="E22" s="44" t="s">
        <v>21</v>
      </c>
      <c r="F22" s="44"/>
      <c r="G22" s="44"/>
      <c r="H22" s="44"/>
      <c r="I22" s="145"/>
      <c r="J22" s="144"/>
      <c r="K22" s="146"/>
      <c r="AZ22" s="147" t="s">
        <v>126</v>
      </c>
      <c r="BA22" s="147" t="s">
        <v>21</v>
      </c>
      <c r="BB22" s="147" t="s">
        <v>21</v>
      </c>
      <c r="BC22" s="147" t="s">
        <v>127</v>
      </c>
      <c r="BD22" s="147" t="s">
        <v>87</v>
      </c>
    </row>
    <row r="23" spans="2:56" s="1" customFormat="1" ht="6.95" customHeight="1">
      <c r="B23" s="46"/>
      <c r="C23" s="47"/>
      <c r="D23" s="47"/>
      <c r="E23" s="47"/>
      <c r="F23" s="47"/>
      <c r="G23" s="47"/>
      <c r="H23" s="47"/>
      <c r="I23" s="139"/>
      <c r="J23" s="47"/>
      <c r="K23" s="51"/>
      <c r="AZ23" s="136" t="s">
        <v>128</v>
      </c>
      <c r="BA23" s="136" t="s">
        <v>21</v>
      </c>
      <c r="BB23" s="136" t="s">
        <v>21</v>
      </c>
      <c r="BC23" s="136" t="s">
        <v>129</v>
      </c>
      <c r="BD23" s="136" t="s">
        <v>87</v>
      </c>
    </row>
    <row r="24" spans="2:11" s="1" customFormat="1" ht="6.95" customHeight="1">
      <c r="B24" s="46"/>
      <c r="C24" s="47"/>
      <c r="D24" s="106"/>
      <c r="E24" s="106"/>
      <c r="F24" s="106"/>
      <c r="G24" s="106"/>
      <c r="H24" s="106"/>
      <c r="I24" s="148"/>
      <c r="J24" s="106"/>
      <c r="K24" s="149"/>
    </row>
    <row r="25" spans="2:11" s="1" customFormat="1" ht="25.4" customHeight="1">
      <c r="B25" s="46"/>
      <c r="C25" s="47"/>
      <c r="D25" s="150" t="s">
        <v>39</v>
      </c>
      <c r="E25" s="47"/>
      <c r="F25" s="47"/>
      <c r="G25" s="47"/>
      <c r="H25" s="47"/>
      <c r="I25" s="139"/>
      <c r="J25" s="151">
        <f>ROUND(J80,2)</f>
        <v>0</v>
      </c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48"/>
      <c r="J26" s="106"/>
      <c r="K26" s="149"/>
    </row>
    <row r="27" spans="2:11" s="1" customFormat="1" ht="14.4" customHeight="1">
      <c r="B27" s="46"/>
      <c r="C27" s="47"/>
      <c r="D27" s="47"/>
      <c r="E27" s="47"/>
      <c r="F27" s="52" t="s">
        <v>41</v>
      </c>
      <c r="G27" s="47"/>
      <c r="H27" s="47"/>
      <c r="I27" s="152" t="s">
        <v>40</v>
      </c>
      <c r="J27" s="52" t="s">
        <v>42</v>
      </c>
      <c r="K27" s="51"/>
    </row>
    <row r="28" spans="2:11" s="1" customFormat="1" ht="14.4" customHeight="1">
      <c r="B28" s="46"/>
      <c r="C28" s="47"/>
      <c r="D28" s="55" t="s">
        <v>43</v>
      </c>
      <c r="E28" s="55" t="s">
        <v>44</v>
      </c>
      <c r="F28" s="153">
        <f>ROUND(SUM(BE80:BE1031),2)</f>
        <v>0</v>
      </c>
      <c r="G28" s="47"/>
      <c r="H28" s="47"/>
      <c r="I28" s="154">
        <v>0.21</v>
      </c>
      <c r="J28" s="153">
        <f>ROUND(ROUND((SUM(BE80:BE1031)),2)*I28,2)</f>
        <v>0</v>
      </c>
      <c r="K28" s="51"/>
    </row>
    <row r="29" spans="2:11" s="1" customFormat="1" ht="14.4" customHeight="1">
      <c r="B29" s="46"/>
      <c r="C29" s="47"/>
      <c r="D29" s="47"/>
      <c r="E29" s="55" t="s">
        <v>45</v>
      </c>
      <c r="F29" s="153">
        <f>ROUND(SUM(BF80:BF1031),2)</f>
        <v>0</v>
      </c>
      <c r="G29" s="47"/>
      <c r="H29" s="47"/>
      <c r="I29" s="154">
        <v>0.15</v>
      </c>
      <c r="J29" s="153">
        <f>ROUND(ROUND((SUM(BF80:BF1031)),2)*I29,2)</f>
        <v>0</v>
      </c>
      <c r="K29" s="51"/>
    </row>
    <row r="30" spans="2:11" s="1" customFormat="1" ht="14.4" customHeight="1" hidden="1">
      <c r="B30" s="46"/>
      <c r="C30" s="47"/>
      <c r="D30" s="47"/>
      <c r="E30" s="55" t="s">
        <v>46</v>
      </c>
      <c r="F30" s="153">
        <f>ROUND(SUM(BG80:BG1031),2)</f>
        <v>0</v>
      </c>
      <c r="G30" s="47"/>
      <c r="H30" s="47"/>
      <c r="I30" s="154">
        <v>0.21</v>
      </c>
      <c r="J30" s="153">
        <v>0</v>
      </c>
      <c r="K30" s="51"/>
    </row>
    <row r="31" spans="2:11" s="1" customFormat="1" ht="14.4" customHeight="1" hidden="1">
      <c r="B31" s="46"/>
      <c r="C31" s="47"/>
      <c r="D31" s="47"/>
      <c r="E31" s="55" t="s">
        <v>47</v>
      </c>
      <c r="F31" s="153">
        <f>ROUND(SUM(BH80:BH1031),2)</f>
        <v>0</v>
      </c>
      <c r="G31" s="47"/>
      <c r="H31" s="47"/>
      <c r="I31" s="154">
        <v>0.15</v>
      </c>
      <c r="J31" s="153">
        <v>0</v>
      </c>
      <c r="K31" s="51"/>
    </row>
    <row r="32" spans="2:11" s="1" customFormat="1" ht="14.4" customHeight="1" hidden="1">
      <c r="B32" s="46"/>
      <c r="C32" s="47"/>
      <c r="D32" s="47"/>
      <c r="E32" s="55" t="s">
        <v>48</v>
      </c>
      <c r="F32" s="153">
        <f>ROUND(SUM(BI80:BI1031),2)</f>
        <v>0</v>
      </c>
      <c r="G32" s="47"/>
      <c r="H32" s="47"/>
      <c r="I32" s="154">
        <v>0</v>
      </c>
      <c r="J32" s="153">
        <v>0</v>
      </c>
      <c r="K32" s="51"/>
    </row>
    <row r="33" spans="2:11" s="1" customFormat="1" ht="6.95" customHeight="1">
      <c r="B33" s="46"/>
      <c r="C33" s="47"/>
      <c r="D33" s="47"/>
      <c r="E33" s="47"/>
      <c r="F33" s="47"/>
      <c r="G33" s="47"/>
      <c r="H33" s="47"/>
      <c r="I33" s="139"/>
      <c r="J33" s="47"/>
      <c r="K33" s="51"/>
    </row>
    <row r="34" spans="2:11" s="1" customFormat="1" ht="25.4" customHeight="1">
      <c r="B34" s="46"/>
      <c r="C34" s="155"/>
      <c r="D34" s="156" t="s">
        <v>49</v>
      </c>
      <c r="E34" s="98"/>
      <c r="F34" s="98"/>
      <c r="G34" s="157" t="s">
        <v>50</v>
      </c>
      <c r="H34" s="158" t="s">
        <v>51</v>
      </c>
      <c r="I34" s="159"/>
      <c r="J34" s="160">
        <f>SUM(J25:J32)</f>
        <v>0</v>
      </c>
      <c r="K34" s="161"/>
    </row>
    <row r="35" spans="2:11" s="1" customFormat="1" ht="14.4" customHeight="1">
      <c r="B35" s="67"/>
      <c r="C35" s="68"/>
      <c r="D35" s="68"/>
      <c r="E35" s="68"/>
      <c r="F35" s="68"/>
      <c r="G35" s="68"/>
      <c r="H35" s="68"/>
      <c r="I35" s="162"/>
      <c r="J35" s="68"/>
      <c r="K35" s="69"/>
    </row>
    <row r="39" spans="2:11" s="1" customFormat="1" ht="6.95" customHeight="1">
      <c r="B39" s="163"/>
      <c r="C39" s="164"/>
      <c r="D39" s="164"/>
      <c r="E39" s="164"/>
      <c r="F39" s="164"/>
      <c r="G39" s="164"/>
      <c r="H39" s="164"/>
      <c r="I39" s="165"/>
      <c r="J39" s="164"/>
      <c r="K39" s="166"/>
    </row>
    <row r="40" spans="2:11" s="1" customFormat="1" ht="36.95" customHeight="1">
      <c r="B40" s="46"/>
      <c r="C40" s="30" t="s">
        <v>130</v>
      </c>
      <c r="D40" s="47"/>
      <c r="E40" s="47"/>
      <c r="F40" s="47"/>
      <c r="G40" s="47"/>
      <c r="H40" s="47"/>
      <c r="I40" s="139"/>
      <c r="J40" s="47"/>
      <c r="K40" s="51"/>
    </row>
    <row r="41" spans="2:11" s="1" customFormat="1" ht="6.95" customHeight="1">
      <c r="B41" s="46"/>
      <c r="C41" s="47"/>
      <c r="D41" s="47"/>
      <c r="E41" s="47"/>
      <c r="F41" s="47"/>
      <c r="G41" s="47"/>
      <c r="H41" s="47"/>
      <c r="I41" s="139"/>
      <c r="J41" s="47"/>
      <c r="K41" s="51"/>
    </row>
    <row r="42" spans="2:11" s="1" customFormat="1" ht="14.4" customHeight="1">
      <c r="B42" s="46"/>
      <c r="C42" s="40" t="s">
        <v>18</v>
      </c>
      <c r="D42" s="47"/>
      <c r="E42" s="47"/>
      <c r="F42" s="47"/>
      <c r="G42" s="47"/>
      <c r="H42" s="47"/>
      <c r="I42" s="139"/>
      <c r="J42" s="47"/>
      <c r="K42" s="51"/>
    </row>
    <row r="43" spans="2:11" s="1" customFormat="1" ht="17.25" customHeight="1">
      <c r="B43" s="46"/>
      <c r="C43" s="47"/>
      <c r="D43" s="47"/>
      <c r="E43" s="140" t="str">
        <f>E7</f>
        <v>LC Padouchová</v>
      </c>
      <c r="F43" s="47"/>
      <c r="G43" s="47"/>
      <c r="H43" s="47"/>
      <c r="I43" s="139"/>
      <c r="J43" s="47"/>
      <c r="K43" s="51"/>
    </row>
    <row r="44" spans="2:11" s="1" customFormat="1" ht="6.95" customHeight="1">
      <c r="B44" s="46"/>
      <c r="C44" s="47"/>
      <c r="D44" s="47"/>
      <c r="E44" s="47"/>
      <c r="F44" s="47"/>
      <c r="G44" s="47"/>
      <c r="H44" s="47"/>
      <c r="I44" s="139"/>
      <c r="J44" s="47"/>
      <c r="K44" s="51"/>
    </row>
    <row r="45" spans="2:11" s="1" customFormat="1" ht="18" customHeight="1">
      <c r="B45" s="46"/>
      <c r="C45" s="40" t="s">
        <v>23</v>
      </c>
      <c r="D45" s="47"/>
      <c r="E45" s="47"/>
      <c r="F45" s="35" t="str">
        <f>F10</f>
        <v>k.ú. Habrůvka</v>
      </c>
      <c r="G45" s="47"/>
      <c r="H45" s="47"/>
      <c r="I45" s="141" t="s">
        <v>25</v>
      </c>
      <c r="J45" s="142" t="str">
        <f>IF(J10="","",J10)</f>
        <v>14.11.2017</v>
      </c>
      <c r="K45" s="51"/>
    </row>
    <row r="46" spans="2:11" s="1" customFormat="1" ht="6.95" customHeight="1">
      <c r="B46" s="46"/>
      <c r="C46" s="47"/>
      <c r="D46" s="47"/>
      <c r="E46" s="47"/>
      <c r="F46" s="47"/>
      <c r="G46" s="47"/>
      <c r="H46" s="47"/>
      <c r="I46" s="139"/>
      <c r="J46" s="47"/>
      <c r="K46" s="51"/>
    </row>
    <row r="47" spans="2:11" s="1" customFormat="1" ht="13.5">
      <c r="B47" s="46"/>
      <c r="C47" s="40" t="s">
        <v>27</v>
      </c>
      <c r="D47" s="47"/>
      <c r="E47" s="47"/>
      <c r="F47" s="35" t="str">
        <f>E13</f>
        <v>Školní lesní podnik Masarykův les Křtiny</v>
      </c>
      <c r="G47" s="47"/>
      <c r="H47" s="47"/>
      <c r="I47" s="141" t="s">
        <v>33</v>
      </c>
      <c r="J47" s="44" t="str">
        <f>E19</f>
        <v>Greendesign, s.r.o.</v>
      </c>
      <c r="K47" s="51"/>
    </row>
    <row r="48" spans="2:11" s="1" customFormat="1" ht="14.4" customHeight="1">
      <c r="B48" s="46"/>
      <c r="C48" s="40" t="s">
        <v>31</v>
      </c>
      <c r="D48" s="47"/>
      <c r="E48" s="47"/>
      <c r="F48" s="35" t="str">
        <f>IF(E16="","",E16)</f>
        <v/>
      </c>
      <c r="G48" s="47"/>
      <c r="H48" s="47"/>
      <c r="I48" s="139"/>
      <c r="J48" s="167"/>
      <c r="K48" s="51"/>
    </row>
    <row r="49" spans="2:11" s="1" customFormat="1" ht="10.3" customHeight="1">
      <c r="B49" s="46"/>
      <c r="C49" s="47"/>
      <c r="D49" s="47"/>
      <c r="E49" s="47"/>
      <c r="F49" s="47"/>
      <c r="G49" s="47"/>
      <c r="H49" s="47"/>
      <c r="I49" s="139"/>
      <c r="J49" s="47"/>
      <c r="K49" s="51"/>
    </row>
    <row r="50" spans="2:11" s="1" customFormat="1" ht="29.25" customHeight="1">
      <c r="B50" s="46"/>
      <c r="C50" s="168" t="s">
        <v>131</v>
      </c>
      <c r="D50" s="155"/>
      <c r="E50" s="155"/>
      <c r="F50" s="155"/>
      <c r="G50" s="155"/>
      <c r="H50" s="155"/>
      <c r="I50" s="169"/>
      <c r="J50" s="170" t="s">
        <v>132</v>
      </c>
      <c r="K50" s="171"/>
    </row>
    <row r="51" spans="2:11" s="1" customFormat="1" ht="10.3" customHeight="1">
      <c r="B51" s="46"/>
      <c r="C51" s="47"/>
      <c r="D51" s="47"/>
      <c r="E51" s="47"/>
      <c r="F51" s="47"/>
      <c r="G51" s="47"/>
      <c r="H51" s="47"/>
      <c r="I51" s="139"/>
      <c r="J51" s="47"/>
      <c r="K51" s="51"/>
    </row>
    <row r="52" spans="2:47" s="1" customFormat="1" ht="29.25" customHeight="1">
      <c r="B52" s="46"/>
      <c r="C52" s="172" t="s">
        <v>133</v>
      </c>
      <c r="D52" s="47"/>
      <c r="E52" s="47"/>
      <c r="F52" s="47"/>
      <c r="G52" s="47"/>
      <c r="H52" s="47"/>
      <c r="I52" s="139"/>
      <c r="J52" s="151">
        <f>J80</f>
        <v>0</v>
      </c>
      <c r="K52" s="51"/>
      <c r="AU52" s="24" t="s">
        <v>134</v>
      </c>
    </row>
    <row r="53" spans="2:11" s="7" customFormat="1" ht="24.95" customHeight="1">
      <c r="B53" s="173"/>
      <c r="C53" s="174"/>
      <c r="D53" s="175" t="s">
        <v>135</v>
      </c>
      <c r="E53" s="176"/>
      <c r="F53" s="176"/>
      <c r="G53" s="176"/>
      <c r="H53" s="176"/>
      <c r="I53" s="177"/>
      <c r="J53" s="178">
        <f>J81</f>
        <v>0</v>
      </c>
      <c r="K53" s="179"/>
    </row>
    <row r="54" spans="2:11" s="8" customFormat="1" ht="19.9" customHeight="1">
      <c r="B54" s="180"/>
      <c r="C54" s="181"/>
      <c r="D54" s="182" t="s">
        <v>136</v>
      </c>
      <c r="E54" s="183"/>
      <c r="F54" s="183"/>
      <c r="G54" s="183"/>
      <c r="H54" s="183"/>
      <c r="I54" s="184"/>
      <c r="J54" s="185">
        <f>J82</f>
        <v>0</v>
      </c>
      <c r="K54" s="186"/>
    </row>
    <row r="55" spans="2:11" s="8" customFormat="1" ht="19.9" customHeight="1">
      <c r="B55" s="180"/>
      <c r="C55" s="181"/>
      <c r="D55" s="182" t="s">
        <v>137</v>
      </c>
      <c r="E55" s="183"/>
      <c r="F55" s="183"/>
      <c r="G55" s="183"/>
      <c r="H55" s="183"/>
      <c r="I55" s="184"/>
      <c r="J55" s="185">
        <f>J441</f>
        <v>0</v>
      </c>
      <c r="K55" s="186"/>
    </row>
    <row r="56" spans="2:11" s="8" customFormat="1" ht="19.9" customHeight="1">
      <c r="B56" s="180"/>
      <c r="C56" s="181"/>
      <c r="D56" s="182" t="s">
        <v>138</v>
      </c>
      <c r="E56" s="183"/>
      <c r="F56" s="183"/>
      <c r="G56" s="183"/>
      <c r="H56" s="183"/>
      <c r="I56" s="184"/>
      <c r="J56" s="185">
        <f>J483</f>
        <v>0</v>
      </c>
      <c r="K56" s="186"/>
    </row>
    <row r="57" spans="2:11" s="8" customFormat="1" ht="19.9" customHeight="1">
      <c r="B57" s="180"/>
      <c r="C57" s="181"/>
      <c r="D57" s="182" t="s">
        <v>139</v>
      </c>
      <c r="E57" s="183"/>
      <c r="F57" s="183"/>
      <c r="G57" s="183"/>
      <c r="H57" s="183"/>
      <c r="I57" s="184"/>
      <c r="J57" s="185">
        <f>J519</f>
        <v>0</v>
      </c>
      <c r="K57" s="186"/>
    </row>
    <row r="58" spans="2:11" s="8" customFormat="1" ht="19.9" customHeight="1">
      <c r="B58" s="180"/>
      <c r="C58" s="181"/>
      <c r="D58" s="182" t="s">
        <v>140</v>
      </c>
      <c r="E58" s="183"/>
      <c r="F58" s="183"/>
      <c r="G58" s="183"/>
      <c r="H58" s="183"/>
      <c r="I58" s="184"/>
      <c r="J58" s="185">
        <f>J694</f>
        <v>0</v>
      </c>
      <c r="K58" s="186"/>
    </row>
    <row r="59" spans="2:11" s="8" customFormat="1" ht="19.9" customHeight="1">
      <c r="B59" s="180"/>
      <c r="C59" s="181"/>
      <c r="D59" s="182" t="s">
        <v>141</v>
      </c>
      <c r="E59" s="183"/>
      <c r="F59" s="183"/>
      <c r="G59" s="183"/>
      <c r="H59" s="183"/>
      <c r="I59" s="184"/>
      <c r="J59" s="185">
        <f>J956</f>
        <v>0</v>
      </c>
      <c r="K59" s="186"/>
    </row>
    <row r="60" spans="2:11" s="8" customFormat="1" ht="19.9" customHeight="1">
      <c r="B60" s="180"/>
      <c r="C60" s="181"/>
      <c r="D60" s="182" t="s">
        <v>142</v>
      </c>
      <c r="E60" s="183"/>
      <c r="F60" s="183"/>
      <c r="G60" s="183"/>
      <c r="H60" s="183"/>
      <c r="I60" s="184"/>
      <c r="J60" s="185">
        <f>J961</f>
        <v>0</v>
      </c>
      <c r="K60" s="186"/>
    </row>
    <row r="61" spans="2:11" s="7" customFormat="1" ht="24.95" customHeight="1">
      <c r="B61" s="173"/>
      <c r="C61" s="174"/>
      <c r="D61" s="175" t="s">
        <v>143</v>
      </c>
      <c r="E61" s="176"/>
      <c r="F61" s="176"/>
      <c r="G61" s="176"/>
      <c r="H61" s="176"/>
      <c r="I61" s="177"/>
      <c r="J61" s="178">
        <f>J963</f>
        <v>0</v>
      </c>
      <c r="K61" s="179"/>
    </row>
    <row r="62" spans="2:11" s="8" customFormat="1" ht="19.9" customHeight="1">
      <c r="B62" s="180"/>
      <c r="C62" s="181"/>
      <c r="D62" s="182" t="s">
        <v>144</v>
      </c>
      <c r="E62" s="183"/>
      <c r="F62" s="183"/>
      <c r="G62" s="183"/>
      <c r="H62" s="183"/>
      <c r="I62" s="184"/>
      <c r="J62" s="185">
        <f>J964</f>
        <v>0</v>
      </c>
      <c r="K62" s="186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39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2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5"/>
      <c r="J68" s="71"/>
      <c r="K68" s="71"/>
      <c r="L68" s="72"/>
    </row>
    <row r="69" spans="2:12" s="1" customFormat="1" ht="36.95" customHeight="1">
      <c r="B69" s="46"/>
      <c r="C69" s="73" t="s">
        <v>145</v>
      </c>
      <c r="D69" s="74"/>
      <c r="E69" s="74"/>
      <c r="F69" s="74"/>
      <c r="G69" s="74"/>
      <c r="H69" s="74"/>
      <c r="I69" s="187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87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87"/>
      <c r="J71" s="74"/>
      <c r="K71" s="74"/>
      <c r="L71" s="72"/>
    </row>
    <row r="72" spans="2:12" s="1" customFormat="1" ht="17.25" customHeight="1">
      <c r="B72" s="46"/>
      <c r="C72" s="74"/>
      <c r="D72" s="74"/>
      <c r="E72" s="82" t="str">
        <f>E7</f>
        <v>LC Padouchová</v>
      </c>
      <c r="F72" s="74"/>
      <c r="G72" s="74"/>
      <c r="H72" s="74"/>
      <c r="I72" s="187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87"/>
      <c r="J73" s="74"/>
      <c r="K73" s="74"/>
      <c r="L73" s="72"/>
    </row>
    <row r="74" spans="2:12" s="1" customFormat="1" ht="18" customHeight="1">
      <c r="B74" s="46"/>
      <c r="C74" s="76" t="s">
        <v>23</v>
      </c>
      <c r="D74" s="74"/>
      <c r="E74" s="74"/>
      <c r="F74" s="188" t="str">
        <f>F10</f>
        <v>k.ú. Habrůvka</v>
      </c>
      <c r="G74" s="74"/>
      <c r="H74" s="74"/>
      <c r="I74" s="189" t="s">
        <v>25</v>
      </c>
      <c r="J74" s="85" t="str">
        <f>IF(J10="","",J10)</f>
        <v>14.11.2017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87"/>
      <c r="J75" s="74"/>
      <c r="K75" s="74"/>
      <c r="L75" s="72"/>
    </row>
    <row r="76" spans="2:12" s="1" customFormat="1" ht="13.5">
      <c r="B76" s="46"/>
      <c r="C76" s="76" t="s">
        <v>27</v>
      </c>
      <c r="D76" s="74"/>
      <c r="E76" s="74"/>
      <c r="F76" s="188" t="str">
        <f>E13</f>
        <v>Školní lesní podnik Masarykův les Křtiny</v>
      </c>
      <c r="G76" s="74"/>
      <c r="H76" s="74"/>
      <c r="I76" s="189" t="s">
        <v>33</v>
      </c>
      <c r="J76" s="188" t="str">
        <f>E19</f>
        <v>Greendesign, s.r.o.</v>
      </c>
      <c r="K76" s="74"/>
      <c r="L76" s="72"/>
    </row>
    <row r="77" spans="2:12" s="1" customFormat="1" ht="14.4" customHeight="1">
      <c r="B77" s="46"/>
      <c r="C77" s="76" t="s">
        <v>31</v>
      </c>
      <c r="D77" s="74"/>
      <c r="E77" s="74"/>
      <c r="F77" s="188" t="str">
        <f>IF(E16="","",E16)</f>
        <v/>
      </c>
      <c r="G77" s="74"/>
      <c r="H77" s="74"/>
      <c r="I77" s="187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187"/>
      <c r="J78" s="74"/>
      <c r="K78" s="74"/>
      <c r="L78" s="72"/>
    </row>
    <row r="79" spans="2:20" s="9" customFormat="1" ht="29.25" customHeight="1">
      <c r="B79" s="190"/>
      <c r="C79" s="191" t="s">
        <v>146</v>
      </c>
      <c r="D79" s="192" t="s">
        <v>58</v>
      </c>
      <c r="E79" s="192" t="s">
        <v>54</v>
      </c>
      <c r="F79" s="192" t="s">
        <v>147</v>
      </c>
      <c r="G79" s="192" t="s">
        <v>148</v>
      </c>
      <c r="H79" s="192" t="s">
        <v>149</v>
      </c>
      <c r="I79" s="193" t="s">
        <v>150</v>
      </c>
      <c r="J79" s="192" t="s">
        <v>132</v>
      </c>
      <c r="K79" s="194" t="s">
        <v>151</v>
      </c>
      <c r="L79" s="195"/>
      <c r="M79" s="102" t="s">
        <v>152</v>
      </c>
      <c r="N79" s="103" t="s">
        <v>43</v>
      </c>
      <c r="O79" s="103" t="s">
        <v>153</v>
      </c>
      <c r="P79" s="103" t="s">
        <v>154</v>
      </c>
      <c r="Q79" s="103" t="s">
        <v>155</v>
      </c>
      <c r="R79" s="103" t="s">
        <v>156</v>
      </c>
      <c r="S79" s="103" t="s">
        <v>157</v>
      </c>
      <c r="T79" s="104" t="s">
        <v>158</v>
      </c>
    </row>
    <row r="80" spans="2:63" s="1" customFormat="1" ht="29.25" customHeight="1">
      <c r="B80" s="46"/>
      <c r="C80" s="108" t="s">
        <v>133</v>
      </c>
      <c r="D80" s="74"/>
      <c r="E80" s="74"/>
      <c r="F80" s="74"/>
      <c r="G80" s="74"/>
      <c r="H80" s="74"/>
      <c r="I80" s="187"/>
      <c r="J80" s="196">
        <f>BK80</f>
        <v>0</v>
      </c>
      <c r="K80" s="74"/>
      <c r="L80" s="72"/>
      <c r="M80" s="105"/>
      <c r="N80" s="106"/>
      <c r="O80" s="106"/>
      <c r="P80" s="197">
        <f>P81+P963</f>
        <v>0</v>
      </c>
      <c r="Q80" s="106"/>
      <c r="R80" s="197">
        <f>R81+R963</f>
        <v>10170.590055220002</v>
      </c>
      <c r="S80" s="106"/>
      <c r="T80" s="198">
        <f>T81+T963</f>
        <v>489.94500000000005</v>
      </c>
      <c r="AT80" s="24" t="s">
        <v>72</v>
      </c>
      <c r="AU80" s="24" t="s">
        <v>134</v>
      </c>
      <c r="BK80" s="199">
        <f>BK81+BK963</f>
        <v>0</v>
      </c>
    </row>
    <row r="81" spans="2:63" s="10" customFormat="1" ht="37.4" customHeight="1">
      <c r="B81" s="200"/>
      <c r="C81" s="201"/>
      <c r="D81" s="202" t="s">
        <v>72</v>
      </c>
      <c r="E81" s="203" t="s">
        <v>159</v>
      </c>
      <c r="F81" s="203" t="s">
        <v>160</v>
      </c>
      <c r="G81" s="201"/>
      <c r="H81" s="201"/>
      <c r="I81" s="204"/>
      <c r="J81" s="205">
        <f>BK81</f>
        <v>0</v>
      </c>
      <c r="K81" s="201"/>
      <c r="L81" s="206"/>
      <c r="M81" s="207"/>
      <c r="N81" s="208"/>
      <c r="O81" s="208"/>
      <c r="P81" s="209">
        <f>P82+P441+P483+P519+P694+P956+P961</f>
        <v>0</v>
      </c>
      <c r="Q81" s="208"/>
      <c r="R81" s="209">
        <f>R82+R441+R483+R519+R694+R956+R961</f>
        <v>10170.590055220002</v>
      </c>
      <c r="S81" s="208"/>
      <c r="T81" s="210">
        <f>T82+T441+T483+T519+T694+T956+T961</f>
        <v>489.94500000000005</v>
      </c>
      <c r="AR81" s="211" t="s">
        <v>78</v>
      </c>
      <c r="AT81" s="212" t="s">
        <v>72</v>
      </c>
      <c r="AU81" s="212" t="s">
        <v>73</v>
      </c>
      <c r="AY81" s="211" t="s">
        <v>161</v>
      </c>
      <c r="BK81" s="213">
        <f>BK82+BK441+BK483+BK519+BK694+BK956+BK961</f>
        <v>0</v>
      </c>
    </row>
    <row r="82" spans="2:63" s="10" customFormat="1" ht="19.9" customHeight="1">
      <c r="B82" s="200"/>
      <c r="C82" s="201"/>
      <c r="D82" s="202" t="s">
        <v>72</v>
      </c>
      <c r="E82" s="214" t="s">
        <v>78</v>
      </c>
      <c r="F82" s="214" t="s">
        <v>162</v>
      </c>
      <c r="G82" s="201"/>
      <c r="H82" s="201"/>
      <c r="I82" s="204"/>
      <c r="J82" s="215">
        <f>BK82</f>
        <v>0</v>
      </c>
      <c r="K82" s="201"/>
      <c r="L82" s="206"/>
      <c r="M82" s="207"/>
      <c r="N82" s="208"/>
      <c r="O82" s="208"/>
      <c r="P82" s="209">
        <f>SUM(P83:P440)</f>
        <v>0</v>
      </c>
      <c r="Q82" s="208"/>
      <c r="R82" s="209">
        <f>SUM(R83:R440)</f>
        <v>2.9428268</v>
      </c>
      <c r="S82" s="208"/>
      <c r="T82" s="210">
        <f>SUM(T83:T440)</f>
        <v>373.78000000000003</v>
      </c>
      <c r="AR82" s="211" t="s">
        <v>78</v>
      </c>
      <c r="AT82" s="212" t="s">
        <v>72</v>
      </c>
      <c r="AU82" s="212" t="s">
        <v>78</v>
      </c>
      <c r="AY82" s="211" t="s">
        <v>161</v>
      </c>
      <c r="BK82" s="213">
        <f>SUM(BK83:BK440)</f>
        <v>0</v>
      </c>
    </row>
    <row r="83" spans="2:65" s="1" customFormat="1" ht="16.5" customHeight="1">
      <c r="B83" s="46"/>
      <c r="C83" s="216" t="s">
        <v>78</v>
      </c>
      <c r="D83" s="216" t="s">
        <v>163</v>
      </c>
      <c r="E83" s="217" t="s">
        <v>164</v>
      </c>
      <c r="F83" s="218" t="s">
        <v>165</v>
      </c>
      <c r="G83" s="219" t="s">
        <v>166</v>
      </c>
      <c r="H83" s="220">
        <v>1.36</v>
      </c>
      <c r="I83" s="221"/>
      <c r="J83" s="222">
        <f>ROUND(I83*H83,2)</f>
        <v>0</v>
      </c>
      <c r="K83" s="218" t="s">
        <v>167</v>
      </c>
      <c r="L83" s="72"/>
      <c r="M83" s="223" t="s">
        <v>21</v>
      </c>
      <c r="N83" s="224" t="s">
        <v>44</v>
      </c>
      <c r="O83" s="47"/>
      <c r="P83" s="225">
        <f>O83*H83</f>
        <v>0</v>
      </c>
      <c r="Q83" s="225">
        <v>0</v>
      </c>
      <c r="R83" s="225">
        <f>Q83*H83</f>
        <v>0</v>
      </c>
      <c r="S83" s="225">
        <v>0</v>
      </c>
      <c r="T83" s="226">
        <f>S83*H83</f>
        <v>0</v>
      </c>
      <c r="AR83" s="24" t="s">
        <v>168</v>
      </c>
      <c r="AT83" s="24" t="s">
        <v>163</v>
      </c>
      <c r="AU83" s="24" t="s">
        <v>87</v>
      </c>
      <c r="AY83" s="24" t="s">
        <v>161</v>
      </c>
      <c r="BE83" s="227">
        <f>IF(N83="základní",J83,0)</f>
        <v>0</v>
      </c>
      <c r="BF83" s="227">
        <f>IF(N83="snížená",J83,0)</f>
        <v>0</v>
      </c>
      <c r="BG83" s="227">
        <f>IF(N83="zákl. přenesená",J83,0)</f>
        <v>0</v>
      </c>
      <c r="BH83" s="227">
        <f>IF(N83="sníž. přenesená",J83,0)</f>
        <v>0</v>
      </c>
      <c r="BI83" s="227">
        <f>IF(N83="nulová",J83,0)</f>
        <v>0</v>
      </c>
      <c r="BJ83" s="24" t="s">
        <v>78</v>
      </c>
      <c r="BK83" s="227">
        <f>ROUND(I83*H83,2)</f>
        <v>0</v>
      </c>
      <c r="BL83" s="24" t="s">
        <v>168</v>
      </c>
      <c r="BM83" s="24" t="s">
        <v>169</v>
      </c>
    </row>
    <row r="84" spans="2:51" s="11" customFormat="1" ht="13.5">
      <c r="B84" s="228"/>
      <c r="C84" s="229"/>
      <c r="D84" s="230" t="s">
        <v>170</v>
      </c>
      <c r="E84" s="231" t="s">
        <v>21</v>
      </c>
      <c r="F84" s="232" t="s">
        <v>171</v>
      </c>
      <c r="G84" s="229"/>
      <c r="H84" s="231" t="s">
        <v>21</v>
      </c>
      <c r="I84" s="233"/>
      <c r="J84" s="229"/>
      <c r="K84" s="229"/>
      <c r="L84" s="234"/>
      <c r="M84" s="235"/>
      <c r="N84" s="236"/>
      <c r="O84" s="236"/>
      <c r="P84" s="236"/>
      <c r="Q84" s="236"/>
      <c r="R84" s="236"/>
      <c r="S84" s="236"/>
      <c r="T84" s="237"/>
      <c r="AT84" s="238" t="s">
        <v>170</v>
      </c>
      <c r="AU84" s="238" t="s">
        <v>87</v>
      </c>
      <c r="AV84" s="11" t="s">
        <v>78</v>
      </c>
      <c r="AW84" s="11" t="s">
        <v>37</v>
      </c>
      <c r="AX84" s="11" t="s">
        <v>73</v>
      </c>
      <c r="AY84" s="238" t="s">
        <v>161</v>
      </c>
    </row>
    <row r="85" spans="2:51" s="12" customFormat="1" ht="13.5">
      <c r="B85" s="239"/>
      <c r="C85" s="240"/>
      <c r="D85" s="230" t="s">
        <v>170</v>
      </c>
      <c r="E85" s="241" t="s">
        <v>21</v>
      </c>
      <c r="F85" s="242" t="s">
        <v>172</v>
      </c>
      <c r="G85" s="240"/>
      <c r="H85" s="243">
        <v>0.68</v>
      </c>
      <c r="I85" s="244"/>
      <c r="J85" s="240"/>
      <c r="K85" s="240"/>
      <c r="L85" s="245"/>
      <c r="M85" s="246"/>
      <c r="N85" s="247"/>
      <c r="O85" s="247"/>
      <c r="P85" s="247"/>
      <c r="Q85" s="247"/>
      <c r="R85" s="247"/>
      <c r="S85" s="247"/>
      <c r="T85" s="248"/>
      <c r="AT85" s="249" t="s">
        <v>170</v>
      </c>
      <c r="AU85" s="249" t="s">
        <v>87</v>
      </c>
      <c r="AV85" s="12" t="s">
        <v>87</v>
      </c>
      <c r="AW85" s="12" t="s">
        <v>37</v>
      </c>
      <c r="AX85" s="12" t="s">
        <v>73</v>
      </c>
      <c r="AY85" s="249" t="s">
        <v>161</v>
      </c>
    </row>
    <row r="86" spans="2:51" s="13" customFormat="1" ht="13.5">
      <c r="B86" s="250"/>
      <c r="C86" s="251"/>
      <c r="D86" s="230" t="s">
        <v>170</v>
      </c>
      <c r="E86" s="252" t="s">
        <v>21</v>
      </c>
      <c r="F86" s="253" t="s">
        <v>173</v>
      </c>
      <c r="G86" s="251"/>
      <c r="H86" s="254">
        <v>0.68</v>
      </c>
      <c r="I86" s="255"/>
      <c r="J86" s="251"/>
      <c r="K86" s="251"/>
      <c r="L86" s="256"/>
      <c r="M86" s="257"/>
      <c r="N86" s="258"/>
      <c r="O86" s="258"/>
      <c r="P86" s="258"/>
      <c r="Q86" s="258"/>
      <c r="R86" s="258"/>
      <c r="S86" s="258"/>
      <c r="T86" s="259"/>
      <c r="AT86" s="260" t="s">
        <v>170</v>
      </c>
      <c r="AU86" s="260" t="s">
        <v>87</v>
      </c>
      <c r="AV86" s="13" t="s">
        <v>174</v>
      </c>
      <c r="AW86" s="13" t="s">
        <v>37</v>
      </c>
      <c r="AX86" s="13" t="s">
        <v>73</v>
      </c>
      <c r="AY86" s="260" t="s">
        <v>161</v>
      </c>
    </row>
    <row r="87" spans="2:51" s="11" customFormat="1" ht="13.5">
      <c r="B87" s="228"/>
      <c r="C87" s="229"/>
      <c r="D87" s="230" t="s">
        <v>170</v>
      </c>
      <c r="E87" s="231" t="s">
        <v>21</v>
      </c>
      <c r="F87" s="232" t="s">
        <v>175</v>
      </c>
      <c r="G87" s="229"/>
      <c r="H87" s="231" t="s">
        <v>21</v>
      </c>
      <c r="I87" s="233"/>
      <c r="J87" s="229"/>
      <c r="K87" s="229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170</v>
      </c>
      <c r="AU87" s="238" t="s">
        <v>87</v>
      </c>
      <c r="AV87" s="11" t="s">
        <v>78</v>
      </c>
      <c r="AW87" s="11" t="s">
        <v>37</v>
      </c>
      <c r="AX87" s="11" t="s">
        <v>73</v>
      </c>
      <c r="AY87" s="238" t="s">
        <v>161</v>
      </c>
    </row>
    <row r="88" spans="2:51" s="12" customFormat="1" ht="13.5">
      <c r="B88" s="239"/>
      <c r="C88" s="240"/>
      <c r="D88" s="230" t="s">
        <v>170</v>
      </c>
      <c r="E88" s="241" t="s">
        <v>21</v>
      </c>
      <c r="F88" s="242" t="s">
        <v>172</v>
      </c>
      <c r="G88" s="240"/>
      <c r="H88" s="243">
        <v>0.68</v>
      </c>
      <c r="I88" s="244"/>
      <c r="J88" s="240"/>
      <c r="K88" s="240"/>
      <c r="L88" s="245"/>
      <c r="M88" s="246"/>
      <c r="N88" s="247"/>
      <c r="O88" s="247"/>
      <c r="P88" s="247"/>
      <c r="Q88" s="247"/>
      <c r="R88" s="247"/>
      <c r="S88" s="247"/>
      <c r="T88" s="248"/>
      <c r="AT88" s="249" t="s">
        <v>170</v>
      </c>
      <c r="AU88" s="249" t="s">
        <v>87</v>
      </c>
      <c r="AV88" s="12" t="s">
        <v>87</v>
      </c>
      <c r="AW88" s="12" t="s">
        <v>37</v>
      </c>
      <c r="AX88" s="12" t="s">
        <v>73</v>
      </c>
      <c r="AY88" s="249" t="s">
        <v>161</v>
      </c>
    </row>
    <row r="89" spans="2:51" s="13" customFormat="1" ht="13.5">
      <c r="B89" s="250"/>
      <c r="C89" s="251"/>
      <c r="D89" s="230" t="s">
        <v>170</v>
      </c>
      <c r="E89" s="252" t="s">
        <v>21</v>
      </c>
      <c r="F89" s="253" t="s">
        <v>173</v>
      </c>
      <c r="G89" s="251"/>
      <c r="H89" s="254">
        <v>0.68</v>
      </c>
      <c r="I89" s="255"/>
      <c r="J89" s="251"/>
      <c r="K89" s="251"/>
      <c r="L89" s="256"/>
      <c r="M89" s="257"/>
      <c r="N89" s="258"/>
      <c r="O89" s="258"/>
      <c r="P89" s="258"/>
      <c r="Q89" s="258"/>
      <c r="R89" s="258"/>
      <c r="S89" s="258"/>
      <c r="T89" s="259"/>
      <c r="AT89" s="260" t="s">
        <v>170</v>
      </c>
      <c r="AU89" s="260" t="s">
        <v>87</v>
      </c>
      <c r="AV89" s="13" t="s">
        <v>174</v>
      </c>
      <c r="AW89" s="13" t="s">
        <v>37</v>
      </c>
      <c r="AX89" s="13" t="s">
        <v>73</v>
      </c>
      <c r="AY89" s="260" t="s">
        <v>161</v>
      </c>
    </row>
    <row r="90" spans="2:51" s="14" customFormat="1" ht="13.5">
      <c r="B90" s="261"/>
      <c r="C90" s="262"/>
      <c r="D90" s="230" t="s">
        <v>170</v>
      </c>
      <c r="E90" s="263" t="s">
        <v>21</v>
      </c>
      <c r="F90" s="264" t="s">
        <v>176</v>
      </c>
      <c r="G90" s="262"/>
      <c r="H90" s="265">
        <v>1.36</v>
      </c>
      <c r="I90" s="266"/>
      <c r="J90" s="262"/>
      <c r="K90" s="262"/>
      <c r="L90" s="267"/>
      <c r="M90" s="268"/>
      <c r="N90" s="269"/>
      <c r="O90" s="269"/>
      <c r="P90" s="269"/>
      <c r="Q90" s="269"/>
      <c r="R90" s="269"/>
      <c r="S90" s="269"/>
      <c r="T90" s="270"/>
      <c r="AT90" s="271" t="s">
        <v>170</v>
      </c>
      <c r="AU90" s="271" t="s">
        <v>87</v>
      </c>
      <c r="AV90" s="14" t="s">
        <v>168</v>
      </c>
      <c r="AW90" s="14" t="s">
        <v>37</v>
      </c>
      <c r="AX90" s="14" t="s">
        <v>78</v>
      </c>
      <c r="AY90" s="271" t="s">
        <v>161</v>
      </c>
    </row>
    <row r="91" spans="2:65" s="1" customFormat="1" ht="25.5" customHeight="1">
      <c r="B91" s="46"/>
      <c r="C91" s="216" t="s">
        <v>87</v>
      </c>
      <c r="D91" s="216" t="s">
        <v>163</v>
      </c>
      <c r="E91" s="217" t="s">
        <v>177</v>
      </c>
      <c r="F91" s="218" t="s">
        <v>178</v>
      </c>
      <c r="G91" s="219" t="s">
        <v>179</v>
      </c>
      <c r="H91" s="220">
        <v>150</v>
      </c>
      <c r="I91" s="221"/>
      <c r="J91" s="222">
        <f>ROUND(I91*H91,2)</f>
        <v>0</v>
      </c>
      <c r="K91" s="218" t="s">
        <v>180</v>
      </c>
      <c r="L91" s="72"/>
      <c r="M91" s="223" t="s">
        <v>21</v>
      </c>
      <c r="N91" s="224" t="s">
        <v>44</v>
      </c>
      <c r="O91" s="47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24" t="s">
        <v>168</v>
      </c>
      <c r="AT91" s="24" t="s">
        <v>163</v>
      </c>
      <c r="AU91" s="24" t="s">
        <v>87</v>
      </c>
      <c r="AY91" s="24" t="s">
        <v>161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24" t="s">
        <v>78</v>
      </c>
      <c r="BK91" s="227">
        <f>ROUND(I91*H91,2)</f>
        <v>0</v>
      </c>
      <c r="BL91" s="24" t="s">
        <v>168</v>
      </c>
      <c r="BM91" s="24" t="s">
        <v>181</v>
      </c>
    </row>
    <row r="92" spans="2:51" s="11" customFormat="1" ht="13.5">
      <c r="B92" s="228"/>
      <c r="C92" s="229"/>
      <c r="D92" s="230" t="s">
        <v>170</v>
      </c>
      <c r="E92" s="231" t="s">
        <v>21</v>
      </c>
      <c r="F92" s="232" t="s">
        <v>182</v>
      </c>
      <c r="G92" s="229"/>
      <c r="H92" s="231" t="s">
        <v>21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170</v>
      </c>
      <c r="AU92" s="238" t="s">
        <v>87</v>
      </c>
      <c r="AV92" s="11" t="s">
        <v>78</v>
      </c>
      <c r="AW92" s="11" t="s">
        <v>37</v>
      </c>
      <c r="AX92" s="11" t="s">
        <v>73</v>
      </c>
      <c r="AY92" s="238" t="s">
        <v>161</v>
      </c>
    </row>
    <row r="93" spans="2:51" s="12" customFormat="1" ht="13.5">
      <c r="B93" s="239"/>
      <c r="C93" s="240"/>
      <c r="D93" s="230" t="s">
        <v>170</v>
      </c>
      <c r="E93" s="241" t="s">
        <v>21</v>
      </c>
      <c r="F93" s="242" t="s">
        <v>89</v>
      </c>
      <c r="G93" s="240"/>
      <c r="H93" s="243">
        <v>150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AT93" s="249" t="s">
        <v>170</v>
      </c>
      <c r="AU93" s="249" t="s">
        <v>87</v>
      </c>
      <c r="AV93" s="12" t="s">
        <v>87</v>
      </c>
      <c r="AW93" s="12" t="s">
        <v>37</v>
      </c>
      <c r="AX93" s="12" t="s">
        <v>73</v>
      </c>
      <c r="AY93" s="249" t="s">
        <v>161</v>
      </c>
    </row>
    <row r="94" spans="2:51" s="14" customFormat="1" ht="13.5">
      <c r="B94" s="261"/>
      <c r="C94" s="262"/>
      <c r="D94" s="230" t="s">
        <v>170</v>
      </c>
      <c r="E94" s="263" t="s">
        <v>88</v>
      </c>
      <c r="F94" s="264" t="s">
        <v>176</v>
      </c>
      <c r="G94" s="262"/>
      <c r="H94" s="265">
        <v>150</v>
      </c>
      <c r="I94" s="266"/>
      <c r="J94" s="262"/>
      <c r="K94" s="262"/>
      <c r="L94" s="267"/>
      <c r="M94" s="268"/>
      <c r="N94" s="269"/>
      <c r="O94" s="269"/>
      <c r="P94" s="269"/>
      <c r="Q94" s="269"/>
      <c r="R94" s="269"/>
      <c r="S94" s="269"/>
      <c r="T94" s="270"/>
      <c r="AT94" s="271" t="s">
        <v>170</v>
      </c>
      <c r="AU94" s="271" t="s">
        <v>87</v>
      </c>
      <c r="AV94" s="14" t="s">
        <v>168</v>
      </c>
      <c r="AW94" s="14" t="s">
        <v>37</v>
      </c>
      <c r="AX94" s="14" t="s">
        <v>78</v>
      </c>
      <c r="AY94" s="271" t="s">
        <v>161</v>
      </c>
    </row>
    <row r="95" spans="2:65" s="1" customFormat="1" ht="25.5" customHeight="1">
      <c r="B95" s="46"/>
      <c r="C95" s="216" t="s">
        <v>174</v>
      </c>
      <c r="D95" s="216" t="s">
        <v>163</v>
      </c>
      <c r="E95" s="217" t="s">
        <v>183</v>
      </c>
      <c r="F95" s="218" t="s">
        <v>184</v>
      </c>
      <c r="G95" s="219" t="s">
        <v>185</v>
      </c>
      <c r="H95" s="220">
        <v>53</v>
      </c>
      <c r="I95" s="221"/>
      <c r="J95" s="222">
        <f>ROUND(I95*H95,2)</f>
        <v>0</v>
      </c>
      <c r="K95" s="218" t="s">
        <v>167</v>
      </c>
      <c r="L95" s="72"/>
      <c r="M95" s="223" t="s">
        <v>21</v>
      </c>
      <c r="N95" s="224" t="s">
        <v>44</v>
      </c>
      <c r="O95" s="47"/>
      <c r="P95" s="225">
        <f>O95*H95</f>
        <v>0</v>
      </c>
      <c r="Q95" s="225">
        <v>8E-05</v>
      </c>
      <c r="R95" s="225">
        <f>Q95*H95</f>
        <v>0.004240000000000001</v>
      </c>
      <c r="S95" s="225">
        <v>0</v>
      </c>
      <c r="T95" s="226">
        <f>S95*H95</f>
        <v>0</v>
      </c>
      <c r="AR95" s="24" t="s">
        <v>168</v>
      </c>
      <c r="AT95" s="24" t="s">
        <v>163</v>
      </c>
      <c r="AU95" s="24" t="s">
        <v>87</v>
      </c>
      <c r="AY95" s="24" t="s">
        <v>161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4" t="s">
        <v>78</v>
      </c>
      <c r="BK95" s="227">
        <f>ROUND(I95*H95,2)</f>
        <v>0</v>
      </c>
      <c r="BL95" s="24" t="s">
        <v>168</v>
      </c>
      <c r="BM95" s="24" t="s">
        <v>186</v>
      </c>
    </row>
    <row r="96" spans="2:51" s="11" customFormat="1" ht="13.5">
      <c r="B96" s="228"/>
      <c r="C96" s="229"/>
      <c r="D96" s="230" t="s">
        <v>170</v>
      </c>
      <c r="E96" s="231" t="s">
        <v>21</v>
      </c>
      <c r="F96" s="232" t="s">
        <v>187</v>
      </c>
      <c r="G96" s="229"/>
      <c r="H96" s="231" t="s">
        <v>21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170</v>
      </c>
      <c r="AU96" s="238" t="s">
        <v>87</v>
      </c>
      <c r="AV96" s="11" t="s">
        <v>78</v>
      </c>
      <c r="AW96" s="11" t="s">
        <v>37</v>
      </c>
      <c r="AX96" s="11" t="s">
        <v>73</v>
      </c>
      <c r="AY96" s="238" t="s">
        <v>161</v>
      </c>
    </row>
    <row r="97" spans="2:51" s="12" customFormat="1" ht="13.5">
      <c r="B97" s="239"/>
      <c r="C97" s="240"/>
      <c r="D97" s="230" t="s">
        <v>170</v>
      </c>
      <c r="E97" s="241" t="s">
        <v>21</v>
      </c>
      <c r="F97" s="242" t="s">
        <v>104</v>
      </c>
      <c r="G97" s="240"/>
      <c r="H97" s="243">
        <v>53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170</v>
      </c>
      <c r="AU97" s="249" t="s">
        <v>87</v>
      </c>
      <c r="AV97" s="12" t="s">
        <v>87</v>
      </c>
      <c r="AW97" s="12" t="s">
        <v>37</v>
      </c>
      <c r="AX97" s="12" t="s">
        <v>73</v>
      </c>
      <c r="AY97" s="249" t="s">
        <v>161</v>
      </c>
    </row>
    <row r="98" spans="2:51" s="14" customFormat="1" ht="13.5">
      <c r="B98" s="261"/>
      <c r="C98" s="262"/>
      <c r="D98" s="230" t="s">
        <v>170</v>
      </c>
      <c r="E98" s="263" t="s">
        <v>103</v>
      </c>
      <c r="F98" s="264" t="s">
        <v>176</v>
      </c>
      <c r="G98" s="262"/>
      <c r="H98" s="265">
        <v>53</v>
      </c>
      <c r="I98" s="266"/>
      <c r="J98" s="262"/>
      <c r="K98" s="262"/>
      <c r="L98" s="267"/>
      <c r="M98" s="268"/>
      <c r="N98" s="269"/>
      <c r="O98" s="269"/>
      <c r="P98" s="269"/>
      <c r="Q98" s="269"/>
      <c r="R98" s="269"/>
      <c r="S98" s="269"/>
      <c r="T98" s="270"/>
      <c r="AT98" s="271" t="s">
        <v>170</v>
      </c>
      <c r="AU98" s="271" t="s">
        <v>87</v>
      </c>
      <c r="AV98" s="14" t="s">
        <v>168</v>
      </c>
      <c r="AW98" s="14" t="s">
        <v>37</v>
      </c>
      <c r="AX98" s="14" t="s">
        <v>78</v>
      </c>
      <c r="AY98" s="271" t="s">
        <v>161</v>
      </c>
    </row>
    <row r="99" spans="2:65" s="1" customFormat="1" ht="25.5" customHeight="1">
      <c r="B99" s="46"/>
      <c r="C99" s="216" t="s">
        <v>168</v>
      </c>
      <c r="D99" s="216" t="s">
        <v>163</v>
      </c>
      <c r="E99" s="217" t="s">
        <v>188</v>
      </c>
      <c r="F99" s="218" t="s">
        <v>189</v>
      </c>
      <c r="G99" s="219" t="s">
        <v>185</v>
      </c>
      <c r="H99" s="220">
        <v>77</v>
      </c>
      <c r="I99" s="221"/>
      <c r="J99" s="222">
        <f>ROUND(I99*H99,2)</f>
        <v>0</v>
      </c>
      <c r="K99" s="218" t="s">
        <v>167</v>
      </c>
      <c r="L99" s="72"/>
      <c r="M99" s="223" t="s">
        <v>21</v>
      </c>
      <c r="N99" s="224" t="s">
        <v>44</v>
      </c>
      <c r="O99" s="47"/>
      <c r="P99" s="225">
        <f>O99*H99</f>
        <v>0</v>
      </c>
      <c r="Q99" s="225">
        <v>8E-05</v>
      </c>
      <c r="R99" s="225">
        <f>Q99*H99</f>
        <v>0.0061600000000000005</v>
      </c>
      <c r="S99" s="225">
        <v>0</v>
      </c>
      <c r="T99" s="226">
        <f>S99*H99</f>
        <v>0</v>
      </c>
      <c r="AR99" s="24" t="s">
        <v>168</v>
      </c>
      <c r="AT99" s="24" t="s">
        <v>163</v>
      </c>
      <c r="AU99" s="24" t="s">
        <v>87</v>
      </c>
      <c r="AY99" s="24" t="s">
        <v>161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4" t="s">
        <v>78</v>
      </c>
      <c r="BK99" s="227">
        <f>ROUND(I99*H99,2)</f>
        <v>0</v>
      </c>
      <c r="BL99" s="24" t="s">
        <v>168</v>
      </c>
      <c r="BM99" s="24" t="s">
        <v>190</v>
      </c>
    </row>
    <row r="100" spans="2:51" s="11" customFormat="1" ht="13.5">
      <c r="B100" s="228"/>
      <c r="C100" s="229"/>
      <c r="D100" s="230" t="s">
        <v>170</v>
      </c>
      <c r="E100" s="231" t="s">
        <v>21</v>
      </c>
      <c r="F100" s="232" t="s">
        <v>187</v>
      </c>
      <c r="G100" s="229"/>
      <c r="H100" s="231" t="s">
        <v>21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170</v>
      </c>
      <c r="AU100" s="238" t="s">
        <v>87</v>
      </c>
      <c r="AV100" s="11" t="s">
        <v>78</v>
      </c>
      <c r="AW100" s="11" t="s">
        <v>37</v>
      </c>
      <c r="AX100" s="11" t="s">
        <v>73</v>
      </c>
      <c r="AY100" s="238" t="s">
        <v>161</v>
      </c>
    </row>
    <row r="101" spans="2:51" s="12" customFormat="1" ht="13.5">
      <c r="B101" s="239"/>
      <c r="C101" s="240"/>
      <c r="D101" s="230" t="s">
        <v>170</v>
      </c>
      <c r="E101" s="241" t="s">
        <v>21</v>
      </c>
      <c r="F101" s="242" t="s">
        <v>106</v>
      </c>
      <c r="G101" s="240"/>
      <c r="H101" s="243">
        <v>77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170</v>
      </c>
      <c r="AU101" s="249" t="s">
        <v>87</v>
      </c>
      <c r="AV101" s="12" t="s">
        <v>87</v>
      </c>
      <c r="AW101" s="12" t="s">
        <v>37</v>
      </c>
      <c r="AX101" s="12" t="s">
        <v>73</v>
      </c>
      <c r="AY101" s="249" t="s">
        <v>161</v>
      </c>
    </row>
    <row r="102" spans="2:51" s="14" customFormat="1" ht="13.5">
      <c r="B102" s="261"/>
      <c r="C102" s="262"/>
      <c r="D102" s="230" t="s">
        <v>170</v>
      </c>
      <c r="E102" s="263" t="s">
        <v>105</v>
      </c>
      <c r="F102" s="264" t="s">
        <v>176</v>
      </c>
      <c r="G102" s="262"/>
      <c r="H102" s="265">
        <v>77</v>
      </c>
      <c r="I102" s="266"/>
      <c r="J102" s="262"/>
      <c r="K102" s="262"/>
      <c r="L102" s="267"/>
      <c r="M102" s="268"/>
      <c r="N102" s="269"/>
      <c r="O102" s="269"/>
      <c r="P102" s="269"/>
      <c r="Q102" s="269"/>
      <c r="R102" s="269"/>
      <c r="S102" s="269"/>
      <c r="T102" s="270"/>
      <c r="AT102" s="271" t="s">
        <v>170</v>
      </c>
      <c r="AU102" s="271" t="s">
        <v>87</v>
      </c>
      <c r="AV102" s="14" t="s">
        <v>168</v>
      </c>
      <c r="AW102" s="14" t="s">
        <v>37</v>
      </c>
      <c r="AX102" s="14" t="s">
        <v>78</v>
      </c>
      <c r="AY102" s="271" t="s">
        <v>161</v>
      </c>
    </row>
    <row r="103" spans="2:65" s="1" customFormat="1" ht="25.5" customHeight="1">
      <c r="B103" s="46"/>
      <c r="C103" s="216" t="s">
        <v>191</v>
      </c>
      <c r="D103" s="216" t="s">
        <v>163</v>
      </c>
      <c r="E103" s="217" t="s">
        <v>192</v>
      </c>
      <c r="F103" s="218" t="s">
        <v>193</v>
      </c>
      <c r="G103" s="219" t="s">
        <v>185</v>
      </c>
      <c r="H103" s="220">
        <v>36</v>
      </c>
      <c r="I103" s="221"/>
      <c r="J103" s="222">
        <f>ROUND(I103*H103,2)</f>
        <v>0</v>
      </c>
      <c r="K103" s="218" t="s">
        <v>180</v>
      </c>
      <c r="L103" s="72"/>
      <c r="M103" s="223" t="s">
        <v>21</v>
      </c>
      <c r="N103" s="224" t="s">
        <v>44</v>
      </c>
      <c r="O103" s="47"/>
      <c r="P103" s="225">
        <f>O103*H103</f>
        <v>0</v>
      </c>
      <c r="Q103" s="225">
        <v>9E-05</v>
      </c>
      <c r="R103" s="225">
        <f>Q103*H103</f>
        <v>0.0032400000000000003</v>
      </c>
      <c r="S103" s="225">
        <v>0</v>
      </c>
      <c r="T103" s="226">
        <f>S103*H103</f>
        <v>0</v>
      </c>
      <c r="AR103" s="24" t="s">
        <v>168</v>
      </c>
      <c r="AT103" s="24" t="s">
        <v>163</v>
      </c>
      <c r="AU103" s="24" t="s">
        <v>87</v>
      </c>
      <c r="AY103" s="24" t="s">
        <v>161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4" t="s">
        <v>78</v>
      </c>
      <c r="BK103" s="227">
        <f>ROUND(I103*H103,2)</f>
        <v>0</v>
      </c>
      <c r="BL103" s="24" t="s">
        <v>168</v>
      </c>
      <c r="BM103" s="24" t="s">
        <v>194</v>
      </c>
    </row>
    <row r="104" spans="2:51" s="11" customFormat="1" ht="13.5">
      <c r="B104" s="228"/>
      <c r="C104" s="229"/>
      <c r="D104" s="230" t="s">
        <v>170</v>
      </c>
      <c r="E104" s="231" t="s">
        <v>21</v>
      </c>
      <c r="F104" s="232" t="s">
        <v>187</v>
      </c>
      <c r="G104" s="229"/>
      <c r="H104" s="231" t="s">
        <v>21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170</v>
      </c>
      <c r="AU104" s="238" t="s">
        <v>87</v>
      </c>
      <c r="AV104" s="11" t="s">
        <v>78</v>
      </c>
      <c r="AW104" s="11" t="s">
        <v>37</v>
      </c>
      <c r="AX104" s="11" t="s">
        <v>73</v>
      </c>
      <c r="AY104" s="238" t="s">
        <v>161</v>
      </c>
    </row>
    <row r="105" spans="2:51" s="12" customFormat="1" ht="13.5">
      <c r="B105" s="239"/>
      <c r="C105" s="240"/>
      <c r="D105" s="230" t="s">
        <v>170</v>
      </c>
      <c r="E105" s="241" t="s">
        <v>21</v>
      </c>
      <c r="F105" s="242" t="s">
        <v>108</v>
      </c>
      <c r="G105" s="240"/>
      <c r="H105" s="243">
        <v>36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170</v>
      </c>
      <c r="AU105" s="249" t="s">
        <v>87</v>
      </c>
      <c r="AV105" s="12" t="s">
        <v>87</v>
      </c>
      <c r="AW105" s="12" t="s">
        <v>37</v>
      </c>
      <c r="AX105" s="12" t="s">
        <v>73</v>
      </c>
      <c r="AY105" s="249" t="s">
        <v>161</v>
      </c>
    </row>
    <row r="106" spans="2:51" s="14" customFormat="1" ht="13.5">
      <c r="B106" s="261"/>
      <c r="C106" s="262"/>
      <c r="D106" s="230" t="s">
        <v>170</v>
      </c>
      <c r="E106" s="263" t="s">
        <v>107</v>
      </c>
      <c r="F106" s="264" t="s">
        <v>176</v>
      </c>
      <c r="G106" s="262"/>
      <c r="H106" s="265">
        <v>36</v>
      </c>
      <c r="I106" s="266"/>
      <c r="J106" s="262"/>
      <c r="K106" s="262"/>
      <c r="L106" s="267"/>
      <c r="M106" s="268"/>
      <c r="N106" s="269"/>
      <c r="O106" s="269"/>
      <c r="P106" s="269"/>
      <c r="Q106" s="269"/>
      <c r="R106" s="269"/>
      <c r="S106" s="269"/>
      <c r="T106" s="270"/>
      <c r="AT106" s="271" t="s">
        <v>170</v>
      </c>
      <c r="AU106" s="271" t="s">
        <v>87</v>
      </c>
      <c r="AV106" s="14" t="s">
        <v>168</v>
      </c>
      <c r="AW106" s="14" t="s">
        <v>37</v>
      </c>
      <c r="AX106" s="14" t="s">
        <v>78</v>
      </c>
      <c r="AY106" s="271" t="s">
        <v>161</v>
      </c>
    </row>
    <row r="107" spans="2:65" s="1" customFormat="1" ht="25.5" customHeight="1">
      <c r="B107" s="46"/>
      <c r="C107" s="216" t="s">
        <v>195</v>
      </c>
      <c r="D107" s="216" t="s">
        <v>163</v>
      </c>
      <c r="E107" s="217" t="s">
        <v>196</v>
      </c>
      <c r="F107" s="218" t="s">
        <v>197</v>
      </c>
      <c r="G107" s="219" t="s">
        <v>185</v>
      </c>
      <c r="H107" s="220">
        <v>18</v>
      </c>
      <c r="I107" s="221"/>
      <c r="J107" s="222">
        <f>ROUND(I107*H107,2)</f>
        <v>0</v>
      </c>
      <c r="K107" s="218" t="s">
        <v>180</v>
      </c>
      <c r="L107" s="72"/>
      <c r="M107" s="223" t="s">
        <v>21</v>
      </c>
      <c r="N107" s="224" t="s">
        <v>44</v>
      </c>
      <c r="O107" s="47"/>
      <c r="P107" s="225">
        <f>O107*H107</f>
        <v>0</v>
      </c>
      <c r="Q107" s="225">
        <v>9E-05</v>
      </c>
      <c r="R107" s="225">
        <f>Q107*H107</f>
        <v>0.0016200000000000001</v>
      </c>
      <c r="S107" s="225">
        <v>0</v>
      </c>
      <c r="T107" s="226">
        <f>S107*H107</f>
        <v>0</v>
      </c>
      <c r="AR107" s="24" t="s">
        <v>168</v>
      </c>
      <c r="AT107" s="24" t="s">
        <v>163</v>
      </c>
      <c r="AU107" s="24" t="s">
        <v>87</v>
      </c>
      <c r="AY107" s="24" t="s">
        <v>161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4" t="s">
        <v>78</v>
      </c>
      <c r="BK107" s="227">
        <f>ROUND(I107*H107,2)</f>
        <v>0</v>
      </c>
      <c r="BL107" s="24" t="s">
        <v>168</v>
      </c>
      <c r="BM107" s="24" t="s">
        <v>198</v>
      </c>
    </row>
    <row r="108" spans="2:51" s="11" customFormat="1" ht="13.5">
      <c r="B108" s="228"/>
      <c r="C108" s="229"/>
      <c r="D108" s="230" t="s">
        <v>170</v>
      </c>
      <c r="E108" s="231" t="s">
        <v>21</v>
      </c>
      <c r="F108" s="232" t="s">
        <v>187</v>
      </c>
      <c r="G108" s="229"/>
      <c r="H108" s="231" t="s">
        <v>21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170</v>
      </c>
      <c r="AU108" s="238" t="s">
        <v>87</v>
      </c>
      <c r="AV108" s="11" t="s">
        <v>78</v>
      </c>
      <c r="AW108" s="11" t="s">
        <v>37</v>
      </c>
      <c r="AX108" s="11" t="s">
        <v>73</v>
      </c>
      <c r="AY108" s="238" t="s">
        <v>161</v>
      </c>
    </row>
    <row r="109" spans="2:51" s="12" customFormat="1" ht="13.5">
      <c r="B109" s="239"/>
      <c r="C109" s="240"/>
      <c r="D109" s="230" t="s">
        <v>170</v>
      </c>
      <c r="E109" s="241" t="s">
        <v>21</v>
      </c>
      <c r="F109" s="242" t="s">
        <v>110</v>
      </c>
      <c r="G109" s="240"/>
      <c r="H109" s="243">
        <v>18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170</v>
      </c>
      <c r="AU109" s="249" t="s">
        <v>87</v>
      </c>
      <c r="AV109" s="12" t="s">
        <v>87</v>
      </c>
      <c r="AW109" s="12" t="s">
        <v>37</v>
      </c>
      <c r="AX109" s="12" t="s">
        <v>73</v>
      </c>
      <c r="AY109" s="249" t="s">
        <v>161</v>
      </c>
    </row>
    <row r="110" spans="2:51" s="14" customFormat="1" ht="13.5">
      <c r="B110" s="261"/>
      <c r="C110" s="262"/>
      <c r="D110" s="230" t="s">
        <v>170</v>
      </c>
      <c r="E110" s="263" t="s">
        <v>109</v>
      </c>
      <c r="F110" s="264" t="s">
        <v>176</v>
      </c>
      <c r="G110" s="262"/>
      <c r="H110" s="265">
        <v>18</v>
      </c>
      <c r="I110" s="266"/>
      <c r="J110" s="262"/>
      <c r="K110" s="262"/>
      <c r="L110" s="267"/>
      <c r="M110" s="268"/>
      <c r="N110" s="269"/>
      <c r="O110" s="269"/>
      <c r="P110" s="269"/>
      <c r="Q110" s="269"/>
      <c r="R110" s="269"/>
      <c r="S110" s="269"/>
      <c r="T110" s="270"/>
      <c r="AT110" s="271" t="s">
        <v>170</v>
      </c>
      <c r="AU110" s="271" t="s">
        <v>87</v>
      </c>
      <c r="AV110" s="14" t="s">
        <v>168</v>
      </c>
      <c r="AW110" s="14" t="s">
        <v>37</v>
      </c>
      <c r="AX110" s="14" t="s">
        <v>78</v>
      </c>
      <c r="AY110" s="271" t="s">
        <v>161</v>
      </c>
    </row>
    <row r="111" spans="2:65" s="1" customFormat="1" ht="38.25" customHeight="1">
      <c r="B111" s="46"/>
      <c r="C111" s="216" t="s">
        <v>199</v>
      </c>
      <c r="D111" s="216" t="s">
        <v>163</v>
      </c>
      <c r="E111" s="217" t="s">
        <v>200</v>
      </c>
      <c r="F111" s="218" t="s">
        <v>201</v>
      </c>
      <c r="G111" s="219" t="s">
        <v>179</v>
      </c>
      <c r="H111" s="220">
        <v>1699</v>
      </c>
      <c r="I111" s="221"/>
      <c r="J111" s="222">
        <f>ROUND(I111*H111,2)</f>
        <v>0</v>
      </c>
      <c r="K111" s="218" t="s">
        <v>180</v>
      </c>
      <c r="L111" s="72"/>
      <c r="M111" s="223" t="s">
        <v>21</v>
      </c>
      <c r="N111" s="224" t="s">
        <v>44</v>
      </c>
      <c r="O111" s="47"/>
      <c r="P111" s="225">
        <f>O111*H111</f>
        <v>0</v>
      </c>
      <c r="Q111" s="225">
        <v>0</v>
      </c>
      <c r="R111" s="225">
        <f>Q111*H111</f>
        <v>0</v>
      </c>
      <c r="S111" s="225">
        <v>0.22</v>
      </c>
      <c r="T111" s="226">
        <f>S111*H111</f>
        <v>373.78000000000003</v>
      </c>
      <c r="AR111" s="24" t="s">
        <v>168</v>
      </c>
      <c r="AT111" s="24" t="s">
        <v>163</v>
      </c>
      <c r="AU111" s="24" t="s">
        <v>87</v>
      </c>
      <c r="AY111" s="24" t="s">
        <v>161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4" t="s">
        <v>78</v>
      </c>
      <c r="BK111" s="227">
        <f>ROUND(I111*H111,2)</f>
        <v>0</v>
      </c>
      <c r="BL111" s="24" t="s">
        <v>168</v>
      </c>
      <c r="BM111" s="24" t="s">
        <v>202</v>
      </c>
    </row>
    <row r="112" spans="2:51" s="11" customFormat="1" ht="13.5">
      <c r="B112" s="228"/>
      <c r="C112" s="229"/>
      <c r="D112" s="230" t="s">
        <v>170</v>
      </c>
      <c r="E112" s="231" t="s">
        <v>21</v>
      </c>
      <c r="F112" s="232" t="s">
        <v>203</v>
      </c>
      <c r="G112" s="229"/>
      <c r="H112" s="231" t="s">
        <v>21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170</v>
      </c>
      <c r="AU112" s="238" t="s">
        <v>87</v>
      </c>
      <c r="AV112" s="11" t="s">
        <v>78</v>
      </c>
      <c r="AW112" s="11" t="s">
        <v>37</v>
      </c>
      <c r="AX112" s="11" t="s">
        <v>73</v>
      </c>
      <c r="AY112" s="238" t="s">
        <v>161</v>
      </c>
    </row>
    <row r="113" spans="2:51" s="12" customFormat="1" ht="13.5">
      <c r="B113" s="239"/>
      <c r="C113" s="240"/>
      <c r="D113" s="230" t="s">
        <v>170</v>
      </c>
      <c r="E113" s="241" t="s">
        <v>21</v>
      </c>
      <c r="F113" s="242" t="s">
        <v>204</v>
      </c>
      <c r="G113" s="240"/>
      <c r="H113" s="243">
        <v>1699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170</v>
      </c>
      <c r="AU113" s="249" t="s">
        <v>87</v>
      </c>
      <c r="AV113" s="12" t="s">
        <v>87</v>
      </c>
      <c r="AW113" s="12" t="s">
        <v>37</v>
      </c>
      <c r="AX113" s="12" t="s">
        <v>73</v>
      </c>
      <c r="AY113" s="249" t="s">
        <v>161</v>
      </c>
    </row>
    <row r="114" spans="2:51" s="14" customFormat="1" ht="13.5">
      <c r="B114" s="261"/>
      <c r="C114" s="262"/>
      <c r="D114" s="230" t="s">
        <v>170</v>
      </c>
      <c r="E114" s="263" t="s">
        <v>21</v>
      </c>
      <c r="F114" s="264" t="s">
        <v>176</v>
      </c>
      <c r="G114" s="262"/>
      <c r="H114" s="265">
        <v>1699</v>
      </c>
      <c r="I114" s="266"/>
      <c r="J114" s="262"/>
      <c r="K114" s="262"/>
      <c r="L114" s="267"/>
      <c r="M114" s="268"/>
      <c r="N114" s="269"/>
      <c r="O114" s="269"/>
      <c r="P114" s="269"/>
      <c r="Q114" s="269"/>
      <c r="R114" s="269"/>
      <c r="S114" s="269"/>
      <c r="T114" s="270"/>
      <c r="AT114" s="271" t="s">
        <v>170</v>
      </c>
      <c r="AU114" s="271" t="s">
        <v>87</v>
      </c>
      <c r="AV114" s="14" t="s">
        <v>168</v>
      </c>
      <c r="AW114" s="14" t="s">
        <v>37</v>
      </c>
      <c r="AX114" s="14" t="s">
        <v>78</v>
      </c>
      <c r="AY114" s="271" t="s">
        <v>161</v>
      </c>
    </row>
    <row r="115" spans="2:65" s="1" customFormat="1" ht="25.5" customHeight="1">
      <c r="B115" s="46"/>
      <c r="C115" s="216" t="s">
        <v>205</v>
      </c>
      <c r="D115" s="216" t="s">
        <v>163</v>
      </c>
      <c r="E115" s="217" t="s">
        <v>206</v>
      </c>
      <c r="F115" s="218" t="s">
        <v>207</v>
      </c>
      <c r="G115" s="219" t="s">
        <v>179</v>
      </c>
      <c r="H115" s="220">
        <v>11584.28</v>
      </c>
      <c r="I115" s="221"/>
      <c r="J115" s="222">
        <f>ROUND(I115*H115,2)</f>
        <v>0</v>
      </c>
      <c r="K115" s="218" t="s">
        <v>180</v>
      </c>
      <c r="L115" s="72"/>
      <c r="M115" s="223" t="s">
        <v>21</v>
      </c>
      <c r="N115" s="224" t="s">
        <v>44</v>
      </c>
      <c r="O115" s="47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24" t="s">
        <v>168</v>
      </c>
      <c r="AT115" s="24" t="s">
        <v>163</v>
      </c>
      <c r="AU115" s="24" t="s">
        <v>87</v>
      </c>
      <c r="AY115" s="24" t="s">
        <v>161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4" t="s">
        <v>78</v>
      </c>
      <c r="BK115" s="227">
        <f>ROUND(I115*H115,2)</f>
        <v>0</v>
      </c>
      <c r="BL115" s="24" t="s">
        <v>168</v>
      </c>
      <c r="BM115" s="24" t="s">
        <v>208</v>
      </c>
    </row>
    <row r="116" spans="2:51" s="11" customFormat="1" ht="13.5">
      <c r="B116" s="228"/>
      <c r="C116" s="229"/>
      <c r="D116" s="230" t="s">
        <v>170</v>
      </c>
      <c r="E116" s="231" t="s">
        <v>21</v>
      </c>
      <c r="F116" s="232" t="s">
        <v>209</v>
      </c>
      <c r="G116" s="229"/>
      <c r="H116" s="231" t="s">
        <v>21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170</v>
      </c>
      <c r="AU116" s="238" t="s">
        <v>87</v>
      </c>
      <c r="AV116" s="11" t="s">
        <v>78</v>
      </c>
      <c r="AW116" s="11" t="s">
        <v>37</v>
      </c>
      <c r="AX116" s="11" t="s">
        <v>73</v>
      </c>
      <c r="AY116" s="238" t="s">
        <v>161</v>
      </c>
    </row>
    <row r="117" spans="2:51" s="12" customFormat="1" ht="13.5">
      <c r="B117" s="239"/>
      <c r="C117" s="240"/>
      <c r="D117" s="230" t="s">
        <v>170</v>
      </c>
      <c r="E117" s="241" t="s">
        <v>21</v>
      </c>
      <c r="F117" s="242" t="s">
        <v>210</v>
      </c>
      <c r="G117" s="240"/>
      <c r="H117" s="243">
        <v>11417.28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170</v>
      </c>
      <c r="AU117" s="249" t="s">
        <v>87</v>
      </c>
      <c r="AV117" s="12" t="s">
        <v>87</v>
      </c>
      <c r="AW117" s="12" t="s">
        <v>37</v>
      </c>
      <c r="AX117" s="12" t="s">
        <v>73</v>
      </c>
      <c r="AY117" s="249" t="s">
        <v>161</v>
      </c>
    </row>
    <row r="118" spans="2:51" s="12" customFormat="1" ht="13.5">
      <c r="B118" s="239"/>
      <c r="C118" s="240"/>
      <c r="D118" s="230" t="s">
        <v>170</v>
      </c>
      <c r="E118" s="241" t="s">
        <v>21</v>
      </c>
      <c r="F118" s="242" t="s">
        <v>211</v>
      </c>
      <c r="G118" s="240"/>
      <c r="H118" s="243">
        <v>167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170</v>
      </c>
      <c r="AU118" s="249" t="s">
        <v>87</v>
      </c>
      <c r="AV118" s="12" t="s">
        <v>87</v>
      </c>
      <c r="AW118" s="12" t="s">
        <v>37</v>
      </c>
      <c r="AX118" s="12" t="s">
        <v>73</v>
      </c>
      <c r="AY118" s="249" t="s">
        <v>161</v>
      </c>
    </row>
    <row r="119" spans="2:51" s="14" customFormat="1" ht="13.5">
      <c r="B119" s="261"/>
      <c r="C119" s="262"/>
      <c r="D119" s="230" t="s">
        <v>170</v>
      </c>
      <c r="E119" s="263" t="s">
        <v>21</v>
      </c>
      <c r="F119" s="264" t="s">
        <v>176</v>
      </c>
      <c r="G119" s="262"/>
      <c r="H119" s="265">
        <v>11584.28</v>
      </c>
      <c r="I119" s="266"/>
      <c r="J119" s="262"/>
      <c r="K119" s="262"/>
      <c r="L119" s="267"/>
      <c r="M119" s="268"/>
      <c r="N119" s="269"/>
      <c r="O119" s="269"/>
      <c r="P119" s="269"/>
      <c r="Q119" s="269"/>
      <c r="R119" s="269"/>
      <c r="S119" s="269"/>
      <c r="T119" s="270"/>
      <c r="AT119" s="271" t="s">
        <v>170</v>
      </c>
      <c r="AU119" s="271" t="s">
        <v>87</v>
      </c>
      <c r="AV119" s="14" t="s">
        <v>168</v>
      </c>
      <c r="AW119" s="14" t="s">
        <v>37</v>
      </c>
      <c r="AX119" s="14" t="s">
        <v>78</v>
      </c>
      <c r="AY119" s="271" t="s">
        <v>161</v>
      </c>
    </row>
    <row r="120" spans="2:65" s="1" customFormat="1" ht="38.25" customHeight="1">
      <c r="B120" s="46"/>
      <c r="C120" s="216" t="s">
        <v>212</v>
      </c>
      <c r="D120" s="216" t="s">
        <v>163</v>
      </c>
      <c r="E120" s="217" t="s">
        <v>213</v>
      </c>
      <c r="F120" s="218" t="s">
        <v>214</v>
      </c>
      <c r="G120" s="219" t="s">
        <v>215</v>
      </c>
      <c r="H120" s="220">
        <v>566.376</v>
      </c>
      <c r="I120" s="221"/>
      <c r="J120" s="222">
        <f>ROUND(I120*H120,2)</f>
        <v>0</v>
      </c>
      <c r="K120" s="218" t="s">
        <v>167</v>
      </c>
      <c r="L120" s="72"/>
      <c r="M120" s="223" t="s">
        <v>21</v>
      </c>
      <c r="N120" s="224" t="s">
        <v>44</v>
      </c>
      <c r="O120" s="47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AR120" s="24" t="s">
        <v>168</v>
      </c>
      <c r="AT120" s="24" t="s">
        <v>163</v>
      </c>
      <c r="AU120" s="24" t="s">
        <v>87</v>
      </c>
      <c r="AY120" s="24" t="s">
        <v>161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4" t="s">
        <v>78</v>
      </c>
      <c r="BK120" s="227">
        <f>ROUND(I120*H120,2)</f>
        <v>0</v>
      </c>
      <c r="BL120" s="24" t="s">
        <v>168</v>
      </c>
      <c r="BM120" s="24" t="s">
        <v>216</v>
      </c>
    </row>
    <row r="121" spans="2:51" s="11" customFormat="1" ht="13.5">
      <c r="B121" s="228"/>
      <c r="C121" s="229"/>
      <c r="D121" s="230" t="s">
        <v>170</v>
      </c>
      <c r="E121" s="231" t="s">
        <v>21</v>
      </c>
      <c r="F121" s="232" t="s">
        <v>217</v>
      </c>
      <c r="G121" s="229"/>
      <c r="H121" s="231" t="s">
        <v>21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170</v>
      </c>
      <c r="AU121" s="238" t="s">
        <v>87</v>
      </c>
      <c r="AV121" s="11" t="s">
        <v>78</v>
      </c>
      <c r="AW121" s="11" t="s">
        <v>37</v>
      </c>
      <c r="AX121" s="11" t="s">
        <v>73</v>
      </c>
      <c r="AY121" s="238" t="s">
        <v>161</v>
      </c>
    </row>
    <row r="122" spans="2:51" s="12" customFormat="1" ht="13.5">
      <c r="B122" s="239"/>
      <c r="C122" s="240"/>
      <c r="D122" s="230" t="s">
        <v>170</v>
      </c>
      <c r="E122" s="241" t="s">
        <v>21</v>
      </c>
      <c r="F122" s="242" t="s">
        <v>218</v>
      </c>
      <c r="G122" s="240"/>
      <c r="H122" s="243">
        <v>3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170</v>
      </c>
      <c r="AU122" s="249" t="s">
        <v>87</v>
      </c>
      <c r="AV122" s="12" t="s">
        <v>87</v>
      </c>
      <c r="AW122" s="12" t="s">
        <v>37</v>
      </c>
      <c r="AX122" s="12" t="s">
        <v>73</v>
      </c>
      <c r="AY122" s="249" t="s">
        <v>161</v>
      </c>
    </row>
    <row r="123" spans="2:51" s="12" customFormat="1" ht="13.5">
      <c r="B123" s="239"/>
      <c r="C123" s="240"/>
      <c r="D123" s="230" t="s">
        <v>170</v>
      </c>
      <c r="E123" s="241" t="s">
        <v>21</v>
      </c>
      <c r="F123" s="242" t="s">
        <v>219</v>
      </c>
      <c r="G123" s="240"/>
      <c r="H123" s="243">
        <v>3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170</v>
      </c>
      <c r="AU123" s="249" t="s">
        <v>87</v>
      </c>
      <c r="AV123" s="12" t="s">
        <v>87</v>
      </c>
      <c r="AW123" s="12" t="s">
        <v>37</v>
      </c>
      <c r="AX123" s="12" t="s">
        <v>73</v>
      </c>
      <c r="AY123" s="249" t="s">
        <v>161</v>
      </c>
    </row>
    <row r="124" spans="2:51" s="12" customFormat="1" ht="13.5">
      <c r="B124" s="239"/>
      <c r="C124" s="240"/>
      <c r="D124" s="230" t="s">
        <v>170</v>
      </c>
      <c r="E124" s="241" t="s">
        <v>21</v>
      </c>
      <c r="F124" s="242" t="s">
        <v>220</v>
      </c>
      <c r="G124" s="240"/>
      <c r="H124" s="243">
        <v>3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170</v>
      </c>
      <c r="AU124" s="249" t="s">
        <v>87</v>
      </c>
      <c r="AV124" s="12" t="s">
        <v>87</v>
      </c>
      <c r="AW124" s="12" t="s">
        <v>37</v>
      </c>
      <c r="AX124" s="12" t="s">
        <v>73</v>
      </c>
      <c r="AY124" s="249" t="s">
        <v>161</v>
      </c>
    </row>
    <row r="125" spans="2:51" s="12" customFormat="1" ht="13.5">
      <c r="B125" s="239"/>
      <c r="C125" s="240"/>
      <c r="D125" s="230" t="s">
        <v>170</v>
      </c>
      <c r="E125" s="241" t="s">
        <v>21</v>
      </c>
      <c r="F125" s="242" t="s">
        <v>221</v>
      </c>
      <c r="G125" s="240"/>
      <c r="H125" s="243">
        <v>3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170</v>
      </c>
      <c r="AU125" s="249" t="s">
        <v>87</v>
      </c>
      <c r="AV125" s="12" t="s">
        <v>87</v>
      </c>
      <c r="AW125" s="12" t="s">
        <v>37</v>
      </c>
      <c r="AX125" s="12" t="s">
        <v>73</v>
      </c>
      <c r="AY125" s="249" t="s">
        <v>161</v>
      </c>
    </row>
    <row r="126" spans="2:51" s="12" customFormat="1" ht="13.5">
      <c r="B126" s="239"/>
      <c r="C126" s="240"/>
      <c r="D126" s="230" t="s">
        <v>170</v>
      </c>
      <c r="E126" s="241" t="s">
        <v>21</v>
      </c>
      <c r="F126" s="242" t="s">
        <v>222</v>
      </c>
      <c r="G126" s="240"/>
      <c r="H126" s="243">
        <v>3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170</v>
      </c>
      <c r="AU126" s="249" t="s">
        <v>87</v>
      </c>
      <c r="AV126" s="12" t="s">
        <v>87</v>
      </c>
      <c r="AW126" s="12" t="s">
        <v>37</v>
      </c>
      <c r="AX126" s="12" t="s">
        <v>73</v>
      </c>
      <c r="AY126" s="249" t="s">
        <v>161</v>
      </c>
    </row>
    <row r="127" spans="2:51" s="12" customFormat="1" ht="13.5">
      <c r="B127" s="239"/>
      <c r="C127" s="240"/>
      <c r="D127" s="230" t="s">
        <v>170</v>
      </c>
      <c r="E127" s="241" t="s">
        <v>21</v>
      </c>
      <c r="F127" s="242" t="s">
        <v>223</v>
      </c>
      <c r="G127" s="240"/>
      <c r="H127" s="243">
        <v>3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170</v>
      </c>
      <c r="AU127" s="249" t="s">
        <v>87</v>
      </c>
      <c r="AV127" s="12" t="s">
        <v>87</v>
      </c>
      <c r="AW127" s="12" t="s">
        <v>37</v>
      </c>
      <c r="AX127" s="12" t="s">
        <v>73</v>
      </c>
      <c r="AY127" s="249" t="s">
        <v>161</v>
      </c>
    </row>
    <row r="128" spans="2:51" s="12" customFormat="1" ht="13.5">
      <c r="B128" s="239"/>
      <c r="C128" s="240"/>
      <c r="D128" s="230" t="s">
        <v>170</v>
      </c>
      <c r="E128" s="241" t="s">
        <v>21</v>
      </c>
      <c r="F128" s="242" t="s">
        <v>224</v>
      </c>
      <c r="G128" s="240"/>
      <c r="H128" s="243">
        <v>3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170</v>
      </c>
      <c r="AU128" s="249" t="s">
        <v>87</v>
      </c>
      <c r="AV128" s="12" t="s">
        <v>87</v>
      </c>
      <c r="AW128" s="12" t="s">
        <v>37</v>
      </c>
      <c r="AX128" s="12" t="s">
        <v>73</v>
      </c>
      <c r="AY128" s="249" t="s">
        <v>161</v>
      </c>
    </row>
    <row r="129" spans="2:51" s="12" customFormat="1" ht="13.5">
      <c r="B129" s="239"/>
      <c r="C129" s="240"/>
      <c r="D129" s="230" t="s">
        <v>170</v>
      </c>
      <c r="E129" s="241" t="s">
        <v>21</v>
      </c>
      <c r="F129" s="242" t="s">
        <v>225</v>
      </c>
      <c r="G129" s="240"/>
      <c r="H129" s="243">
        <v>3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170</v>
      </c>
      <c r="AU129" s="249" t="s">
        <v>87</v>
      </c>
      <c r="AV129" s="12" t="s">
        <v>87</v>
      </c>
      <c r="AW129" s="12" t="s">
        <v>37</v>
      </c>
      <c r="AX129" s="12" t="s">
        <v>73</v>
      </c>
      <c r="AY129" s="249" t="s">
        <v>161</v>
      </c>
    </row>
    <row r="130" spans="2:51" s="12" customFormat="1" ht="13.5">
      <c r="B130" s="239"/>
      <c r="C130" s="240"/>
      <c r="D130" s="230" t="s">
        <v>170</v>
      </c>
      <c r="E130" s="241" t="s">
        <v>21</v>
      </c>
      <c r="F130" s="242" t="s">
        <v>226</v>
      </c>
      <c r="G130" s="240"/>
      <c r="H130" s="243">
        <v>3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170</v>
      </c>
      <c r="AU130" s="249" t="s">
        <v>87</v>
      </c>
      <c r="AV130" s="12" t="s">
        <v>87</v>
      </c>
      <c r="AW130" s="12" t="s">
        <v>37</v>
      </c>
      <c r="AX130" s="12" t="s">
        <v>73</v>
      </c>
      <c r="AY130" s="249" t="s">
        <v>161</v>
      </c>
    </row>
    <row r="131" spans="2:51" s="12" customFormat="1" ht="13.5">
      <c r="B131" s="239"/>
      <c r="C131" s="240"/>
      <c r="D131" s="230" t="s">
        <v>170</v>
      </c>
      <c r="E131" s="241" t="s">
        <v>21</v>
      </c>
      <c r="F131" s="242" t="s">
        <v>227</v>
      </c>
      <c r="G131" s="240"/>
      <c r="H131" s="243">
        <v>3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AT131" s="249" t="s">
        <v>170</v>
      </c>
      <c r="AU131" s="249" t="s">
        <v>87</v>
      </c>
      <c r="AV131" s="12" t="s">
        <v>87</v>
      </c>
      <c r="AW131" s="12" t="s">
        <v>37</v>
      </c>
      <c r="AX131" s="12" t="s">
        <v>73</v>
      </c>
      <c r="AY131" s="249" t="s">
        <v>161</v>
      </c>
    </row>
    <row r="132" spans="2:51" s="12" customFormat="1" ht="13.5">
      <c r="B132" s="239"/>
      <c r="C132" s="240"/>
      <c r="D132" s="230" t="s">
        <v>170</v>
      </c>
      <c r="E132" s="241" t="s">
        <v>21</v>
      </c>
      <c r="F132" s="242" t="s">
        <v>228</v>
      </c>
      <c r="G132" s="240"/>
      <c r="H132" s="243">
        <v>3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170</v>
      </c>
      <c r="AU132" s="249" t="s">
        <v>87</v>
      </c>
      <c r="AV132" s="12" t="s">
        <v>87</v>
      </c>
      <c r="AW132" s="12" t="s">
        <v>37</v>
      </c>
      <c r="AX132" s="12" t="s">
        <v>73</v>
      </c>
      <c r="AY132" s="249" t="s">
        <v>161</v>
      </c>
    </row>
    <row r="133" spans="2:51" s="13" customFormat="1" ht="13.5">
      <c r="B133" s="250"/>
      <c r="C133" s="251"/>
      <c r="D133" s="230" t="s">
        <v>170</v>
      </c>
      <c r="E133" s="252" t="s">
        <v>113</v>
      </c>
      <c r="F133" s="253" t="s">
        <v>173</v>
      </c>
      <c r="G133" s="251"/>
      <c r="H133" s="254">
        <v>33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AT133" s="260" t="s">
        <v>170</v>
      </c>
      <c r="AU133" s="260" t="s">
        <v>87</v>
      </c>
      <c r="AV133" s="13" t="s">
        <v>174</v>
      </c>
      <c r="AW133" s="13" t="s">
        <v>37</v>
      </c>
      <c r="AX133" s="13" t="s">
        <v>73</v>
      </c>
      <c r="AY133" s="260" t="s">
        <v>161</v>
      </c>
    </row>
    <row r="134" spans="2:51" s="11" customFormat="1" ht="13.5">
      <c r="B134" s="228"/>
      <c r="C134" s="229"/>
      <c r="D134" s="230" t="s">
        <v>170</v>
      </c>
      <c r="E134" s="231" t="s">
        <v>21</v>
      </c>
      <c r="F134" s="232" t="s">
        <v>229</v>
      </c>
      <c r="G134" s="229"/>
      <c r="H134" s="231" t="s">
        <v>21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170</v>
      </c>
      <c r="AU134" s="238" t="s">
        <v>87</v>
      </c>
      <c r="AV134" s="11" t="s">
        <v>78</v>
      </c>
      <c r="AW134" s="11" t="s">
        <v>37</v>
      </c>
      <c r="AX134" s="11" t="s">
        <v>73</v>
      </c>
      <c r="AY134" s="238" t="s">
        <v>161</v>
      </c>
    </row>
    <row r="135" spans="2:51" s="12" customFormat="1" ht="13.5">
      <c r="B135" s="239"/>
      <c r="C135" s="240"/>
      <c r="D135" s="230" t="s">
        <v>170</v>
      </c>
      <c r="E135" s="241" t="s">
        <v>21</v>
      </c>
      <c r="F135" s="242" t="s">
        <v>230</v>
      </c>
      <c r="G135" s="240"/>
      <c r="H135" s="243">
        <v>2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170</v>
      </c>
      <c r="AU135" s="249" t="s">
        <v>87</v>
      </c>
      <c r="AV135" s="12" t="s">
        <v>87</v>
      </c>
      <c r="AW135" s="12" t="s">
        <v>37</v>
      </c>
      <c r="AX135" s="12" t="s">
        <v>73</v>
      </c>
      <c r="AY135" s="249" t="s">
        <v>161</v>
      </c>
    </row>
    <row r="136" spans="2:51" s="12" customFormat="1" ht="13.5">
      <c r="B136" s="239"/>
      <c r="C136" s="240"/>
      <c r="D136" s="230" t="s">
        <v>170</v>
      </c>
      <c r="E136" s="241" t="s">
        <v>21</v>
      </c>
      <c r="F136" s="242" t="s">
        <v>231</v>
      </c>
      <c r="G136" s="240"/>
      <c r="H136" s="243">
        <v>2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170</v>
      </c>
      <c r="AU136" s="249" t="s">
        <v>87</v>
      </c>
      <c r="AV136" s="12" t="s">
        <v>87</v>
      </c>
      <c r="AW136" s="12" t="s">
        <v>37</v>
      </c>
      <c r="AX136" s="12" t="s">
        <v>73</v>
      </c>
      <c r="AY136" s="249" t="s">
        <v>161</v>
      </c>
    </row>
    <row r="137" spans="2:51" s="12" customFormat="1" ht="13.5">
      <c r="B137" s="239"/>
      <c r="C137" s="240"/>
      <c r="D137" s="230" t="s">
        <v>170</v>
      </c>
      <c r="E137" s="241" t="s">
        <v>21</v>
      </c>
      <c r="F137" s="242" t="s">
        <v>232</v>
      </c>
      <c r="G137" s="240"/>
      <c r="H137" s="243">
        <v>2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170</v>
      </c>
      <c r="AU137" s="249" t="s">
        <v>87</v>
      </c>
      <c r="AV137" s="12" t="s">
        <v>87</v>
      </c>
      <c r="AW137" s="12" t="s">
        <v>37</v>
      </c>
      <c r="AX137" s="12" t="s">
        <v>73</v>
      </c>
      <c r="AY137" s="249" t="s">
        <v>161</v>
      </c>
    </row>
    <row r="138" spans="2:51" s="12" customFormat="1" ht="13.5">
      <c r="B138" s="239"/>
      <c r="C138" s="240"/>
      <c r="D138" s="230" t="s">
        <v>170</v>
      </c>
      <c r="E138" s="241" t="s">
        <v>21</v>
      </c>
      <c r="F138" s="242" t="s">
        <v>233</v>
      </c>
      <c r="G138" s="240"/>
      <c r="H138" s="243">
        <v>2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170</v>
      </c>
      <c r="AU138" s="249" t="s">
        <v>87</v>
      </c>
      <c r="AV138" s="12" t="s">
        <v>87</v>
      </c>
      <c r="AW138" s="12" t="s">
        <v>37</v>
      </c>
      <c r="AX138" s="12" t="s">
        <v>73</v>
      </c>
      <c r="AY138" s="249" t="s">
        <v>161</v>
      </c>
    </row>
    <row r="139" spans="2:51" s="12" customFormat="1" ht="13.5">
      <c r="B139" s="239"/>
      <c r="C139" s="240"/>
      <c r="D139" s="230" t="s">
        <v>170</v>
      </c>
      <c r="E139" s="241" t="s">
        <v>21</v>
      </c>
      <c r="F139" s="242" t="s">
        <v>234</v>
      </c>
      <c r="G139" s="240"/>
      <c r="H139" s="243">
        <v>2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170</v>
      </c>
      <c r="AU139" s="249" t="s">
        <v>87</v>
      </c>
      <c r="AV139" s="12" t="s">
        <v>87</v>
      </c>
      <c r="AW139" s="12" t="s">
        <v>37</v>
      </c>
      <c r="AX139" s="12" t="s">
        <v>73</v>
      </c>
      <c r="AY139" s="249" t="s">
        <v>161</v>
      </c>
    </row>
    <row r="140" spans="2:51" s="12" customFormat="1" ht="13.5">
      <c r="B140" s="239"/>
      <c r="C140" s="240"/>
      <c r="D140" s="230" t="s">
        <v>170</v>
      </c>
      <c r="E140" s="241" t="s">
        <v>21</v>
      </c>
      <c r="F140" s="242" t="s">
        <v>235</v>
      </c>
      <c r="G140" s="240"/>
      <c r="H140" s="243">
        <v>2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170</v>
      </c>
      <c r="AU140" s="249" t="s">
        <v>87</v>
      </c>
      <c r="AV140" s="12" t="s">
        <v>87</v>
      </c>
      <c r="AW140" s="12" t="s">
        <v>37</v>
      </c>
      <c r="AX140" s="12" t="s">
        <v>73</v>
      </c>
      <c r="AY140" s="249" t="s">
        <v>161</v>
      </c>
    </row>
    <row r="141" spans="2:51" s="12" customFormat="1" ht="13.5">
      <c r="B141" s="239"/>
      <c r="C141" s="240"/>
      <c r="D141" s="230" t="s">
        <v>170</v>
      </c>
      <c r="E141" s="241" t="s">
        <v>21</v>
      </c>
      <c r="F141" s="242" t="s">
        <v>236</v>
      </c>
      <c r="G141" s="240"/>
      <c r="H141" s="243">
        <v>2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170</v>
      </c>
      <c r="AU141" s="249" t="s">
        <v>87</v>
      </c>
      <c r="AV141" s="12" t="s">
        <v>87</v>
      </c>
      <c r="AW141" s="12" t="s">
        <v>37</v>
      </c>
      <c r="AX141" s="12" t="s">
        <v>73</v>
      </c>
      <c r="AY141" s="249" t="s">
        <v>161</v>
      </c>
    </row>
    <row r="142" spans="2:51" s="13" customFormat="1" ht="13.5">
      <c r="B142" s="250"/>
      <c r="C142" s="251"/>
      <c r="D142" s="230" t="s">
        <v>170</v>
      </c>
      <c r="E142" s="252" t="s">
        <v>111</v>
      </c>
      <c r="F142" s="253" t="s">
        <v>173</v>
      </c>
      <c r="G142" s="251"/>
      <c r="H142" s="254">
        <v>14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170</v>
      </c>
      <c r="AU142" s="260" t="s">
        <v>87</v>
      </c>
      <c r="AV142" s="13" t="s">
        <v>174</v>
      </c>
      <c r="AW142" s="13" t="s">
        <v>37</v>
      </c>
      <c r="AX142" s="13" t="s">
        <v>73</v>
      </c>
      <c r="AY142" s="260" t="s">
        <v>161</v>
      </c>
    </row>
    <row r="143" spans="2:51" s="11" customFormat="1" ht="13.5">
      <c r="B143" s="228"/>
      <c r="C143" s="229"/>
      <c r="D143" s="230" t="s">
        <v>170</v>
      </c>
      <c r="E143" s="231" t="s">
        <v>21</v>
      </c>
      <c r="F143" s="232" t="s">
        <v>237</v>
      </c>
      <c r="G143" s="229"/>
      <c r="H143" s="231" t="s">
        <v>21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170</v>
      </c>
      <c r="AU143" s="238" t="s">
        <v>87</v>
      </c>
      <c r="AV143" s="11" t="s">
        <v>78</v>
      </c>
      <c r="AW143" s="11" t="s">
        <v>37</v>
      </c>
      <c r="AX143" s="11" t="s">
        <v>73</v>
      </c>
      <c r="AY143" s="238" t="s">
        <v>161</v>
      </c>
    </row>
    <row r="144" spans="2:51" s="12" customFormat="1" ht="13.5">
      <c r="B144" s="239"/>
      <c r="C144" s="240"/>
      <c r="D144" s="230" t="s">
        <v>170</v>
      </c>
      <c r="E144" s="241" t="s">
        <v>21</v>
      </c>
      <c r="F144" s="242" t="s">
        <v>238</v>
      </c>
      <c r="G144" s="240"/>
      <c r="H144" s="243">
        <v>339.8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170</v>
      </c>
      <c r="AU144" s="249" t="s">
        <v>87</v>
      </c>
      <c r="AV144" s="12" t="s">
        <v>87</v>
      </c>
      <c r="AW144" s="12" t="s">
        <v>37</v>
      </c>
      <c r="AX144" s="12" t="s">
        <v>73</v>
      </c>
      <c r="AY144" s="249" t="s">
        <v>161</v>
      </c>
    </row>
    <row r="145" spans="2:51" s="13" customFormat="1" ht="13.5">
      <c r="B145" s="250"/>
      <c r="C145" s="251"/>
      <c r="D145" s="230" t="s">
        <v>170</v>
      </c>
      <c r="E145" s="252" t="s">
        <v>21</v>
      </c>
      <c r="F145" s="253" t="s">
        <v>173</v>
      </c>
      <c r="G145" s="251"/>
      <c r="H145" s="254">
        <v>339.8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AT145" s="260" t="s">
        <v>170</v>
      </c>
      <c r="AU145" s="260" t="s">
        <v>87</v>
      </c>
      <c r="AV145" s="13" t="s">
        <v>174</v>
      </c>
      <c r="AW145" s="13" t="s">
        <v>37</v>
      </c>
      <c r="AX145" s="13" t="s">
        <v>73</v>
      </c>
      <c r="AY145" s="260" t="s">
        <v>161</v>
      </c>
    </row>
    <row r="146" spans="2:51" s="11" customFormat="1" ht="13.5">
      <c r="B146" s="228"/>
      <c r="C146" s="229"/>
      <c r="D146" s="230" t="s">
        <v>170</v>
      </c>
      <c r="E146" s="231" t="s">
        <v>21</v>
      </c>
      <c r="F146" s="232" t="s">
        <v>239</v>
      </c>
      <c r="G146" s="229"/>
      <c r="H146" s="231" t="s">
        <v>21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170</v>
      </c>
      <c r="AU146" s="238" t="s">
        <v>87</v>
      </c>
      <c r="AV146" s="11" t="s">
        <v>78</v>
      </c>
      <c r="AW146" s="11" t="s">
        <v>37</v>
      </c>
      <c r="AX146" s="11" t="s">
        <v>73</v>
      </c>
      <c r="AY146" s="238" t="s">
        <v>161</v>
      </c>
    </row>
    <row r="147" spans="2:51" s="12" customFormat="1" ht="13.5">
      <c r="B147" s="239"/>
      <c r="C147" s="240"/>
      <c r="D147" s="230" t="s">
        <v>170</v>
      </c>
      <c r="E147" s="241" t="s">
        <v>21</v>
      </c>
      <c r="F147" s="242" t="s">
        <v>240</v>
      </c>
      <c r="G147" s="240"/>
      <c r="H147" s="243">
        <v>6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170</v>
      </c>
      <c r="AU147" s="249" t="s">
        <v>87</v>
      </c>
      <c r="AV147" s="12" t="s">
        <v>87</v>
      </c>
      <c r="AW147" s="12" t="s">
        <v>37</v>
      </c>
      <c r="AX147" s="12" t="s">
        <v>73</v>
      </c>
      <c r="AY147" s="249" t="s">
        <v>161</v>
      </c>
    </row>
    <row r="148" spans="2:51" s="13" customFormat="1" ht="13.5">
      <c r="B148" s="250"/>
      <c r="C148" s="251"/>
      <c r="D148" s="230" t="s">
        <v>170</v>
      </c>
      <c r="E148" s="252" t="s">
        <v>21</v>
      </c>
      <c r="F148" s="253" t="s">
        <v>173</v>
      </c>
      <c r="G148" s="251"/>
      <c r="H148" s="254">
        <v>6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170</v>
      </c>
      <c r="AU148" s="260" t="s">
        <v>87</v>
      </c>
      <c r="AV148" s="13" t="s">
        <v>174</v>
      </c>
      <c r="AW148" s="13" t="s">
        <v>37</v>
      </c>
      <c r="AX148" s="13" t="s">
        <v>73</v>
      </c>
      <c r="AY148" s="260" t="s">
        <v>161</v>
      </c>
    </row>
    <row r="149" spans="2:51" s="11" customFormat="1" ht="13.5">
      <c r="B149" s="228"/>
      <c r="C149" s="229"/>
      <c r="D149" s="230" t="s">
        <v>170</v>
      </c>
      <c r="E149" s="231" t="s">
        <v>21</v>
      </c>
      <c r="F149" s="232" t="s">
        <v>241</v>
      </c>
      <c r="G149" s="229"/>
      <c r="H149" s="231" t="s">
        <v>21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170</v>
      </c>
      <c r="AU149" s="238" t="s">
        <v>87</v>
      </c>
      <c r="AV149" s="11" t="s">
        <v>78</v>
      </c>
      <c r="AW149" s="11" t="s">
        <v>37</v>
      </c>
      <c r="AX149" s="11" t="s">
        <v>73</v>
      </c>
      <c r="AY149" s="238" t="s">
        <v>161</v>
      </c>
    </row>
    <row r="150" spans="2:51" s="12" customFormat="1" ht="13.5">
      <c r="B150" s="239"/>
      <c r="C150" s="240"/>
      <c r="D150" s="230" t="s">
        <v>170</v>
      </c>
      <c r="E150" s="241" t="s">
        <v>21</v>
      </c>
      <c r="F150" s="242" t="s">
        <v>242</v>
      </c>
      <c r="G150" s="240"/>
      <c r="H150" s="243">
        <v>1495.12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AT150" s="249" t="s">
        <v>170</v>
      </c>
      <c r="AU150" s="249" t="s">
        <v>87</v>
      </c>
      <c r="AV150" s="12" t="s">
        <v>87</v>
      </c>
      <c r="AW150" s="12" t="s">
        <v>37</v>
      </c>
      <c r="AX150" s="12" t="s">
        <v>73</v>
      </c>
      <c r="AY150" s="249" t="s">
        <v>161</v>
      </c>
    </row>
    <row r="151" spans="2:51" s="13" customFormat="1" ht="13.5">
      <c r="B151" s="250"/>
      <c r="C151" s="251"/>
      <c r="D151" s="230" t="s">
        <v>170</v>
      </c>
      <c r="E151" s="252" t="s">
        <v>21</v>
      </c>
      <c r="F151" s="253" t="s">
        <v>173</v>
      </c>
      <c r="G151" s="251"/>
      <c r="H151" s="254">
        <v>1495.12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170</v>
      </c>
      <c r="AU151" s="260" t="s">
        <v>87</v>
      </c>
      <c r="AV151" s="13" t="s">
        <v>174</v>
      </c>
      <c r="AW151" s="13" t="s">
        <v>37</v>
      </c>
      <c r="AX151" s="13" t="s">
        <v>73</v>
      </c>
      <c r="AY151" s="260" t="s">
        <v>161</v>
      </c>
    </row>
    <row r="152" spans="2:51" s="14" customFormat="1" ht="13.5">
      <c r="B152" s="261"/>
      <c r="C152" s="262"/>
      <c r="D152" s="230" t="s">
        <v>170</v>
      </c>
      <c r="E152" s="263" t="s">
        <v>95</v>
      </c>
      <c r="F152" s="264" t="s">
        <v>243</v>
      </c>
      <c r="G152" s="262"/>
      <c r="H152" s="265">
        <v>1887.92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170</v>
      </c>
      <c r="AU152" s="271" t="s">
        <v>87</v>
      </c>
      <c r="AV152" s="14" t="s">
        <v>168</v>
      </c>
      <c r="AW152" s="14" t="s">
        <v>37</v>
      </c>
      <c r="AX152" s="14" t="s">
        <v>78</v>
      </c>
      <c r="AY152" s="271" t="s">
        <v>161</v>
      </c>
    </row>
    <row r="153" spans="2:51" s="12" customFormat="1" ht="13.5">
      <c r="B153" s="239"/>
      <c r="C153" s="240"/>
      <c r="D153" s="230" t="s">
        <v>170</v>
      </c>
      <c r="E153" s="240"/>
      <c r="F153" s="242" t="s">
        <v>244</v>
      </c>
      <c r="G153" s="240"/>
      <c r="H153" s="243">
        <v>566.376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170</v>
      </c>
      <c r="AU153" s="249" t="s">
        <v>87</v>
      </c>
      <c r="AV153" s="12" t="s">
        <v>87</v>
      </c>
      <c r="AW153" s="12" t="s">
        <v>6</v>
      </c>
      <c r="AX153" s="12" t="s">
        <v>78</v>
      </c>
      <c r="AY153" s="249" t="s">
        <v>161</v>
      </c>
    </row>
    <row r="154" spans="2:65" s="1" customFormat="1" ht="38.25" customHeight="1">
      <c r="B154" s="46"/>
      <c r="C154" s="216" t="s">
        <v>245</v>
      </c>
      <c r="D154" s="216" t="s">
        <v>163</v>
      </c>
      <c r="E154" s="217" t="s">
        <v>246</v>
      </c>
      <c r="F154" s="218" t="s">
        <v>247</v>
      </c>
      <c r="G154" s="219" t="s">
        <v>215</v>
      </c>
      <c r="H154" s="220">
        <v>113.275</v>
      </c>
      <c r="I154" s="221"/>
      <c r="J154" s="222">
        <f>ROUND(I154*H154,2)</f>
        <v>0</v>
      </c>
      <c r="K154" s="218" t="s">
        <v>167</v>
      </c>
      <c r="L154" s="72"/>
      <c r="M154" s="223" t="s">
        <v>21</v>
      </c>
      <c r="N154" s="224" t="s">
        <v>44</v>
      </c>
      <c r="O154" s="47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24" t="s">
        <v>168</v>
      </c>
      <c r="AT154" s="24" t="s">
        <v>163</v>
      </c>
      <c r="AU154" s="24" t="s">
        <v>87</v>
      </c>
      <c r="AY154" s="24" t="s">
        <v>161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4" t="s">
        <v>78</v>
      </c>
      <c r="BK154" s="227">
        <f>ROUND(I154*H154,2)</f>
        <v>0</v>
      </c>
      <c r="BL154" s="24" t="s">
        <v>168</v>
      </c>
      <c r="BM154" s="24" t="s">
        <v>248</v>
      </c>
    </row>
    <row r="155" spans="2:51" s="12" customFormat="1" ht="13.5">
      <c r="B155" s="239"/>
      <c r="C155" s="240"/>
      <c r="D155" s="230" t="s">
        <v>170</v>
      </c>
      <c r="E155" s="241" t="s">
        <v>21</v>
      </c>
      <c r="F155" s="242" t="s">
        <v>249</v>
      </c>
      <c r="G155" s="240"/>
      <c r="H155" s="243">
        <v>113.275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170</v>
      </c>
      <c r="AU155" s="249" t="s">
        <v>87</v>
      </c>
      <c r="AV155" s="12" t="s">
        <v>87</v>
      </c>
      <c r="AW155" s="12" t="s">
        <v>37</v>
      </c>
      <c r="AX155" s="12" t="s">
        <v>73</v>
      </c>
      <c r="AY155" s="249" t="s">
        <v>161</v>
      </c>
    </row>
    <row r="156" spans="2:51" s="14" customFormat="1" ht="13.5">
      <c r="B156" s="261"/>
      <c r="C156" s="262"/>
      <c r="D156" s="230" t="s">
        <v>170</v>
      </c>
      <c r="E156" s="263" t="s">
        <v>21</v>
      </c>
      <c r="F156" s="264" t="s">
        <v>176</v>
      </c>
      <c r="G156" s="262"/>
      <c r="H156" s="265">
        <v>113.275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AT156" s="271" t="s">
        <v>170</v>
      </c>
      <c r="AU156" s="271" t="s">
        <v>87</v>
      </c>
      <c r="AV156" s="14" t="s">
        <v>168</v>
      </c>
      <c r="AW156" s="14" t="s">
        <v>37</v>
      </c>
      <c r="AX156" s="14" t="s">
        <v>78</v>
      </c>
      <c r="AY156" s="271" t="s">
        <v>161</v>
      </c>
    </row>
    <row r="157" spans="2:65" s="1" customFormat="1" ht="38.25" customHeight="1">
      <c r="B157" s="46"/>
      <c r="C157" s="216" t="s">
        <v>250</v>
      </c>
      <c r="D157" s="216" t="s">
        <v>163</v>
      </c>
      <c r="E157" s="217" t="s">
        <v>251</v>
      </c>
      <c r="F157" s="218" t="s">
        <v>252</v>
      </c>
      <c r="G157" s="219" t="s">
        <v>215</v>
      </c>
      <c r="H157" s="220">
        <v>1274.346</v>
      </c>
      <c r="I157" s="221"/>
      <c r="J157" s="222">
        <f>ROUND(I157*H157,2)</f>
        <v>0</v>
      </c>
      <c r="K157" s="218" t="s">
        <v>167</v>
      </c>
      <c r="L157" s="72"/>
      <c r="M157" s="223" t="s">
        <v>21</v>
      </c>
      <c r="N157" s="224" t="s">
        <v>44</v>
      </c>
      <c r="O157" s="47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24" t="s">
        <v>168</v>
      </c>
      <c r="AT157" s="24" t="s">
        <v>163</v>
      </c>
      <c r="AU157" s="24" t="s">
        <v>87</v>
      </c>
      <c r="AY157" s="24" t="s">
        <v>161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4" t="s">
        <v>78</v>
      </c>
      <c r="BK157" s="227">
        <f>ROUND(I157*H157,2)</f>
        <v>0</v>
      </c>
      <c r="BL157" s="24" t="s">
        <v>168</v>
      </c>
      <c r="BM157" s="24" t="s">
        <v>253</v>
      </c>
    </row>
    <row r="158" spans="2:51" s="12" customFormat="1" ht="13.5">
      <c r="B158" s="239"/>
      <c r="C158" s="240"/>
      <c r="D158" s="230" t="s">
        <v>170</v>
      </c>
      <c r="E158" s="241" t="s">
        <v>21</v>
      </c>
      <c r="F158" s="242" t="s">
        <v>254</v>
      </c>
      <c r="G158" s="240"/>
      <c r="H158" s="243">
        <v>1274.346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170</v>
      </c>
      <c r="AU158" s="249" t="s">
        <v>87</v>
      </c>
      <c r="AV158" s="12" t="s">
        <v>87</v>
      </c>
      <c r="AW158" s="12" t="s">
        <v>37</v>
      </c>
      <c r="AX158" s="12" t="s">
        <v>73</v>
      </c>
      <c r="AY158" s="249" t="s">
        <v>161</v>
      </c>
    </row>
    <row r="159" spans="2:51" s="14" customFormat="1" ht="13.5">
      <c r="B159" s="261"/>
      <c r="C159" s="262"/>
      <c r="D159" s="230" t="s">
        <v>170</v>
      </c>
      <c r="E159" s="263" t="s">
        <v>21</v>
      </c>
      <c r="F159" s="264" t="s">
        <v>176</v>
      </c>
      <c r="G159" s="262"/>
      <c r="H159" s="265">
        <v>1274.346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AT159" s="271" t="s">
        <v>170</v>
      </c>
      <c r="AU159" s="271" t="s">
        <v>87</v>
      </c>
      <c r="AV159" s="14" t="s">
        <v>168</v>
      </c>
      <c r="AW159" s="14" t="s">
        <v>37</v>
      </c>
      <c r="AX159" s="14" t="s">
        <v>78</v>
      </c>
      <c r="AY159" s="271" t="s">
        <v>161</v>
      </c>
    </row>
    <row r="160" spans="2:65" s="1" customFormat="1" ht="38.25" customHeight="1">
      <c r="B160" s="46"/>
      <c r="C160" s="216" t="s">
        <v>255</v>
      </c>
      <c r="D160" s="216" t="s">
        <v>163</v>
      </c>
      <c r="E160" s="217" t="s">
        <v>256</v>
      </c>
      <c r="F160" s="218" t="s">
        <v>257</v>
      </c>
      <c r="G160" s="219" t="s">
        <v>215</v>
      </c>
      <c r="H160" s="220">
        <v>254.869</v>
      </c>
      <c r="I160" s="221"/>
      <c r="J160" s="222">
        <f>ROUND(I160*H160,2)</f>
        <v>0</v>
      </c>
      <c r="K160" s="218" t="s">
        <v>167</v>
      </c>
      <c r="L160" s="72"/>
      <c r="M160" s="223" t="s">
        <v>21</v>
      </c>
      <c r="N160" s="224" t="s">
        <v>44</v>
      </c>
      <c r="O160" s="47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24" t="s">
        <v>168</v>
      </c>
      <c r="AT160" s="24" t="s">
        <v>163</v>
      </c>
      <c r="AU160" s="24" t="s">
        <v>87</v>
      </c>
      <c r="AY160" s="24" t="s">
        <v>161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4" t="s">
        <v>78</v>
      </c>
      <c r="BK160" s="227">
        <f>ROUND(I160*H160,2)</f>
        <v>0</v>
      </c>
      <c r="BL160" s="24" t="s">
        <v>168</v>
      </c>
      <c r="BM160" s="24" t="s">
        <v>258</v>
      </c>
    </row>
    <row r="161" spans="2:51" s="12" customFormat="1" ht="13.5">
      <c r="B161" s="239"/>
      <c r="C161" s="240"/>
      <c r="D161" s="230" t="s">
        <v>170</v>
      </c>
      <c r="E161" s="241" t="s">
        <v>21</v>
      </c>
      <c r="F161" s="242" t="s">
        <v>259</v>
      </c>
      <c r="G161" s="240"/>
      <c r="H161" s="243">
        <v>254.869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170</v>
      </c>
      <c r="AU161" s="249" t="s">
        <v>87</v>
      </c>
      <c r="AV161" s="12" t="s">
        <v>87</v>
      </c>
      <c r="AW161" s="12" t="s">
        <v>37</v>
      </c>
      <c r="AX161" s="12" t="s">
        <v>73</v>
      </c>
      <c r="AY161" s="249" t="s">
        <v>161</v>
      </c>
    </row>
    <row r="162" spans="2:51" s="14" customFormat="1" ht="13.5">
      <c r="B162" s="261"/>
      <c r="C162" s="262"/>
      <c r="D162" s="230" t="s">
        <v>170</v>
      </c>
      <c r="E162" s="263" t="s">
        <v>21</v>
      </c>
      <c r="F162" s="264" t="s">
        <v>176</v>
      </c>
      <c r="G162" s="262"/>
      <c r="H162" s="265">
        <v>254.869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AT162" s="271" t="s">
        <v>170</v>
      </c>
      <c r="AU162" s="271" t="s">
        <v>87</v>
      </c>
      <c r="AV162" s="14" t="s">
        <v>168</v>
      </c>
      <c r="AW162" s="14" t="s">
        <v>37</v>
      </c>
      <c r="AX162" s="14" t="s">
        <v>78</v>
      </c>
      <c r="AY162" s="271" t="s">
        <v>161</v>
      </c>
    </row>
    <row r="163" spans="2:65" s="1" customFormat="1" ht="38.25" customHeight="1">
      <c r="B163" s="46"/>
      <c r="C163" s="216" t="s">
        <v>260</v>
      </c>
      <c r="D163" s="216" t="s">
        <v>163</v>
      </c>
      <c r="E163" s="217" t="s">
        <v>261</v>
      </c>
      <c r="F163" s="218" t="s">
        <v>262</v>
      </c>
      <c r="G163" s="219" t="s">
        <v>215</v>
      </c>
      <c r="H163" s="220">
        <v>47.198</v>
      </c>
      <c r="I163" s="221"/>
      <c r="J163" s="222">
        <f>ROUND(I163*H163,2)</f>
        <v>0</v>
      </c>
      <c r="K163" s="218" t="s">
        <v>167</v>
      </c>
      <c r="L163" s="72"/>
      <c r="M163" s="223" t="s">
        <v>21</v>
      </c>
      <c r="N163" s="224" t="s">
        <v>44</v>
      </c>
      <c r="O163" s="47"/>
      <c r="P163" s="225">
        <f>O163*H163</f>
        <v>0</v>
      </c>
      <c r="Q163" s="225">
        <v>0.00825</v>
      </c>
      <c r="R163" s="225">
        <f>Q163*H163</f>
        <v>0.38938350000000005</v>
      </c>
      <c r="S163" s="225">
        <v>0</v>
      </c>
      <c r="T163" s="226">
        <f>S163*H163</f>
        <v>0</v>
      </c>
      <c r="AR163" s="24" t="s">
        <v>168</v>
      </c>
      <c r="AT163" s="24" t="s">
        <v>163</v>
      </c>
      <c r="AU163" s="24" t="s">
        <v>87</v>
      </c>
      <c r="AY163" s="24" t="s">
        <v>161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4" t="s">
        <v>78</v>
      </c>
      <c r="BK163" s="227">
        <f>ROUND(I163*H163,2)</f>
        <v>0</v>
      </c>
      <c r="BL163" s="24" t="s">
        <v>168</v>
      </c>
      <c r="BM163" s="24" t="s">
        <v>263</v>
      </c>
    </row>
    <row r="164" spans="2:51" s="12" customFormat="1" ht="13.5">
      <c r="B164" s="239"/>
      <c r="C164" s="240"/>
      <c r="D164" s="230" t="s">
        <v>170</v>
      </c>
      <c r="E164" s="241" t="s">
        <v>21</v>
      </c>
      <c r="F164" s="242" t="s">
        <v>264</v>
      </c>
      <c r="G164" s="240"/>
      <c r="H164" s="243">
        <v>47.198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170</v>
      </c>
      <c r="AU164" s="249" t="s">
        <v>87</v>
      </c>
      <c r="AV164" s="12" t="s">
        <v>87</v>
      </c>
      <c r="AW164" s="12" t="s">
        <v>37</v>
      </c>
      <c r="AX164" s="12" t="s">
        <v>73</v>
      </c>
      <c r="AY164" s="249" t="s">
        <v>161</v>
      </c>
    </row>
    <row r="165" spans="2:51" s="14" customFormat="1" ht="13.5">
      <c r="B165" s="261"/>
      <c r="C165" s="262"/>
      <c r="D165" s="230" t="s">
        <v>170</v>
      </c>
      <c r="E165" s="263" t="s">
        <v>21</v>
      </c>
      <c r="F165" s="264" t="s">
        <v>176</v>
      </c>
      <c r="G165" s="262"/>
      <c r="H165" s="265">
        <v>47.198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170</v>
      </c>
      <c r="AU165" s="271" t="s">
        <v>87</v>
      </c>
      <c r="AV165" s="14" t="s">
        <v>168</v>
      </c>
      <c r="AW165" s="14" t="s">
        <v>37</v>
      </c>
      <c r="AX165" s="14" t="s">
        <v>78</v>
      </c>
      <c r="AY165" s="271" t="s">
        <v>161</v>
      </c>
    </row>
    <row r="166" spans="2:65" s="1" customFormat="1" ht="38.25" customHeight="1">
      <c r="B166" s="46"/>
      <c r="C166" s="216" t="s">
        <v>112</v>
      </c>
      <c r="D166" s="216" t="s">
        <v>163</v>
      </c>
      <c r="E166" s="217" t="s">
        <v>265</v>
      </c>
      <c r="F166" s="218" t="s">
        <v>266</v>
      </c>
      <c r="G166" s="219" t="s">
        <v>215</v>
      </c>
      <c r="H166" s="220">
        <v>42.5</v>
      </c>
      <c r="I166" s="221"/>
      <c r="J166" s="222">
        <f>ROUND(I166*H166,2)</f>
        <v>0</v>
      </c>
      <c r="K166" s="218" t="s">
        <v>180</v>
      </c>
      <c r="L166" s="72"/>
      <c r="M166" s="223" t="s">
        <v>21</v>
      </c>
      <c r="N166" s="224" t="s">
        <v>44</v>
      </c>
      <c r="O166" s="47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AR166" s="24" t="s">
        <v>168</v>
      </c>
      <c r="AT166" s="24" t="s">
        <v>163</v>
      </c>
      <c r="AU166" s="24" t="s">
        <v>87</v>
      </c>
      <c r="AY166" s="24" t="s">
        <v>161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4" t="s">
        <v>78</v>
      </c>
      <c r="BK166" s="227">
        <f>ROUND(I166*H166,2)</f>
        <v>0</v>
      </c>
      <c r="BL166" s="24" t="s">
        <v>168</v>
      </c>
      <c r="BM166" s="24" t="s">
        <v>267</v>
      </c>
    </row>
    <row r="167" spans="2:51" s="11" customFormat="1" ht="13.5">
      <c r="B167" s="228"/>
      <c r="C167" s="229"/>
      <c r="D167" s="230" t="s">
        <v>170</v>
      </c>
      <c r="E167" s="231" t="s">
        <v>21</v>
      </c>
      <c r="F167" s="232" t="s">
        <v>268</v>
      </c>
      <c r="G167" s="229"/>
      <c r="H167" s="231" t="s">
        <v>21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170</v>
      </c>
      <c r="AU167" s="238" t="s">
        <v>87</v>
      </c>
      <c r="AV167" s="11" t="s">
        <v>78</v>
      </c>
      <c r="AW167" s="11" t="s">
        <v>37</v>
      </c>
      <c r="AX167" s="11" t="s">
        <v>73</v>
      </c>
      <c r="AY167" s="238" t="s">
        <v>161</v>
      </c>
    </row>
    <row r="168" spans="2:51" s="12" customFormat="1" ht="13.5">
      <c r="B168" s="239"/>
      <c r="C168" s="240"/>
      <c r="D168" s="230" t="s">
        <v>170</v>
      </c>
      <c r="E168" s="241" t="s">
        <v>21</v>
      </c>
      <c r="F168" s="242" t="s">
        <v>269</v>
      </c>
      <c r="G168" s="240"/>
      <c r="H168" s="243">
        <v>5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170</v>
      </c>
      <c r="AU168" s="249" t="s">
        <v>87</v>
      </c>
      <c r="AV168" s="12" t="s">
        <v>87</v>
      </c>
      <c r="AW168" s="12" t="s">
        <v>37</v>
      </c>
      <c r="AX168" s="12" t="s">
        <v>73</v>
      </c>
      <c r="AY168" s="249" t="s">
        <v>161</v>
      </c>
    </row>
    <row r="169" spans="2:51" s="12" customFormat="1" ht="13.5">
      <c r="B169" s="239"/>
      <c r="C169" s="240"/>
      <c r="D169" s="230" t="s">
        <v>170</v>
      </c>
      <c r="E169" s="241" t="s">
        <v>21</v>
      </c>
      <c r="F169" s="242" t="s">
        <v>270</v>
      </c>
      <c r="G169" s="240"/>
      <c r="H169" s="243">
        <v>5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170</v>
      </c>
      <c r="AU169" s="249" t="s">
        <v>87</v>
      </c>
      <c r="AV169" s="12" t="s">
        <v>87</v>
      </c>
      <c r="AW169" s="12" t="s">
        <v>37</v>
      </c>
      <c r="AX169" s="12" t="s">
        <v>73</v>
      </c>
      <c r="AY169" s="249" t="s">
        <v>161</v>
      </c>
    </row>
    <row r="170" spans="2:51" s="12" customFormat="1" ht="13.5">
      <c r="B170" s="239"/>
      <c r="C170" s="240"/>
      <c r="D170" s="230" t="s">
        <v>170</v>
      </c>
      <c r="E170" s="241" t="s">
        <v>21</v>
      </c>
      <c r="F170" s="242" t="s">
        <v>271</v>
      </c>
      <c r="G170" s="240"/>
      <c r="H170" s="243">
        <v>5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170</v>
      </c>
      <c r="AU170" s="249" t="s">
        <v>87</v>
      </c>
      <c r="AV170" s="12" t="s">
        <v>87</v>
      </c>
      <c r="AW170" s="12" t="s">
        <v>37</v>
      </c>
      <c r="AX170" s="12" t="s">
        <v>73</v>
      </c>
      <c r="AY170" s="249" t="s">
        <v>161</v>
      </c>
    </row>
    <row r="171" spans="2:51" s="12" customFormat="1" ht="13.5">
      <c r="B171" s="239"/>
      <c r="C171" s="240"/>
      <c r="D171" s="230" t="s">
        <v>170</v>
      </c>
      <c r="E171" s="241" t="s">
        <v>21</v>
      </c>
      <c r="F171" s="242" t="s">
        <v>272</v>
      </c>
      <c r="G171" s="240"/>
      <c r="H171" s="243">
        <v>2.5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AT171" s="249" t="s">
        <v>170</v>
      </c>
      <c r="AU171" s="249" t="s">
        <v>87</v>
      </c>
      <c r="AV171" s="12" t="s">
        <v>87</v>
      </c>
      <c r="AW171" s="12" t="s">
        <v>37</v>
      </c>
      <c r="AX171" s="12" t="s">
        <v>73</v>
      </c>
      <c r="AY171" s="249" t="s">
        <v>161</v>
      </c>
    </row>
    <row r="172" spans="2:51" s="12" customFormat="1" ht="13.5">
      <c r="B172" s="239"/>
      <c r="C172" s="240"/>
      <c r="D172" s="230" t="s">
        <v>170</v>
      </c>
      <c r="E172" s="241" t="s">
        <v>21</v>
      </c>
      <c r="F172" s="242" t="s">
        <v>273</v>
      </c>
      <c r="G172" s="240"/>
      <c r="H172" s="243">
        <v>2.5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170</v>
      </c>
      <c r="AU172" s="249" t="s">
        <v>87</v>
      </c>
      <c r="AV172" s="12" t="s">
        <v>87</v>
      </c>
      <c r="AW172" s="12" t="s">
        <v>37</v>
      </c>
      <c r="AX172" s="12" t="s">
        <v>73</v>
      </c>
      <c r="AY172" s="249" t="s">
        <v>161</v>
      </c>
    </row>
    <row r="173" spans="2:51" s="12" customFormat="1" ht="13.5">
      <c r="B173" s="239"/>
      <c r="C173" s="240"/>
      <c r="D173" s="230" t="s">
        <v>170</v>
      </c>
      <c r="E173" s="241" t="s">
        <v>21</v>
      </c>
      <c r="F173" s="242" t="s">
        <v>274</v>
      </c>
      <c r="G173" s="240"/>
      <c r="H173" s="243">
        <v>7.5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170</v>
      </c>
      <c r="AU173" s="249" t="s">
        <v>87</v>
      </c>
      <c r="AV173" s="12" t="s">
        <v>87</v>
      </c>
      <c r="AW173" s="12" t="s">
        <v>37</v>
      </c>
      <c r="AX173" s="12" t="s">
        <v>73</v>
      </c>
      <c r="AY173" s="249" t="s">
        <v>161</v>
      </c>
    </row>
    <row r="174" spans="2:51" s="12" customFormat="1" ht="13.5">
      <c r="B174" s="239"/>
      <c r="C174" s="240"/>
      <c r="D174" s="230" t="s">
        <v>170</v>
      </c>
      <c r="E174" s="241" t="s">
        <v>21</v>
      </c>
      <c r="F174" s="242" t="s">
        <v>275</v>
      </c>
      <c r="G174" s="240"/>
      <c r="H174" s="243">
        <v>2.5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170</v>
      </c>
      <c r="AU174" s="249" t="s">
        <v>87</v>
      </c>
      <c r="AV174" s="12" t="s">
        <v>87</v>
      </c>
      <c r="AW174" s="12" t="s">
        <v>37</v>
      </c>
      <c r="AX174" s="12" t="s">
        <v>73</v>
      </c>
      <c r="AY174" s="249" t="s">
        <v>161</v>
      </c>
    </row>
    <row r="175" spans="2:51" s="12" customFormat="1" ht="13.5">
      <c r="B175" s="239"/>
      <c r="C175" s="240"/>
      <c r="D175" s="230" t="s">
        <v>170</v>
      </c>
      <c r="E175" s="241" t="s">
        <v>21</v>
      </c>
      <c r="F175" s="242" t="s">
        <v>276</v>
      </c>
      <c r="G175" s="240"/>
      <c r="H175" s="243">
        <v>2.5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170</v>
      </c>
      <c r="AU175" s="249" t="s">
        <v>87</v>
      </c>
      <c r="AV175" s="12" t="s">
        <v>87</v>
      </c>
      <c r="AW175" s="12" t="s">
        <v>37</v>
      </c>
      <c r="AX175" s="12" t="s">
        <v>73</v>
      </c>
      <c r="AY175" s="249" t="s">
        <v>161</v>
      </c>
    </row>
    <row r="176" spans="2:51" s="12" customFormat="1" ht="13.5">
      <c r="B176" s="239"/>
      <c r="C176" s="240"/>
      <c r="D176" s="230" t="s">
        <v>170</v>
      </c>
      <c r="E176" s="241" t="s">
        <v>21</v>
      </c>
      <c r="F176" s="242" t="s">
        <v>277</v>
      </c>
      <c r="G176" s="240"/>
      <c r="H176" s="243">
        <v>2.5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170</v>
      </c>
      <c r="AU176" s="249" t="s">
        <v>87</v>
      </c>
      <c r="AV176" s="12" t="s">
        <v>87</v>
      </c>
      <c r="AW176" s="12" t="s">
        <v>37</v>
      </c>
      <c r="AX176" s="12" t="s">
        <v>73</v>
      </c>
      <c r="AY176" s="249" t="s">
        <v>161</v>
      </c>
    </row>
    <row r="177" spans="2:51" s="12" customFormat="1" ht="13.5">
      <c r="B177" s="239"/>
      <c r="C177" s="240"/>
      <c r="D177" s="230" t="s">
        <v>170</v>
      </c>
      <c r="E177" s="241" t="s">
        <v>21</v>
      </c>
      <c r="F177" s="242" t="s">
        <v>278</v>
      </c>
      <c r="G177" s="240"/>
      <c r="H177" s="243">
        <v>2.5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AT177" s="249" t="s">
        <v>170</v>
      </c>
      <c r="AU177" s="249" t="s">
        <v>87</v>
      </c>
      <c r="AV177" s="12" t="s">
        <v>87</v>
      </c>
      <c r="AW177" s="12" t="s">
        <v>37</v>
      </c>
      <c r="AX177" s="12" t="s">
        <v>73</v>
      </c>
      <c r="AY177" s="249" t="s">
        <v>161</v>
      </c>
    </row>
    <row r="178" spans="2:51" s="12" customFormat="1" ht="13.5">
      <c r="B178" s="239"/>
      <c r="C178" s="240"/>
      <c r="D178" s="230" t="s">
        <v>170</v>
      </c>
      <c r="E178" s="241" t="s">
        <v>21</v>
      </c>
      <c r="F178" s="242" t="s">
        <v>279</v>
      </c>
      <c r="G178" s="240"/>
      <c r="H178" s="243">
        <v>5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170</v>
      </c>
      <c r="AU178" s="249" t="s">
        <v>87</v>
      </c>
      <c r="AV178" s="12" t="s">
        <v>87</v>
      </c>
      <c r="AW178" s="12" t="s">
        <v>37</v>
      </c>
      <c r="AX178" s="12" t="s">
        <v>73</v>
      </c>
      <c r="AY178" s="249" t="s">
        <v>161</v>
      </c>
    </row>
    <row r="179" spans="2:51" s="14" customFormat="1" ht="13.5">
      <c r="B179" s="261"/>
      <c r="C179" s="262"/>
      <c r="D179" s="230" t="s">
        <v>170</v>
      </c>
      <c r="E179" s="263" t="s">
        <v>126</v>
      </c>
      <c r="F179" s="264" t="s">
        <v>176</v>
      </c>
      <c r="G179" s="262"/>
      <c r="H179" s="265">
        <v>42.5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AT179" s="271" t="s">
        <v>170</v>
      </c>
      <c r="AU179" s="271" t="s">
        <v>87</v>
      </c>
      <c r="AV179" s="14" t="s">
        <v>168</v>
      </c>
      <c r="AW179" s="14" t="s">
        <v>37</v>
      </c>
      <c r="AX179" s="14" t="s">
        <v>78</v>
      </c>
      <c r="AY179" s="271" t="s">
        <v>161</v>
      </c>
    </row>
    <row r="180" spans="2:65" s="1" customFormat="1" ht="25.5" customHeight="1">
      <c r="B180" s="46"/>
      <c r="C180" s="216" t="s">
        <v>10</v>
      </c>
      <c r="D180" s="216" t="s">
        <v>163</v>
      </c>
      <c r="E180" s="217" t="s">
        <v>280</v>
      </c>
      <c r="F180" s="218" t="s">
        <v>281</v>
      </c>
      <c r="G180" s="219" t="s">
        <v>215</v>
      </c>
      <c r="H180" s="220">
        <v>37.95</v>
      </c>
      <c r="I180" s="221"/>
      <c r="J180" s="222">
        <f>ROUND(I180*H180,2)</f>
        <v>0</v>
      </c>
      <c r="K180" s="218" t="s">
        <v>167</v>
      </c>
      <c r="L180" s="72"/>
      <c r="M180" s="223" t="s">
        <v>21</v>
      </c>
      <c r="N180" s="224" t="s">
        <v>44</v>
      </c>
      <c r="O180" s="47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24" t="s">
        <v>168</v>
      </c>
      <c r="AT180" s="24" t="s">
        <v>163</v>
      </c>
      <c r="AU180" s="24" t="s">
        <v>87</v>
      </c>
      <c r="AY180" s="24" t="s">
        <v>161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4" t="s">
        <v>78</v>
      </c>
      <c r="BK180" s="227">
        <f>ROUND(I180*H180,2)</f>
        <v>0</v>
      </c>
      <c r="BL180" s="24" t="s">
        <v>168</v>
      </c>
      <c r="BM180" s="24" t="s">
        <v>282</v>
      </c>
    </row>
    <row r="181" spans="2:51" s="11" customFormat="1" ht="13.5">
      <c r="B181" s="228"/>
      <c r="C181" s="229"/>
      <c r="D181" s="230" t="s">
        <v>170</v>
      </c>
      <c r="E181" s="231" t="s">
        <v>21</v>
      </c>
      <c r="F181" s="232" t="s">
        <v>283</v>
      </c>
      <c r="G181" s="229"/>
      <c r="H181" s="231" t="s">
        <v>21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170</v>
      </c>
      <c r="AU181" s="238" t="s">
        <v>87</v>
      </c>
      <c r="AV181" s="11" t="s">
        <v>78</v>
      </c>
      <c r="AW181" s="11" t="s">
        <v>37</v>
      </c>
      <c r="AX181" s="11" t="s">
        <v>73</v>
      </c>
      <c r="AY181" s="238" t="s">
        <v>161</v>
      </c>
    </row>
    <row r="182" spans="2:51" s="12" customFormat="1" ht="13.5">
      <c r="B182" s="239"/>
      <c r="C182" s="240"/>
      <c r="D182" s="230" t="s">
        <v>170</v>
      </c>
      <c r="E182" s="241" t="s">
        <v>21</v>
      </c>
      <c r="F182" s="242" t="s">
        <v>284</v>
      </c>
      <c r="G182" s="240"/>
      <c r="H182" s="243">
        <v>11.5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170</v>
      </c>
      <c r="AU182" s="249" t="s">
        <v>87</v>
      </c>
      <c r="AV182" s="12" t="s">
        <v>87</v>
      </c>
      <c r="AW182" s="12" t="s">
        <v>37</v>
      </c>
      <c r="AX182" s="12" t="s">
        <v>73</v>
      </c>
      <c r="AY182" s="249" t="s">
        <v>161</v>
      </c>
    </row>
    <row r="183" spans="2:51" s="12" customFormat="1" ht="13.5">
      <c r="B183" s="239"/>
      <c r="C183" s="240"/>
      <c r="D183" s="230" t="s">
        <v>170</v>
      </c>
      <c r="E183" s="241" t="s">
        <v>21</v>
      </c>
      <c r="F183" s="242" t="s">
        <v>285</v>
      </c>
      <c r="G183" s="240"/>
      <c r="H183" s="243">
        <v>11.5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170</v>
      </c>
      <c r="AU183" s="249" t="s">
        <v>87</v>
      </c>
      <c r="AV183" s="12" t="s">
        <v>87</v>
      </c>
      <c r="AW183" s="12" t="s">
        <v>37</v>
      </c>
      <c r="AX183" s="12" t="s">
        <v>73</v>
      </c>
      <c r="AY183" s="249" t="s">
        <v>161</v>
      </c>
    </row>
    <row r="184" spans="2:51" s="12" customFormat="1" ht="13.5">
      <c r="B184" s="239"/>
      <c r="C184" s="240"/>
      <c r="D184" s="230" t="s">
        <v>170</v>
      </c>
      <c r="E184" s="241" t="s">
        <v>21</v>
      </c>
      <c r="F184" s="242" t="s">
        <v>286</v>
      </c>
      <c r="G184" s="240"/>
      <c r="H184" s="243">
        <v>11.5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AT184" s="249" t="s">
        <v>170</v>
      </c>
      <c r="AU184" s="249" t="s">
        <v>87</v>
      </c>
      <c r="AV184" s="12" t="s">
        <v>87</v>
      </c>
      <c r="AW184" s="12" t="s">
        <v>37</v>
      </c>
      <c r="AX184" s="12" t="s">
        <v>73</v>
      </c>
      <c r="AY184" s="249" t="s">
        <v>161</v>
      </c>
    </row>
    <row r="185" spans="2:51" s="12" customFormat="1" ht="13.5">
      <c r="B185" s="239"/>
      <c r="C185" s="240"/>
      <c r="D185" s="230" t="s">
        <v>170</v>
      </c>
      <c r="E185" s="241" t="s">
        <v>21</v>
      </c>
      <c r="F185" s="242" t="s">
        <v>287</v>
      </c>
      <c r="G185" s="240"/>
      <c r="H185" s="243">
        <v>11.5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170</v>
      </c>
      <c r="AU185" s="249" t="s">
        <v>87</v>
      </c>
      <c r="AV185" s="12" t="s">
        <v>87</v>
      </c>
      <c r="AW185" s="12" t="s">
        <v>37</v>
      </c>
      <c r="AX185" s="12" t="s">
        <v>73</v>
      </c>
      <c r="AY185" s="249" t="s">
        <v>161</v>
      </c>
    </row>
    <row r="186" spans="2:51" s="12" customFormat="1" ht="13.5">
      <c r="B186" s="239"/>
      <c r="C186" s="240"/>
      <c r="D186" s="230" t="s">
        <v>170</v>
      </c>
      <c r="E186" s="241" t="s">
        <v>21</v>
      </c>
      <c r="F186" s="242" t="s">
        <v>288</v>
      </c>
      <c r="G186" s="240"/>
      <c r="H186" s="243">
        <v>11.5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170</v>
      </c>
      <c r="AU186" s="249" t="s">
        <v>87</v>
      </c>
      <c r="AV186" s="12" t="s">
        <v>87</v>
      </c>
      <c r="AW186" s="12" t="s">
        <v>37</v>
      </c>
      <c r="AX186" s="12" t="s">
        <v>73</v>
      </c>
      <c r="AY186" s="249" t="s">
        <v>161</v>
      </c>
    </row>
    <row r="187" spans="2:51" s="12" customFormat="1" ht="13.5">
      <c r="B187" s="239"/>
      <c r="C187" s="240"/>
      <c r="D187" s="230" t="s">
        <v>170</v>
      </c>
      <c r="E187" s="241" t="s">
        <v>21</v>
      </c>
      <c r="F187" s="242" t="s">
        <v>289</v>
      </c>
      <c r="G187" s="240"/>
      <c r="H187" s="243">
        <v>11.5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170</v>
      </c>
      <c r="AU187" s="249" t="s">
        <v>87</v>
      </c>
      <c r="AV187" s="12" t="s">
        <v>87</v>
      </c>
      <c r="AW187" s="12" t="s">
        <v>37</v>
      </c>
      <c r="AX187" s="12" t="s">
        <v>73</v>
      </c>
      <c r="AY187" s="249" t="s">
        <v>161</v>
      </c>
    </row>
    <row r="188" spans="2:51" s="12" customFormat="1" ht="13.5">
      <c r="B188" s="239"/>
      <c r="C188" s="240"/>
      <c r="D188" s="230" t="s">
        <v>170</v>
      </c>
      <c r="E188" s="241" t="s">
        <v>21</v>
      </c>
      <c r="F188" s="242" t="s">
        <v>290</v>
      </c>
      <c r="G188" s="240"/>
      <c r="H188" s="243">
        <v>11.5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170</v>
      </c>
      <c r="AU188" s="249" t="s">
        <v>87</v>
      </c>
      <c r="AV188" s="12" t="s">
        <v>87</v>
      </c>
      <c r="AW188" s="12" t="s">
        <v>37</v>
      </c>
      <c r="AX188" s="12" t="s">
        <v>73</v>
      </c>
      <c r="AY188" s="249" t="s">
        <v>161</v>
      </c>
    </row>
    <row r="189" spans="2:51" s="12" customFormat="1" ht="13.5">
      <c r="B189" s="239"/>
      <c r="C189" s="240"/>
      <c r="D189" s="230" t="s">
        <v>170</v>
      </c>
      <c r="E189" s="241" t="s">
        <v>21</v>
      </c>
      <c r="F189" s="242" t="s">
        <v>291</v>
      </c>
      <c r="G189" s="240"/>
      <c r="H189" s="243">
        <v>11.5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AT189" s="249" t="s">
        <v>170</v>
      </c>
      <c r="AU189" s="249" t="s">
        <v>87</v>
      </c>
      <c r="AV189" s="12" t="s">
        <v>87</v>
      </c>
      <c r="AW189" s="12" t="s">
        <v>37</v>
      </c>
      <c r="AX189" s="12" t="s">
        <v>73</v>
      </c>
      <c r="AY189" s="249" t="s">
        <v>161</v>
      </c>
    </row>
    <row r="190" spans="2:51" s="12" customFormat="1" ht="13.5">
      <c r="B190" s="239"/>
      <c r="C190" s="240"/>
      <c r="D190" s="230" t="s">
        <v>170</v>
      </c>
      <c r="E190" s="241" t="s">
        <v>21</v>
      </c>
      <c r="F190" s="242" t="s">
        <v>292</v>
      </c>
      <c r="G190" s="240"/>
      <c r="H190" s="243">
        <v>11.5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170</v>
      </c>
      <c r="AU190" s="249" t="s">
        <v>87</v>
      </c>
      <c r="AV190" s="12" t="s">
        <v>87</v>
      </c>
      <c r="AW190" s="12" t="s">
        <v>37</v>
      </c>
      <c r="AX190" s="12" t="s">
        <v>73</v>
      </c>
      <c r="AY190" s="249" t="s">
        <v>161</v>
      </c>
    </row>
    <row r="191" spans="2:51" s="12" customFormat="1" ht="13.5">
      <c r="B191" s="239"/>
      <c r="C191" s="240"/>
      <c r="D191" s="230" t="s">
        <v>170</v>
      </c>
      <c r="E191" s="241" t="s">
        <v>21</v>
      </c>
      <c r="F191" s="242" t="s">
        <v>293</v>
      </c>
      <c r="G191" s="240"/>
      <c r="H191" s="243">
        <v>11.5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AT191" s="249" t="s">
        <v>170</v>
      </c>
      <c r="AU191" s="249" t="s">
        <v>87</v>
      </c>
      <c r="AV191" s="12" t="s">
        <v>87</v>
      </c>
      <c r="AW191" s="12" t="s">
        <v>37</v>
      </c>
      <c r="AX191" s="12" t="s">
        <v>73</v>
      </c>
      <c r="AY191" s="249" t="s">
        <v>161</v>
      </c>
    </row>
    <row r="192" spans="2:51" s="12" customFormat="1" ht="13.5">
      <c r="B192" s="239"/>
      <c r="C192" s="240"/>
      <c r="D192" s="230" t="s">
        <v>170</v>
      </c>
      <c r="E192" s="241" t="s">
        <v>21</v>
      </c>
      <c r="F192" s="242" t="s">
        <v>294</v>
      </c>
      <c r="G192" s="240"/>
      <c r="H192" s="243">
        <v>11.5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AT192" s="249" t="s">
        <v>170</v>
      </c>
      <c r="AU192" s="249" t="s">
        <v>87</v>
      </c>
      <c r="AV192" s="12" t="s">
        <v>87</v>
      </c>
      <c r="AW192" s="12" t="s">
        <v>37</v>
      </c>
      <c r="AX192" s="12" t="s">
        <v>73</v>
      </c>
      <c r="AY192" s="249" t="s">
        <v>161</v>
      </c>
    </row>
    <row r="193" spans="2:51" s="14" customFormat="1" ht="13.5">
      <c r="B193" s="261"/>
      <c r="C193" s="262"/>
      <c r="D193" s="230" t="s">
        <v>170</v>
      </c>
      <c r="E193" s="263" t="s">
        <v>85</v>
      </c>
      <c r="F193" s="264" t="s">
        <v>243</v>
      </c>
      <c r="G193" s="262"/>
      <c r="H193" s="265">
        <v>126.5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AT193" s="271" t="s">
        <v>170</v>
      </c>
      <c r="AU193" s="271" t="s">
        <v>87</v>
      </c>
      <c r="AV193" s="14" t="s">
        <v>168</v>
      </c>
      <c r="AW193" s="14" t="s">
        <v>37</v>
      </c>
      <c r="AX193" s="14" t="s">
        <v>78</v>
      </c>
      <c r="AY193" s="271" t="s">
        <v>161</v>
      </c>
    </row>
    <row r="194" spans="2:51" s="12" customFormat="1" ht="13.5">
      <c r="B194" s="239"/>
      <c r="C194" s="240"/>
      <c r="D194" s="230" t="s">
        <v>170</v>
      </c>
      <c r="E194" s="240"/>
      <c r="F194" s="242" t="s">
        <v>295</v>
      </c>
      <c r="G194" s="240"/>
      <c r="H194" s="243">
        <v>37.95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170</v>
      </c>
      <c r="AU194" s="249" t="s">
        <v>87</v>
      </c>
      <c r="AV194" s="12" t="s">
        <v>87</v>
      </c>
      <c r="AW194" s="12" t="s">
        <v>6</v>
      </c>
      <c r="AX194" s="12" t="s">
        <v>78</v>
      </c>
      <c r="AY194" s="249" t="s">
        <v>161</v>
      </c>
    </row>
    <row r="195" spans="2:65" s="1" customFormat="1" ht="25.5" customHeight="1">
      <c r="B195" s="46"/>
      <c r="C195" s="216" t="s">
        <v>296</v>
      </c>
      <c r="D195" s="216" t="s">
        <v>163</v>
      </c>
      <c r="E195" s="217" t="s">
        <v>297</v>
      </c>
      <c r="F195" s="218" t="s">
        <v>298</v>
      </c>
      <c r="G195" s="219" t="s">
        <v>215</v>
      </c>
      <c r="H195" s="220">
        <v>7.59</v>
      </c>
      <c r="I195" s="221"/>
      <c r="J195" s="222">
        <f>ROUND(I195*H195,2)</f>
        <v>0</v>
      </c>
      <c r="K195" s="218" t="s">
        <v>167</v>
      </c>
      <c r="L195" s="72"/>
      <c r="M195" s="223" t="s">
        <v>21</v>
      </c>
      <c r="N195" s="224" t="s">
        <v>44</v>
      </c>
      <c r="O195" s="47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AR195" s="24" t="s">
        <v>168</v>
      </c>
      <c r="AT195" s="24" t="s">
        <v>163</v>
      </c>
      <c r="AU195" s="24" t="s">
        <v>87</v>
      </c>
      <c r="AY195" s="24" t="s">
        <v>161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4" t="s">
        <v>78</v>
      </c>
      <c r="BK195" s="227">
        <f>ROUND(I195*H195,2)</f>
        <v>0</v>
      </c>
      <c r="BL195" s="24" t="s">
        <v>168</v>
      </c>
      <c r="BM195" s="24" t="s">
        <v>299</v>
      </c>
    </row>
    <row r="196" spans="2:51" s="11" customFormat="1" ht="13.5">
      <c r="B196" s="228"/>
      <c r="C196" s="229"/>
      <c r="D196" s="230" t="s">
        <v>170</v>
      </c>
      <c r="E196" s="231" t="s">
        <v>21</v>
      </c>
      <c r="F196" s="232" t="s">
        <v>283</v>
      </c>
      <c r="G196" s="229"/>
      <c r="H196" s="231" t="s">
        <v>21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170</v>
      </c>
      <c r="AU196" s="238" t="s">
        <v>87</v>
      </c>
      <c r="AV196" s="11" t="s">
        <v>78</v>
      </c>
      <c r="AW196" s="11" t="s">
        <v>37</v>
      </c>
      <c r="AX196" s="11" t="s">
        <v>73</v>
      </c>
      <c r="AY196" s="238" t="s">
        <v>161</v>
      </c>
    </row>
    <row r="197" spans="2:51" s="12" customFormat="1" ht="13.5">
      <c r="B197" s="239"/>
      <c r="C197" s="240"/>
      <c r="D197" s="230" t="s">
        <v>170</v>
      </c>
      <c r="E197" s="241" t="s">
        <v>21</v>
      </c>
      <c r="F197" s="242" t="s">
        <v>300</v>
      </c>
      <c r="G197" s="240"/>
      <c r="H197" s="243">
        <v>7.59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AT197" s="249" t="s">
        <v>170</v>
      </c>
      <c r="AU197" s="249" t="s">
        <v>87</v>
      </c>
      <c r="AV197" s="12" t="s">
        <v>87</v>
      </c>
      <c r="AW197" s="12" t="s">
        <v>37</v>
      </c>
      <c r="AX197" s="12" t="s">
        <v>73</v>
      </c>
      <c r="AY197" s="249" t="s">
        <v>161</v>
      </c>
    </row>
    <row r="198" spans="2:51" s="14" customFormat="1" ht="13.5">
      <c r="B198" s="261"/>
      <c r="C198" s="262"/>
      <c r="D198" s="230" t="s">
        <v>170</v>
      </c>
      <c r="E198" s="263" t="s">
        <v>21</v>
      </c>
      <c r="F198" s="264" t="s">
        <v>176</v>
      </c>
      <c r="G198" s="262"/>
      <c r="H198" s="265">
        <v>7.59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170</v>
      </c>
      <c r="AU198" s="271" t="s">
        <v>87</v>
      </c>
      <c r="AV198" s="14" t="s">
        <v>168</v>
      </c>
      <c r="AW198" s="14" t="s">
        <v>37</v>
      </c>
      <c r="AX198" s="14" t="s">
        <v>78</v>
      </c>
      <c r="AY198" s="271" t="s">
        <v>161</v>
      </c>
    </row>
    <row r="199" spans="2:65" s="1" customFormat="1" ht="25.5" customHeight="1">
      <c r="B199" s="46"/>
      <c r="C199" s="216" t="s">
        <v>301</v>
      </c>
      <c r="D199" s="216" t="s">
        <v>163</v>
      </c>
      <c r="E199" s="217" t="s">
        <v>302</v>
      </c>
      <c r="F199" s="218" t="s">
        <v>303</v>
      </c>
      <c r="G199" s="219" t="s">
        <v>215</v>
      </c>
      <c r="H199" s="220">
        <v>75.9</v>
      </c>
      <c r="I199" s="221"/>
      <c r="J199" s="222">
        <f>ROUND(I199*H199,2)</f>
        <v>0</v>
      </c>
      <c r="K199" s="218" t="s">
        <v>167</v>
      </c>
      <c r="L199" s="72"/>
      <c r="M199" s="223" t="s">
        <v>21</v>
      </c>
      <c r="N199" s="224" t="s">
        <v>44</v>
      </c>
      <c r="O199" s="47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24" t="s">
        <v>168</v>
      </c>
      <c r="AT199" s="24" t="s">
        <v>163</v>
      </c>
      <c r="AU199" s="24" t="s">
        <v>87</v>
      </c>
      <c r="AY199" s="24" t="s">
        <v>161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4" t="s">
        <v>78</v>
      </c>
      <c r="BK199" s="227">
        <f>ROUND(I199*H199,2)</f>
        <v>0</v>
      </c>
      <c r="BL199" s="24" t="s">
        <v>168</v>
      </c>
      <c r="BM199" s="24" t="s">
        <v>304</v>
      </c>
    </row>
    <row r="200" spans="2:51" s="11" customFormat="1" ht="13.5">
      <c r="B200" s="228"/>
      <c r="C200" s="229"/>
      <c r="D200" s="230" t="s">
        <v>170</v>
      </c>
      <c r="E200" s="231" t="s">
        <v>21</v>
      </c>
      <c r="F200" s="232" t="s">
        <v>283</v>
      </c>
      <c r="G200" s="229"/>
      <c r="H200" s="231" t="s">
        <v>21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170</v>
      </c>
      <c r="AU200" s="238" t="s">
        <v>87</v>
      </c>
      <c r="AV200" s="11" t="s">
        <v>78</v>
      </c>
      <c r="AW200" s="11" t="s">
        <v>37</v>
      </c>
      <c r="AX200" s="11" t="s">
        <v>73</v>
      </c>
      <c r="AY200" s="238" t="s">
        <v>161</v>
      </c>
    </row>
    <row r="201" spans="2:51" s="12" customFormat="1" ht="13.5">
      <c r="B201" s="239"/>
      <c r="C201" s="240"/>
      <c r="D201" s="230" t="s">
        <v>170</v>
      </c>
      <c r="E201" s="241" t="s">
        <v>21</v>
      </c>
      <c r="F201" s="242" t="s">
        <v>305</v>
      </c>
      <c r="G201" s="240"/>
      <c r="H201" s="243">
        <v>75.9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AT201" s="249" t="s">
        <v>170</v>
      </c>
      <c r="AU201" s="249" t="s">
        <v>87</v>
      </c>
      <c r="AV201" s="12" t="s">
        <v>87</v>
      </c>
      <c r="AW201" s="12" t="s">
        <v>37</v>
      </c>
      <c r="AX201" s="12" t="s">
        <v>73</v>
      </c>
      <c r="AY201" s="249" t="s">
        <v>161</v>
      </c>
    </row>
    <row r="202" spans="2:51" s="14" customFormat="1" ht="13.5">
      <c r="B202" s="261"/>
      <c r="C202" s="262"/>
      <c r="D202" s="230" t="s">
        <v>170</v>
      </c>
      <c r="E202" s="263" t="s">
        <v>21</v>
      </c>
      <c r="F202" s="264" t="s">
        <v>176</v>
      </c>
      <c r="G202" s="262"/>
      <c r="H202" s="265">
        <v>75.9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AT202" s="271" t="s">
        <v>170</v>
      </c>
      <c r="AU202" s="271" t="s">
        <v>87</v>
      </c>
      <c r="AV202" s="14" t="s">
        <v>168</v>
      </c>
      <c r="AW202" s="14" t="s">
        <v>37</v>
      </c>
      <c r="AX202" s="14" t="s">
        <v>78</v>
      </c>
      <c r="AY202" s="271" t="s">
        <v>161</v>
      </c>
    </row>
    <row r="203" spans="2:65" s="1" customFormat="1" ht="25.5" customHeight="1">
      <c r="B203" s="46"/>
      <c r="C203" s="216" t="s">
        <v>110</v>
      </c>
      <c r="D203" s="216" t="s">
        <v>163</v>
      </c>
      <c r="E203" s="217" t="s">
        <v>306</v>
      </c>
      <c r="F203" s="218" t="s">
        <v>307</v>
      </c>
      <c r="G203" s="219" t="s">
        <v>215</v>
      </c>
      <c r="H203" s="220">
        <v>15.18</v>
      </c>
      <c r="I203" s="221"/>
      <c r="J203" s="222">
        <f>ROUND(I203*H203,2)</f>
        <v>0</v>
      </c>
      <c r="K203" s="218" t="s">
        <v>167</v>
      </c>
      <c r="L203" s="72"/>
      <c r="M203" s="223" t="s">
        <v>21</v>
      </c>
      <c r="N203" s="224" t="s">
        <v>44</v>
      </c>
      <c r="O203" s="47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AR203" s="24" t="s">
        <v>168</v>
      </c>
      <c r="AT203" s="24" t="s">
        <v>163</v>
      </c>
      <c r="AU203" s="24" t="s">
        <v>87</v>
      </c>
      <c r="AY203" s="24" t="s">
        <v>161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4" t="s">
        <v>78</v>
      </c>
      <c r="BK203" s="227">
        <f>ROUND(I203*H203,2)</f>
        <v>0</v>
      </c>
      <c r="BL203" s="24" t="s">
        <v>168</v>
      </c>
      <c r="BM203" s="24" t="s">
        <v>308</v>
      </c>
    </row>
    <row r="204" spans="2:51" s="11" customFormat="1" ht="13.5">
      <c r="B204" s="228"/>
      <c r="C204" s="229"/>
      <c r="D204" s="230" t="s">
        <v>170</v>
      </c>
      <c r="E204" s="231" t="s">
        <v>21</v>
      </c>
      <c r="F204" s="232" t="s">
        <v>283</v>
      </c>
      <c r="G204" s="229"/>
      <c r="H204" s="231" t="s">
        <v>21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170</v>
      </c>
      <c r="AU204" s="238" t="s">
        <v>87</v>
      </c>
      <c r="AV204" s="11" t="s">
        <v>78</v>
      </c>
      <c r="AW204" s="11" t="s">
        <v>37</v>
      </c>
      <c r="AX204" s="11" t="s">
        <v>73</v>
      </c>
      <c r="AY204" s="238" t="s">
        <v>161</v>
      </c>
    </row>
    <row r="205" spans="2:51" s="12" customFormat="1" ht="13.5">
      <c r="B205" s="239"/>
      <c r="C205" s="240"/>
      <c r="D205" s="230" t="s">
        <v>170</v>
      </c>
      <c r="E205" s="241" t="s">
        <v>21</v>
      </c>
      <c r="F205" s="242" t="s">
        <v>309</v>
      </c>
      <c r="G205" s="240"/>
      <c r="H205" s="243">
        <v>15.18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170</v>
      </c>
      <c r="AU205" s="249" t="s">
        <v>87</v>
      </c>
      <c r="AV205" s="12" t="s">
        <v>87</v>
      </c>
      <c r="AW205" s="12" t="s">
        <v>37</v>
      </c>
      <c r="AX205" s="12" t="s">
        <v>73</v>
      </c>
      <c r="AY205" s="249" t="s">
        <v>161</v>
      </c>
    </row>
    <row r="206" spans="2:51" s="14" customFormat="1" ht="13.5">
      <c r="B206" s="261"/>
      <c r="C206" s="262"/>
      <c r="D206" s="230" t="s">
        <v>170</v>
      </c>
      <c r="E206" s="263" t="s">
        <v>21</v>
      </c>
      <c r="F206" s="264" t="s">
        <v>176</v>
      </c>
      <c r="G206" s="262"/>
      <c r="H206" s="265">
        <v>15.18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170</v>
      </c>
      <c r="AU206" s="271" t="s">
        <v>87</v>
      </c>
      <c r="AV206" s="14" t="s">
        <v>168</v>
      </c>
      <c r="AW206" s="14" t="s">
        <v>37</v>
      </c>
      <c r="AX206" s="14" t="s">
        <v>78</v>
      </c>
      <c r="AY206" s="271" t="s">
        <v>161</v>
      </c>
    </row>
    <row r="207" spans="2:65" s="1" customFormat="1" ht="25.5" customHeight="1">
      <c r="B207" s="46"/>
      <c r="C207" s="216" t="s">
        <v>310</v>
      </c>
      <c r="D207" s="216" t="s">
        <v>163</v>
      </c>
      <c r="E207" s="217" t="s">
        <v>311</v>
      </c>
      <c r="F207" s="218" t="s">
        <v>312</v>
      </c>
      <c r="G207" s="219" t="s">
        <v>215</v>
      </c>
      <c r="H207" s="220">
        <v>12.65</v>
      </c>
      <c r="I207" s="221"/>
      <c r="J207" s="222">
        <f>ROUND(I207*H207,2)</f>
        <v>0</v>
      </c>
      <c r="K207" s="218" t="s">
        <v>167</v>
      </c>
      <c r="L207" s="72"/>
      <c r="M207" s="223" t="s">
        <v>21</v>
      </c>
      <c r="N207" s="224" t="s">
        <v>44</v>
      </c>
      <c r="O207" s="47"/>
      <c r="P207" s="225">
        <f>O207*H207</f>
        <v>0</v>
      </c>
      <c r="Q207" s="225">
        <v>0.00351</v>
      </c>
      <c r="R207" s="225">
        <f>Q207*H207</f>
        <v>0.0444015</v>
      </c>
      <c r="S207" s="225">
        <v>0</v>
      </c>
      <c r="T207" s="226">
        <f>S207*H207</f>
        <v>0</v>
      </c>
      <c r="AR207" s="24" t="s">
        <v>168</v>
      </c>
      <c r="AT207" s="24" t="s">
        <v>163</v>
      </c>
      <c r="AU207" s="24" t="s">
        <v>87</v>
      </c>
      <c r="AY207" s="24" t="s">
        <v>161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4" t="s">
        <v>78</v>
      </c>
      <c r="BK207" s="227">
        <f>ROUND(I207*H207,2)</f>
        <v>0</v>
      </c>
      <c r="BL207" s="24" t="s">
        <v>168</v>
      </c>
      <c r="BM207" s="24" t="s">
        <v>313</v>
      </c>
    </row>
    <row r="208" spans="2:51" s="11" customFormat="1" ht="13.5">
      <c r="B208" s="228"/>
      <c r="C208" s="229"/>
      <c r="D208" s="230" t="s">
        <v>170</v>
      </c>
      <c r="E208" s="231" t="s">
        <v>21</v>
      </c>
      <c r="F208" s="232" t="s">
        <v>283</v>
      </c>
      <c r="G208" s="229"/>
      <c r="H208" s="231" t="s">
        <v>21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170</v>
      </c>
      <c r="AU208" s="238" t="s">
        <v>87</v>
      </c>
      <c r="AV208" s="11" t="s">
        <v>78</v>
      </c>
      <c r="AW208" s="11" t="s">
        <v>37</v>
      </c>
      <c r="AX208" s="11" t="s">
        <v>73</v>
      </c>
      <c r="AY208" s="238" t="s">
        <v>161</v>
      </c>
    </row>
    <row r="209" spans="2:51" s="12" customFormat="1" ht="13.5">
      <c r="B209" s="239"/>
      <c r="C209" s="240"/>
      <c r="D209" s="230" t="s">
        <v>170</v>
      </c>
      <c r="E209" s="241" t="s">
        <v>21</v>
      </c>
      <c r="F209" s="242" t="s">
        <v>314</v>
      </c>
      <c r="G209" s="240"/>
      <c r="H209" s="243">
        <v>12.65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AT209" s="249" t="s">
        <v>170</v>
      </c>
      <c r="AU209" s="249" t="s">
        <v>87</v>
      </c>
      <c r="AV209" s="12" t="s">
        <v>87</v>
      </c>
      <c r="AW209" s="12" t="s">
        <v>37</v>
      </c>
      <c r="AX209" s="12" t="s">
        <v>73</v>
      </c>
      <c r="AY209" s="249" t="s">
        <v>161</v>
      </c>
    </row>
    <row r="210" spans="2:51" s="14" customFormat="1" ht="13.5">
      <c r="B210" s="261"/>
      <c r="C210" s="262"/>
      <c r="D210" s="230" t="s">
        <v>170</v>
      </c>
      <c r="E210" s="263" t="s">
        <v>21</v>
      </c>
      <c r="F210" s="264" t="s">
        <v>176</v>
      </c>
      <c r="G210" s="262"/>
      <c r="H210" s="265">
        <v>12.65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AT210" s="271" t="s">
        <v>170</v>
      </c>
      <c r="AU210" s="271" t="s">
        <v>87</v>
      </c>
      <c r="AV210" s="14" t="s">
        <v>168</v>
      </c>
      <c r="AW210" s="14" t="s">
        <v>37</v>
      </c>
      <c r="AX210" s="14" t="s">
        <v>78</v>
      </c>
      <c r="AY210" s="271" t="s">
        <v>161</v>
      </c>
    </row>
    <row r="211" spans="2:65" s="1" customFormat="1" ht="25.5" customHeight="1">
      <c r="B211" s="46"/>
      <c r="C211" s="216" t="s">
        <v>315</v>
      </c>
      <c r="D211" s="216" t="s">
        <v>163</v>
      </c>
      <c r="E211" s="217" t="s">
        <v>316</v>
      </c>
      <c r="F211" s="218" t="s">
        <v>317</v>
      </c>
      <c r="G211" s="219" t="s">
        <v>215</v>
      </c>
      <c r="H211" s="220">
        <v>707.489</v>
      </c>
      <c r="I211" s="221"/>
      <c r="J211" s="222">
        <f>ROUND(I211*H211,2)</f>
        <v>0</v>
      </c>
      <c r="K211" s="218" t="s">
        <v>167</v>
      </c>
      <c r="L211" s="72"/>
      <c r="M211" s="223" t="s">
        <v>21</v>
      </c>
      <c r="N211" s="224" t="s">
        <v>44</v>
      </c>
      <c r="O211" s="47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24" t="s">
        <v>168</v>
      </c>
      <c r="AT211" s="24" t="s">
        <v>163</v>
      </c>
      <c r="AU211" s="24" t="s">
        <v>87</v>
      </c>
      <c r="AY211" s="24" t="s">
        <v>161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4" t="s">
        <v>78</v>
      </c>
      <c r="BK211" s="227">
        <f>ROUND(I211*H211,2)</f>
        <v>0</v>
      </c>
      <c r="BL211" s="24" t="s">
        <v>168</v>
      </c>
      <c r="BM211" s="24" t="s">
        <v>318</v>
      </c>
    </row>
    <row r="212" spans="2:51" s="11" customFormat="1" ht="13.5">
      <c r="B212" s="228"/>
      <c r="C212" s="229"/>
      <c r="D212" s="230" t="s">
        <v>170</v>
      </c>
      <c r="E212" s="231" t="s">
        <v>21</v>
      </c>
      <c r="F212" s="232" t="s">
        <v>319</v>
      </c>
      <c r="G212" s="229"/>
      <c r="H212" s="231" t="s">
        <v>21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170</v>
      </c>
      <c r="AU212" s="238" t="s">
        <v>87</v>
      </c>
      <c r="AV212" s="11" t="s">
        <v>78</v>
      </c>
      <c r="AW212" s="11" t="s">
        <v>37</v>
      </c>
      <c r="AX212" s="11" t="s">
        <v>73</v>
      </c>
      <c r="AY212" s="238" t="s">
        <v>161</v>
      </c>
    </row>
    <row r="213" spans="2:51" s="12" customFormat="1" ht="13.5">
      <c r="B213" s="239"/>
      <c r="C213" s="240"/>
      <c r="D213" s="230" t="s">
        <v>170</v>
      </c>
      <c r="E213" s="241" t="s">
        <v>21</v>
      </c>
      <c r="F213" s="242" t="s">
        <v>320</v>
      </c>
      <c r="G213" s="240"/>
      <c r="H213" s="243">
        <v>16.5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AT213" s="249" t="s">
        <v>170</v>
      </c>
      <c r="AU213" s="249" t="s">
        <v>87</v>
      </c>
      <c r="AV213" s="12" t="s">
        <v>87</v>
      </c>
      <c r="AW213" s="12" t="s">
        <v>37</v>
      </c>
      <c r="AX213" s="12" t="s">
        <v>73</v>
      </c>
      <c r="AY213" s="249" t="s">
        <v>161</v>
      </c>
    </row>
    <row r="214" spans="2:51" s="12" customFormat="1" ht="13.5">
      <c r="B214" s="239"/>
      <c r="C214" s="240"/>
      <c r="D214" s="230" t="s">
        <v>170</v>
      </c>
      <c r="E214" s="241" t="s">
        <v>21</v>
      </c>
      <c r="F214" s="242" t="s">
        <v>321</v>
      </c>
      <c r="G214" s="240"/>
      <c r="H214" s="243">
        <v>16.5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AT214" s="249" t="s">
        <v>170</v>
      </c>
      <c r="AU214" s="249" t="s">
        <v>87</v>
      </c>
      <c r="AV214" s="12" t="s">
        <v>87</v>
      </c>
      <c r="AW214" s="12" t="s">
        <v>37</v>
      </c>
      <c r="AX214" s="12" t="s">
        <v>73</v>
      </c>
      <c r="AY214" s="249" t="s">
        <v>161</v>
      </c>
    </row>
    <row r="215" spans="2:51" s="12" customFormat="1" ht="13.5">
      <c r="B215" s="239"/>
      <c r="C215" s="240"/>
      <c r="D215" s="230" t="s">
        <v>170</v>
      </c>
      <c r="E215" s="241" t="s">
        <v>21</v>
      </c>
      <c r="F215" s="242" t="s">
        <v>322</v>
      </c>
      <c r="G215" s="240"/>
      <c r="H215" s="243">
        <v>16.5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170</v>
      </c>
      <c r="AU215" s="249" t="s">
        <v>87</v>
      </c>
      <c r="AV215" s="12" t="s">
        <v>87</v>
      </c>
      <c r="AW215" s="12" t="s">
        <v>37</v>
      </c>
      <c r="AX215" s="12" t="s">
        <v>73</v>
      </c>
      <c r="AY215" s="249" t="s">
        <v>161</v>
      </c>
    </row>
    <row r="216" spans="2:51" s="12" customFormat="1" ht="13.5">
      <c r="B216" s="239"/>
      <c r="C216" s="240"/>
      <c r="D216" s="230" t="s">
        <v>170</v>
      </c>
      <c r="E216" s="241" t="s">
        <v>21</v>
      </c>
      <c r="F216" s="242" t="s">
        <v>323</v>
      </c>
      <c r="G216" s="240"/>
      <c r="H216" s="243">
        <v>16.5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170</v>
      </c>
      <c r="AU216" s="249" t="s">
        <v>87</v>
      </c>
      <c r="AV216" s="12" t="s">
        <v>87</v>
      </c>
      <c r="AW216" s="12" t="s">
        <v>37</v>
      </c>
      <c r="AX216" s="12" t="s">
        <v>73</v>
      </c>
      <c r="AY216" s="249" t="s">
        <v>161</v>
      </c>
    </row>
    <row r="217" spans="2:51" s="12" customFormat="1" ht="13.5">
      <c r="B217" s="239"/>
      <c r="C217" s="240"/>
      <c r="D217" s="230" t="s">
        <v>170</v>
      </c>
      <c r="E217" s="241" t="s">
        <v>21</v>
      </c>
      <c r="F217" s="242" t="s">
        <v>324</v>
      </c>
      <c r="G217" s="240"/>
      <c r="H217" s="243">
        <v>16.5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170</v>
      </c>
      <c r="AU217" s="249" t="s">
        <v>87</v>
      </c>
      <c r="AV217" s="12" t="s">
        <v>87</v>
      </c>
      <c r="AW217" s="12" t="s">
        <v>37</v>
      </c>
      <c r="AX217" s="12" t="s">
        <v>73</v>
      </c>
      <c r="AY217" s="249" t="s">
        <v>161</v>
      </c>
    </row>
    <row r="218" spans="2:51" s="12" customFormat="1" ht="13.5">
      <c r="B218" s="239"/>
      <c r="C218" s="240"/>
      <c r="D218" s="230" t="s">
        <v>170</v>
      </c>
      <c r="E218" s="241" t="s">
        <v>21</v>
      </c>
      <c r="F218" s="242" t="s">
        <v>325</v>
      </c>
      <c r="G218" s="240"/>
      <c r="H218" s="243">
        <v>19.25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170</v>
      </c>
      <c r="AU218" s="249" t="s">
        <v>87</v>
      </c>
      <c r="AV218" s="12" t="s">
        <v>87</v>
      </c>
      <c r="AW218" s="12" t="s">
        <v>37</v>
      </c>
      <c r="AX218" s="12" t="s">
        <v>73</v>
      </c>
      <c r="AY218" s="249" t="s">
        <v>161</v>
      </c>
    </row>
    <row r="219" spans="2:51" s="12" customFormat="1" ht="13.5">
      <c r="B219" s="239"/>
      <c r="C219" s="240"/>
      <c r="D219" s="230" t="s">
        <v>170</v>
      </c>
      <c r="E219" s="241" t="s">
        <v>21</v>
      </c>
      <c r="F219" s="242" t="s">
        <v>326</v>
      </c>
      <c r="G219" s="240"/>
      <c r="H219" s="243">
        <v>16.5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AT219" s="249" t="s">
        <v>170</v>
      </c>
      <c r="AU219" s="249" t="s">
        <v>87</v>
      </c>
      <c r="AV219" s="12" t="s">
        <v>87</v>
      </c>
      <c r="AW219" s="12" t="s">
        <v>37</v>
      </c>
      <c r="AX219" s="12" t="s">
        <v>73</v>
      </c>
      <c r="AY219" s="249" t="s">
        <v>161</v>
      </c>
    </row>
    <row r="220" spans="2:51" s="12" customFormat="1" ht="13.5">
      <c r="B220" s="239"/>
      <c r="C220" s="240"/>
      <c r="D220" s="230" t="s">
        <v>170</v>
      </c>
      <c r="E220" s="241" t="s">
        <v>21</v>
      </c>
      <c r="F220" s="242" t="s">
        <v>327</v>
      </c>
      <c r="G220" s="240"/>
      <c r="H220" s="243">
        <v>16.5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170</v>
      </c>
      <c r="AU220" s="249" t="s">
        <v>87</v>
      </c>
      <c r="AV220" s="12" t="s">
        <v>87</v>
      </c>
      <c r="AW220" s="12" t="s">
        <v>37</v>
      </c>
      <c r="AX220" s="12" t="s">
        <v>73</v>
      </c>
      <c r="AY220" s="249" t="s">
        <v>161</v>
      </c>
    </row>
    <row r="221" spans="2:51" s="12" customFormat="1" ht="13.5">
      <c r="B221" s="239"/>
      <c r="C221" s="240"/>
      <c r="D221" s="230" t="s">
        <v>170</v>
      </c>
      <c r="E221" s="241" t="s">
        <v>21</v>
      </c>
      <c r="F221" s="242" t="s">
        <v>328</v>
      </c>
      <c r="G221" s="240"/>
      <c r="H221" s="243">
        <v>16.5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170</v>
      </c>
      <c r="AU221" s="249" t="s">
        <v>87</v>
      </c>
      <c r="AV221" s="12" t="s">
        <v>87</v>
      </c>
      <c r="AW221" s="12" t="s">
        <v>37</v>
      </c>
      <c r="AX221" s="12" t="s">
        <v>73</v>
      </c>
      <c r="AY221" s="249" t="s">
        <v>161</v>
      </c>
    </row>
    <row r="222" spans="2:51" s="12" customFormat="1" ht="13.5">
      <c r="B222" s="239"/>
      <c r="C222" s="240"/>
      <c r="D222" s="230" t="s">
        <v>170</v>
      </c>
      <c r="E222" s="241" t="s">
        <v>21</v>
      </c>
      <c r="F222" s="242" t="s">
        <v>329</v>
      </c>
      <c r="G222" s="240"/>
      <c r="H222" s="243">
        <v>16.5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170</v>
      </c>
      <c r="AU222" s="249" t="s">
        <v>87</v>
      </c>
      <c r="AV222" s="12" t="s">
        <v>87</v>
      </c>
      <c r="AW222" s="12" t="s">
        <v>37</v>
      </c>
      <c r="AX222" s="12" t="s">
        <v>73</v>
      </c>
      <c r="AY222" s="249" t="s">
        <v>161</v>
      </c>
    </row>
    <row r="223" spans="2:51" s="12" customFormat="1" ht="13.5">
      <c r="B223" s="239"/>
      <c r="C223" s="240"/>
      <c r="D223" s="230" t="s">
        <v>170</v>
      </c>
      <c r="E223" s="241" t="s">
        <v>21</v>
      </c>
      <c r="F223" s="242" t="s">
        <v>330</v>
      </c>
      <c r="G223" s="240"/>
      <c r="H223" s="243">
        <v>16.5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170</v>
      </c>
      <c r="AU223" s="249" t="s">
        <v>87</v>
      </c>
      <c r="AV223" s="12" t="s">
        <v>87</v>
      </c>
      <c r="AW223" s="12" t="s">
        <v>37</v>
      </c>
      <c r="AX223" s="12" t="s">
        <v>73</v>
      </c>
      <c r="AY223" s="249" t="s">
        <v>161</v>
      </c>
    </row>
    <row r="224" spans="2:51" s="13" customFormat="1" ht="13.5">
      <c r="B224" s="250"/>
      <c r="C224" s="251"/>
      <c r="D224" s="230" t="s">
        <v>170</v>
      </c>
      <c r="E224" s="252" t="s">
        <v>21</v>
      </c>
      <c r="F224" s="253" t="s">
        <v>173</v>
      </c>
      <c r="G224" s="251"/>
      <c r="H224" s="254">
        <v>184.25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170</v>
      </c>
      <c r="AU224" s="260" t="s">
        <v>87</v>
      </c>
      <c r="AV224" s="13" t="s">
        <v>174</v>
      </c>
      <c r="AW224" s="13" t="s">
        <v>37</v>
      </c>
      <c r="AX224" s="13" t="s">
        <v>73</v>
      </c>
      <c r="AY224" s="260" t="s">
        <v>161</v>
      </c>
    </row>
    <row r="225" spans="2:51" s="11" customFormat="1" ht="13.5">
      <c r="B225" s="228"/>
      <c r="C225" s="229"/>
      <c r="D225" s="230" t="s">
        <v>170</v>
      </c>
      <c r="E225" s="231" t="s">
        <v>21</v>
      </c>
      <c r="F225" s="232" t="s">
        <v>331</v>
      </c>
      <c r="G225" s="229"/>
      <c r="H225" s="231" t="s">
        <v>21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170</v>
      </c>
      <c r="AU225" s="238" t="s">
        <v>87</v>
      </c>
      <c r="AV225" s="11" t="s">
        <v>78</v>
      </c>
      <c r="AW225" s="11" t="s">
        <v>37</v>
      </c>
      <c r="AX225" s="11" t="s">
        <v>73</v>
      </c>
      <c r="AY225" s="238" t="s">
        <v>161</v>
      </c>
    </row>
    <row r="226" spans="2:51" s="12" customFormat="1" ht="13.5">
      <c r="B226" s="239"/>
      <c r="C226" s="240"/>
      <c r="D226" s="230" t="s">
        <v>170</v>
      </c>
      <c r="E226" s="241" t="s">
        <v>21</v>
      </c>
      <c r="F226" s="242" t="s">
        <v>332</v>
      </c>
      <c r="G226" s="240"/>
      <c r="H226" s="243">
        <v>7.3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AT226" s="249" t="s">
        <v>170</v>
      </c>
      <c r="AU226" s="249" t="s">
        <v>87</v>
      </c>
      <c r="AV226" s="12" t="s">
        <v>87</v>
      </c>
      <c r="AW226" s="12" t="s">
        <v>37</v>
      </c>
      <c r="AX226" s="12" t="s">
        <v>73</v>
      </c>
      <c r="AY226" s="249" t="s">
        <v>161</v>
      </c>
    </row>
    <row r="227" spans="2:51" s="12" customFormat="1" ht="13.5">
      <c r="B227" s="239"/>
      <c r="C227" s="240"/>
      <c r="D227" s="230" t="s">
        <v>170</v>
      </c>
      <c r="E227" s="241" t="s">
        <v>21</v>
      </c>
      <c r="F227" s="242" t="s">
        <v>333</v>
      </c>
      <c r="G227" s="240"/>
      <c r="H227" s="243">
        <v>7.3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170</v>
      </c>
      <c r="AU227" s="249" t="s">
        <v>87</v>
      </c>
      <c r="AV227" s="12" t="s">
        <v>87</v>
      </c>
      <c r="AW227" s="12" t="s">
        <v>37</v>
      </c>
      <c r="AX227" s="12" t="s">
        <v>73</v>
      </c>
      <c r="AY227" s="249" t="s">
        <v>161</v>
      </c>
    </row>
    <row r="228" spans="2:51" s="12" customFormat="1" ht="13.5">
      <c r="B228" s="239"/>
      <c r="C228" s="240"/>
      <c r="D228" s="230" t="s">
        <v>170</v>
      </c>
      <c r="E228" s="241" t="s">
        <v>21</v>
      </c>
      <c r="F228" s="242" t="s">
        <v>334</v>
      </c>
      <c r="G228" s="240"/>
      <c r="H228" s="243">
        <v>7.3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170</v>
      </c>
      <c r="AU228" s="249" t="s">
        <v>87</v>
      </c>
      <c r="AV228" s="12" t="s">
        <v>87</v>
      </c>
      <c r="AW228" s="12" t="s">
        <v>37</v>
      </c>
      <c r="AX228" s="12" t="s">
        <v>73</v>
      </c>
      <c r="AY228" s="249" t="s">
        <v>161</v>
      </c>
    </row>
    <row r="229" spans="2:51" s="12" customFormat="1" ht="13.5">
      <c r="B229" s="239"/>
      <c r="C229" s="240"/>
      <c r="D229" s="230" t="s">
        <v>170</v>
      </c>
      <c r="E229" s="241" t="s">
        <v>21</v>
      </c>
      <c r="F229" s="242" t="s">
        <v>335</v>
      </c>
      <c r="G229" s="240"/>
      <c r="H229" s="243">
        <v>7.3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AT229" s="249" t="s">
        <v>170</v>
      </c>
      <c r="AU229" s="249" t="s">
        <v>87</v>
      </c>
      <c r="AV229" s="12" t="s">
        <v>87</v>
      </c>
      <c r="AW229" s="12" t="s">
        <v>37</v>
      </c>
      <c r="AX229" s="12" t="s">
        <v>73</v>
      </c>
      <c r="AY229" s="249" t="s">
        <v>161</v>
      </c>
    </row>
    <row r="230" spans="2:51" s="12" customFormat="1" ht="13.5">
      <c r="B230" s="239"/>
      <c r="C230" s="240"/>
      <c r="D230" s="230" t="s">
        <v>170</v>
      </c>
      <c r="E230" s="241" t="s">
        <v>21</v>
      </c>
      <c r="F230" s="242" t="s">
        <v>336</v>
      </c>
      <c r="G230" s="240"/>
      <c r="H230" s="243">
        <v>7.3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170</v>
      </c>
      <c r="AU230" s="249" t="s">
        <v>87</v>
      </c>
      <c r="AV230" s="12" t="s">
        <v>87</v>
      </c>
      <c r="AW230" s="12" t="s">
        <v>37</v>
      </c>
      <c r="AX230" s="12" t="s">
        <v>73</v>
      </c>
      <c r="AY230" s="249" t="s">
        <v>161</v>
      </c>
    </row>
    <row r="231" spans="2:51" s="12" customFormat="1" ht="13.5">
      <c r="B231" s="239"/>
      <c r="C231" s="240"/>
      <c r="D231" s="230" t="s">
        <v>170</v>
      </c>
      <c r="E231" s="241" t="s">
        <v>21</v>
      </c>
      <c r="F231" s="242" t="s">
        <v>337</v>
      </c>
      <c r="G231" s="240"/>
      <c r="H231" s="243">
        <v>7.3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170</v>
      </c>
      <c r="AU231" s="249" t="s">
        <v>87</v>
      </c>
      <c r="AV231" s="12" t="s">
        <v>87</v>
      </c>
      <c r="AW231" s="12" t="s">
        <v>37</v>
      </c>
      <c r="AX231" s="12" t="s">
        <v>73</v>
      </c>
      <c r="AY231" s="249" t="s">
        <v>161</v>
      </c>
    </row>
    <row r="232" spans="2:51" s="12" customFormat="1" ht="13.5">
      <c r="B232" s="239"/>
      <c r="C232" s="240"/>
      <c r="D232" s="230" t="s">
        <v>170</v>
      </c>
      <c r="E232" s="241" t="s">
        <v>21</v>
      </c>
      <c r="F232" s="242" t="s">
        <v>338</v>
      </c>
      <c r="G232" s="240"/>
      <c r="H232" s="243">
        <v>7.3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170</v>
      </c>
      <c r="AU232" s="249" t="s">
        <v>87</v>
      </c>
      <c r="AV232" s="12" t="s">
        <v>87</v>
      </c>
      <c r="AW232" s="12" t="s">
        <v>37</v>
      </c>
      <c r="AX232" s="12" t="s">
        <v>73</v>
      </c>
      <c r="AY232" s="249" t="s">
        <v>161</v>
      </c>
    </row>
    <row r="233" spans="2:51" s="12" customFormat="1" ht="13.5">
      <c r="B233" s="239"/>
      <c r="C233" s="240"/>
      <c r="D233" s="230" t="s">
        <v>170</v>
      </c>
      <c r="E233" s="241" t="s">
        <v>21</v>
      </c>
      <c r="F233" s="242" t="s">
        <v>339</v>
      </c>
      <c r="G233" s="240"/>
      <c r="H233" s="243">
        <v>7.3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170</v>
      </c>
      <c r="AU233" s="249" t="s">
        <v>87</v>
      </c>
      <c r="AV233" s="12" t="s">
        <v>87</v>
      </c>
      <c r="AW233" s="12" t="s">
        <v>37</v>
      </c>
      <c r="AX233" s="12" t="s">
        <v>73</v>
      </c>
      <c r="AY233" s="249" t="s">
        <v>161</v>
      </c>
    </row>
    <row r="234" spans="2:51" s="12" customFormat="1" ht="13.5">
      <c r="B234" s="239"/>
      <c r="C234" s="240"/>
      <c r="D234" s="230" t="s">
        <v>170</v>
      </c>
      <c r="E234" s="241" t="s">
        <v>21</v>
      </c>
      <c r="F234" s="242" t="s">
        <v>340</v>
      </c>
      <c r="G234" s="240"/>
      <c r="H234" s="243">
        <v>7.3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170</v>
      </c>
      <c r="AU234" s="249" t="s">
        <v>87</v>
      </c>
      <c r="AV234" s="12" t="s">
        <v>87</v>
      </c>
      <c r="AW234" s="12" t="s">
        <v>37</v>
      </c>
      <c r="AX234" s="12" t="s">
        <v>73</v>
      </c>
      <c r="AY234" s="249" t="s">
        <v>161</v>
      </c>
    </row>
    <row r="235" spans="2:51" s="12" customFormat="1" ht="13.5">
      <c r="B235" s="239"/>
      <c r="C235" s="240"/>
      <c r="D235" s="230" t="s">
        <v>170</v>
      </c>
      <c r="E235" s="241" t="s">
        <v>21</v>
      </c>
      <c r="F235" s="242" t="s">
        <v>341</v>
      </c>
      <c r="G235" s="240"/>
      <c r="H235" s="243">
        <v>7.3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AT235" s="249" t="s">
        <v>170</v>
      </c>
      <c r="AU235" s="249" t="s">
        <v>87</v>
      </c>
      <c r="AV235" s="12" t="s">
        <v>87</v>
      </c>
      <c r="AW235" s="12" t="s">
        <v>37</v>
      </c>
      <c r="AX235" s="12" t="s">
        <v>73</v>
      </c>
      <c r="AY235" s="249" t="s">
        <v>161</v>
      </c>
    </row>
    <row r="236" spans="2:51" s="12" customFormat="1" ht="13.5">
      <c r="B236" s="239"/>
      <c r="C236" s="240"/>
      <c r="D236" s="230" t="s">
        <v>170</v>
      </c>
      <c r="E236" s="241" t="s">
        <v>21</v>
      </c>
      <c r="F236" s="242" t="s">
        <v>342</v>
      </c>
      <c r="G236" s="240"/>
      <c r="H236" s="243">
        <v>7.3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170</v>
      </c>
      <c r="AU236" s="249" t="s">
        <v>87</v>
      </c>
      <c r="AV236" s="12" t="s">
        <v>87</v>
      </c>
      <c r="AW236" s="12" t="s">
        <v>37</v>
      </c>
      <c r="AX236" s="12" t="s">
        <v>73</v>
      </c>
      <c r="AY236" s="249" t="s">
        <v>161</v>
      </c>
    </row>
    <row r="237" spans="2:51" s="13" customFormat="1" ht="13.5">
      <c r="B237" s="250"/>
      <c r="C237" s="251"/>
      <c r="D237" s="230" t="s">
        <v>170</v>
      </c>
      <c r="E237" s="252" t="s">
        <v>21</v>
      </c>
      <c r="F237" s="253" t="s">
        <v>173</v>
      </c>
      <c r="G237" s="251"/>
      <c r="H237" s="254">
        <v>80.3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AT237" s="260" t="s">
        <v>170</v>
      </c>
      <c r="AU237" s="260" t="s">
        <v>87</v>
      </c>
      <c r="AV237" s="13" t="s">
        <v>174</v>
      </c>
      <c r="AW237" s="13" t="s">
        <v>37</v>
      </c>
      <c r="AX237" s="13" t="s">
        <v>73</v>
      </c>
      <c r="AY237" s="260" t="s">
        <v>161</v>
      </c>
    </row>
    <row r="238" spans="2:51" s="11" customFormat="1" ht="13.5">
      <c r="B238" s="228"/>
      <c r="C238" s="229"/>
      <c r="D238" s="230" t="s">
        <v>170</v>
      </c>
      <c r="E238" s="231" t="s">
        <v>21</v>
      </c>
      <c r="F238" s="232" t="s">
        <v>343</v>
      </c>
      <c r="G238" s="229"/>
      <c r="H238" s="231" t="s">
        <v>21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170</v>
      </c>
      <c r="AU238" s="238" t="s">
        <v>87</v>
      </c>
      <c r="AV238" s="11" t="s">
        <v>78</v>
      </c>
      <c r="AW238" s="11" t="s">
        <v>37</v>
      </c>
      <c r="AX238" s="11" t="s">
        <v>73</v>
      </c>
      <c r="AY238" s="238" t="s">
        <v>161</v>
      </c>
    </row>
    <row r="239" spans="2:51" s="12" customFormat="1" ht="13.5">
      <c r="B239" s="239"/>
      <c r="C239" s="240"/>
      <c r="D239" s="230" t="s">
        <v>170</v>
      </c>
      <c r="E239" s="241" t="s">
        <v>21</v>
      </c>
      <c r="F239" s="242" t="s">
        <v>344</v>
      </c>
      <c r="G239" s="240"/>
      <c r="H239" s="243">
        <v>10.5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170</v>
      </c>
      <c r="AU239" s="249" t="s">
        <v>87</v>
      </c>
      <c r="AV239" s="12" t="s">
        <v>87</v>
      </c>
      <c r="AW239" s="12" t="s">
        <v>37</v>
      </c>
      <c r="AX239" s="12" t="s">
        <v>73</v>
      </c>
      <c r="AY239" s="249" t="s">
        <v>161</v>
      </c>
    </row>
    <row r="240" spans="2:51" s="12" customFormat="1" ht="13.5">
      <c r="B240" s="239"/>
      <c r="C240" s="240"/>
      <c r="D240" s="230" t="s">
        <v>170</v>
      </c>
      <c r="E240" s="241" t="s">
        <v>21</v>
      </c>
      <c r="F240" s="242" t="s">
        <v>345</v>
      </c>
      <c r="G240" s="240"/>
      <c r="H240" s="243">
        <v>10.5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AT240" s="249" t="s">
        <v>170</v>
      </c>
      <c r="AU240" s="249" t="s">
        <v>87</v>
      </c>
      <c r="AV240" s="12" t="s">
        <v>87</v>
      </c>
      <c r="AW240" s="12" t="s">
        <v>37</v>
      </c>
      <c r="AX240" s="12" t="s">
        <v>73</v>
      </c>
      <c r="AY240" s="249" t="s">
        <v>161</v>
      </c>
    </row>
    <row r="241" spans="2:51" s="12" customFormat="1" ht="13.5">
      <c r="B241" s="239"/>
      <c r="C241" s="240"/>
      <c r="D241" s="230" t="s">
        <v>170</v>
      </c>
      <c r="E241" s="241" t="s">
        <v>21</v>
      </c>
      <c r="F241" s="242" t="s">
        <v>346</v>
      </c>
      <c r="G241" s="240"/>
      <c r="H241" s="243">
        <v>13.5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170</v>
      </c>
      <c r="AU241" s="249" t="s">
        <v>87</v>
      </c>
      <c r="AV241" s="12" t="s">
        <v>87</v>
      </c>
      <c r="AW241" s="12" t="s">
        <v>37</v>
      </c>
      <c r="AX241" s="12" t="s">
        <v>73</v>
      </c>
      <c r="AY241" s="249" t="s">
        <v>161</v>
      </c>
    </row>
    <row r="242" spans="2:51" s="12" customFormat="1" ht="13.5">
      <c r="B242" s="239"/>
      <c r="C242" s="240"/>
      <c r="D242" s="230" t="s">
        <v>170</v>
      </c>
      <c r="E242" s="241" t="s">
        <v>21</v>
      </c>
      <c r="F242" s="242" t="s">
        <v>347</v>
      </c>
      <c r="G242" s="240"/>
      <c r="H242" s="243">
        <v>10.5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170</v>
      </c>
      <c r="AU242" s="249" t="s">
        <v>87</v>
      </c>
      <c r="AV242" s="12" t="s">
        <v>87</v>
      </c>
      <c r="AW242" s="12" t="s">
        <v>37</v>
      </c>
      <c r="AX242" s="12" t="s">
        <v>73</v>
      </c>
      <c r="AY242" s="249" t="s">
        <v>161</v>
      </c>
    </row>
    <row r="243" spans="2:51" s="12" customFormat="1" ht="13.5">
      <c r="B243" s="239"/>
      <c r="C243" s="240"/>
      <c r="D243" s="230" t="s">
        <v>170</v>
      </c>
      <c r="E243" s="241" t="s">
        <v>21</v>
      </c>
      <c r="F243" s="242" t="s">
        <v>348</v>
      </c>
      <c r="G243" s="240"/>
      <c r="H243" s="243">
        <v>12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AT243" s="249" t="s">
        <v>170</v>
      </c>
      <c r="AU243" s="249" t="s">
        <v>87</v>
      </c>
      <c r="AV243" s="12" t="s">
        <v>87</v>
      </c>
      <c r="AW243" s="12" t="s">
        <v>37</v>
      </c>
      <c r="AX243" s="12" t="s">
        <v>73</v>
      </c>
      <c r="AY243" s="249" t="s">
        <v>161</v>
      </c>
    </row>
    <row r="244" spans="2:51" s="12" customFormat="1" ht="13.5">
      <c r="B244" s="239"/>
      <c r="C244" s="240"/>
      <c r="D244" s="230" t="s">
        <v>170</v>
      </c>
      <c r="E244" s="241" t="s">
        <v>21</v>
      </c>
      <c r="F244" s="242" t="s">
        <v>349</v>
      </c>
      <c r="G244" s="240"/>
      <c r="H244" s="243">
        <v>12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170</v>
      </c>
      <c r="AU244" s="249" t="s">
        <v>87</v>
      </c>
      <c r="AV244" s="12" t="s">
        <v>87</v>
      </c>
      <c r="AW244" s="12" t="s">
        <v>37</v>
      </c>
      <c r="AX244" s="12" t="s">
        <v>73</v>
      </c>
      <c r="AY244" s="249" t="s">
        <v>161</v>
      </c>
    </row>
    <row r="245" spans="2:51" s="12" customFormat="1" ht="13.5">
      <c r="B245" s="239"/>
      <c r="C245" s="240"/>
      <c r="D245" s="230" t="s">
        <v>170</v>
      </c>
      <c r="E245" s="241" t="s">
        <v>21</v>
      </c>
      <c r="F245" s="242" t="s">
        <v>350</v>
      </c>
      <c r="G245" s="240"/>
      <c r="H245" s="243">
        <v>12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AT245" s="249" t="s">
        <v>170</v>
      </c>
      <c r="AU245" s="249" t="s">
        <v>87</v>
      </c>
      <c r="AV245" s="12" t="s">
        <v>87</v>
      </c>
      <c r="AW245" s="12" t="s">
        <v>37</v>
      </c>
      <c r="AX245" s="12" t="s">
        <v>73</v>
      </c>
      <c r="AY245" s="249" t="s">
        <v>161</v>
      </c>
    </row>
    <row r="246" spans="2:51" s="13" customFormat="1" ht="13.5">
      <c r="B246" s="250"/>
      <c r="C246" s="251"/>
      <c r="D246" s="230" t="s">
        <v>170</v>
      </c>
      <c r="E246" s="252" t="s">
        <v>21</v>
      </c>
      <c r="F246" s="253" t="s">
        <v>173</v>
      </c>
      <c r="G246" s="251"/>
      <c r="H246" s="254">
        <v>81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170</v>
      </c>
      <c r="AU246" s="260" t="s">
        <v>87</v>
      </c>
      <c r="AV246" s="13" t="s">
        <v>174</v>
      </c>
      <c r="AW246" s="13" t="s">
        <v>37</v>
      </c>
      <c r="AX246" s="13" t="s">
        <v>73</v>
      </c>
      <c r="AY246" s="260" t="s">
        <v>161</v>
      </c>
    </row>
    <row r="247" spans="2:51" s="11" customFormat="1" ht="13.5">
      <c r="B247" s="228"/>
      <c r="C247" s="229"/>
      <c r="D247" s="230" t="s">
        <v>170</v>
      </c>
      <c r="E247" s="231" t="s">
        <v>21</v>
      </c>
      <c r="F247" s="232" t="s">
        <v>351</v>
      </c>
      <c r="G247" s="229"/>
      <c r="H247" s="231" t="s">
        <v>21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170</v>
      </c>
      <c r="AU247" s="238" t="s">
        <v>87</v>
      </c>
      <c r="AV247" s="11" t="s">
        <v>78</v>
      </c>
      <c r="AW247" s="11" t="s">
        <v>37</v>
      </c>
      <c r="AX247" s="11" t="s">
        <v>73</v>
      </c>
      <c r="AY247" s="238" t="s">
        <v>161</v>
      </c>
    </row>
    <row r="248" spans="2:51" s="12" customFormat="1" ht="13.5">
      <c r="B248" s="239"/>
      <c r="C248" s="240"/>
      <c r="D248" s="230" t="s">
        <v>170</v>
      </c>
      <c r="E248" s="241" t="s">
        <v>21</v>
      </c>
      <c r="F248" s="242" t="s">
        <v>352</v>
      </c>
      <c r="G248" s="240"/>
      <c r="H248" s="243">
        <v>7.2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AT248" s="249" t="s">
        <v>170</v>
      </c>
      <c r="AU248" s="249" t="s">
        <v>87</v>
      </c>
      <c r="AV248" s="12" t="s">
        <v>87</v>
      </c>
      <c r="AW248" s="12" t="s">
        <v>37</v>
      </c>
      <c r="AX248" s="12" t="s">
        <v>73</v>
      </c>
      <c r="AY248" s="249" t="s">
        <v>161</v>
      </c>
    </row>
    <row r="249" spans="2:51" s="12" customFormat="1" ht="13.5">
      <c r="B249" s="239"/>
      <c r="C249" s="240"/>
      <c r="D249" s="230" t="s">
        <v>170</v>
      </c>
      <c r="E249" s="241" t="s">
        <v>21</v>
      </c>
      <c r="F249" s="242" t="s">
        <v>353</v>
      </c>
      <c r="G249" s="240"/>
      <c r="H249" s="243">
        <v>7.2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170</v>
      </c>
      <c r="AU249" s="249" t="s">
        <v>87</v>
      </c>
      <c r="AV249" s="12" t="s">
        <v>87</v>
      </c>
      <c r="AW249" s="12" t="s">
        <v>37</v>
      </c>
      <c r="AX249" s="12" t="s">
        <v>73</v>
      </c>
      <c r="AY249" s="249" t="s">
        <v>161</v>
      </c>
    </row>
    <row r="250" spans="2:51" s="12" customFormat="1" ht="13.5">
      <c r="B250" s="239"/>
      <c r="C250" s="240"/>
      <c r="D250" s="230" t="s">
        <v>170</v>
      </c>
      <c r="E250" s="241" t="s">
        <v>21</v>
      </c>
      <c r="F250" s="242" t="s">
        <v>354</v>
      </c>
      <c r="G250" s="240"/>
      <c r="H250" s="243">
        <v>7.2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170</v>
      </c>
      <c r="AU250" s="249" t="s">
        <v>87</v>
      </c>
      <c r="AV250" s="12" t="s">
        <v>87</v>
      </c>
      <c r="AW250" s="12" t="s">
        <v>37</v>
      </c>
      <c r="AX250" s="12" t="s">
        <v>73</v>
      </c>
      <c r="AY250" s="249" t="s">
        <v>161</v>
      </c>
    </row>
    <row r="251" spans="2:51" s="12" customFormat="1" ht="13.5">
      <c r="B251" s="239"/>
      <c r="C251" s="240"/>
      <c r="D251" s="230" t="s">
        <v>170</v>
      </c>
      <c r="E251" s="241" t="s">
        <v>21</v>
      </c>
      <c r="F251" s="242" t="s">
        <v>355</v>
      </c>
      <c r="G251" s="240"/>
      <c r="H251" s="243">
        <v>7.2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AT251" s="249" t="s">
        <v>170</v>
      </c>
      <c r="AU251" s="249" t="s">
        <v>87</v>
      </c>
      <c r="AV251" s="12" t="s">
        <v>87</v>
      </c>
      <c r="AW251" s="12" t="s">
        <v>37</v>
      </c>
      <c r="AX251" s="12" t="s">
        <v>73</v>
      </c>
      <c r="AY251" s="249" t="s">
        <v>161</v>
      </c>
    </row>
    <row r="252" spans="2:51" s="12" customFormat="1" ht="13.5">
      <c r="B252" s="239"/>
      <c r="C252" s="240"/>
      <c r="D252" s="230" t="s">
        <v>170</v>
      </c>
      <c r="E252" s="241" t="s">
        <v>21</v>
      </c>
      <c r="F252" s="242" t="s">
        <v>356</v>
      </c>
      <c r="G252" s="240"/>
      <c r="H252" s="243">
        <v>7.2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AT252" s="249" t="s">
        <v>170</v>
      </c>
      <c r="AU252" s="249" t="s">
        <v>87</v>
      </c>
      <c r="AV252" s="12" t="s">
        <v>87</v>
      </c>
      <c r="AW252" s="12" t="s">
        <v>37</v>
      </c>
      <c r="AX252" s="12" t="s">
        <v>73</v>
      </c>
      <c r="AY252" s="249" t="s">
        <v>161</v>
      </c>
    </row>
    <row r="253" spans="2:51" s="12" customFormat="1" ht="13.5">
      <c r="B253" s="239"/>
      <c r="C253" s="240"/>
      <c r="D253" s="230" t="s">
        <v>170</v>
      </c>
      <c r="E253" s="241" t="s">
        <v>21</v>
      </c>
      <c r="F253" s="242" t="s">
        <v>357</v>
      </c>
      <c r="G253" s="240"/>
      <c r="H253" s="243">
        <v>7.2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170</v>
      </c>
      <c r="AU253" s="249" t="s">
        <v>87</v>
      </c>
      <c r="AV253" s="12" t="s">
        <v>87</v>
      </c>
      <c r="AW253" s="12" t="s">
        <v>37</v>
      </c>
      <c r="AX253" s="12" t="s">
        <v>73</v>
      </c>
      <c r="AY253" s="249" t="s">
        <v>161</v>
      </c>
    </row>
    <row r="254" spans="2:51" s="12" customFormat="1" ht="13.5">
      <c r="B254" s="239"/>
      <c r="C254" s="240"/>
      <c r="D254" s="230" t="s">
        <v>170</v>
      </c>
      <c r="E254" s="241" t="s">
        <v>21</v>
      </c>
      <c r="F254" s="242" t="s">
        <v>358</v>
      </c>
      <c r="G254" s="240"/>
      <c r="H254" s="243">
        <v>7.2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170</v>
      </c>
      <c r="AU254" s="249" t="s">
        <v>87</v>
      </c>
      <c r="AV254" s="12" t="s">
        <v>87</v>
      </c>
      <c r="AW254" s="12" t="s">
        <v>37</v>
      </c>
      <c r="AX254" s="12" t="s">
        <v>73</v>
      </c>
      <c r="AY254" s="249" t="s">
        <v>161</v>
      </c>
    </row>
    <row r="255" spans="2:51" s="13" customFormat="1" ht="13.5">
      <c r="B255" s="250"/>
      <c r="C255" s="251"/>
      <c r="D255" s="230" t="s">
        <v>170</v>
      </c>
      <c r="E255" s="252" t="s">
        <v>21</v>
      </c>
      <c r="F255" s="253" t="s">
        <v>173</v>
      </c>
      <c r="G255" s="251"/>
      <c r="H255" s="254">
        <v>50.4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AT255" s="260" t="s">
        <v>170</v>
      </c>
      <c r="AU255" s="260" t="s">
        <v>87</v>
      </c>
      <c r="AV255" s="13" t="s">
        <v>174</v>
      </c>
      <c r="AW255" s="13" t="s">
        <v>37</v>
      </c>
      <c r="AX255" s="13" t="s">
        <v>73</v>
      </c>
      <c r="AY255" s="260" t="s">
        <v>161</v>
      </c>
    </row>
    <row r="256" spans="2:51" s="11" customFormat="1" ht="13.5">
      <c r="B256" s="228"/>
      <c r="C256" s="229"/>
      <c r="D256" s="230" t="s">
        <v>170</v>
      </c>
      <c r="E256" s="231" t="s">
        <v>21</v>
      </c>
      <c r="F256" s="232" t="s">
        <v>359</v>
      </c>
      <c r="G256" s="229"/>
      <c r="H256" s="231" t="s">
        <v>21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170</v>
      </c>
      <c r="AU256" s="238" t="s">
        <v>87</v>
      </c>
      <c r="AV256" s="11" t="s">
        <v>78</v>
      </c>
      <c r="AW256" s="11" t="s">
        <v>37</v>
      </c>
      <c r="AX256" s="11" t="s">
        <v>73</v>
      </c>
      <c r="AY256" s="238" t="s">
        <v>161</v>
      </c>
    </row>
    <row r="257" spans="2:51" s="12" customFormat="1" ht="13.5">
      <c r="B257" s="239"/>
      <c r="C257" s="240"/>
      <c r="D257" s="230" t="s">
        <v>170</v>
      </c>
      <c r="E257" s="241" t="s">
        <v>21</v>
      </c>
      <c r="F257" s="242" t="s">
        <v>360</v>
      </c>
      <c r="G257" s="240"/>
      <c r="H257" s="243">
        <v>1962.345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170</v>
      </c>
      <c r="AU257" s="249" t="s">
        <v>87</v>
      </c>
      <c r="AV257" s="12" t="s">
        <v>87</v>
      </c>
      <c r="AW257" s="12" t="s">
        <v>37</v>
      </c>
      <c r="AX257" s="12" t="s">
        <v>73</v>
      </c>
      <c r="AY257" s="249" t="s">
        <v>161</v>
      </c>
    </row>
    <row r="258" spans="2:51" s="13" customFormat="1" ht="13.5">
      <c r="B258" s="250"/>
      <c r="C258" s="251"/>
      <c r="D258" s="230" t="s">
        <v>170</v>
      </c>
      <c r="E258" s="252" t="s">
        <v>21</v>
      </c>
      <c r="F258" s="253" t="s">
        <v>173</v>
      </c>
      <c r="G258" s="251"/>
      <c r="H258" s="254">
        <v>1962.345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170</v>
      </c>
      <c r="AU258" s="260" t="s">
        <v>87</v>
      </c>
      <c r="AV258" s="13" t="s">
        <v>174</v>
      </c>
      <c r="AW258" s="13" t="s">
        <v>37</v>
      </c>
      <c r="AX258" s="13" t="s">
        <v>73</v>
      </c>
      <c r="AY258" s="260" t="s">
        <v>161</v>
      </c>
    </row>
    <row r="259" spans="2:51" s="14" customFormat="1" ht="13.5">
      <c r="B259" s="261"/>
      <c r="C259" s="262"/>
      <c r="D259" s="230" t="s">
        <v>170</v>
      </c>
      <c r="E259" s="263" t="s">
        <v>117</v>
      </c>
      <c r="F259" s="264" t="s">
        <v>243</v>
      </c>
      <c r="G259" s="262"/>
      <c r="H259" s="265">
        <v>2358.295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170</v>
      </c>
      <c r="AU259" s="271" t="s">
        <v>87</v>
      </c>
      <c r="AV259" s="14" t="s">
        <v>168</v>
      </c>
      <c r="AW259" s="14" t="s">
        <v>37</v>
      </c>
      <c r="AX259" s="14" t="s">
        <v>78</v>
      </c>
      <c r="AY259" s="271" t="s">
        <v>161</v>
      </c>
    </row>
    <row r="260" spans="2:51" s="12" customFormat="1" ht="13.5">
      <c r="B260" s="239"/>
      <c r="C260" s="240"/>
      <c r="D260" s="230" t="s">
        <v>170</v>
      </c>
      <c r="E260" s="240"/>
      <c r="F260" s="242" t="s">
        <v>361</v>
      </c>
      <c r="G260" s="240"/>
      <c r="H260" s="243">
        <v>707.489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AT260" s="249" t="s">
        <v>170</v>
      </c>
      <c r="AU260" s="249" t="s">
        <v>87</v>
      </c>
      <c r="AV260" s="12" t="s">
        <v>87</v>
      </c>
      <c r="AW260" s="12" t="s">
        <v>6</v>
      </c>
      <c r="AX260" s="12" t="s">
        <v>78</v>
      </c>
      <c r="AY260" s="249" t="s">
        <v>161</v>
      </c>
    </row>
    <row r="261" spans="2:65" s="1" customFormat="1" ht="38.25" customHeight="1">
      <c r="B261" s="46"/>
      <c r="C261" s="216" t="s">
        <v>9</v>
      </c>
      <c r="D261" s="216" t="s">
        <v>163</v>
      </c>
      <c r="E261" s="217" t="s">
        <v>362</v>
      </c>
      <c r="F261" s="218" t="s">
        <v>363</v>
      </c>
      <c r="G261" s="219" t="s">
        <v>215</v>
      </c>
      <c r="H261" s="220">
        <v>141.498</v>
      </c>
      <c r="I261" s="221"/>
      <c r="J261" s="222">
        <f>ROUND(I261*H261,2)</f>
        <v>0</v>
      </c>
      <c r="K261" s="218" t="s">
        <v>167</v>
      </c>
      <c r="L261" s="72"/>
      <c r="M261" s="223" t="s">
        <v>21</v>
      </c>
      <c r="N261" s="224" t="s">
        <v>44</v>
      </c>
      <c r="O261" s="47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AR261" s="24" t="s">
        <v>168</v>
      </c>
      <c r="AT261" s="24" t="s">
        <v>163</v>
      </c>
      <c r="AU261" s="24" t="s">
        <v>87</v>
      </c>
      <c r="AY261" s="24" t="s">
        <v>161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4" t="s">
        <v>78</v>
      </c>
      <c r="BK261" s="227">
        <f>ROUND(I261*H261,2)</f>
        <v>0</v>
      </c>
      <c r="BL261" s="24" t="s">
        <v>168</v>
      </c>
      <c r="BM261" s="24" t="s">
        <v>364</v>
      </c>
    </row>
    <row r="262" spans="2:51" s="12" customFormat="1" ht="13.5">
      <c r="B262" s="239"/>
      <c r="C262" s="240"/>
      <c r="D262" s="230" t="s">
        <v>170</v>
      </c>
      <c r="E262" s="241" t="s">
        <v>21</v>
      </c>
      <c r="F262" s="242" t="s">
        <v>365</v>
      </c>
      <c r="G262" s="240"/>
      <c r="H262" s="243">
        <v>141.498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170</v>
      </c>
      <c r="AU262" s="249" t="s">
        <v>87</v>
      </c>
      <c r="AV262" s="12" t="s">
        <v>87</v>
      </c>
      <c r="AW262" s="12" t="s">
        <v>37</v>
      </c>
      <c r="AX262" s="12" t="s">
        <v>73</v>
      </c>
      <c r="AY262" s="249" t="s">
        <v>161</v>
      </c>
    </row>
    <row r="263" spans="2:51" s="14" customFormat="1" ht="13.5">
      <c r="B263" s="261"/>
      <c r="C263" s="262"/>
      <c r="D263" s="230" t="s">
        <v>170</v>
      </c>
      <c r="E263" s="263" t="s">
        <v>21</v>
      </c>
      <c r="F263" s="264" t="s">
        <v>176</v>
      </c>
      <c r="G263" s="262"/>
      <c r="H263" s="265">
        <v>141.498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170</v>
      </c>
      <c r="AU263" s="271" t="s">
        <v>87</v>
      </c>
      <c r="AV263" s="14" t="s">
        <v>168</v>
      </c>
      <c r="AW263" s="14" t="s">
        <v>37</v>
      </c>
      <c r="AX263" s="14" t="s">
        <v>78</v>
      </c>
      <c r="AY263" s="271" t="s">
        <v>161</v>
      </c>
    </row>
    <row r="264" spans="2:65" s="1" customFormat="1" ht="25.5" customHeight="1">
      <c r="B264" s="46"/>
      <c r="C264" s="216" t="s">
        <v>366</v>
      </c>
      <c r="D264" s="216" t="s">
        <v>163</v>
      </c>
      <c r="E264" s="217" t="s">
        <v>367</v>
      </c>
      <c r="F264" s="218" t="s">
        <v>368</v>
      </c>
      <c r="G264" s="219" t="s">
        <v>215</v>
      </c>
      <c r="H264" s="220">
        <v>1414.977</v>
      </c>
      <c r="I264" s="221"/>
      <c r="J264" s="222">
        <f>ROUND(I264*H264,2)</f>
        <v>0</v>
      </c>
      <c r="K264" s="218" t="s">
        <v>167</v>
      </c>
      <c r="L264" s="72"/>
      <c r="M264" s="223" t="s">
        <v>21</v>
      </c>
      <c r="N264" s="224" t="s">
        <v>44</v>
      </c>
      <c r="O264" s="47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AR264" s="24" t="s">
        <v>168</v>
      </c>
      <c r="AT264" s="24" t="s">
        <v>163</v>
      </c>
      <c r="AU264" s="24" t="s">
        <v>87</v>
      </c>
      <c r="AY264" s="24" t="s">
        <v>161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4" t="s">
        <v>78</v>
      </c>
      <c r="BK264" s="227">
        <f>ROUND(I264*H264,2)</f>
        <v>0</v>
      </c>
      <c r="BL264" s="24" t="s">
        <v>168</v>
      </c>
      <c r="BM264" s="24" t="s">
        <v>369</v>
      </c>
    </row>
    <row r="265" spans="2:51" s="12" customFormat="1" ht="13.5">
      <c r="B265" s="239"/>
      <c r="C265" s="240"/>
      <c r="D265" s="230" t="s">
        <v>170</v>
      </c>
      <c r="E265" s="241" t="s">
        <v>21</v>
      </c>
      <c r="F265" s="242" t="s">
        <v>370</v>
      </c>
      <c r="G265" s="240"/>
      <c r="H265" s="243">
        <v>1414.977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170</v>
      </c>
      <c r="AU265" s="249" t="s">
        <v>87</v>
      </c>
      <c r="AV265" s="12" t="s">
        <v>87</v>
      </c>
      <c r="AW265" s="12" t="s">
        <v>37</v>
      </c>
      <c r="AX265" s="12" t="s">
        <v>73</v>
      </c>
      <c r="AY265" s="249" t="s">
        <v>161</v>
      </c>
    </row>
    <row r="266" spans="2:51" s="14" customFormat="1" ht="13.5">
      <c r="B266" s="261"/>
      <c r="C266" s="262"/>
      <c r="D266" s="230" t="s">
        <v>170</v>
      </c>
      <c r="E266" s="263" t="s">
        <v>21</v>
      </c>
      <c r="F266" s="264" t="s">
        <v>176</v>
      </c>
      <c r="G266" s="262"/>
      <c r="H266" s="265">
        <v>1414.977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AT266" s="271" t="s">
        <v>170</v>
      </c>
      <c r="AU266" s="271" t="s">
        <v>87</v>
      </c>
      <c r="AV266" s="14" t="s">
        <v>168</v>
      </c>
      <c r="AW266" s="14" t="s">
        <v>37</v>
      </c>
      <c r="AX266" s="14" t="s">
        <v>78</v>
      </c>
      <c r="AY266" s="271" t="s">
        <v>161</v>
      </c>
    </row>
    <row r="267" spans="2:65" s="1" customFormat="1" ht="38.25" customHeight="1">
      <c r="B267" s="46"/>
      <c r="C267" s="216" t="s">
        <v>371</v>
      </c>
      <c r="D267" s="216" t="s">
        <v>163</v>
      </c>
      <c r="E267" s="217" t="s">
        <v>372</v>
      </c>
      <c r="F267" s="218" t="s">
        <v>373</v>
      </c>
      <c r="G267" s="219" t="s">
        <v>215</v>
      </c>
      <c r="H267" s="220">
        <v>282.995</v>
      </c>
      <c r="I267" s="221"/>
      <c r="J267" s="222">
        <f>ROUND(I267*H267,2)</f>
        <v>0</v>
      </c>
      <c r="K267" s="218" t="s">
        <v>167</v>
      </c>
      <c r="L267" s="72"/>
      <c r="M267" s="223" t="s">
        <v>21</v>
      </c>
      <c r="N267" s="224" t="s">
        <v>44</v>
      </c>
      <c r="O267" s="47"/>
      <c r="P267" s="225">
        <f>O267*H267</f>
        <v>0</v>
      </c>
      <c r="Q267" s="225">
        <v>0</v>
      </c>
      <c r="R267" s="225">
        <f>Q267*H267</f>
        <v>0</v>
      </c>
      <c r="S267" s="225">
        <v>0</v>
      </c>
      <c r="T267" s="226">
        <f>S267*H267</f>
        <v>0</v>
      </c>
      <c r="AR267" s="24" t="s">
        <v>168</v>
      </c>
      <c r="AT267" s="24" t="s">
        <v>163</v>
      </c>
      <c r="AU267" s="24" t="s">
        <v>87</v>
      </c>
      <c r="AY267" s="24" t="s">
        <v>161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24" t="s">
        <v>78</v>
      </c>
      <c r="BK267" s="227">
        <f>ROUND(I267*H267,2)</f>
        <v>0</v>
      </c>
      <c r="BL267" s="24" t="s">
        <v>168</v>
      </c>
      <c r="BM267" s="24" t="s">
        <v>374</v>
      </c>
    </row>
    <row r="268" spans="2:51" s="12" customFormat="1" ht="13.5">
      <c r="B268" s="239"/>
      <c r="C268" s="240"/>
      <c r="D268" s="230" t="s">
        <v>170</v>
      </c>
      <c r="E268" s="241" t="s">
        <v>21</v>
      </c>
      <c r="F268" s="242" t="s">
        <v>375</v>
      </c>
      <c r="G268" s="240"/>
      <c r="H268" s="243">
        <v>282.995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170</v>
      </c>
      <c r="AU268" s="249" t="s">
        <v>87</v>
      </c>
      <c r="AV268" s="12" t="s">
        <v>87</v>
      </c>
      <c r="AW268" s="12" t="s">
        <v>37</v>
      </c>
      <c r="AX268" s="12" t="s">
        <v>73</v>
      </c>
      <c r="AY268" s="249" t="s">
        <v>161</v>
      </c>
    </row>
    <row r="269" spans="2:51" s="14" customFormat="1" ht="13.5">
      <c r="B269" s="261"/>
      <c r="C269" s="262"/>
      <c r="D269" s="230" t="s">
        <v>170</v>
      </c>
      <c r="E269" s="263" t="s">
        <v>21</v>
      </c>
      <c r="F269" s="264" t="s">
        <v>176</v>
      </c>
      <c r="G269" s="262"/>
      <c r="H269" s="265">
        <v>282.995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AT269" s="271" t="s">
        <v>170</v>
      </c>
      <c r="AU269" s="271" t="s">
        <v>87</v>
      </c>
      <c r="AV269" s="14" t="s">
        <v>168</v>
      </c>
      <c r="AW269" s="14" t="s">
        <v>37</v>
      </c>
      <c r="AX269" s="14" t="s">
        <v>78</v>
      </c>
      <c r="AY269" s="271" t="s">
        <v>161</v>
      </c>
    </row>
    <row r="270" spans="2:65" s="1" customFormat="1" ht="38.25" customHeight="1">
      <c r="B270" s="46"/>
      <c r="C270" s="216" t="s">
        <v>376</v>
      </c>
      <c r="D270" s="216" t="s">
        <v>163</v>
      </c>
      <c r="E270" s="217" t="s">
        <v>377</v>
      </c>
      <c r="F270" s="218" t="s">
        <v>378</v>
      </c>
      <c r="G270" s="219" t="s">
        <v>215</v>
      </c>
      <c r="H270" s="220">
        <v>235.83</v>
      </c>
      <c r="I270" s="221"/>
      <c r="J270" s="222">
        <f>ROUND(I270*H270,2)</f>
        <v>0</v>
      </c>
      <c r="K270" s="218" t="s">
        <v>167</v>
      </c>
      <c r="L270" s="72"/>
      <c r="M270" s="223" t="s">
        <v>21</v>
      </c>
      <c r="N270" s="224" t="s">
        <v>44</v>
      </c>
      <c r="O270" s="47"/>
      <c r="P270" s="225">
        <f>O270*H270</f>
        <v>0</v>
      </c>
      <c r="Q270" s="225">
        <v>0.01046</v>
      </c>
      <c r="R270" s="225">
        <f>Q270*H270</f>
        <v>2.4667818</v>
      </c>
      <c r="S270" s="225">
        <v>0</v>
      </c>
      <c r="T270" s="226">
        <f>S270*H270</f>
        <v>0</v>
      </c>
      <c r="AR270" s="24" t="s">
        <v>168</v>
      </c>
      <c r="AT270" s="24" t="s">
        <v>163</v>
      </c>
      <c r="AU270" s="24" t="s">
        <v>87</v>
      </c>
      <c r="AY270" s="24" t="s">
        <v>161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24" t="s">
        <v>78</v>
      </c>
      <c r="BK270" s="227">
        <f>ROUND(I270*H270,2)</f>
        <v>0</v>
      </c>
      <c r="BL270" s="24" t="s">
        <v>168</v>
      </c>
      <c r="BM270" s="24" t="s">
        <v>379</v>
      </c>
    </row>
    <row r="271" spans="2:51" s="12" customFormat="1" ht="13.5">
      <c r="B271" s="239"/>
      <c r="C271" s="240"/>
      <c r="D271" s="230" t="s">
        <v>170</v>
      </c>
      <c r="E271" s="241" t="s">
        <v>21</v>
      </c>
      <c r="F271" s="242" t="s">
        <v>380</v>
      </c>
      <c r="G271" s="240"/>
      <c r="H271" s="243">
        <v>235.83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170</v>
      </c>
      <c r="AU271" s="249" t="s">
        <v>87</v>
      </c>
      <c r="AV271" s="12" t="s">
        <v>87</v>
      </c>
      <c r="AW271" s="12" t="s">
        <v>37</v>
      </c>
      <c r="AX271" s="12" t="s">
        <v>73</v>
      </c>
      <c r="AY271" s="249" t="s">
        <v>161</v>
      </c>
    </row>
    <row r="272" spans="2:51" s="14" customFormat="1" ht="13.5">
      <c r="B272" s="261"/>
      <c r="C272" s="262"/>
      <c r="D272" s="230" t="s">
        <v>170</v>
      </c>
      <c r="E272" s="263" t="s">
        <v>21</v>
      </c>
      <c r="F272" s="264" t="s">
        <v>176</v>
      </c>
      <c r="G272" s="262"/>
      <c r="H272" s="265">
        <v>235.83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AT272" s="271" t="s">
        <v>170</v>
      </c>
      <c r="AU272" s="271" t="s">
        <v>87</v>
      </c>
      <c r="AV272" s="14" t="s">
        <v>168</v>
      </c>
      <c r="AW272" s="14" t="s">
        <v>37</v>
      </c>
      <c r="AX272" s="14" t="s">
        <v>78</v>
      </c>
      <c r="AY272" s="271" t="s">
        <v>161</v>
      </c>
    </row>
    <row r="273" spans="2:65" s="1" customFormat="1" ht="25.5" customHeight="1">
      <c r="B273" s="46"/>
      <c r="C273" s="216" t="s">
        <v>381</v>
      </c>
      <c r="D273" s="216" t="s">
        <v>163</v>
      </c>
      <c r="E273" s="217" t="s">
        <v>382</v>
      </c>
      <c r="F273" s="218" t="s">
        <v>383</v>
      </c>
      <c r="G273" s="219" t="s">
        <v>185</v>
      </c>
      <c r="H273" s="220">
        <v>53</v>
      </c>
      <c r="I273" s="221"/>
      <c r="J273" s="222">
        <f>ROUND(I273*H273,2)</f>
        <v>0</v>
      </c>
      <c r="K273" s="218" t="s">
        <v>167</v>
      </c>
      <c r="L273" s="72"/>
      <c r="M273" s="223" t="s">
        <v>21</v>
      </c>
      <c r="N273" s="224" t="s">
        <v>44</v>
      </c>
      <c r="O273" s="47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AR273" s="24" t="s">
        <v>168</v>
      </c>
      <c r="AT273" s="24" t="s">
        <v>163</v>
      </c>
      <c r="AU273" s="24" t="s">
        <v>87</v>
      </c>
      <c r="AY273" s="24" t="s">
        <v>161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24" t="s">
        <v>78</v>
      </c>
      <c r="BK273" s="227">
        <f>ROUND(I273*H273,2)</f>
        <v>0</v>
      </c>
      <c r="BL273" s="24" t="s">
        <v>168</v>
      </c>
      <c r="BM273" s="24" t="s">
        <v>384</v>
      </c>
    </row>
    <row r="274" spans="2:51" s="11" customFormat="1" ht="13.5">
      <c r="B274" s="228"/>
      <c r="C274" s="229"/>
      <c r="D274" s="230" t="s">
        <v>170</v>
      </c>
      <c r="E274" s="231" t="s">
        <v>21</v>
      </c>
      <c r="F274" s="232" t="s">
        <v>385</v>
      </c>
      <c r="G274" s="229"/>
      <c r="H274" s="231" t="s">
        <v>21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170</v>
      </c>
      <c r="AU274" s="238" t="s">
        <v>87</v>
      </c>
      <c r="AV274" s="11" t="s">
        <v>78</v>
      </c>
      <c r="AW274" s="11" t="s">
        <v>37</v>
      </c>
      <c r="AX274" s="11" t="s">
        <v>73</v>
      </c>
      <c r="AY274" s="238" t="s">
        <v>161</v>
      </c>
    </row>
    <row r="275" spans="2:51" s="12" customFormat="1" ht="13.5">
      <c r="B275" s="239"/>
      <c r="C275" s="240"/>
      <c r="D275" s="230" t="s">
        <v>170</v>
      </c>
      <c r="E275" s="241" t="s">
        <v>21</v>
      </c>
      <c r="F275" s="242" t="s">
        <v>103</v>
      </c>
      <c r="G275" s="240"/>
      <c r="H275" s="243">
        <v>53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170</v>
      </c>
      <c r="AU275" s="249" t="s">
        <v>87</v>
      </c>
      <c r="AV275" s="12" t="s">
        <v>87</v>
      </c>
      <c r="AW275" s="12" t="s">
        <v>37</v>
      </c>
      <c r="AX275" s="12" t="s">
        <v>73</v>
      </c>
      <c r="AY275" s="249" t="s">
        <v>161</v>
      </c>
    </row>
    <row r="276" spans="2:51" s="14" customFormat="1" ht="13.5">
      <c r="B276" s="261"/>
      <c r="C276" s="262"/>
      <c r="D276" s="230" t="s">
        <v>170</v>
      </c>
      <c r="E276" s="263" t="s">
        <v>21</v>
      </c>
      <c r="F276" s="264" t="s">
        <v>176</v>
      </c>
      <c r="G276" s="262"/>
      <c r="H276" s="265">
        <v>53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AT276" s="271" t="s">
        <v>170</v>
      </c>
      <c r="AU276" s="271" t="s">
        <v>87</v>
      </c>
      <c r="AV276" s="14" t="s">
        <v>168</v>
      </c>
      <c r="AW276" s="14" t="s">
        <v>37</v>
      </c>
      <c r="AX276" s="14" t="s">
        <v>78</v>
      </c>
      <c r="AY276" s="271" t="s">
        <v>161</v>
      </c>
    </row>
    <row r="277" spans="2:65" s="1" customFormat="1" ht="25.5" customHeight="1">
      <c r="B277" s="46"/>
      <c r="C277" s="216" t="s">
        <v>120</v>
      </c>
      <c r="D277" s="216" t="s">
        <v>163</v>
      </c>
      <c r="E277" s="217" t="s">
        <v>386</v>
      </c>
      <c r="F277" s="218" t="s">
        <v>387</v>
      </c>
      <c r="G277" s="219" t="s">
        <v>185</v>
      </c>
      <c r="H277" s="220">
        <v>77</v>
      </c>
      <c r="I277" s="221"/>
      <c r="J277" s="222">
        <f>ROUND(I277*H277,2)</f>
        <v>0</v>
      </c>
      <c r="K277" s="218" t="s">
        <v>167</v>
      </c>
      <c r="L277" s="72"/>
      <c r="M277" s="223" t="s">
        <v>21</v>
      </c>
      <c r="N277" s="224" t="s">
        <v>44</v>
      </c>
      <c r="O277" s="47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AR277" s="24" t="s">
        <v>168</v>
      </c>
      <c r="AT277" s="24" t="s">
        <v>163</v>
      </c>
      <c r="AU277" s="24" t="s">
        <v>87</v>
      </c>
      <c r="AY277" s="24" t="s">
        <v>161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24" t="s">
        <v>78</v>
      </c>
      <c r="BK277" s="227">
        <f>ROUND(I277*H277,2)</f>
        <v>0</v>
      </c>
      <c r="BL277" s="24" t="s">
        <v>168</v>
      </c>
      <c r="BM277" s="24" t="s">
        <v>388</v>
      </c>
    </row>
    <row r="278" spans="2:51" s="11" customFormat="1" ht="13.5">
      <c r="B278" s="228"/>
      <c r="C278" s="229"/>
      <c r="D278" s="230" t="s">
        <v>170</v>
      </c>
      <c r="E278" s="231" t="s">
        <v>21</v>
      </c>
      <c r="F278" s="232" t="s">
        <v>385</v>
      </c>
      <c r="G278" s="229"/>
      <c r="H278" s="231" t="s">
        <v>21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170</v>
      </c>
      <c r="AU278" s="238" t="s">
        <v>87</v>
      </c>
      <c r="AV278" s="11" t="s">
        <v>78</v>
      </c>
      <c r="AW278" s="11" t="s">
        <v>37</v>
      </c>
      <c r="AX278" s="11" t="s">
        <v>73</v>
      </c>
      <c r="AY278" s="238" t="s">
        <v>161</v>
      </c>
    </row>
    <row r="279" spans="2:51" s="12" customFormat="1" ht="13.5">
      <c r="B279" s="239"/>
      <c r="C279" s="240"/>
      <c r="D279" s="230" t="s">
        <v>170</v>
      </c>
      <c r="E279" s="241" t="s">
        <v>21</v>
      </c>
      <c r="F279" s="242" t="s">
        <v>105</v>
      </c>
      <c r="G279" s="240"/>
      <c r="H279" s="243">
        <v>77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AT279" s="249" t="s">
        <v>170</v>
      </c>
      <c r="AU279" s="249" t="s">
        <v>87</v>
      </c>
      <c r="AV279" s="12" t="s">
        <v>87</v>
      </c>
      <c r="AW279" s="12" t="s">
        <v>37</v>
      </c>
      <c r="AX279" s="12" t="s">
        <v>73</v>
      </c>
      <c r="AY279" s="249" t="s">
        <v>161</v>
      </c>
    </row>
    <row r="280" spans="2:51" s="14" customFormat="1" ht="13.5">
      <c r="B280" s="261"/>
      <c r="C280" s="262"/>
      <c r="D280" s="230" t="s">
        <v>170</v>
      </c>
      <c r="E280" s="263" t="s">
        <v>21</v>
      </c>
      <c r="F280" s="264" t="s">
        <v>176</v>
      </c>
      <c r="G280" s="262"/>
      <c r="H280" s="265">
        <v>77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170</v>
      </c>
      <c r="AU280" s="271" t="s">
        <v>87</v>
      </c>
      <c r="AV280" s="14" t="s">
        <v>168</v>
      </c>
      <c r="AW280" s="14" t="s">
        <v>37</v>
      </c>
      <c r="AX280" s="14" t="s">
        <v>78</v>
      </c>
      <c r="AY280" s="271" t="s">
        <v>161</v>
      </c>
    </row>
    <row r="281" spans="2:65" s="1" customFormat="1" ht="25.5" customHeight="1">
      <c r="B281" s="46"/>
      <c r="C281" s="216" t="s">
        <v>389</v>
      </c>
      <c r="D281" s="216" t="s">
        <v>163</v>
      </c>
      <c r="E281" s="217" t="s">
        <v>390</v>
      </c>
      <c r="F281" s="218" t="s">
        <v>391</v>
      </c>
      <c r="G281" s="219" t="s">
        <v>185</v>
      </c>
      <c r="H281" s="220">
        <v>36</v>
      </c>
      <c r="I281" s="221"/>
      <c r="J281" s="222">
        <f>ROUND(I281*H281,2)</f>
        <v>0</v>
      </c>
      <c r="K281" s="218" t="s">
        <v>180</v>
      </c>
      <c r="L281" s="72"/>
      <c r="M281" s="223" t="s">
        <v>21</v>
      </c>
      <c r="N281" s="224" t="s">
        <v>44</v>
      </c>
      <c r="O281" s="47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AR281" s="24" t="s">
        <v>168</v>
      </c>
      <c r="AT281" s="24" t="s">
        <v>163</v>
      </c>
      <c r="AU281" s="24" t="s">
        <v>87</v>
      </c>
      <c r="AY281" s="24" t="s">
        <v>161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24" t="s">
        <v>78</v>
      </c>
      <c r="BK281" s="227">
        <f>ROUND(I281*H281,2)</f>
        <v>0</v>
      </c>
      <c r="BL281" s="24" t="s">
        <v>168</v>
      </c>
      <c r="BM281" s="24" t="s">
        <v>392</v>
      </c>
    </row>
    <row r="282" spans="2:51" s="11" customFormat="1" ht="13.5">
      <c r="B282" s="228"/>
      <c r="C282" s="229"/>
      <c r="D282" s="230" t="s">
        <v>170</v>
      </c>
      <c r="E282" s="231" t="s">
        <v>21</v>
      </c>
      <c r="F282" s="232" t="s">
        <v>385</v>
      </c>
      <c r="G282" s="229"/>
      <c r="H282" s="231" t="s">
        <v>21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170</v>
      </c>
      <c r="AU282" s="238" t="s">
        <v>87</v>
      </c>
      <c r="AV282" s="11" t="s">
        <v>78</v>
      </c>
      <c r="AW282" s="11" t="s">
        <v>37</v>
      </c>
      <c r="AX282" s="11" t="s">
        <v>73</v>
      </c>
      <c r="AY282" s="238" t="s">
        <v>161</v>
      </c>
    </row>
    <row r="283" spans="2:51" s="12" customFormat="1" ht="13.5">
      <c r="B283" s="239"/>
      <c r="C283" s="240"/>
      <c r="D283" s="230" t="s">
        <v>170</v>
      </c>
      <c r="E283" s="241" t="s">
        <v>21</v>
      </c>
      <c r="F283" s="242" t="s">
        <v>107</v>
      </c>
      <c r="G283" s="240"/>
      <c r="H283" s="243">
        <v>36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170</v>
      </c>
      <c r="AU283" s="249" t="s">
        <v>87</v>
      </c>
      <c r="AV283" s="12" t="s">
        <v>87</v>
      </c>
      <c r="AW283" s="12" t="s">
        <v>37</v>
      </c>
      <c r="AX283" s="12" t="s">
        <v>73</v>
      </c>
      <c r="AY283" s="249" t="s">
        <v>161</v>
      </c>
    </row>
    <row r="284" spans="2:51" s="14" customFormat="1" ht="13.5">
      <c r="B284" s="261"/>
      <c r="C284" s="262"/>
      <c r="D284" s="230" t="s">
        <v>170</v>
      </c>
      <c r="E284" s="263" t="s">
        <v>21</v>
      </c>
      <c r="F284" s="264" t="s">
        <v>176</v>
      </c>
      <c r="G284" s="262"/>
      <c r="H284" s="265">
        <v>36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AT284" s="271" t="s">
        <v>170</v>
      </c>
      <c r="AU284" s="271" t="s">
        <v>87</v>
      </c>
      <c r="AV284" s="14" t="s">
        <v>168</v>
      </c>
      <c r="AW284" s="14" t="s">
        <v>37</v>
      </c>
      <c r="AX284" s="14" t="s">
        <v>78</v>
      </c>
      <c r="AY284" s="271" t="s">
        <v>161</v>
      </c>
    </row>
    <row r="285" spans="2:65" s="1" customFormat="1" ht="25.5" customHeight="1">
      <c r="B285" s="46"/>
      <c r="C285" s="216" t="s">
        <v>393</v>
      </c>
      <c r="D285" s="216" t="s">
        <v>163</v>
      </c>
      <c r="E285" s="217" t="s">
        <v>394</v>
      </c>
      <c r="F285" s="218" t="s">
        <v>395</v>
      </c>
      <c r="G285" s="219" t="s">
        <v>185</v>
      </c>
      <c r="H285" s="220">
        <v>18</v>
      </c>
      <c r="I285" s="221"/>
      <c r="J285" s="222">
        <f>ROUND(I285*H285,2)</f>
        <v>0</v>
      </c>
      <c r="K285" s="218" t="s">
        <v>180</v>
      </c>
      <c r="L285" s="72"/>
      <c r="M285" s="223" t="s">
        <v>21</v>
      </c>
      <c r="N285" s="224" t="s">
        <v>44</v>
      </c>
      <c r="O285" s="47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24" t="s">
        <v>168</v>
      </c>
      <c r="AT285" s="24" t="s">
        <v>163</v>
      </c>
      <c r="AU285" s="24" t="s">
        <v>87</v>
      </c>
      <c r="AY285" s="24" t="s">
        <v>161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4" t="s">
        <v>78</v>
      </c>
      <c r="BK285" s="227">
        <f>ROUND(I285*H285,2)</f>
        <v>0</v>
      </c>
      <c r="BL285" s="24" t="s">
        <v>168</v>
      </c>
      <c r="BM285" s="24" t="s">
        <v>396</v>
      </c>
    </row>
    <row r="286" spans="2:51" s="11" customFormat="1" ht="13.5">
      <c r="B286" s="228"/>
      <c r="C286" s="229"/>
      <c r="D286" s="230" t="s">
        <v>170</v>
      </c>
      <c r="E286" s="231" t="s">
        <v>21</v>
      </c>
      <c r="F286" s="232" t="s">
        <v>385</v>
      </c>
      <c r="G286" s="229"/>
      <c r="H286" s="231" t="s">
        <v>21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170</v>
      </c>
      <c r="AU286" s="238" t="s">
        <v>87</v>
      </c>
      <c r="AV286" s="11" t="s">
        <v>78</v>
      </c>
      <c r="AW286" s="11" t="s">
        <v>37</v>
      </c>
      <c r="AX286" s="11" t="s">
        <v>73</v>
      </c>
      <c r="AY286" s="238" t="s">
        <v>161</v>
      </c>
    </row>
    <row r="287" spans="2:51" s="12" customFormat="1" ht="13.5">
      <c r="B287" s="239"/>
      <c r="C287" s="240"/>
      <c r="D287" s="230" t="s">
        <v>170</v>
      </c>
      <c r="E287" s="241" t="s">
        <v>21</v>
      </c>
      <c r="F287" s="242" t="s">
        <v>109</v>
      </c>
      <c r="G287" s="240"/>
      <c r="H287" s="243">
        <v>18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AT287" s="249" t="s">
        <v>170</v>
      </c>
      <c r="AU287" s="249" t="s">
        <v>87</v>
      </c>
      <c r="AV287" s="12" t="s">
        <v>87</v>
      </c>
      <c r="AW287" s="12" t="s">
        <v>37</v>
      </c>
      <c r="AX287" s="12" t="s">
        <v>73</v>
      </c>
      <c r="AY287" s="249" t="s">
        <v>161</v>
      </c>
    </row>
    <row r="288" spans="2:51" s="14" customFormat="1" ht="13.5">
      <c r="B288" s="261"/>
      <c r="C288" s="262"/>
      <c r="D288" s="230" t="s">
        <v>170</v>
      </c>
      <c r="E288" s="263" t="s">
        <v>21</v>
      </c>
      <c r="F288" s="264" t="s">
        <v>176</v>
      </c>
      <c r="G288" s="262"/>
      <c r="H288" s="265">
        <v>18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AT288" s="271" t="s">
        <v>170</v>
      </c>
      <c r="AU288" s="271" t="s">
        <v>87</v>
      </c>
      <c r="AV288" s="14" t="s">
        <v>168</v>
      </c>
      <c r="AW288" s="14" t="s">
        <v>37</v>
      </c>
      <c r="AX288" s="14" t="s">
        <v>78</v>
      </c>
      <c r="AY288" s="271" t="s">
        <v>161</v>
      </c>
    </row>
    <row r="289" spans="2:65" s="1" customFormat="1" ht="38.25" customHeight="1">
      <c r="B289" s="46"/>
      <c r="C289" s="216" t="s">
        <v>397</v>
      </c>
      <c r="D289" s="216" t="s">
        <v>163</v>
      </c>
      <c r="E289" s="217" t="s">
        <v>398</v>
      </c>
      <c r="F289" s="218" t="s">
        <v>399</v>
      </c>
      <c r="G289" s="219" t="s">
        <v>215</v>
      </c>
      <c r="H289" s="220">
        <v>5464.788</v>
      </c>
      <c r="I289" s="221"/>
      <c r="J289" s="222">
        <f>ROUND(I289*H289,2)</f>
        <v>0</v>
      </c>
      <c r="K289" s="218" t="s">
        <v>180</v>
      </c>
      <c r="L289" s="72"/>
      <c r="M289" s="223" t="s">
        <v>21</v>
      </c>
      <c r="N289" s="224" t="s">
        <v>44</v>
      </c>
      <c r="O289" s="47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AR289" s="24" t="s">
        <v>168</v>
      </c>
      <c r="AT289" s="24" t="s">
        <v>163</v>
      </c>
      <c r="AU289" s="24" t="s">
        <v>87</v>
      </c>
      <c r="AY289" s="24" t="s">
        <v>161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4" t="s">
        <v>78</v>
      </c>
      <c r="BK289" s="227">
        <f>ROUND(I289*H289,2)</f>
        <v>0</v>
      </c>
      <c r="BL289" s="24" t="s">
        <v>168</v>
      </c>
      <c r="BM289" s="24" t="s">
        <v>400</v>
      </c>
    </row>
    <row r="290" spans="2:51" s="11" customFormat="1" ht="13.5">
      <c r="B290" s="228"/>
      <c r="C290" s="229"/>
      <c r="D290" s="230" t="s">
        <v>170</v>
      </c>
      <c r="E290" s="231" t="s">
        <v>21</v>
      </c>
      <c r="F290" s="232" t="s">
        <v>401</v>
      </c>
      <c r="G290" s="229"/>
      <c r="H290" s="231" t="s">
        <v>21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170</v>
      </c>
      <c r="AU290" s="238" t="s">
        <v>87</v>
      </c>
      <c r="AV290" s="11" t="s">
        <v>78</v>
      </c>
      <c r="AW290" s="11" t="s">
        <v>37</v>
      </c>
      <c r="AX290" s="11" t="s">
        <v>73</v>
      </c>
      <c r="AY290" s="238" t="s">
        <v>161</v>
      </c>
    </row>
    <row r="291" spans="2:51" s="12" customFormat="1" ht="13.5">
      <c r="B291" s="239"/>
      <c r="C291" s="240"/>
      <c r="D291" s="230" t="s">
        <v>170</v>
      </c>
      <c r="E291" s="241" t="s">
        <v>21</v>
      </c>
      <c r="F291" s="242" t="s">
        <v>402</v>
      </c>
      <c r="G291" s="240"/>
      <c r="H291" s="243">
        <v>17.85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AT291" s="249" t="s">
        <v>170</v>
      </c>
      <c r="AU291" s="249" t="s">
        <v>87</v>
      </c>
      <c r="AV291" s="12" t="s">
        <v>87</v>
      </c>
      <c r="AW291" s="12" t="s">
        <v>37</v>
      </c>
      <c r="AX291" s="12" t="s">
        <v>73</v>
      </c>
      <c r="AY291" s="249" t="s">
        <v>161</v>
      </c>
    </row>
    <row r="292" spans="2:51" s="12" customFormat="1" ht="13.5">
      <c r="B292" s="239"/>
      <c r="C292" s="240"/>
      <c r="D292" s="230" t="s">
        <v>170</v>
      </c>
      <c r="E292" s="241" t="s">
        <v>21</v>
      </c>
      <c r="F292" s="242" t="s">
        <v>403</v>
      </c>
      <c r="G292" s="240"/>
      <c r="H292" s="243">
        <v>138.9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AT292" s="249" t="s">
        <v>170</v>
      </c>
      <c r="AU292" s="249" t="s">
        <v>87</v>
      </c>
      <c r="AV292" s="12" t="s">
        <v>87</v>
      </c>
      <c r="AW292" s="12" t="s">
        <v>37</v>
      </c>
      <c r="AX292" s="12" t="s">
        <v>73</v>
      </c>
      <c r="AY292" s="249" t="s">
        <v>161</v>
      </c>
    </row>
    <row r="293" spans="2:51" s="12" customFormat="1" ht="13.5">
      <c r="B293" s="239"/>
      <c r="C293" s="240"/>
      <c r="D293" s="230" t="s">
        <v>170</v>
      </c>
      <c r="E293" s="241" t="s">
        <v>21</v>
      </c>
      <c r="F293" s="242" t="s">
        <v>404</v>
      </c>
      <c r="G293" s="240"/>
      <c r="H293" s="243">
        <v>1188.5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AT293" s="249" t="s">
        <v>170</v>
      </c>
      <c r="AU293" s="249" t="s">
        <v>87</v>
      </c>
      <c r="AV293" s="12" t="s">
        <v>87</v>
      </c>
      <c r="AW293" s="12" t="s">
        <v>37</v>
      </c>
      <c r="AX293" s="12" t="s">
        <v>73</v>
      </c>
      <c r="AY293" s="249" t="s">
        <v>161</v>
      </c>
    </row>
    <row r="294" spans="2:51" s="12" customFormat="1" ht="13.5">
      <c r="B294" s="239"/>
      <c r="C294" s="240"/>
      <c r="D294" s="230" t="s">
        <v>170</v>
      </c>
      <c r="E294" s="241" t="s">
        <v>21</v>
      </c>
      <c r="F294" s="242" t="s">
        <v>405</v>
      </c>
      <c r="G294" s="240"/>
      <c r="H294" s="243">
        <v>2122.466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170</v>
      </c>
      <c r="AU294" s="249" t="s">
        <v>87</v>
      </c>
      <c r="AV294" s="12" t="s">
        <v>87</v>
      </c>
      <c r="AW294" s="12" t="s">
        <v>37</v>
      </c>
      <c r="AX294" s="12" t="s">
        <v>73</v>
      </c>
      <c r="AY294" s="249" t="s">
        <v>161</v>
      </c>
    </row>
    <row r="295" spans="2:51" s="12" customFormat="1" ht="13.5">
      <c r="B295" s="239"/>
      <c r="C295" s="240"/>
      <c r="D295" s="230" t="s">
        <v>170</v>
      </c>
      <c r="E295" s="241" t="s">
        <v>21</v>
      </c>
      <c r="F295" s="242" t="s">
        <v>406</v>
      </c>
      <c r="G295" s="240"/>
      <c r="H295" s="243">
        <v>113.85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170</v>
      </c>
      <c r="AU295" s="249" t="s">
        <v>87</v>
      </c>
      <c r="AV295" s="12" t="s">
        <v>87</v>
      </c>
      <c r="AW295" s="12" t="s">
        <v>37</v>
      </c>
      <c r="AX295" s="12" t="s">
        <v>73</v>
      </c>
      <c r="AY295" s="249" t="s">
        <v>161</v>
      </c>
    </row>
    <row r="296" spans="2:51" s="12" customFormat="1" ht="13.5">
      <c r="B296" s="239"/>
      <c r="C296" s="240"/>
      <c r="D296" s="230" t="s">
        <v>170</v>
      </c>
      <c r="E296" s="241" t="s">
        <v>21</v>
      </c>
      <c r="F296" s="242" t="s">
        <v>407</v>
      </c>
      <c r="G296" s="240"/>
      <c r="H296" s="243">
        <v>1840.722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AT296" s="249" t="s">
        <v>170</v>
      </c>
      <c r="AU296" s="249" t="s">
        <v>87</v>
      </c>
      <c r="AV296" s="12" t="s">
        <v>87</v>
      </c>
      <c r="AW296" s="12" t="s">
        <v>37</v>
      </c>
      <c r="AX296" s="12" t="s">
        <v>73</v>
      </c>
      <c r="AY296" s="249" t="s">
        <v>161</v>
      </c>
    </row>
    <row r="297" spans="2:51" s="12" customFormat="1" ht="13.5">
      <c r="B297" s="239"/>
      <c r="C297" s="240"/>
      <c r="D297" s="230" t="s">
        <v>170</v>
      </c>
      <c r="E297" s="241" t="s">
        <v>21</v>
      </c>
      <c r="F297" s="242" t="s">
        <v>126</v>
      </c>
      <c r="G297" s="240"/>
      <c r="H297" s="243">
        <v>42.5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AT297" s="249" t="s">
        <v>170</v>
      </c>
      <c r="AU297" s="249" t="s">
        <v>87</v>
      </c>
      <c r="AV297" s="12" t="s">
        <v>87</v>
      </c>
      <c r="AW297" s="12" t="s">
        <v>37</v>
      </c>
      <c r="AX297" s="12" t="s">
        <v>73</v>
      </c>
      <c r="AY297" s="249" t="s">
        <v>161</v>
      </c>
    </row>
    <row r="298" spans="2:51" s="14" customFormat="1" ht="13.5">
      <c r="B298" s="261"/>
      <c r="C298" s="262"/>
      <c r="D298" s="230" t="s">
        <v>170</v>
      </c>
      <c r="E298" s="263" t="s">
        <v>121</v>
      </c>
      <c r="F298" s="264" t="s">
        <v>176</v>
      </c>
      <c r="G298" s="262"/>
      <c r="H298" s="265">
        <v>5464.788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AT298" s="271" t="s">
        <v>170</v>
      </c>
      <c r="AU298" s="271" t="s">
        <v>87</v>
      </c>
      <c r="AV298" s="14" t="s">
        <v>168</v>
      </c>
      <c r="AW298" s="14" t="s">
        <v>37</v>
      </c>
      <c r="AX298" s="14" t="s">
        <v>78</v>
      </c>
      <c r="AY298" s="271" t="s">
        <v>161</v>
      </c>
    </row>
    <row r="299" spans="2:65" s="1" customFormat="1" ht="38.25" customHeight="1">
      <c r="B299" s="46"/>
      <c r="C299" s="216" t="s">
        <v>408</v>
      </c>
      <c r="D299" s="216" t="s">
        <v>163</v>
      </c>
      <c r="E299" s="217" t="s">
        <v>409</v>
      </c>
      <c r="F299" s="218" t="s">
        <v>410</v>
      </c>
      <c r="G299" s="219" t="s">
        <v>215</v>
      </c>
      <c r="H299" s="220">
        <v>295.678</v>
      </c>
      <c r="I299" s="221"/>
      <c r="J299" s="222">
        <f>ROUND(I299*H299,2)</f>
        <v>0</v>
      </c>
      <c r="K299" s="218" t="s">
        <v>180</v>
      </c>
      <c r="L299" s="72"/>
      <c r="M299" s="223" t="s">
        <v>21</v>
      </c>
      <c r="N299" s="224" t="s">
        <v>44</v>
      </c>
      <c r="O299" s="47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AR299" s="24" t="s">
        <v>168</v>
      </c>
      <c r="AT299" s="24" t="s">
        <v>163</v>
      </c>
      <c r="AU299" s="24" t="s">
        <v>87</v>
      </c>
      <c r="AY299" s="24" t="s">
        <v>161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24" t="s">
        <v>78</v>
      </c>
      <c r="BK299" s="227">
        <f>ROUND(I299*H299,2)</f>
        <v>0</v>
      </c>
      <c r="BL299" s="24" t="s">
        <v>168</v>
      </c>
      <c r="BM299" s="24" t="s">
        <v>411</v>
      </c>
    </row>
    <row r="300" spans="2:51" s="11" customFormat="1" ht="13.5">
      <c r="B300" s="228"/>
      <c r="C300" s="229"/>
      <c r="D300" s="230" t="s">
        <v>170</v>
      </c>
      <c r="E300" s="231" t="s">
        <v>21</v>
      </c>
      <c r="F300" s="232" t="s">
        <v>401</v>
      </c>
      <c r="G300" s="229"/>
      <c r="H300" s="231" t="s">
        <v>21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170</v>
      </c>
      <c r="AU300" s="238" t="s">
        <v>87</v>
      </c>
      <c r="AV300" s="11" t="s">
        <v>78</v>
      </c>
      <c r="AW300" s="11" t="s">
        <v>37</v>
      </c>
      <c r="AX300" s="11" t="s">
        <v>73</v>
      </c>
      <c r="AY300" s="238" t="s">
        <v>161</v>
      </c>
    </row>
    <row r="301" spans="2:51" s="12" customFormat="1" ht="13.5">
      <c r="B301" s="239"/>
      <c r="C301" s="240"/>
      <c r="D301" s="230" t="s">
        <v>170</v>
      </c>
      <c r="E301" s="241" t="s">
        <v>21</v>
      </c>
      <c r="F301" s="242" t="s">
        <v>380</v>
      </c>
      <c r="G301" s="240"/>
      <c r="H301" s="243">
        <v>235.83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AT301" s="249" t="s">
        <v>170</v>
      </c>
      <c r="AU301" s="249" t="s">
        <v>87</v>
      </c>
      <c r="AV301" s="12" t="s">
        <v>87</v>
      </c>
      <c r="AW301" s="12" t="s">
        <v>37</v>
      </c>
      <c r="AX301" s="12" t="s">
        <v>73</v>
      </c>
      <c r="AY301" s="249" t="s">
        <v>161</v>
      </c>
    </row>
    <row r="302" spans="2:51" s="12" customFormat="1" ht="13.5">
      <c r="B302" s="239"/>
      <c r="C302" s="240"/>
      <c r="D302" s="230" t="s">
        <v>170</v>
      </c>
      <c r="E302" s="241" t="s">
        <v>21</v>
      </c>
      <c r="F302" s="242" t="s">
        <v>314</v>
      </c>
      <c r="G302" s="240"/>
      <c r="H302" s="243">
        <v>12.65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AT302" s="249" t="s">
        <v>170</v>
      </c>
      <c r="AU302" s="249" t="s">
        <v>87</v>
      </c>
      <c r="AV302" s="12" t="s">
        <v>87</v>
      </c>
      <c r="AW302" s="12" t="s">
        <v>37</v>
      </c>
      <c r="AX302" s="12" t="s">
        <v>73</v>
      </c>
      <c r="AY302" s="249" t="s">
        <v>161</v>
      </c>
    </row>
    <row r="303" spans="2:51" s="12" customFormat="1" ht="13.5">
      <c r="B303" s="239"/>
      <c r="C303" s="240"/>
      <c r="D303" s="230" t="s">
        <v>170</v>
      </c>
      <c r="E303" s="241" t="s">
        <v>21</v>
      </c>
      <c r="F303" s="242" t="s">
        <v>264</v>
      </c>
      <c r="G303" s="240"/>
      <c r="H303" s="243">
        <v>47.198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170</v>
      </c>
      <c r="AU303" s="249" t="s">
        <v>87</v>
      </c>
      <c r="AV303" s="12" t="s">
        <v>87</v>
      </c>
      <c r="AW303" s="12" t="s">
        <v>37</v>
      </c>
      <c r="AX303" s="12" t="s">
        <v>73</v>
      </c>
      <c r="AY303" s="249" t="s">
        <v>161</v>
      </c>
    </row>
    <row r="304" spans="2:51" s="14" customFormat="1" ht="13.5">
      <c r="B304" s="261"/>
      <c r="C304" s="262"/>
      <c r="D304" s="230" t="s">
        <v>170</v>
      </c>
      <c r="E304" s="263" t="s">
        <v>123</v>
      </c>
      <c r="F304" s="264" t="s">
        <v>176</v>
      </c>
      <c r="G304" s="262"/>
      <c r="H304" s="265">
        <v>295.678</v>
      </c>
      <c r="I304" s="266"/>
      <c r="J304" s="262"/>
      <c r="K304" s="262"/>
      <c r="L304" s="267"/>
      <c r="M304" s="268"/>
      <c r="N304" s="269"/>
      <c r="O304" s="269"/>
      <c r="P304" s="269"/>
      <c r="Q304" s="269"/>
      <c r="R304" s="269"/>
      <c r="S304" s="269"/>
      <c r="T304" s="270"/>
      <c r="AT304" s="271" t="s">
        <v>170</v>
      </c>
      <c r="AU304" s="271" t="s">
        <v>87</v>
      </c>
      <c r="AV304" s="14" t="s">
        <v>168</v>
      </c>
      <c r="AW304" s="14" t="s">
        <v>37</v>
      </c>
      <c r="AX304" s="14" t="s">
        <v>78</v>
      </c>
      <c r="AY304" s="271" t="s">
        <v>161</v>
      </c>
    </row>
    <row r="305" spans="2:65" s="1" customFormat="1" ht="51" customHeight="1">
      <c r="B305" s="46"/>
      <c r="C305" s="216" t="s">
        <v>412</v>
      </c>
      <c r="D305" s="216" t="s">
        <v>163</v>
      </c>
      <c r="E305" s="217" t="s">
        <v>413</v>
      </c>
      <c r="F305" s="218" t="s">
        <v>414</v>
      </c>
      <c r="G305" s="219" t="s">
        <v>215</v>
      </c>
      <c r="H305" s="220">
        <v>800</v>
      </c>
      <c r="I305" s="221"/>
      <c r="J305" s="222">
        <f>ROUND(I305*H305,2)</f>
        <v>0</v>
      </c>
      <c r="K305" s="218" t="s">
        <v>167</v>
      </c>
      <c r="L305" s="72"/>
      <c r="M305" s="223" t="s">
        <v>21</v>
      </c>
      <c r="N305" s="224" t="s">
        <v>44</v>
      </c>
      <c r="O305" s="47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AR305" s="24" t="s">
        <v>168</v>
      </c>
      <c r="AT305" s="24" t="s">
        <v>163</v>
      </c>
      <c r="AU305" s="24" t="s">
        <v>87</v>
      </c>
      <c r="AY305" s="24" t="s">
        <v>161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24" t="s">
        <v>78</v>
      </c>
      <c r="BK305" s="227">
        <f>ROUND(I305*H305,2)</f>
        <v>0</v>
      </c>
      <c r="BL305" s="24" t="s">
        <v>168</v>
      </c>
      <c r="BM305" s="24" t="s">
        <v>415</v>
      </c>
    </row>
    <row r="306" spans="2:51" s="11" customFormat="1" ht="13.5">
      <c r="B306" s="228"/>
      <c r="C306" s="229"/>
      <c r="D306" s="230" t="s">
        <v>170</v>
      </c>
      <c r="E306" s="231" t="s">
        <v>21</v>
      </c>
      <c r="F306" s="232" t="s">
        <v>416</v>
      </c>
      <c r="G306" s="229"/>
      <c r="H306" s="231" t="s">
        <v>21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170</v>
      </c>
      <c r="AU306" s="238" t="s">
        <v>87</v>
      </c>
      <c r="AV306" s="11" t="s">
        <v>78</v>
      </c>
      <c r="AW306" s="11" t="s">
        <v>37</v>
      </c>
      <c r="AX306" s="11" t="s">
        <v>73</v>
      </c>
      <c r="AY306" s="238" t="s">
        <v>161</v>
      </c>
    </row>
    <row r="307" spans="2:51" s="12" customFormat="1" ht="13.5">
      <c r="B307" s="239"/>
      <c r="C307" s="240"/>
      <c r="D307" s="230" t="s">
        <v>170</v>
      </c>
      <c r="E307" s="241" t="s">
        <v>21</v>
      </c>
      <c r="F307" s="242" t="s">
        <v>94</v>
      </c>
      <c r="G307" s="240"/>
      <c r="H307" s="243">
        <v>800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AT307" s="249" t="s">
        <v>170</v>
      </c>
      <c r="AU307" s="249" t="s">
        <v>87</v>
      </c>
      <c r="AV307" s="12" t="s">
        <v>87</v>
      </c>
      <c r="AW307" s="12" t="s">
        <v>37</v>
      </c>
      <c r="AX307" s="12" t="s">
        <v>73</v>
      </c>
      <c r="AY307" s="249" t="s">
        <v>161</v>
      </c>
    </row>
    <row r="308" spans="2:51" s="13" customFormat="1" ht="13.5">
      <c r="B308" s="250"/>
      <c r="C308" s="251"/>
      <c r="D308" s="230" t="s">
        <v>170</v>
      </c>
      <c r="E308" s="252" t="s">
        <v>21</v>
      </c>
      <c r="F308" s="253" t="s">
        <v>173</v>
      </c>
      <c r="G308" s="251"/>
      <c r="H308" s="254">
        <v>800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AT308" s="260" t="s">
        <v>170</v>
      </c>
      <c r="AU308" s="260" t="s">
        <v>87</v>
      </c>
      <c r="AV308" s="13" t="s">
        <v>174</v>
      </c>
      <c r="AW308" s="13" t="s">
        <v>37</v>
      </c>
      <c r="AX308" s="13" t="s">
        <v>73</v>
      </c>
      <c r="AY308" s="260" t="s">
        <v>161</v>
      </c>
    </row>
    <row r="309" spans="2:51" s="14" customFormat="1" ht="13.5">
      <c r="B309" s="261"/>
      <c r="C309" s="262"/>
      <c r="D309" s="230" t="s">
        <v>170</v>
      </c>
      <c r="E309" s="263" t="s">
        <v>93</v>
      </c>
      <c r="F309" s="264" t="s">
        <v>176</v>
      </c>
      <c r="G309" s="262"/>
      <c r="H309" s="265">
        <v>800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AT309" s="271" t="s">
        <v>170</v>
      </c>
      <c r="AU309" s="271" t="s">
        <v>87</v>
      </c>
      <c r="AV309" s="14" t="s">
        <v>168</v>
      </c>
      <c r="AW309" s="14" t="s">
        <v>37</v>
      </c>
      <c r="AX309" s="14" t="s">
        <v>78</v>
      </c>
      <c r="AY309" s="271" t="s">
        <v>161</v>
      </c>
    </row>
    <row r="310" spans="2:65" s="1" customFormat="1" ht="16.5" customHeight="1">
      <c r="B310" s="46"/>
      <c r="C310" s="216" t="s">
        <v>417</v>
      </c>
      <c r="D310" s="216" t="s">
        <v>163</v>
      </c>
      <c r="E310" s="217" t="s">
        <v>418</v>
      </c>
      <c r="F310" s="218" t="s">
        <v>419</v>
      </c>
      <c r="G310" s="219" t="s">
        <v>215</v>
      </c>
      <c r="H310" s="220">
        <v>4699.336</v>
      </c>
      <c r="I310" s="221"/>
      <c r="J310" s="222">
        <f>ROUND(I310*H310,2)</f>
        <v>0</v>
      </c>
      <c r="K310" s="218" t="s">
        <v>180</v>
      </c>
      <c r="L310" s="72"/>
      <c r="M310" s="223" t="s">
        <v>21</v>
      </c>
      <c r="N310" s="224" t="s">
        <v>44</v>
      </c>
      <c r="O310" s="47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AR310" s="24" t="s">
        <v>168</v>
      </c>
      <c r="AT310" s="24" t="s">
        <v>163</v>
      </c>
      <c r="AU310" s="24" t="s">
        <v>87</v>
      </c>
      <c r="AY310" s="24" t="s">
        <v>161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24" t="s">
        <v>78</v>
      </c>
      <c r="BK310" s="227">
        <f>ROUND(I310*H310,2)</f>
        <v>0</v>
      </c>
      <c r="BL310" s="24" t="s">
        <v>168</v>
      </c>
      <c r="BM310" s="24" t="s">
        <v>420</v>
      </c>
    </row>
    <row r="311" spans="2:51" s="11" customFormat="1" ht="13.5">
      <c r="B311" s="228"/>
      <c r="C311" s="229"/>
      <c r="D311" s="230" t="s">
        <v>170</v>
      </c>
      <c r="E311" s="231" t="s">
        <v>21</v>
      </c>
      <c r="F311" s="232" t="s">
        <v>421</v>
      </c>
      <c r="G311" s="229"/>
      <c r="H311" s="231" t="s">
        <v>21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170</v>
      </c>
      <c r="AU311" s="238" t="s">
        <v>87</v>
      </c>
      <c r="AV311" s="11" t="s">
        <v>78</v>
      </c>
      <c r="AW311" s="11" t="s">
        <v>37</v>
      </c>
      <c r="AX311" s="11" t="s">
        <v>73</v>
      </c>
      <c r="AY311" s="238" t="s">
        <v>161</v>
      </c>
    </row>
    <row r="312" spans="2:51" s="12" customFormat="1" ht="13.5">
      <c r="B312" s="239"/>
      <c r="C312" s="240"/>
      <c r="D312" s="230" t="s">
        <v>170</v>
      </c>
      <c r="E312" s="241" t="s">
        <v>21</v>
      </c>
      <c r="F312" s="242" t="s">
        <v>121</v>
      </c>
      <c r="G312" s="240"/>
      <c r="H312" s="243">
        <v>5464.788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AT312" s="249" t="s">
        <v>170</v>
      </c>
      <c r="AU312" s="249" t="s">
        <v>87</v>
      </c>
      <c r="AV312" s="12" t="s">
        <v>87</v>
      </c>
      <c r="AW312" s="12" t="s">
        <v>37</v>
      </c>
      <c r="AX312" s="12" t="s">
        <v>73</v>
      </c>
      <c r="AY312" s="249" t="s">
        <v>161</v>
      </c>
    </row>
    <row r="313" spans="2:51" s="12" customFormat="1" ht="13.5">
      <c r="B313" s="239"/>
      <c r="C313" s="240"/>
      <c r="D313" s="230" t="s">
        <v>170</v>
      </c>
      <c r="E313" s="241" t="s">
        <v>21</v>
      </c>
      <c r="F313" s="242" t="s">
        <v>123</v>
      </c>
      <c r="G313" s="240"/>
      <c r="H313" s="243">
        <v>295.678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170</v>
      </c>
      <c r="AU313" s="249" t="s">
        <v>87</v>
      </c>
      <c r="AV313" s="12" t="s">
        <v>87</v>
      </c>
      <c r="AW313" s="12" t="s">
        <v>37</v>
      </c>
      <c r="AX313" s="12" t="s">
        <v>73</v>
      </c>
      <c r="AY313" s="249" t="s">
        <v>161</v>
      </c>
    </row>
    <row r="314" spans="2:51" s="12" customFormat="1" ht="13.5">
      <c r="B314" s="239"/>
      <c r="C314" s="240"/>
      <c r="D314" s="230" t="s">
        <v>170</v>
      </c>
      <c r="E314" s="241" t="s">
        <v>21</v>
      </c>
      <c r="F314" s="242" t="s">
        <v>422</v>
      </c>
      <c r="G314" s="240"/>
      <c r="H314" s="243">
        <v>-261.13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AT314" s="249" t="s">
        <v>170</v>
      </c>
      <c r="AU314" s="249" t="s">
        <v>87</v>
      </c>
      <c r="AV314" s="12" t="s">
        <v>87</v>
      </c>
      <c r="AW314" s="12" t="s">
        <v>37</v>
      </c>
      <c r="AX314" s="12" t="s">
        <v>73</v>
      </c>
      <c r="AY314" s="249" t="s">
        <v>161</v>
      </c>
    </row>
    <row r="315" spans="2:51" s="12" customFormat="1" ht="13.5">
      <c r="B315" s="239"/>
      <c r="C315" s="240"/>
      <c r="D315" s="230" t="s">
        <v>170</v>
      </c>
      <c r="E315" s="241" t="s">
        <v>21</v>
      </c>
      <c r="F315" s="242" t="s">
        <v>423</v>
      </c>
      <c r="G315" s="240"/>
      <c r="H315" s="243">
        <v>-800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AT315" s="249" t="s">
        <v>170</v>
      </c>
      <c r="AU315" s="249" t="s">
        <v>87</v>
      </c>
      <c r="AV315" s="12" t="s">
        <v>87</v>
      </c>
      <c r="AW315" s="12" t="s">
        <v>37</v>
      </c>
      <c r="AX315" s="12" t="s">
        <v>73</v>
      </c>
      <c r="AY315" s="249" t="s">
        <v>161</v>
      </c>
    </row>
    <row r="316" spans="2:51" s="14" customFormat="1" ht="13.5">
      <c r="B316" s="261"/>
      <c r="C316" s="262"/>
      <c r="D316" s="230" t="s">
        <v>170</v>
      </c>
      <c r="E316" s="263" t="s">
        <v>21</v>
      </c>
      <c r="F316" s="264" t="s">
        <v>176</v>
      </c>
      <c r="G316" s="262"/>
      <c r="H316" s="265">
        <v>4699.336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AT316" s="271" t="s">
        <v>170</v>
      </c>
      <c r="AU316" s="271" t="s">
        <v>87</v>
      </c>
      <c r="AV316" s="14" t="s">
        <v>168</v>
      </c>
      <c r="AW316" s="14" t="s">
        <v>37</v>
      </c>
      <c r="AX316" s="14" t="s">
        <v>78</v>
      </c>
      <c r="AY316" s="271" t="s">
        <v>161</v>
      </c>
    </row>
    <row r="317" spans="2:65" s="1" customFormat="1" ht="25.5" customHeight="1">
      <c r="B317" s="46"/>
      <c r="C317" s="216" t="s">
        <v>114</v>
      </c>
      <c r="D317" s="216" t="s">
        <v>163</v>
      </c>
      <c r="E317" s="217" t="s">
        <v>424</v>
      </c>
      <c r="F317" s="218" t="s">
        <v>425</v>
      </c>
      <c r="G317" s="219" t="s">
        <v>215</v>
      </c>
      <c r="H317" s="220">
        <v>261.13</v>
      </c>
      <c r="I317" s="221"/>
      <c r="J317" s="222">
        <f>ROUND(I317*H317,2)</f>
        <v>0</v>
      </c>
      <c r="K317" s="218" t="s">
        <v>167</v>
      </c>
      <c r="L317" s="72"/>
      <c r="M317" s="223" t="s">
        <v>21</v>
      </c>
      <c r="N317" s="224" t="s">
        <v>44</v>
      </c>
      <c r="O317" s="47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AR317" s="24" t="s">
        <v>168</v>
      </c>
      <c r="AT317" s="24" t="s">
        <v>163</v>
      </c>
      <c r="AU317" s="24" t="s">
        <v>87</v>
      </c>
      <c r="AY317" s="24" t="s">
        <v>161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24" t="s">
        <v>78</v>
      </c>
      <c r="BK317" s="227">
        <f>ROUND(I317*H317,2)</f>
        <v>0</v>
      </c>
      <c r="BL317" s="24" t="s">
        <v>168</v>
      </c>
      <c r="BM317" s="24" t="s">
        <v>426</v>
      </c>
    </row>
    <row r="318" spans="2:51" s="11" customFormat="1" ht="13.5">
      <c r="B318" s="228"/>
      <c r="C318" s="229"/>
      <c r="D318" s="230" t="s">
        <v>170</v>
      </c>
      <c r="E318" s="231" t="s">
        <v>21</v>
      </c>
      <c r="F318" s="232" t="s">
        <v>427</v>
      </c>
      <c r="G318" s="229"/>
      <c r="H318" s="231" t="s">
        <v>21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170</v>
      </c>
      <c r="AU318" s="238" t="s">
        <v>87</v>
      </c>
      <c r="AV318" s="11" t="s">
        <v>78</v>
      </c>
      <c r="AW318" s="11" t="s">
        <v>37</v>
      </c>
      <c r="AX318" s="11" t="s">
        <v>73</v>
      </c>
      <c r="AY318" s="238" t="s">
        <v>161</v>
      </c>
    </row>
    <row r="319" spans="2:51" s="12" customFormat="1" ht="13.5">
      <c r="B319" s="239"/>
      <c r="C319" s="240"/>
      <c r="D319" s="230" t="s">
        <v>170</v>
      </c>
      <c r="E319" s="241" t="s">
        <v>21</v>
      </c>
      <c r="F319" s="242" t="s">
        <v>428</v>
      </c>
      <c r="G319" s="240"/>
      <c r="H319" s="243">
        <v>25.3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170</v>
      </c>
      <c r="AU319" s="249" t="s">
        <v>87</v>
      </c>
      <c r="AV319" s="12" t="s">
        <v>87</v>
      </c>
      <c r="AW319" s="12" t="s">
        <v>37</v>
      </c>
      <c r="AX319" s="12" t="s">
        <v>73</v>
      </c>
      <c r="AY319" s="249" t="s">
        <v>161</v>
      </c>
    </row>
    <row r="320" spans="2:51" s="12" customFormat="1" ht="13.5">
      <c r="B320" s="239"/>
      <c r="C320" s="240"/>
      <c r="D320" s="230" t="s">
        <v>170</v>
      </c>
      <c r="E320" s="241" t="s">
        <v>21</v>
      </c>
      <c r="F320" s="242" t="s">
        <v>380</v>
      </c>
      <c r="G320" s="240"/>
      <c r="H320" s="243">
        <v>235.83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AT320" s="249" t="s">
        <v>170</v>
      </c>
      <c r="AU320" s="249" t="s">
        <v>87</v>
      </c>
      <c r="AV320" s="12" t="s">
        <v>87</v>
      </c>
      <c r="AW320" s="12" t="s">
        <v>37</v>
      </c>
      <c r="AX320" s="12" t="s">
        <v>73</v>
      </c>
      <c r="AY320" s="249" t="s">
        <v>161</v>
      </c>
    </row>
    <row r="321" spans="2:51" s="14" customFormat="1" ht="13.5">
      <c r="B321" s="261"/>
      <c r="C321" s="262"/>
      <c r="D321" s="230" t="s">
        <v>170</v>
      </c>
      <c r="E321" s="263" t="s">
        <v>128</v>
      </c>
      <c r="F321" s="264" t="s">
        <v>176</v>
      </c>
      <c r="G321" s="262"/>
      <c r="H321" s="265">
        <v>261.13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AT321" s="271" t="s">
        <v>170</v>
      </c>
      <c r="AU321" s="271" t="s">
        <v>87</v>
      </c>
      <c r="AV321" s="14" t="s">
        <v>168</v>
      </c>
      <c r="AW321" s="14" t="s">
        <v>37</v>
      </c>
      <c r="AX321" s="14" t="s">
        <v>78</v>
      </c>
      <c r="AY321" s="271" t="s">
        <v>161</v>
      </c>
    </row>
    <row r="322" spans="2:65" s="1" customFormat="1" ht="25.5" customHeight="1">
      <c r="B322" s="46"/>
      <c r="C322" s="216" t="s">
        <v>429</v>
      </c>
      <c r="D322" s="216" t="s">
        <v>163</v>
      </c>
      <c r="E322" s="217" t="s">
        <v>430</v>
      </c>
      <c r="F322" s="218" t="s">
        <v>431</v>
      </c>
      <c r="G322" s="219" t="s">
        <v>185</v>
      </c>
      <c r="H322" s="220">
        <v>53</v>
      </c>
      <c r="I322" s="221"/>
      <c r="J322" s="222">
        <f>ROUND(I322*H322,2)</f>
        <v>0</v>
      </c>
      <c r="K322" s="218" t="s">
        <v>167</v>
      </c>
      <c r="L322" s="72"/>
      <c r="M322" s="223" t="s">
        <v>21</v>
      </c>
      <c r="N322" s="224" t="s">
        <v>44</v>
      </c>
      <c r="O322" s="47"/>
      <c r="P322" s="225">
        <f>O322*H322</f>
        <v>0</v>
      </c>
      <c r="Q322" s="225">
        <v>0</v>
      </c>
      <c r="R322" s="225">
        <f>Q322*H322</f>
        <v>0</v>
      </c>
      <c r="S322" s="225">
        <v>0</v>
      </c>
      <c r="T322" s="226">
        <f>S322*H322</f>
        <v>0</v>
      </c>
      <c r="AR322" s="24" t="s">
        <v>168</v>
      </c>
      <c r="AT322" s="24" t="s">
        <v>163</v>
      </c>
      <c r="AU322" s="24" t="s">
        <v>87</v>
      </c>
      <c r="AY322" s="24" t="s">
        <v>161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4" t="s">
        <v>78</v>
      </c>
      <c r="BK322" s="227">
        <f>ROUND(I322*H322,2)</f>
        <v>0</v>
      </c>
      <c r="BL322" s="24" t="s">
        <v>168</v>
      </c>
      <c r="BM322" s="24" t="s">
        <v>432</v>
      </c>
    </row>
    <row r="323" spans="2:51" s="11" customFormat="1" ht="13.5">
      <c r="B323" s="228"/>
      <c r="C323" s="229"/>
      <c r="D323" s="230" t="s">
        <v>170</v>
      </c>
      <c r="E323" s="231" t="s">
        <v>21</v>
      </c>
      <c r="F323" s="232" t="s">
        <v>433</v>
      </c>
      <c r="G323" s="229"/>
      <c r="H323" s="231" t="s">
        <v>21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AT323" s="238" t="s">
        <v>170</v>
      </c>
      <c r="AU323" s="238" t="s">
        <v>87</v>
      </c>
      <c r="AV323" s="11" t="s">
        <v>78</v>
      </c>
      <c r="AW323" s="11" t="s">
        <v>37</v>
      </c>
      <c r="AX323" s="11" t="s">
        <v>73</v>
      </c>
      <c r="AY323" s="238" t="s">
        <v>161</v>
      </c>
    </row>
    <row r="324" spans="2:51" s="12" customFormat="1" ht="13.5">
      <c r="B324" s="239"/>
      <c r="C324" s="240"/>
      <c r="D324" s="230" t="s">
        <v>170</v>
      </c>
      <c r="E324" s="241" t="s">
        <v>21</v>
      </c>
      <c r="F324" s="242" t="s">
        <v>103</v>
      </c>
      <c r="G324" s="240"/>
      <c r="H324" s="243">
        <v>53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AT324" s="249" t="s">
        <v>170</v>
      </c>
      <c r="AU324" s="249" t="s">
        <v>87</v>
      </c>
      <c r="AV324" s="12" t="s">
        <v>87</v>
      </c>
      <c r="AW324" s="12" t="s">
        <v>37</v>
      </c>
      <c r="AX324" s="12" t="s">
        <v>73</v>
      </c>
      <c r="AY324" s="249" t="s">
        <v>161</v>
      </c>
    </row>
    <row r="325" spans="2:51" s="14" customFormat="1" ht="13.5">
      <c r="B325" s="261"/>
      <c r="C325" s="262"/>
      <c r="D325" s="230" t="s">
        <v>170</v>
      </c>
      <c r="E325" s="263" t="s">
        <v>21</v>
      </c>
      <c r="F325" s="264" t="s">
        <v>176</v>
      </c>
      <c r="G325" s="262"/>
      <c r="H325" s="265">
        <v>53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170</v>
      </c>
      <c r="AU325" s="271" t="s">
        <v>87</v>
      </c>
      <c r="AV325" s="14" t="s">
        <v>168</v>
      </c>
      <c r="AW325" s="14" t="s">
        <v>37</v>
      </c>
      <c r="AX325" s="14" t="s">
        <v>78</v>
      </c>
      <c r="AY325" s="271" t="s">
        <v>161</v>
      </c>
    </row>
    <row r="326" spans="2:65" s="1" customFormat="1" ht="25.5" customHeight="1">
      <c r="B326" s="46"/>
      <c r="C326" s="216" t="s">
        <v>434</v>
      </c>
      <c r="D326" s="216" t="s">
        <v>163</v>
      </c>
      <c r="E326" s="217" t="s">
        <v>435</v>
      </c>
      <c r="F326" s="218" t="s">
        <v>436</v>
      </c>
      <c r="G326" s="219" t="s">
        <v>185</v>
      </c>
      <c r="H326" s="220">
        <v>77</v>
      </c>
      <c r="I326" s="221"/>
      <c r="J326" s="222">
        <f>ROUND(I326*H326,2)</f>
        <v>0</v>
      </c>
      <c r="K326" s="218" t="s">
        <v>167</v>
      </c>
      <c r="L326" s="72"/>
      <c r="M326" s="223" t="s">
        <v>21</v>
      </c>
      <c r="N326" s="224" t="s">
        <v>44</v>
      </c>
      <c r="O326" s="47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AR326" s="24" t="s">
        <v>168</v>
      </c>
      <c r="AT326" s="24" t="s">
        <v>163</v>
      </c>
      <c r="AU326" s="24" t="s">
        <v>87</v>
      </c>
      <c r="AY326" s="24" t="s">
        <v>161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24" t="s">
        <v>78</v>
      </c>
      <c r="BK326" s="227">
        <f>ROUND(I326*H326,2)</f>
        <v>0</v>
      </c>
      <c r="BL326" s="24" t="s">
        <v>168</v>
      </c>
      <c r="BM326" s="24" t="s">
        <v>437</v>
      </c>
    </row>
    <row r="327" spans="2:51" s="11" customFormat="1" ht="13.5">
      <c r="B327" s="228"/>
      <c r="C327" s="229"/>
      <c r="D327" s="230" t="s">
        <v>170</v>
      </c>
      <c r="E327" s="231" t="s">
        <v>21</v>
      </c>
      <c r="F327" s="232" t="s">
        <v>433</v>
      </c>
      <c r="G327" s="229"/>
      <c r="H327" s="231" t="s">
        <v>21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170</v>
      </c>
      <c r="AU327" s="238" t="s">
        <v>87</v>
      </c>
      <c r="AV327" s="11" t="s">
        <v>78</v>
      </c>
      <c r="AW327" s="11" t="s">
        <v>37</v>
      </c>
      <c r="AX327" s="11" t="s">
        <v>73</v>
      </c>
      <c r="AY327" s="238" t="s">
        <v>161</v>
      </c>
    </row>
    <row r="328" spans="2:51" s="12" customFormat="1" ht="13.5">
      <c r="B328" s="239"/>
      <c r="C328" s="240"/>
      <c r="D328" s="230" t="s">
        <v>170</v>
      </c>
      <c r="E328" s="241" t="s">
        <v>21</v>
      </c>
      <c r="F328" s="242" t="s">
        <v>105</v>
      </c>
      <c r="G328" s="240"/>
      <c r="H328" s="243">
        <v>77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AT328" s="249" t="s">
        <v>170</v>
      </c>
      <c r="AU328" s="249" t="s">
        <v>87</v>
      </c>
      <c r="AV328" s="12" t="s">
        <v>87</v>
      </c>
      <c r="AW328" s="12" t="s">
        <v>37</v>
      </c>
      <c r="AX328" s="12" t="s">
        <v>73</v>
      </c>
      <c r="AY328" s="249" t="s">
        <v>161</v>
      </c>
    </row>
    <row r="329" spans="2:51" s="14" customFormat="1" ht="13.5">
      <c r="B329" s="261"/>
      <c r="C329" s="262"/>
      <c r="D329" s="230" t="s">
        <v>170</v>
      </c>
      <c r="E329" s="263" t="s">
        <v>21</v>
      </c>
      <c r="F329" s="264" t="s">
        <v>176</v>
      </c>
      <c r="G329" s="262"/>
      <c r="H329" s="265">
        <v>77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170</v>
      </c>
      <c r="AU329" s="271" t="s">
        <v>87</v>
      </c>
      <c r="AV329" s="14" t="s">
        <v>168</v>
      </c>
      <c r="AW329" s="14" t="s">
        <v>37</v>
      </c>
      <c r="AX329" s="14" t="s">
        <v>78</v>
      </c>
      <c r="AY329" s="271" t="s">
        <v>161</v>
      </c>
    </row>
    <row r="330" spans="2:65" s="1" customFormat="1" ht="25.5" customHeight="1">
      <c r="B330" s="46"/>
      <c r="C330" s="216" t="s">
        <v>108</v>
      </c>
      <c r="D330" s="216" t="s">
        <v>163</v>
      </c>
      <c r="E330" s="217" t="s">
        <v>438</v>
      </c>
      <c r="F330" s="218" t="s">
        <v>439</v>
      </c>
      <c r="G330" s="219" t="s">
        <v>185</v>
      </c>
      <c r="H330" s="220">
        <v>36</v>
      </c>
      <c r="I330" s="221"/>
      <c r="J330" s="222">
        <f>ROUND(I330*H330,2)</f>
        <v>0</v>
      </c>
      <c r="K330" s="218" t="s">
        <v>180</v>
      </c>
      <c r="L330" s="72"/>
      <c r="M330" s="223" t="s">
        <v>21</v>
      </c>
      <c r="N330" s="224" t="s">
        <v>44</v>
      </c>
      <c r="O330" s="47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AR330" s="24" t="s">
        <v>168</v>
      </c>
      <c r="AT330" s="24" t="s">
        <v>163</v>
      </c>
      <c r="AU330" s="24" t="s">
        <v>87</v>
      </c>
      <c r="AY330" s="24" t="s">
        <v>161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24" t="s">
        <v>78</v>
      </c>
      <c r="BK330" s="227">
        <f>ROUND(I330*H330,2)</f>
        <v>0</v>
      </c>
      <c r="BL330" s="24" t="s">
        <v>168</v>
      </c>
      <c r="BM330" s="24" t="s">
        <v>440</v>
      </c>
    </row>
    <row r="331" spans="2:51" s="11" customFormat="1" ht="13.5">
      <c r="B331" s="228"/>
      <c r="C331" s="229"/>
      <c r="D331" s="230" t="s">
        <v>170</v>
      </c>
      <c r="E331" s="231" t="s">
        <v>21</v>
      </c>
      <c r="F331" s="232" t="s">
        <v>433</v>
      </c>
      <c r="G331" s="229"/>
      <c r="H331" s="231" t="s">
        <v>21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170</v>
      </c>
      <c r="AU331" s="238" t="s">
        <v>87</v>
      </c>
      <c r="AV331" s="11" t="s">
        <v>78</v>
      </c>
      <c r="AW331" s="11" t="s">
        <v>37</v>
      </c>
      <c r="AX331" s="11" t="s">
        <v>73</v>
      </c>
      <c r="AY331" s="238" t="s">
        <v>161</v>
      </c>
    </row>
    <row r="332" spans="2:51" s="12" customFormat="1" ht="13.5">
      <c r="B332" s="239"/>
      <c r="C332" s="240"/>
      <c r="D332" s="230" t="s">
        <v>170</v>
      </c>
      <c r="E332" s="241" t="s">
        <v>21</v>
      </c>
      <c r="F332" s="242" t="s">
        <v>107</v>
      </c>
      <c r="G332" s="240"/>
      <c r="H332" s="243">
        <v>36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AT332" s="249" t="s">
        <v>170</v>
      </c>
      <c r="AU332" s="249" t="s">
        <v>87</v>
      </c>
      <c r="AV332" s="12" t="s">
        <v>87</v>
      </c>
      <c r="AW332" s="12" t="s">
        <v>37</v>
      </c>
      <c r="AX332" s="12" t="s">
        <v>73</v>
      </c>
      <c r="AY332" s="249" t="s">
        <v>161</v>
      </c>
    </row>
    <row r="333" spans="2:51" s="14" customFormat="1" ht="13.5">
      <c r="B333" s="261"/>
      <c r="C333" s="262"/>
      <c r="D333" s="230" t="s">
        <v>170</v>
      </c>
      <c r="E333" s="263" t="s">
        <v>21</v>
      </c>
      <c r="F333" s="264" t="s">
        <v>176</v>
      </c>
      <c r="G333" s="262"/>
      <c r="H333" s="265">
        <v>36</v>
      </c>
      <c r="I333" s="266"/>
      <c r="J333" s="262"/>
      <c r="K333" s="262"/>
      <c r="L333" s="267"/>
      <c r="M333" s="268"/>
      <c r="N333" s="269"/>
      <c r="O333" s="269"/>
      <c r="P333" s="269"/>
      <c r="Q333" s="269"/>
      <c r="R333" s="269"/>
      <c r="S333" s="269"/>
      <c r="T333" s="270"/>
      <c r="AT333" s="271" t="s">
        <v>170</v>
      </c>
      <c r="AU333" s="271" t="s">
        <v>87</v>
      </c>
      <c r="AV333" s="14" t="s">
        <v>168</v>
      </c>
      <c r="AW333" s="14" t="s">
        <v>37</v>
      </c>
      <c r="AX333" s="14" t="s">
        <v>78</v>
      </c>
      <c r="AY333" s="271" t="s">
        <v>161</v>
      </c>
    </row>
    <row r="334" spans="2:65" s="1" customFormat="1" ht="25.5" customHeight="1">
      <c r="B334" s="46"/>
      <c r="C334" s="216" t="s">
        <v>441</v>
      </c>
      <c r="D334" s="216" t="s">
        <v>163</v>
      </c>
      <c r="E334" s="217" t="s">
        <v>442</v>
      </c>
      <c r="F334" s="218" t="s">
        <v>443</v>
      </c>
      <c r="G334" s="219" t="s">
        <v>185</v>
      </c>
      <c r="H334" s="220">
        <v>18</v>
      </c>
      <c r="I334" s="221"/>
      <c r="J334" s="222">
        <f>ROUND(I334*H334,2)</f>
        <v>0</v>
      </c>
      <c r="K334" s="218" t="s">
        <v>180</v>
      </c>
      <c r="L334" s="72"/>
      <c r="M334" s="223" t="s">
        <v>21</v>
      </c>
      <c r="N334" s="224" t="s">
        <v>44</v>
      </c>
      <c r="O334" s="47"/>
      <c r="P334" s="225">
        <f>O334*H334</f>
        <v>0</v>
      </c>
      <c r="Q334" s="225">
        <v>0</v>
      </c>
      <c r="R334" s="225">
        <f>Q334*H334</f>
        <v>0</v>
      </c>
      <c r="S334" s="225">
        <v>0</v>
      </c>
      <c r="T334" s="226">
        <f>S334*H334</f>
        <v>0</v>
      </c>
      <c r="AR334" s="24" t="s">
        <v>168</v>
      </c>
      <c r="AT334" s="24" t="s">
        <v>163</v>
      </c>
      <c r="AU334" s="24" t="s">
        <v>87</v>
      </c>
      <c r="AY334" s="24" t="s">
        <v>161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24" t="s">
        <v>78</v>
      </c>
      <c r="BK334" s="227">
        <f>ROUND(I334*H334,2)</f>
        <v>0</v>
      </c>
      <c r="BL334" s="24" t="s">
        <v>168</v>
      </c>
      <c r="BM334" s="24" t="s">
        <v>444</v>
      </c>
    </row>
    <row r="335" spans="2:51" s="11" customFormat="1" ht="13.5">
      <c r="B335" s="228"/>
      <c r="C335" s="229"/>
      <c r="D335" s="230" t="s">
        <v>170</v>
      </c>
      <c r="E335" s="231" t="s">
        <v>21</v>
      </c>
      <c r="F335" s="232" t="s">
        <v>433</v>
      </c>
      <c r="G335" s="229"/>
      <c r="H335" s="231" t="s">
        <v>21</v>
      </c>
      <c r="I335" s="233"/>
      <c r="J335" s="229"/>
      <c r="K335" s="229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170</v>
      </c>
      <c r="AU335" s="238" t="s">
        <v>87</v>
      </c>
      <c r="AV335" s="11" t="s">
        <v>78</v>
      </c>
      <c r="AW335" s="11" t="s">
        <v>37</v>
      </c>
      <c r="AX335" s="11" t="s">
        <v>73</v>
      </c>
      <c r="AY335" s="238" t="s">
        <v>161</v>
      </c>
    </row>
    <row r="336" spans="2:51" s="12" customFormat="1" ht="13.5">
      <c r="B336" s="239"/>
      <c r="C336" s="240"/>
      <c r="D336" s="230" t="s">
        <v>170</v>
      </c>
      <c r="E336" s="241" t="s">
        <v>21</v>
      </c>
      <c r="F336" s="242" t="s">
        <v>109</v>
      </c>
      <c r="G336" s="240"/>
      <c r="H336" s="243">
        <v>18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AT336" s="249" t="s">
        <v>170</v>
      </c>
      <c r="AU336" s="249" t="s">
        <v>87</v>
      </c>
      <c r="AV336" s="12" t="s">
        <v>87</v>
      </c>
      <c r="AW336" s="12" t="s">
        <v>37</v>
      </c>
      <c r="AX336" s="12" t="s">
        <v>73</v>
      </c>
      <c r="AY336" s="249" t="s">
        <v>161</v>
      </c>
    </row>
    <row r="337" spans="2:51" s="14" customFormat="1" ht="13.5">
      <c r="B337" s="261"/>
      <c r="C337" s="262"/>
      <c r="D337" s="230" t="s">
        <v>170</v>
      </c>
      <c r="E337" s="263" t="s">
        <v>21</v>
      </c>
      <c r="F337" s="264" t="s">
        <v>176</v>
      </c>
      <c r="G337" s="262"/>
      <c r="H337" s="265">
        <v>18</v>
      </c>
      <c r="I337" s="266"/>
      <c r="J337" s="262"/>
      <c r="K337" s="262"/>
      <c r="L337" s="267"/>
      <c r="M337" s="268"/>
      <c r="N337" s="269"/>
      <c r="O337" s="269"/>
      <c r="P337" s="269"/>
      <c r="Q337" s="269"/>
      <c r="R337" s="269"/>
      <c r="S337" s="269"/>
      <c r="T337" s="270"/>
      <c r="AT337" s="271" t="s">
        <v>170</v>
      </c>
      <c r="AU337" s="271" t="s">
        <v>87</v>
      </c>
      <c r="AV337" s="14" t="s">
        <v>168</v>
      </c>
      <c r="AW337" s="14" t="s">
        <v>37</v>
      </c>
      <c r="AX337" s="14" t="s">
        <v>78</v>
      </c>
      <c r="AY337" s="271" t="s">
        <v>161</v>
      </c>
    </row>
    <row r="338" spans="2:65" s="1" customFormat="1" ht="25.5" customHeight="1">
      <c r="B338" s="46"/>
      <c r="C338" s="216" t="s">
        <v>445</v>
      </c>
      <c r="D338" s="216" t="s">
        <v>163</v>
      </c>
      <c r="E338" s="217" t="s">
        <v>446</v>
      </c>
      <c r="F338" s="218" t="s">
        <v>447</v>
      </c>
      <c r="G338" s="219" t="s">
        <v>179</v>
      </c>
      <c r="H338" s="220">
        <v>7940.3</v>
      </c>
      <c r="I338" s="221"/>
      <c r="J338" s="222">
        <f>ROUND(I338*H338,2)</f>
        <v>0</v>
      </c>
      <c r="K338" s="218" t="s">
        <v>180</v>
      </c>
      <c r="L338" s="72"/>
      <c r="M338" s="223" t="s">
        <v>21</v>
      </c>
      <c r="N338" s="224" t="s">
        <v>44</v>
      </c>
      <c r="O338" s="47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AR338" s="24" t="s">
        <v>168</v>
      </c>
      <c r="AT338" s="24" t="s">
        <v>163</v>
      </c>
      <c r="AU338" s="24" t="s">
        <v>87</v>
      </c>
      <c r="AY338" s="24" t="s">
        <v>161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24" t="s">
        <v>78</v>
      </c>
      <c r="BK338" s="227">
        <f>ROUND(I338*H338,2)</f>
        <v>0</v>
      </c>
      <c r="BL338" s="24" t="s">
        <v>168</v>
      </c>
      <c r="BM338" s="24" t="s">
        <v>448</v>
      </c>
    </row>
    <row r="339" spans="2:51" s="11" customFormat="1" ht="13.5">
      <c r="B339" s="228"/>
      <c r="C339" s="229"/>
      <c r="D339" s="230" t="s">
        <v>170</v>
      </c>
      <c r="E339" s="231" t="s">
        <v>21</v>
      </c>
      <c r="F339" s="232" t="s">
        <v>449</v>
      </c>
      <c r="G339" s="229"/>
      <c r="H339" s="231" t="s">
        <v>21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170</v>
      </c>
      <c r="AU339" s="238" t="s">
        <v>87</v>
      </c>
      <c r="AV339" s="11" t="s">
        <v>78</v>
      </c>
      <c r="AW339" s="11" t="s">
        <v>37</v>
      </c>
      <c r="AX339" s="11" t="s">
        <v>73</v>
      </c>
      <c r="AY339" s="238" t="s">
        <v>161</v>
      </c>
    </row>
    <row r="340" spans="2:51" s="12" customFormat="1" ht="13.5">
      <c r="B340" s="239"/>
      <c r="C340" s="240"/>
      <c r="D340" s="230" t="s">
        <v>170</v>
      </c>
      <c r="E340" s="241" t="s">
        <v>21</v>
      </c>
      <c r="F340" s="242" t="s">
        <v>450</v>
      </c>
      <c r="G340" s="240"/>
      <c r="H340" s="243">
        <v>8.4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AT340" s="249" t="s">
        <v>170</v>
      </c>
      <c r="AU340" s="249" t="s">
        <v>87</v>
      </c>
      <c r="AV340" s="12" t="s">
        <v>87</v>
      </c>
      <c r="AW340" s="12" t="s">
        <v>37</v>
      </c>
      <c r="AX340" s="12" t="s">
        <v>73</v>
      </c>
      <c r="AY340" s="249" t="s">
        <v>161</v>
      </c>
    </row>
    <row r="341" spans="2:51" s="12" customFormat="1" ht="13.5">
      <c r="B341" s="239"/>
      <c r="C341" s="240"/>
      <c r="D341" s="230" t="s">
        <v>170</v>
      </c>
      <c r="E341" s="241" t="s">
        <v>21</v>
      </c>
      <c r="F341" s="242" t="s">
        <v>451</v>
      </c>
      <c r="G341" s="240"/>
      <c r="H341" s="243">
        <v>8.4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AT341" s="249" t="s">
        <v>170</v>
      </c>
      <c r="AU341" s="249" t="s">
        <v>87</v>
      </c>
      <c r="AV341" s="12" t="s">
        <v>87</v>
      </c>
      <c r="AW341" s="12" t="s">
        <v>37</v>
      </c>
      <c r="AX341" s="12" t="s">
        <v>73</v>
      </c>
      <c r="AY341" s="249" t="s">
        <v>161</v>
      </c>
    </row>
    <row r="342" spans="2:51" s="12" customFormat="1" ht="13.5">
      <c r="B342" s="239"/>
      <c r="C342" s="240"/>
      <c r="D342" s="230" t="s">
        <v>170</v>
      </c>
      <c r="E342" s="241" t="s">
        <v>21</v>
      </c>
      <c r="F342" s="242" t="s">
        <v>452</v>
      </c>
      <c r="G342" s="240"/>
      <c r="H342" s="243">
        <v>8.4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AT342" s="249" t="s">
        <v>170</v>
      </c>
      <c r="AU342" s="249" t="s">
        <v>87</v>
      </c>
      <c r="AV342" s="12" t="s">
        <v>87</v>
      </c>
      <c r="AW342" s="12" t="s">
        <v>37</v>
      </c>
      <c r="AX342" s="12" t="s">
        <v>73</v>
      </c>
      <c r="AY342" s="249" t="s">
        <v>161</v>
      </c>
    </row>
    <row r="343" spans="2:51" s="12" customFormat="1" ht="13.5">
      <c r="B343" s="239"/>
      <c r="C343" s="240"/>
      <c r="D343" s="230" t="s">
        <v>170</v>
      </c>
      <c r="E343" s="241" t="s">
        <v>21</v>
      </c>
      <c r="F343" s="242" t="s">
        <v>453</v>
      </c>
      <c r="G343" s="240"/>
      <c r="H343" s="243">
        <v>8.4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170</v>
      </c>
      <c r="AU343" s="249" t="s">
        <v>87</v>
      </c>
      <c r="AV343" s="12" t="s">
        <v>87</v>
      </c>
      <c r="AW343" s="12" t="s">
        <v>37</v>
      </c>
      <c r="AX343" s="12" t="s">
        <v>73</v>
      </c>
      <c r="AY343" s="249" t="s">
        <v>161</v>
      </c>
    </row>
    <row r="344" spans="2:51" s="12" customFormat="1" ht="13.5">
      <c r="B344" s="239"/>
      <c r="C344" s="240"/>
      <c r="D344" s="230" t="s">
        <v>170</v>
      </c>
      <c r="E344" s="241" t="s">
        <v>21</v>
      </c>
      <c r="F344" s="242" t="s">
        <v>454</v>
      </c>
      <c r="G344" s="240"/>
      <c r="H344" s="243">
        <v>8.4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AT344" s="249" t="s">
        <v>170</v>
      </c>
      <c r="AU344" s="249" t="s">
        <v>87</v>
      </c>
      <c r="AV344" s="12" t="s">
        <v>87</v>
      </c>
      <c r="AW344" s="12" t="s">
        <v>37</v>
      </c>
      <c r="AX344" s="12" t="s">
        <v>73</v>
      </c>
      <c r="AY344" s="249" t="s">
        <v>161</v>
      </c>
    </row>
    <row r="345" spans="2:51" s="12" customFormat="1" ht="13.5">
      <c r="B345" s="239"/>
      <c r="C345" s="240"/>
      <c r="D345" s="230" t="s">
        <v>170</v>
      </c>
      <c r="E345" s="241" t="s">
        <v>21</v>
      </c>
      <c r="F345" s="242" t="s">
        <v>455</v>
      </c>
      <c r="G345" s="240"/>
      <c r="H345" s="243">
        <v>9.8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AT345" s="249" t="s">
        <v>170</v>
      </c>
      <c r="AU345" s="249" t="s">
        <v>87</v>
      </c>
      <c r="AV345" s="12" t="s">
        <v>87</v>
      </c>
      <c r="AW345" s="12" t="s">
        <v>37</v>
      </c>
      <c r="AX345" s="12" t="s">
        <v>73</v>
      </c>
      <c r="AY345" s="249" t="s">
        <v>161</v>
      </c>
    </row>
    <row r="346" spans="2:51" s="12" customFormat="1" ht="13.5">
      <c r="B346" s="239"/>
      <c r="C346" s="240"/>
      <c r="D346" s="230" t="s">
        <v>170</v>
      </c>
      <c r="E346" s="241" t="s">
        <v>21</v>
      </c>
      <c r="F346" s="242" t="s">
        <v>456</v>
      </c>
      <c r="G346" s="240"/>
      <c r="H346" s="243">
        <v>8.4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AT346" s="249" t="s">
        <v>170</v>
      </c>
      <c r="AU346" s="249" t="s">
        <v>87</v>
      </c>
      <c r="AV346" s="12" t="s">
        <v>87</v>
      </c>
      <c r="AW346" s="12" t="s">
        <v>37</v>
      </c>
      <c r="AX346" s="12" t="s">
        <v>73</v>
      </c>
      <c r="AY346" s="249" t="s">
        <v>161</v>
      </c>
    </row>
    <row r="347" spans="2:51" s="12" customFormat="1" ht="13.5">
      <c r="B347" s="239"/>
      <c r="C347" s="240"/>
      <c r="D347" s="230" t="s">
        <v>170</v>
      </c>
      <c r="E347" s="241" t="s">
        <v>21</v>
      </c>
      <c r="F347" s="242" t="s">
        <v>457</v>
      </c>
      <c r="G347" s="240"/>
      <c r="H347" s="243">
        <v>8.4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170</v>
      </c>
      <c r="AU347" s="249" t="s">
        <v>87</v>
      </c>
      <c r="AV347" s="12" t="s">
        <v>87</v>
      </c>
      <c r="AW347" s="12" t="s">
        <v>37</v>
      </c>
      <c r="AX347" s="12" t="s">
        <v>73</v>
      </c>
      <c r="AY347" s="249" t="s">
        <v>161</v>
      </c>
    </row>
    <row r="348" spans="2:51" s="12" customFormat="1" ht="13.5">
      <c r="B348" s="239"/>
      <c r="C348" s="240"/>
      <c r="D348" s="230" t="s">
        <v>170</v>
      </c>
      <c r="E348" s="241" t="s">
        <v>21</v>
      </c>
      <c r="F348" s="242" t="s">
        <v>458</v>
      </c>
      <c r="G348" s="240"/>
      <c r="H348" s="243">
        <v>8.4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AT348" s="249" t="s">
        <v>170</v>
      </c>
      <c r="AU348" s="249" t="s">
        <v>87</v>
      </c>
      <c r="AV348" s="12" t="s">
        <v>87</v>
      </c>
      <c r="AW348" s="12" t="s">
        <v>37</v>
      </c>
      <c r="AX348" s="12" t="s">
        <v>73</v>
      </c>
      <c r="AY348" s="249" t="s">
        <v>161</v>
      </c>
    </row>
    <row r="349" spans="2:51" s="12" customFormat="1" ht="13.5">
      <c r="B349" s="239"/>
      <c r="C349" s="240"/>
      <c r="D349" s="230" t="s">
        <v>170</v>
      </c>
      <c r="E349" s="241" t="s">
        <v>21</v>
      </c>
      <c r="F349" s="242" t="s">
        <v>459</v>
      </c>
      <c r="G349" s="240"/>
      <c r="H349" s="243">
        <v>8.4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AT349" s="249" t="s">
        <v>170</v>
      </c>
      <c r="AU349" s="249" t="s">
        <v>87</v>
      </c>
      <c r="AV349" s="12" t="s">
        <v>87</v>
      </c>
      <c r="AW349" s="12" t="s">
        <v>37</v>
      </c>
      <c r="AX349" s="12" t="s">
        <v>73</v>
      </c>
      <c r="AY349" s="249" t="s">
        <v>161</v>
      </c>
    </row>
    <row r="350" spans="2:51" s="12" customFormat="1" ht="13.5">
      <c r="B350" s="239"/>
      <c r="C350" s="240"/>
      <c r="D350" s="230" t="s">
        <v>170</v>
      </c>
      <c r="E350" s="241" t="s">
        <v>21</v>
      </c>
      <c r="F350" s="242" t="s">
        <v>460</v>
      </c>
      <c r="G350" s="240"/>
      <c r="H350" s="243">
        <v>8.4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170</v>
      </c>
      <c r="AU350" s="249" t="s">
        <v>87</v>
      </c>
      <c r="AV350" s="12" t="s">
        <v>87</v>
      </c>
      <c r="AW350" s="12" t="s">
        <v>37</v>
      </c>
      <c r="AX350" s="12" t="s">
        <v>73</v>
      </c>
      <c r="AY350" s="249" t="s">
        <v>161</v>
      </c>
    </row>
    <row r="351" spans="2:51" s="13" customFormat="1" ht="13.5">
      <c r="B351" s="250"/>
      <c r="C351" s="251"/>
      <c r="D351" s="230" t="s">
        <v>170</v>
      </c>
      <c r="E351" s="252" t="s">
        <v>21</v>
      </c>
      <c r="F351" s="253" t="s">
        <v>173</v>
      </c>
      <c r="G351" s="251"/>
      <c r="H351" s="254">
        <v>93.8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AT351" s="260" t="s">
        <v>170</v>
      </c>
      <c r="AU351" s="260" t="s">
        <v>87</v>
      </c>
      <c r="AV351" s="13" t="s">
        <v>174</v>
      </c>
      <c r="AW351" s="13" t="s">
        <v>37</v>
      </c>
      <c r="AX351" s="13" t="s">
        <v>73</v>
      </c>
      <c r="AY351" s="260" t="s">
        <v>161</v>
      </c>
    </row>
    <row r="352" spans="2:51" s="11" customFormat="1" ht="13.5">
      <c r="B352" s="228"/>
      <c r="C352" s="229"/>
      <c r="D352" s="230" t="s">
        <v>170</v>
      </c>
      <c r="E352" s="231" t="s">
        <v>21</v>
      </c>
      <c r="F352" s="232" t="s">
        <v>461</v>
      </c>
      <c r="G352" s="229"/>
      <c r="H352" s="231" t="s">
        <v>21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170</v>
      </c>
      <c r="AU352" s="238" t="s">
        <v>87</v>
      </c>
      <c r="AV352" s="11" t="s">
        <v>78</v>
      </c>
      <c r="AW352" s="11" t="s">
        <v>37</v>
      </c>
      <c r="AX352" s="11" t="s">
        <v>73</v>
      </c>
      <c r="AY352" s="238" t="s">
        <v>161</v>
      </c>
    </row>
    <row r="353" spans="2:51" s="12" customFormat="1" ht="13.5">
      <c r="B353" s="239"/>
      <c r="C353" s="240"/>
      <c r="D353" s="230" t="s">
        <v>170</v>
      </c>
      <c r="E353" s="241" t="s">
        <v>21</v>
      </c>
      <c r="F353" s="242" t="s">
        <v>462</v>
      </c>
      <c r="G353" s="240"/>
      <c r="H353" s="243">
        <v>7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170</v>
      </c>
      <c r="AU353" s="249" t="s">
        <v>87</v>
      </c>
      <c r="AV353" s="12" t="s">
        <v>87</v>
      </c>
      <c r="AW353" s="12" t="s">
        <v>37</v>
      </c>
      <c r="AX353" s="12" t="s">
        <v>73</v>
      </c>
      <c r="AY353" s="249" t="s">
        <v>161</v>
      </c>
    </row>
    <row r="354" spans="2:51" s="12" customFormat="1" ht="13.5">
      <c r="B354" s="239"/>
      <c r="C354" s="240"/>
      <c r="D354" s="230" t="s">
        <v>170</v>
      </c>
      <c r="E354" s="241" t="s">
        <v>21</v>
      </c>
      <c r="F354" s="242" t="s">
        <v>463</v>
      </c>
      <c r="G354" s="240"/>
      <c r="H354" s="243">
        <v>7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AT354" s="249" t="s">
        <v>170</v>
      </c>
      <c r="AU354" s="249" t="s">
        <v>87</v>
      </c>
      <c r="AV354" s="12" t="s">
        <v>87</v>
      </c>
      <c r="AW354" s="12" t="s">
        <v>37</v>
      </c>
      <c r="AX354" s="12" t="s">
        <v>73</v>
      </c>
      <c r="AY354" s="249" t="s">
        <v>161</v>
      </c>
    </row>
    <row r="355" spans="2:51" s="12" customFormat="1" ht="13.5">
      <c r="B355" s="239"/>
      <c r="C355" s="240"/>
      <c r="D355" s="230" t="s">
        <v>170</v>
      </c>
      <c r="E355" s="241" t="s">
        <v>21</v>
      </c>
      <c r="F355" s="242" t="s">
        <v>464</v>
      </c>
      <c r="G355" s="240"/>
      <c r="H355" s="243">
        <v>9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AT355" s="249" t="s">
        <v>170</v>
      </c>
      <c r="AU355" s="249" t="s">
        <v>87</v>
      </c>
      <c r="AV355" s="12" t="s">
        <v>87</v>
      </c>
      <c r="AW355" s="12" t="s">
        <v>37</v>
      </c>
      <c r="AX355" s="12" t="s">
        <v>73</v>
      </c>
      <c r="AY355" s="249" t="s">
        <v>161</v>
      </c>
    </row>
    <row r="356" spans="2:51" s="12" customFormat="1" ht="13.5">
      <c r="B356" s="239"/>
      <c r="C356" s="240"/>
      <c r="D356" s="230" t="s">
        <v>170</v>
      </c>
      <c r="E356" s="241" t="s">
        <v>21</v>
      </c>
      <c r="F356" s="242" t="s">
        <v>465</v>
      </c>
      <c r="G356" s="240"/>
      <c r="H356" s="243">
        <v>7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AT356" s="249" t="s">
        <v>170</v>
      </c>
      <c r="AU356" s="249" t="s">
        <v>87</v>
      </c>
      <c r="AV356" s="12" t="s">
        <v>87</v>
      </c>
      <c r="AW356" s="12" t="s">
        <v>37</v>
      </c>
      <c r="AX356" s="12" t="s">
        <v>73</v>
      </c>
      <c r="AY356" s="249" t="s">
        <v>161</v>
      </c>
    </row>
    <row r="357" spans="2:51" s="12" customFormat="1" ht="13.5">
      <c r="B357" s="239"/>
      <c r="C357" s="240"/>
      <c r="D357" s="230" t="s">
        <v>170</v>
      </c>
      <c r="E357" s="241" t="s">
        <v>21</v>
      </c>
      <c r="F357" s="242" t="s">
        <v>466</v>
      </c>
      <c r="G357" s="240"/>
      <c r="H357" s="243">
        <v>8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AT357" s="249" t="s">
        <v>170</v>
      </c>
      <c r="AU357" s="249" t="s">
        <v>87</v>
      </c>
      <c r="AV357" s="12" t="s">
        <v>87</v>
      </c>
      <c r="AW357" s="12" t="s">
        <v>37</v>
      </c>
      <c r="AX357" s="12" t="s">
        <v>73</v>
      </c>
      <c r="AY357" s="249" t="s">
        <v>161</v>
      </c>
    </row>
    <row r="358" spans="2:51" s="12" customFormat="1" ht="13.5">
      <c r="B358" s="239"/>
      <c r="C358" s="240"/>
      <c r="D358" s="230" t="s">
        <v>170</v>
      </c>
      <c r="E358" s="241" t="s">
        <v>21</v>
      </c>
      <c r="F358" s="242" t="s">
        <v>467</v>
      </c>
      <c r="G358" s="240"/>
      <c r="H358" s="243">
        <v>8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AT358" s="249" t="s">
        <v>170</v>
      </c>
      <c r="AU358" s="249" t="s">
        <v>87</v>
      </c>
      <c r="AV358" s="12" t="s">
        <v>87</v>
      </c>
      <c r="AW358" s="12" t="s">
        <v>37</v>
      </c>
      <c r="AX358" s="12" t="s">
        <v>73</v>
      </c>
      <c r="AY358" s="249" t="s">
        <v>161</v>
      </c>
    </row>
    <row r="359" spans="2:51" s="12" customFormat="1" ht="13.5">
      <c r="B359" s="239"/>
      <c r="C359" s="240"/>
      <c r="D359" s="230" t="s">
        <v>170</v>
      </c>
      <c r="E359" s="241" t="s">
        <v>21</v>
      </c>
      <c r="F359" s="242" t="s">
        <v>468</v>
      </c>
      <c r="G359" s="240"/>
      <c r="H359" s="243">
        <v>8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170</v>
      </c>
      <c r="AU359" s="249" t="s">
        <v>87</v>
      </c>
      <c r="AV359" s="12" t="s">
        <v>87</v>
      </c>
      <c r="AW359" s="12" t="s">
        <v>37</v>
      </c>
      <c r="AX359" s="12" t="s">
        <v>73</v>
      </c>
      <c r="AY359" s="249" t="s">
        <v>161</v>
      </c>
    </row>
    <row r="360" spans="2:51" s="13" customFormat="1" ht="13.5">
      <c r="B360" s="250"/>
      <c r="C360" s="251"/>
      <c r="D360" s="230" t="s">
        <v>170</v>
      </c>
      <c r="E360" s="252" t="s">
        <v>21</v>
      </c>
      <c r="F360" s="253" t="s">
        <v>173</v>
      </c>
      <c r="G360" s="251"/>
      <c r="H360" s="254">
        <v>54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AT360" s="260" t="s">
        <v>170</v>
      </c>
      <c r="AU360" s="260" t="s">
        <v>87</v>
      </c>
      <c r="AV360" s="13" t="s">
        <v>174</v>
      </c>
      <c r="AW360" s="13" t="s">
        <v>37</v>
      </c>
      <c r="AX360" s="13" t="s">
        <v>73</v>
      </c>
      <c r="AY360" s="260" t="s">
        <v>161</v>
      </c>
    </row>
    <row r="361" spans="2:51" s="11" customFormat="1" ht="13.5">
      <c r="B361" s="228"/>
      <c r="C361" s="229"/>
      <c r="D361" s="230" t="s">
        <v>170</v>
      </c>
      <c r="E361" s="231" t="s">
        <v>21</v>
      </c>
      <c r="F361" s="232" t="s">
        <v>469</v>
      </c>
      <c r="G361" s="229"/>
      <c r="H361" s="231" t="s">
        <v>21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170</v>
      </c>
      <c r="AU361" s="238" t="s">
        <v>87</v>
      </c>
      <c r="AV361" s="11" t="s">
        <v>78</v>
      </c>
      <c r="AW361" s="11" t="s">
        <v>37</v>
      </c>
      <c r="AX361" s="11" t="s">
        <v>73</v>
      </c>
      <c r="AY361" s="238" t="s">
        <v>161</v>
      </c>
    </row>
    <row r="362" spans="2:51" s="12" customFormat="1" ht="13.5">
      <c r="B362" s="239"/>
      <c r="C362" s="240"/>
      <c r="D362" s="230" t="s">
        <v>170</v>
      </c>
      <c r="E362" s="241" t="s">
        <v>21</v>
      </c>
      <c r="F362" s="242" t="s">
        <v>470</v>
      </c>
      <c r="G362" s="240"/>
      <c r="H362" s="243">
        <v>4247.5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170</v>
      </c>
      <c r="AU362" s="249" t="s">
        <v>87</v>
      </c>
      <c r="AV362" s="12" t="s">
        <v>87</v>
      </c>
      <c r="AW362" s="12" t="s">
        <v>37</v>
      </c>
      <c r="AX362" s="12" t="s">
        <v>73</v>
      </c>
      <c r="AY362" s="249" t="s">
        <v>161</v>
      </c>
    </row>
    <row r="363" spans="2:51" s="13" customFormat="1" ht="13.5">
      <c r="B363" s="250"/>
      <c r="C363" s="251"/>
      <c r="D363" s="230" t="s">
        <v>170</v>
      </c>
      <c r="E363" s="252" t="s">
        <v>21</v>
      </c>
      <c r="F363" s="253" t="s">
        <v>173</v>
      </c>
      <c r="G363" s="251"/>
      <c r="H363" s="254">
        <v>4247.5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AT363" s="260" t="s">
        <v>170</v>
      </c>
      <c r="AU363" s="260" t="s">
        <v>87</v>
      </c>
      <c r="AV363" s="13" t="s">
        <v>174</v>
      </c>
      <c r="AW363" s="13" t="s">
        <v>37</v>
      </c>
      <c r="AX363" s="13" t="s">
        <v>73</v>
      </c>
      <c r="AY363" s="260" t="s">
        <v>161</v>
      </c>
    </row>
    <row r="364" spans="2:51" s="11" customFormat="1" ht="13.5">
      <c r="B364" s="228"/>
      <c r="C364" s="229"/>
      <c r="D364" s="230" t="s">
        <v>170</v>
      </c>
      <c r="E364" s="231" t="s">
        <v>21</v>
      </c>
      <c r="F364" s="232" t="s">
        <v>471</v>
      </c>
      <c r="G364" s="229"/>
      <c r="H364" s="231" t="s">
        <v>21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170</v>
      </c>
      <c r="AU364" s="238" t="s">
        <v>87</v>
      </c>
      <c r="AV364" s="11" t="s">
        <v>78</v>
      </c>
      <c r="AW364" s="11" t="s">
        <v>37</v>
      </c>
      <c r="AX364" s="11" t="s">
        <v>73</v>
      </c>
      <c r="AY364" s="238" t="s">
        <v>161</v>
      </c>
    </row>
    <row r="365" spans="2:51" s="12" customFormat="1" ht="13.5">
      <c r="B365" s="239"/>
      <c r="C365" s="240"/>
      <c r="D365" s="230" t="s">
        <v>170</v>
      </c>
      <c r="E365" s="241" t="s">
        <v>21</v>
      </c>
      <c r="F365" s="242" t="s">
        <v>472</v>
      </c>
      <c r="G365" s="240"/>
      <c r="H365" s="243">
        <v>20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AT365" s="249" t="s">
        <v>170</v>
      </c>
      <c r="AU365" s="249" t="s">
        <v>87</v>
      </c>
      <c r="AV365" s="12" t="s">
        <v>87</v>
      </c>
      <c r="AW365" s="12" t="s">
        <v>37</v>
      </c>
      <c r="AX365" s="12" t="s">
        <v>73</v>
      </c>
      <c r="AY365" s="249" t="s">
        <v>161</v>
      </c>
    </row>
    <row r="366" spans="2:51" s="12" customFormat="1" ht="13.5">
      <c r="B366" s="239"/>
      <c r="C366" s="240"/>
      <c r="D366" s="230" t="s">
        <v>170</v>
      </c>
      <c r="E366" s="241" t="s">
        <v>21</v>
      </c>
      <c r="F366" s="242" t="s">
        <v>473</v>
      </c>
      <c r="G366" s="240"/>
      <c r="H366" s="243">
        <v>42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AT366" s="249" t="s">
        <v>170</v>
      </c>
      <c r="AU366" s="249" t="s">
        <v>87</v>
      </c>
      <c r="AV366" s="12" t="s">
        <v>87</v>
      </c>
      <c r="AW366" s="12" t="s">
        <v>37</v>
      </c>
      <c r="AX366" s="12" t="s">
        <v>73</v>
      </c>
      <c r="AY366" s="249" t="s">
        <v>161</v>
      </c>
    </row>
    <row r="367" spans="2:51" s="12" customFormat="1" ht="13.5">
      <c r="B367" s="239"/>
      <c r="C367" s="240"/>
      <c r="D367" s="230" t="s">
        <v>170</v>
      </c>
      <c r="E367" s="241" t="s">
        <v>21</v>
      </c>
      <c r="F367" s="242" t="s">
        <v>474</v>
      </c>
      <c r="G367" s="240"/>
      <c r="H367" s="243">
        <v>49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170</v>
      </c>
      <c r="AU367" s="249" t="s">
        <v>87</v>
      </c>
      <c r="AV367" s="12" t="s">
        <v>87</v>
      </c>
      <c r="AW367" s="12" t="s">
        <v>37</v>
      </c>
      <c r="AX367" s="12" t="s">
        <v>73</v>
      </c>
      <c r="AY367" s="249" t="s">
        <v>161</v>
      </c>
    </row>
    <row r="368" spans="2:51" s="12" customFormat="1" ht="13.5">
      <c r="B368" s="239"/>
      <c r="C368" s="240"/>
      <c r="D368" s="230" t="s">
        <v>170</v>
      </c>
      <c r="E368" s="241" t="s">
        <v>21</v>
      </c>
      <c r="F368" s="242" t="s">
        <v>475</v>
      </c>
      <c r="G368" s="240"/>
      <c r="H368" s="243">
        <v>21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AT368" s="249" t="s">
        <v>170</v>
      </c>
      <c r="AU368" s="249" t="s">
        <v>87</v>
      </c>
      <c r="AV368" s="12" t="s">
        <v>87</v>
      </c>
      <c r="AW368" s="12" t="s">
        <v>37</v>
      </c>
      <c r="AX368" s="12" t="s">
        <v>73</v>
      </c>
      <c r="AY368" s="249" t="s">
        <v>161</v>
      </c>
    </row>
    <row r="369" spans="2:51" s="12" customFormat="1" ht="13.5">
      <c r="B369" s="239"/>
      <c r="C369" s="240"/>
      <c r="D369" s="230" t="s">
        <v>170</v>
      </c>
      <c r="E369" s="241" t="s">
        <v>21</v>
      </c>
      <c r="F369" s="242" t="s">
        <v>476</v>
      </c>
      <c r="G369" s="240"/>
      <c r="H369" s="243">
        <v>20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AT369" s="249" t="s">
        <v>170</v>
      </c>
      <c r="AU369" s="249" t="s">
        <v>87</v>
      </c>
      <c r="AV369" s="12" t="s">
        <v>87</v>
      </c>
      <c r="AW369" s="12" t="s">
        <v>37</v>
      </c>
      <c r="AX369" s="12" t="s">
        <v>73</v>
      </c>
      <c r="AY369" s="249" t="s">
        <v>161</v>
      </c>
    </row>
    <row r="370" spans="2:51" s="12" customFormat="1" ht="13.5">
      <c r="B370" s="239"/>
      <c r="C370" s="240"/>
      <c r="D370" s="230" t="s">
        <v>170</v>
      </c>
      <c r="E370" s="241" t="s">
        <v>21</v>
      </c>
      <c r="F370" s="242" t="s">
        <v>477</v>
      </c>
      <c r="G370" s="240"/>
      <c r="H370" s="243">
        <v>64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AT370" s="249" t="s">
        <v>170</v>
      </c>
      <c r="AU370" s="249" t="s">
        <v>87</v>
      </c>
      <c r="AV370" s="12" t="s">
        <v>87</v>
      </c>
      <c r="AW370" s="12" t="s">
        <v>37</v>
      </c>
      <c r="AX370" s="12" t="s">
        <v>73</v>
      </c>
      <c r="AY370" s="249" t="s">
        <v>161</v>
      </c>
    </row>
    <row r="371" spans="2:51" s="12" customFormat="1" ht="13.5">
      <c r="B371" s="239"/>
      <c r="C371" s="240"/>
      <c r="D371" s="230" t="s">
        <v>170</v>
      </c>
      <c r="E371" s="241" t="s">
        <v>21</v>
      </c>
      <c r="F371" s="242" t="s">
        <v>478</v>
      </c>
      <c r="G371" s="240"/>
      <c r="H371" s="243">
        <v>21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AT371" s="249" t="s">
        <v>170</v>
      </c>
      <c r="AU371" s="249" t="s">
        <v>87</v>
      </c>
      <c r="AV371" s="12" t="s">
        <v>87</v>
      </c>
      <c r="AW371" s="12" t="s">
        <v>37</v>
      </c>
      <c r="AX371" s="12" t="s">
        <v>73</v>
      </c>
      <c r="AY371" s="249" t="s">
        <v>161</v>
      </c>
    </row>
    <row r="372" spans="2:51" s="12" customFormat="1" ht="13.5">
      <c r="B372" s="239"/>
      <c r="C372" s="240"/>
      <c r="D372" s="230" t="s">
        <v>170</v>
      </c>
      <c r="E372" s="241" t="s">
        <v>21</v>
      </c>
      <c r="F372" s="242" t="s">
        <v>479</v>
      </c>
      <c r="G372" s="240"/>
      <c r="H372" s="243">
        <v>48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AT372" s="249" t="s">
        <v>170</v>
      </c>
      <c r="AU372" s="249" t="s">
        <v>87</v>
      </c>
      <c r="AV372" s="12" t="s">
        <v>87</v>
      </c>
      <c r="AW372" s="12" t="s">
        <v>37</v>
      </c>
      <c r="AX372" s="12" t="s">
        <v>73</v>
      </c>
      <c r="AY372" s="249" t="s">
        <v>161</v>
      </c>
    </row>
    <row r="373" spans="2:51" s="12" customFormat="1" ht="13.5">
      <c r="B373" s="239"/>
      <c r="C373" s="240"/>
      <c r="D373" s="230" t="s">
        <v>170</v>
      </c>
      <c r="E373" s="241" t="s">
        <v>21</v>
      </c>
      <c r="F373" s="242" t="s">
        <v>480</v>
      </c>
      <c r="G373" s="240"/>
      <c r="H373" s="243">
        <v>49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AT373" s="249" t="s">
        <v>170</v>
      </c>
      <c r="AU373" s="249" t="s">
        <v>87</v>
      </c>
      <c r="AV373" s="12" t="s">
        <v>87</v>
      </c>
      <c r="AW373" s="12" t="s">
        <v>37</v>
      </c>
      <c r="AX373" s="12" t="s">
        <v>73</v>
      </c>
      <c r="AY373" s="249" t="s">
        <v>161</v>
      </c>
    </row>
    <row r="374" spans="2:51" s="12" customFormat="1" ht="13.5">
      <c r="B374" s="239"/>
      <c r="C374" s="240"/>
      <c r="D374" s="230" t="s">
        <v>170</v>
      </c>
      <c r="E374" s="241" t="s">
        <v>21</v>
      </c>
      <c r="F374" s="242" t="s">
        <v>481</v>
      </c>
      <c r="G374" s="240"/>
      <c r="H374" s="243">
        <v>36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170</v>
      </c>
      <c r="AU374" s="249" t="s">
        <v>87</v>
      </c>
      <c r="AV374" s="12" t="s">
        <v>87</v>
      </c>
      <c r="AW374" s="12" t="s">
        <v>37</v>
      </c>
      <c r="AX374" s="12" t="s">
        <v>73</v>
      </c>
      <c r="AY374" s="249" t="s">
        <v>161</v>
      </c>
    </row>
    <row r="375" spans="2:51" s="12" customFormat="1" ht="13.5">
      <c r="B375" s="239"/>
      <c r="C375" s="240"/>
      <c r="D375" s="230" t="s">
        <v>170</v>
      </c>
      <c r="E375" s="241" t="s">
        <v>21</v>
      </c>
      <c r="F375" s="242" t="s">
        <v>482</v>
      </c>
      <c r="G375" s="240"/>
      <c r="H375" s="243">
        <v>123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AT375" s="249" t="s">
        <v>170</v>
      </c>
      <c r="AU375" s="249" t="s">
        <v>87</v>
      </c>
      <c r="AV375" s="12" t="s">
        <v>87</v>
      </c>
      <c r="AW375" s="12" t="s">
        <v>37</v>
      </c>
      <c r="AX375" s="12" t="s">
        <v>73</v>
      </c>
      <c r="AY375" s="249" t="s">
        <v>161</v>
      </c>
    </row>
    <row r="376" spans="2:51" s="12" customFormat="1" ht="13.5">
      <c r="B376" s="239"/>
      <c r="C376" s="240"/>
      <c r="D376" s="230" t="s">
        <v>170</v>
      </c>
      <c r="E376" s="241" t="s">
        <v>21</v>
      </c>
      <c r="F376" s="242" t="s">
        <v>483</v>
      </c>
      <c r="G376" s="240"/>
      <c r="H376" s="243">
        <v>77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AT376" s="249" t="s">
        <v>170</v>
      </c>
      <c r="AU376" s="249" t="s">
        <v>87</v>
      </c>
      <c r="AV376" s="12" t="s">
        <v>87</v>
      </c>
      <c r="AW376" s="12" t="s">
        <v>37</v>
      </c>
      <c r="AX376" s="12" t="s">
        <v>73</v>
      </c>
      <c r="AY376" s="249" t="s">
        <v>161</v>
      </c>
    </row>
    <row r="377" spans="2:51" s="12" customFormat="1" ht="13.5">
      <c r="B377" s="239"/>
      <c r="C377" s="240"/>
      <c r="D377" s="230" t="s">
        <v>170</v>
      </c>
      <c r="E377" s="241" t="s">
        <v>21</v>
      </c>
      <c r="F377" s="242" t="s">
        <v>484</v>
      </c>
      <c r="G377" s="240"/>
      <c r="H377" s="243">
        <v>37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AT377" s="249" t="s">
        <v>170</v>
      </c>
      <c r="AU377" s="249" t="s">
        <v>87</v>
      </c>
      <c r="AV377" s="12" t="s">
        <v>87</v>
      </c>
      <c r="AW377" s="12" t="s">
        <v>37</v>
      </c>
      <c r="AX377" s="12" t="s">
        <v>73</v>
      </c>
      <c r="AY377" s="249" t="s">
        <v>161</v>
      </c>
    </row>
    <row r="378" spans="2:51" s="12" customFormat="1" ht="13.5">
      <c r="B378" s="239"/>
      <c r="C378" s="240"/>
      <c r="D378" s="230" t="s">
        <v>170</v>
      </c>
      <c r="E378" s="241" t="s">
        <v>21</v>
      </c>
      <c r="F378" s="242" t="s">
        <v>485</v>
      </c>
      <c r="G378" s="240"/>
      <c r="H378" s="243">
        <v>57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AT378" s="249" t="s">
        <v>170</v>
      </c>
      <c r="AU378" s="249" t="s">
        <v>87</v>
      </c>
      <c r="AV378" s="12" t="s">
        <v>87</v>
      </c>
      <c r="AW378" s="12" t="s">
        <v>37</v>
      </c>
      <c r="AX378" s="12" t="s">
        <v>73</v>
      </c>
      <c r="AY378" s="249" t="s">
        <v>161</v>
      </c>
    </row>
    <row r="379" spans="2:51" s="12" customFormat="1" ht="13.5">
      <c r="B379" s="239"/>
      <c r="C379" s="240"/>
      <c r="D379" s="230" t="s">
        <v>170</v>
      </c>
      <c r="E379" s="241" t="s">
        <v>21</v>
      </c>
      <c r="F379" s="242" t="s">
        <v>486</v>
      </c>
      <c r="G379" s="240"/>
      <c r="H379" s="243">
        <v>162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AT379" s="249" t="s">
        <v>170</v>
      </c>
      <c r="AU379" s="249" t="s">
        <v>87</v>
      </c>
      <c r="AV379" s="12" t="s">
        <v>87</v>
      </c>
      <c r="AW379" s="12" t="s">
        <v>37</v>
      </c>
      <c r="AX379" s="12" t="s">
        <v>73</v>
      </c>
      <c r="AY379" s="249" t="s">
        <v>161</v>
      </c>
    </row>
    <row r="380" spans="2:51" s="12" customFormat="1" ht="13.5">
      <c r="B380" s="239"/>
      <c r="C380" s="240"/>
      <c r="D380" s="230" t="s">
        <v>170</v>
      </c>
      <c r="E380" s="241" t="s">
        <v>21</v>
      </c>
      <c r="F380" s="242" t="s">
        <v>487</v>
      </c>
      <c r="G380" s="240"/>
      <c r="H380" s="243">
        <v>21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AT380" s="249" t="s">
        <v>170</v>
      </c>
      <c r="AU380" s="249" t="s">
        <v>87</v>
      </c>
      <c r="AV380" s="12" t="s">
        <v>87</v>
      </c>
      <c r="AW380" s="12" t="s">
        <v>37</v>
      </c>
      <c r="AX380" s="12" t="s">
        <v>73</v>
      </c>
      <c r="AY380" s="249" t="s">
        <v>161</v>
      </c>
    </row>
    <row r="381" spans="2:51" s="12" customFormat="1" ht="13.5">
      <c r="B381" s="239"/>
      <c r="C381" s="240"/>
      <c r="D381" s="230" t="s">
        <v>170</v>
      </c>
      <c r="E381" s="241" t="s">
        <v>21</v>
      </c>
      <c r="F381" s="242" t="s">
        <v>488</v>
      </c>
      <c r="G381" s="240"/>
      <c r="H381" s="243">
        <v>21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AT381" s="249" t="s">
        <v>170</v>
      </c>
      <c r="AU381" s="249" t="s">
        <v>87</v>
      </c>
      <c r="AV381" s="12" t="s">
        <v>87</v>
      </c>
      <c r="AW381" s="12" t="s">
        <v>37</v>
      </c>
      <c r="AX381" s="12" t="s">
        <v>73</v>
      </c>
      <c r="AY381" s="249" t="s">
        <v>161</v>
      </c>
    </row>
    <row r="382" spans="2:51" s="12" customFormat="1" ht="13.5">
      <c r="B382" s="239"/>
      <c r="C382" s="240"/>
      <c r="D382" s="230" t="s">
        <v>170</v>
      </c>
      <c r="E382" s="241" t="s">
        <v>21</v>
      </c>
      <c r="F382" s="242" t="s">
        <v>489</v>
      </c>
      <c r="G382" s="240"/>
      <c r="H382" s="243">
        <v>74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AT382" s="249" t="s">
        <v>170</v>
      </c>
      <c r="AU382" s="249" t="s">
        <v>87</v>
      </c>
      <c r="AV382" s="12" t="s">
        <v>87</v>
      </c>
      <c r="AW382" s="12" t="s">
        <v>37</v>
      </c>
      <c r="AX382" s="12" t="s">
        <v>73</v>
      </c>
      <c r="AY382" s="249" t="s">
        <v>161</v>
      </c>
    </row>
    <row r="383" spans="2:51" s="12" customFormat="1" ht="13.5">
      <c r="B383" s="239"/>
      <c r="C383" s="240"/>
      <c r="D383" s="230" t="s">
        <v>170</v>
      </c>
      <c r="E383" s="241" t="s">
        <v>21</v>
      </c>
      <c r="F383" s="242" t="s">
        <v>490</v>
      </c>
      <c r="G383" s="240"/>
      <c r="H383" s="243">
        <v>21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AT383" s="249" t="s">
        <v>170</v>
      </c>
      <c r="AU383" s="249" t="s">
        <v>87</v>
      </c>
      <c r="AV383" s="12" t="s">
        <v>87</v>
      </c>
      <c r="AW383" s="12" t="s">
        <v>37</v>
      </c>
      <c r="AX383" s="12" t="s">
        <v>73</v>
      </c>
      <c r="AY383" s="249" t="s">
        <v>161</v>
      </c>
    </row>
    <row r="384" spans="2:51" s="12" customFormat="1" ht="13.5">
      <c r="B384" s="239"/>
      <c r="C384" s="240"/>
      <c r="D384" s="230" t="s">
        <v>170</v>
      </c>
      <c r="E384" s="241" t="s">
        <v>21</v>
      </c>
      <c r="F384" s="242" t="s">
        <v>491</v>
      </c>
      <c r="G384" s="240"/>
      <c r="H384" s="243">
        <v>35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AT384" s="249" t="s">
        <v>170</v>
      </c>
      <c r="AU384" s="249" t="s">
        <v>87</v>
      </c>
      <c r="AV384" s="12" t="s">
        <v>87</v>
      </c>
      <c r="AW384" s="12" t="s">
        <v>37</v>
      </c>
      <c r="AX384" s="12" t="s">
        <v>73</v>
      </c>
      <c r="AY384" s="249" t="s">
        <v>161</v>
      </c>
    </row>
    <row r="385" spans="2:51" s="12" customFormat="1" ht="13.5">
      <c r="B385" s="239"/>
      <c r="C385" s="240"/>
      <c r="D385" s="230" t="s">
        <v>170</v>
      </c>
      <c r="E385" s="241" t="s">
        <v>21</v>
      </c>
      <c r="F385" s="242" t="s">
        <v>492</v>
      </c>
      <c r="G385" s="240"/>
      <c r="H385" s="243">
        <v>46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AT385" s="249" t="s">
        <v>170</v>
      </c>
      <c r="AU385" s="249" t="s">
        <v>87</v>
      </c>
      <c r="AV385" s="12" t="s">
        <v>87</v>
      </c>
      <c r="AW385" s="12" t="s">
        <v>37</v>
      </c>
      <c r="AX385" s="12" t="s">
        <v>73</v>
      </c>
      <c r="AY385" s="249" t="s">
        <v>161</v>
      </c>
    </row>
    <row r="386" spans="2:51" s="12" customFormat="1" ht="13.5">
      <c r="B386" s="239"/>
      <c r="C386" s="240"/>
      <c r="D386" s="230" t="s">
        <v>170</v>
      </c>
      <c r="E386" s="241" t="s">
        <v>21</v>
      </c>
      <c r="F386" s="242" t="s">
        <v>493</v>
      </c>
      <c r="G386" s="240"/>
      <c r="H386" s="243">
        <v>89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170</v>
      </c>
      <c r="AU386" s="249" t="s">
        <v>87</v>
      </c>
      <c r="AV386" s="12" t="s">
        <v>87</v>
      </c>
      <c r="AW386" s="12" t="s">
        <v>37</v>
      </c>
      <c r="AX386" s="12" t="s">
        <v>73</v>
      </c>
      <c r="AY386" s="249" t="s">
        <v>161</v>
      </c>
    </row>
    <row r="387" spans="2:51" s="12" customFormat="1" ht="13.5">
      <c r="B387" s="239"/>
      <c r="C387" s="240"/>
      <c r="D387" s="230" t="s">
        <v>170</v>
      </c>
      <c r="E387" s="241" t="s">
        <v>21</v>
      </c>
      <c r="F387" s="242" t="s">
        <v>494</v>
      </c>
      <c r="G387" s="240"/>
      <c r="H387" s="243">
        <v>33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AT387" s="249" t="s">
        <v>170</v>
      </c>
      <c r="AU387" s="249" t="s">
        <v>87</v>
      </c>
      <c r="AV387" s="12" t="s">
        <v>87</v>
      </c>
      <c r="AW387" s="12" t="s">
        <v>37</v>
      </c>
      <c r="AX387" s="12" t="s">
        <v>73</v>
      </c>
      <c r="AY387" s="249" t="s">
        <v>161</v>
      </c>
    </row>
    <row r="388" spans="2:51" s="12" customFormat="1" ht="13.5">
      <c r="B388" s="239"/>
      <c r="C388" s="240"/>
      <c r="D388" s="230" t="s">
        <v>170</v>
      </c>
      <c r="E388" s="241" t="s">
        <v>21</v>
      </c>
      <c r="F388" s="242" t="s">
        <v>495</v>
      </c>
      <c r="G388" s="240"/>
      <c r="H388" s="243">
        <v>31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AT388" s="249" t="s">
        <v>170</v>
      </c>
      <c r="AU388" s="249" t="s">
        <v>87</v>
      </c>
      <c r="AV388" s="12" t="s">
        <v>87</v>
      </c>
      <c r="AW388" s="12" t="s">
        <v>37</v>
      </c>
      <c r="AX388" s="12" t="s">
        <v>73</v>
      </c>
      <c r="AY388" s="249" t="s">
        <v>161</v>
      </c>
    </row>
    <row r="389" spans="2:51" s="13" customFormat="1" ht="13.5">
      <c r="B389" s="250"/>
      <c r="C389" s="251"/>
      <c r="D389" s="230" t="s">
        <v>170</v>
      </c>
      <c r="E389" s="252" t="s">
        <v>21</v>
      </c>
      <c r="F389" s="253" t="s">
        <v>173</v>
      </c>
      <c r="G389" s="251"/>
      <c r="H389" s="254">
        <v>1197</v>
      </c>
      <c r="I389" s="255"/>
      <c r="J389" s="251"/>
      <c r="K389" s="251"/>
      <c r="L389" s="256"/>
      <c r="M389" s="257"/>
      <c r="N389" s="258"/>
      <c r="O389" s="258"/>
      <c r="P389" s="258"/>
      <c r="Q389" s="258"/>
      <c r="R389" s="258"/>
      <c r="S389" s="258"/>
      <c r="T389" s="259"/>
      <c r="AT389" s="260" t="s">
        <v>170</v>
      </c>
      <c r="AU389" s="260" t="s">
        <v>87</v>
      </c>
      <c r="AV389" s="13" t="s">
        <v>174</v>
      </c>
      <c r="AW389" s="13" t="s">
        <v>37</v>
      </c>
      <c r="AX389" s="13" t="s">
        <v>73</v>
      </c>
      <c r="AY389" s="260" t="s">
        <v>161</v>
      </c>
    </row>
    <row r="390" spans="2:51" s="11" customFormat="1" ht="13.5">
      <c r="B390" s="228"/>
      <c r="C390" s="229"/>
      <c r="D390" s="230" t="s">
        <v>170</v>
      </c>
      <c r="E390" s="231" t="s">
        <v>21</v>
      </c>
      <c r="F390" s="232" t="s">
        <v>496</v>
      </c>
      <c r="G390" s="229"/>
      <c r="H390" s="231" t="s">
        <v>21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170</v>
      </c>
      <c r="AU390" s="238" t="s">
        <v>87</v>
      </c>
      <c r="AV390" s="11" t="s">
        <v>78</v>
      </c>
      <c r="AW390" s="11" t="s">
        <v>37</v>
      </c>
      <c r="AX390" s="11" t="s">
        <v>73</v>
      </c>
      <c r="AY390" s="238" t="s">
        <v>161</v>
      </c>
    </row>
    <row r="391" spans="2:51" s="12" customFormat="1" ht="13.5">
      <c r="B391" s="239"/>
      <c r="C391" s="240"/>
      <c r="D391" s="230" t="s">
        <v>170</v>
      </c>
      <c r="E391" s="241" t="s">
        <v>21</v>
      </c>
      <c r="F391" s="242" t="s">
        <v>497</v>
      </c>
      <c r="G391" s="240"/>
      <c r="H391" s="243">
        <v>350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AT391" s="249" t="s">
        <v>170</v>
      </c>
      <c r="AU391" s="249" t="s">
        <v>87</v>
      </c>
      <c r="AV391" s="12" t="s">
        <v>87</v>
      </c>
      <c r="AW391" s="12" t="s">
        <v>37</v>
      </c>
      <c r="AX391" s="12" t="s">
        <v>73</v>
      </c>
      <c r="AY391" s="249" t="s">
        <v>161</v>
      </c>
    </row>
    <row r="392" spans="2:51" s="12" customFormat="1" ht="13.5">
      <c r="B392" s="239"/>
      <c r="C392" s="240"/>
      <c r="D392" s="230" t="s">
        <v>170</v>
      </c>
      <c r="E392" s="241" t="s">
        <v>21</v>
      </c>
      <c r="F392" s="242" t="s">
        <v>498</v>
      </c>
      <c r="G392" s="240"/>
      <c r="H392" s="243">
        <v>80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170</v>
      </c>
      <c r="AU392" s="249" t="s">
        <v>87</v>
      </c>
      <c r="AV392" s="12" t="s">
        <v>87</v>
      </c>
      <c r="AW392" s="12" t="s">
        <v>37</v>
      </c>
      <c r="AX392" s="12" t="s">
        <v>73</v>
      </c>
      <c r="AY392" s="249" t="s">
        <v>161</v>
      </c>
    </row>
    <row r="393" spans="2:51" s="12" customFormat="1" ht="13.5">
      <c r="B393" s="239"/>
      <c r="C393" s="240"/>
      <c r="D393" s="230" t="s">
        <v>170</v>
      </c>
      <c r="E393" s="241" t="s">
        <v>21</v>
      </c>
      <c r="F393" s="242" t="s">
        <v>499</v>
      </c>
      <c r="G393" s="240"/>
      <c r="H393" s="243">
        <v>518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AT393" s="249" t="s">
        <v>170</v>
      </c>
      <c r="AU393" s="249" t="s">
        <v>87</v>
      </c>
      <c r="AV393" s="12" t="s">
        <v>87</v>
      </c>
      <c r="AW393" s="12" t="s">
        <v>37</v>
      </c>
      <c r="AX393" s="12" t="s">
        <v>73</v>
      </c>
      <c r="AY393" s="249" t="s">
        <v>161</v>
      </c>
    </row>
    <row r="394" spans="2:51" s="12" customFormat="1" ht="13.5">
      <c r="B394" s="239"/>
      <c r="C394" s="240"/>
      <c r="D394" s="230" t="s">
        <v>170</v>
      </c>
      <c r="E394" s="241" t="s">
        <v>21</v>
      </c>
      <c r="F394" s="242" t="s">
        <v>500</v>
      </c>
      <c r="G394" s="240"/>
      <c r="H394" s="243">
        <v>210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AT394" s="249" t="s">
        <v>170</v>
      </c>
      <c r="AU394" s="249" t="s">
        <v>87</v>
      </c>
      <c r="AV394" s="12" t="s">
        <v>87</v>
      </c>
      <c r="AW394" s="12" t="s">
        <v>37</v>
      </c>
      <c r="AX394" s="12" t="s">
        <v>73</v>
      </c>
      <c r="AY394" s="249" t="s">
        <v>161</v>
      </c>
    </row>
    <row r="395" spans="2:51" s="12" customFormat="1" ht="13.5">
      <c r="B395" s="239"/>
      <c r="C395" s="240"/>
      <c r="D395" s="230" t="s">
        <v>170</v>
      </c>
      <c r="E395" s="241" t="s">
        <v>21</v>
      </c>
      <c r="F395" s="242" t="s">
        <v>501</v>
      </c>
      <c r="G395" s="240"/>
      <c r="H395" s="243">
        <v>210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AT395" s="249" t="s">
        <v>170</v>
      </c>
      <c r="AU395" s="249" t="s">
        <v>87</v>
      </c>
      <c r="AV395" s="12" t="s">
        <v>87</v>
      </c>
      <c r="AW395" s="12" t="s">
        <v>37</v>
      </c>
      <c r="AX395" s="12" t="s">
        <v>73</v>
      </c>
      <c r="AY395" s="249" t="s">
        <v>161</v>
      </c>
    </row>
    <row r="396" spans="2:51" s="12" customFormat="1" ht="13.5">
      <c r="B396" s="239"/>
      <c r="C396" s="240"/>
      <c r="D396" s="230" t="s">
        <v>170</v>
      </c>
      <c r="E396" s="241" t="s">
        <v>21</v>
      </c>
      <c r="F396" s="242" t="s">
        <v>502</v>
      </c>
      <c r="G396" s="240"/>
      <c r="H396" s="243">
        <v>210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AT396" s="249" t="s">
        <v>170</v>
      </c>
      <c r="AU396" s="249" t="s">
        <v>87</v>
      </c>
      <c r="AV396" s="12" t="s">
        <v>87</v>
      </c>
      <c r="AW396" s="12" t="s">
        <v>37</v>
      </c>
      <c r="AX396" s="12" t="s">
        <v>73</v>
      </c>
      <c r="AY396" s="249" t="s">
        <v>161</v>
      </c>
    </row>
    <row r="397" spans="2:51" s="12" customFormat="1" ht="13.5">
      <c r="B397" s="239"/>
      <c r="C397" s="240"/>
      <c r="D397" s="230" t="s">
        <v>170</v>
      </c>
      <c r="E397" s="241" t="s">
        <v>21</v>
      </c>
      <c r="F397" s="242" t="s">
        <v>503</v>
      </c>
      <c r="G397" s="240"/>
      <c r="H397" s="243">
        <v>105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AT397" s="249" t="s">
        <v>170</v>
      </c>
      <c r="AU397" s="249" t="s">
        <v>87</v>
      </c>
      <c r="AV397" s="12" t="s">
        <v>87</v>
      </c>
      <c r="AW397" s="12" t="s">
        <v>37</v>
      </c>
      <c r="AX397" s="12" t="s">
        <v>73</v>
      </c>
      <c r="AY397" s="249" t="s">
        <v>161</v>
      </c>
    </row>
    <row r="398" spans="2:51" s="12" customFormat="1" ht="13.5">
      <c r="B398" s="239"/>
      <c r="C398" s="240"/>
      <c r="D398" s="230" t="s">
        <v>170</v>
      </c>
      <c r="E398" s="241" t="s">
        <v>21</v>
      </c>
      <c r="F398" s="242" t="s">
        <v>504</v>
      </c>
      <c r="G398" s="240"/>
      <c r="H398" s="243">
        <v>175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AT398" s="249" t="s">
        <v>170</v>
      </c>
      <c r="AU398" s="249" t="s">
        <v>87</v>
      </c>
      <c r="AV398" s="12" t="s">
        <v>87</v>
      </c>
      <c r="AW398" s="12" t="s">
        <v>37</v>
      </c>
      <c r="AX398" s="12" t="s">
        <v>73</v>
      </c>
      <c r="AY398" s="249" t="s">
        <v>161</v>
      </c>
    </row>
    <row r="399" spans="2:51" s="12" customFormat="1" ht="13.5">
      <c r="B399" s="239"/>
      <c r="C399" s="240"/>
      <c r="D399" s="230" t="s">
        <v>170</v>
      </c>
      <c r="E399" s="241" t="s">
        <v>21</v>
      </c>
      <c r="F399" s="242" t="s">
        <v>505</v>
      </c>
      <c r="G399" s="240"/>
      <c r="H399" s="243">
        <v>210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AT399" s="249" t="s">
        <v>170</v>
      </c>
      <c r="AU399" s="249" t="s">
        <v>87</v>
      </c>
      <c r="AV399" s="12" t="s">
        <v>87</v>
      </c>
      <c r="AW399" s="12" t="s">
        <v>37</v>
      </c>
      <c r="AX399" s="12" t="s">
        <v>73</v>
      </c>
      <c r="AY399" s="249" t="s">
        <v>161</v>
      </c>
    </row>
    <row r="400" spans="2:51" s="12" customFormat="1" ht="13.5">
      <c r="B400" s="239"/>
      <c r="C400" s="240"/>
      <c r="D400" s="230" t="s">
        <v>170</v>
      </c>
      <c r="E400" s="241" t="s">
        <v>21</v>
      </c>
      <c r="F400" s="242" t="s">
        <v>506</v>
      </c>
      <c r="G400" s="240"/>
      <c r="H400" s="243">
        <v>280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AT400" s="249" t="s">
        <v>170</v>
      </c>
      <c r="AU400" s="249" t="s">
        <v>87</v>
      </c>
      <c r="AV400" s="12" t="s">
        <v>87</v>
      </c>
      <c r="AW400" s="12" t="s">
        <v>37</v>
      </c>
      <c r="AX400" s="12" t="s">
        <v>73</v>
      </c>
      <c r="AY400" s="249" t="s">
        <v>161</v>
      </c>
    </row>
    <row r="401" spans="2:51" s="13" customFormat="1" ht="13.5">
      <c r="B401" s="250"/>
      <c r="C401" s="251"/>
      <c r="D401" s="230" t="s">
        <v>170</v>
      </c>
      <c r="E401" s="252" t="s">
        <v>21</v>
      </c>
      <c r="F401" s="253" t="s">
        <v>173</v>
      </c>
      <c r="G401" s="251"/>
      <c r="H401" s="254">
        <v>2348</v>
      </c>
      <c r="I401" s="255"/>
      <c r="J401" s="251"/>
      <c r="K401" s="251"/>
      <c r="L401" s="256"/>
      <c r="M401" s="257"/>
      <c r="N401" s="258"/>
      <c r="O401" s="258"/>
      <c r="P401" s="258"/>
      <c r="Q401" s="258"/>
      <c r="R401" s="258"/>
      <c r="S401" s="258"/>
      <c r="T401" s="259"/>
      <c r="AT401" s="260" t="s">
        <v>170</v>
      </c>
      <c r="AU401" s="260" t="s">
        <v>87</v>
      </c>
      <c r="AV401" s="13" t="s">
        <v>174</v>
      </c>
      <c r="AW401" s="13" t="s">
        <v>37</v>
      </c>
      <c r="AX401" s="13" t="s">
        <v>73</v>
      </c>
      <c r="AY401" s="260" t="s">
        <v>161</v>
      </c>
    </row>
    <row r="402" spans="2:51" s="14" customFormat="1" ht="13.5">
      <c r="B402" s="261"/>
      <c r="C402" s="262"/>
      <c r="D402" s="230" t="s">
        <v>170</v>
      </c>
      <c r="E402" s="263" t="s">
        <v>21</v>
      </c>
      <c r="F402" s="264" t="s">
        <v>176</v>
      </c>
      <c r="G402" s="262"/>
      <c r="H402" s="265">
        <v>7940.3</v>
      </c>
      <c r="I402" s="266"/>
      <c r="J402" s="262"/>
      <c r="K402" s="262"/>
      <c r="L402" s="267"/>
      <c r="M402" s="268"/>
      <c r="N402" s="269"/>
      <c r="O402" s="269"/>
      <c r="P402" s="269"/>
      <c r="Q402" s="269"/>
      <c r="R402" s="269"/>
      <c r="S402" s="269"/>
      <c r="T402" s="270"/>
      <c r="AT402" s="271" t="s">
        <v>170</v>
      </c>
      <c r="AU402" s="271" t="s">
        <v>87</v>
      </c>
      <c r="AV402" s="14" t="s">
        <v>168</v>
      </c>
      <c r="AW402" s="14" t="s">
        <v>37</v>
      </c>
      <c r="AX402" s="14" t="s">
        <v>78</v>
      </c>
      <c r="AY402" s="271" t="s">
        <v>161</v>
      </c>
    </row>
    <row r="403" spans="2:65" s="1" customFormat="1" ht="25.5" customHeight="1">
      <c r="B403" s="46"/>
      <c r="C403" s="216" t="s">
        <v>507</v>
      </c>
      <c r="D403" s="216" t="s">
        <v>163</v>
      </c>
      <c r="E403" s="217" t="s">
        <v>508</v>
      </c>
      <c r="F403" s="218" t="s">
        <v>509</v>
      </c>
      <c r="G403" s="219" t="s">
        <v>179</v>
      </c>
      <c r="H403" s="220">
        <v>1359.2</v>
      </c>
      <c r="I403" s="221"/>
      <c r="J403" s="222">
        <f>ROUND(I403*H403,2)</f>
        <v>0</v>
      </c>
      <c r="K403" s="218" t="s">
        <v>180</v>
      </c>
      <c r="L403" s="72"/>
      <c r="M403" s="223" t="s">
        <v>21</v>
      </c>
      <c r="N403" s="224" t="s">
        <v>44</v>
      </c>
      <c r="O403" s="47"/>
      <c r="P403" s="225">
        <f>O403*H403</f>
        <v>0</v>
      </c>
      <c r="Q403" s="225">
        <v>0</v>
      </c>
      <c r="R403" s="225">
        <f>Q403*H403</f>
        <v>0</v>
      </c>
      <c r="S403" s="225">
        <v>0</v>
      </c>
      <c r="T403" s="226">
        <f>S403*H403</f>
        <v>0</v>
      </c>
      <c r="AR403" s="24" t="s">
        <v>168</v>
      </c>
      <c r="AT403" s="24" t="s">
        <v>163</v>
      </c>
      <c r="AU403" s="24" t="s">
        <v>87</v>
      </c>
      <c r="AY403" s="24" t="s">
        <v>161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24" t="s">
        <v>78</v>
      </c>
      <c r="BK403" s="227">
        <f>ROUND(I403*H403,2)</f>
        <v>0</v>
      </c>
      <c r="BL403" s="24" t="s">
        <v>168</v>
      </c>
      <c r="BM403" s="24" t="s">
        <v>510</v>
      </c>
    </row>
    <row r="404" spans="2:51" s="11" customFormat="1" ht="13.5">
      <c r="B404" s="228"/>
      <c r="C404" s="229"/>
      <c r="D404" s="230" t="s">
        <v>170</v>
      </c>
      <c r="E404" s="231" t="s">
        <v>21</v>
      </c>
      <c r="F404" s="232" t="s">
        <v>511</v>
      </c>
      <c r="G404" s="229"/>
      <c r="H404" s="231" t="s">
        <v>21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170</v>
      </c>
      <c r="AU404" s="238" t="s">
        <v>87</v>
      </c>
      <c r="AV404" s="11" t="s">
        <v>78</v>
      </c>
      <c r="AW404" s="11" t="s">
        <v>37</v>
      </c>
      <c r="AX404" s="11" t="s">
        <v>73</v>
      </c>
      <c r="AY404" s="238" t="s">
        <v>161</v>
      </c>
    </row>
    <row r="405" spans="2:51" s="12" customFormat="1" ht="13.5">
      <c r="B405" s="239"/>
      <c r="C405" s="240"/>
      <c r="D405" s="230" t="s">
        <v>170</v>
      </c>
      <c r="E405" s="241" t="s">
        <v>21</v>
      </c>
      <c r="F405" s="242" t="s">
        <v>512</v>
      </c>
      <c r="G405" s="240"/>
      <c r="H405" s="243">
        <v>1359.2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AT405" s="249" t="s">
        <v>170</v>
      </c>
      <c r="AU405" s="249" t="s">
        <v>87</v>
      </c>
      <c r="AV405" s="12" t="s">
        <v>87</v>
      </c>
      <c r="AW405" s="12" t="s">
        <v>37</v>
      </c>
      <c r="AX405" s="12" t="s">
        <v>73</v>
      </c>
      <c r="AY405" s="249" t="s">
        <v>161</v>
      </c>
    </row>
    <row r="406" spans="2:51" s="14" customFormat="1" ht="13.5">
      <c r="B406" s="261"/>
      <c r="C406" s="262"/>
      <c r="D406" s="230" t="s">
        <v>170</v>
      </c>
      <c r="E406" s="263" t="s">
        <v>21</v>
      </c>
      <c r="F406" s="264" t="s">
        <v>176</v>
      </c>
      <c r="G406" s="262"/>
      <c r="H406" s="265">
        <v>1359.2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AT406" s="271" t="s">
        <v>170</v>
      </c>
      <c r="AU406" s="271" t="s">
        <v>87</v>
      </c>
      <c r="AV406" s="14" t="s">
        <v>168</v>
      </c>
      <c r="AW406" s="14" t="s">
        <v>37</v>
      </c>
      <c r="AX406" s="14" t="s">
        <v>78</v>
      </c>
      <c r="AY406" s="271" t="s">
        <v>161</v>
      </c>
    </row>
    <row r="407" spans="2:65" s="1" customFormat="1" ht="25.5" customHeight="1">
      <c r="B407" s="46"/>
      <c r="C407" s="216" t="s">
        <v>513</v>
      </c>
      <c r="D407" s="216" t="s">
        <v>163</v>
      </c>
      <c r="E407" s="217" t="s">
        <v>514</v>
      </c>
      <c r="F407" s="218" t="s">
        <v>515</v>
      </c>
      <c r="G407" s="219" t="s">
        <v>179</v>
      </c>
      <c r="H407" s="220">
        <v>1359.2</v>
      </c>
      <c r="I407" s="221"/>
      <c r="J407" s="222">
        <f>ROUND(I407*H407,2)</f>
        <v>0</v>
      </c>
      <c r="K407" s="218" t="s">
        <v>180</v>
      </c>
      <c r="L407" s="72"/>
      <c r="M407" s="223" t="s">
        <v>21</v>
      </c>
      <c r="N407" s="224" t="s">
        <v>44</v>
      </c>
      <c r="O407" s="47"/>
      <c r="P407" s="225">
        <f>O407*H407</f>
        <v>0</v>
      </c>
      <c r="Q407" s="225">
        <v>0</v>
      </c>
      <c r="R407" s="225">
        <f>Q407*H407</f>
        <v>0</v>
      </c>
      <c r="S407" s="225">
        <v>0</v>
      </c>
      <c r="T407" s="226">
        <f>S407*H407</f>
        <v>0</v>
      </c>
      <c r="AR407" s="24" t="s">
        <v>168</v>
      </c>
      <c r="AT407" s="24" t="s">
        <v>163</v>
      </c>
      <c r="AU407" s="24" t="s">
        <v>87</v>
      </c>
      <c r="AY407" s="24" t="s">
        <v>161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24" t="s">
        <v>78</v>
      </c>
      <c r="BK407" s="227">
        <f>ROUND(I407*H407,2)</f>
        <v>0</v>
      </c>
      <c r="BL407" s="24" t="s">
        <v>168</v>
      </c>
      <c r="BM407" s="24" t="s">
        <v>516</v>
      </c>
    </row>
    <row r="408" spans="2:51" s="11" customFormat="1" ht="13.5">
      <c r="B408" s="228"/>
      <c r="C408" s="229"/>
      <c r="D408" s="230" t="s">
        <v>170</v>
      </c>
      <c r="E408" s="231" t="s">
        <v>21</v>
      </c>
      <c r="F408" s="232" t="s">
        <v>511</v>
      </c>
      <c r="G408" s="229"/>
      <c r="H408" s="231" t="s">
        <v>21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170</v>
      </c>
      <c r="AU408" s="238" t="s">
        <v>87</v>
      </c>
      <c r="AV408" s="11" t="s">
        <v>78</v>
      </c>
      <c r="AW408" s="11" t="s">
        <v>37</v>
      </c>
      <c r="AX408" s="11" t="s">
        <v>73</v>
      </c>
      <c r="AY408" s="238" t="s">
        <v>161</v>
      </c>
    </row>
    <row r="409" spans="2:51" s="12" customFormat="1" ht="13.5">
      <c r="B409" s="239"/>
      <c r="C409" s="240"/>
      <c r="D409" s="230" t="s">
        <v>170</v>
      </c>
      <c r="E409" s="241" t="s">
        <v>21</v>
      </c>
      <c r="F409" s="242" t="s">
        <v>512</v>
      </c>
      <c r="G409" s="240"/>
      <c r="H409" s="243">
        <v>1359.2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170</v>
      </c>
      <c r="AU409" s="249" t="s">
        <v>87</v>
      </c>
      <c r="AV409" s="12" t="s">
        <v>87</v>
      </c>
      <c r="AW409" s="12" t="s">
        <v>37</v>
      </c>
      <c r="AX409" s="12" t="s">
        <v>73</v>
      </c>
      <c r="AY409" s="249" t="s">
        <v>161</v>
      </c>
    </row>
    <row r="410" spans="2:51" s="14" customFormat="1" ht="13.5">
      <c r="B410" s="261"/>
      <c r="C410" s="262"/>
      <c r="D410" s="230" t="s">
        <v>170</v>
      </c>
      <c r="E410" s="263" t="s">
        <v>21</v>
      </c>
      <c r="F410" s="264" t="s">
        <v>176</v>
      </c>
      <c r="G410" s="262"/>
      <c r="H410" s="265">
        <v>1359.2</v>
      </c>
      <c r="I410" s="266"/>
      <c r="J410" s="262"/>
      <c r="K410" s="262"/>
      <c r="L410" s="267"/>
      <c r="M410" s="268"/>
      <c r="N410" s="269"/>
      <c r="O410" s="269"/>
      <c r="P410" s="269"/>
      <c r="Q410" s="269"/>
      <c r="R410" s="269"/>
      <c r="S410" s="269"/>
      <c r="T410" s="270"/>
      <c r="AT410" s="271" t="s">
        <v>170</v>
      </c>
      <c r="AU410" s="271" t="s">
        <v>87</v>
      </c>
      <c r="AV410" s="14" t="s">
        <v>168</v>
      </c>
      <c r="AW410" s="14" t="s">
        <v>37</v>
      </c>
      <c r="AX410" s="14" t="s">
        <v>78</v>
      </c>
      <c r="AY410" s="271" t="s">
        <v>161</v>
      </c>
    </row>
    <row r="411" spans="2:65" s="1" customFormat="1" ht="16.5" customHeight="1">
      <c r="B411" s="46"/>
      <c r="C411" s="216" t="s">
        <v>517</v>
      </c>
      <c r="D411" s="216" t="s">
        <v>163</v>
      </c>
      <c r="E411" s="217" t="s">
        <v>518</v>
      </c>
      <c r="F411" s="218" t="s">
        <v>519</v>
      </c>
      <c r="G411" s="219" t="s">
        <v>520</v>
      </c>
      <c r="H411" s="220">
        <v>121</v>
      </c>
      <c r="I411" s="221"/>
      <c r="J411" s="222">
        <f>ROUND(I411*H411,2)</f>
        <v>0</v>
      </c>
      <c r="K411" s="218" t="s">
        <v>21</v>
      </c>
      <c r="L411" s="72"/>
      <c r="M411" s="223" t="s">
        <v>21</v>
      </c>
      <c r="N411" s="224" t="s">
        <v>44</v>
      </c>
      <c r="O411" s="47"/>
      <c r="P411" s="225">
        <f>O411*H411</f>
        <v>0</v>
      </c>
      <c r="Q411" s="225">
        <v>0</v>
      </c>
      <c r="R411" s="225">
        <f>Q411*H411</f>
        <v>0</v>
      </c>
      <c r="S411" s="225">
        <v>0</v>
      </c>
      <c r="T411" s="226">
        <f>S411*H411</f>
        <v>0</v>
      </c>
      <c r="AR411" s="24" t="s">
        <v>168</v>
      </c>
      <c r="AT411" s="24" t="s">
        <v>163</v>
      </c>
      <c r="AU411" s="24" t="s">
        <v>87</v>
      </c>
      <c r="AY411" s="24" t="s">
        <v>161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24" t="s">
        <v>78</v>
      </c>
      <c r="BK411" s="227">
        <f>ROUND(I411*H411,2)</f>
        <v>0</v>
      </c>
      <c r="BL411" s="24" t="s">
        <v>168</v>
      </c>
      <c r="BM411" s="24" t="s">
        <v>521</v>
      </c>
    </row>
    <row r="412" spans="2:47" s="1" customFormat="1" ht="13.5">
      <c r="B412" s="46"/>
      <c r="C412" s="74"/>
      <c r="D412" s="230" t="s">
        <v>522</v>
      </c>
      <c r="E412" s="74"/>
      <c r="F412" s="272" t="s">
        <v>523</v>
      </c>
      <c r="G412" s="74"/>
      <c r="H412" s="74"/>
      <c r="I412" s="187"/>
      <c r="J412" s="74"/>
      <c r="K412" s="74"/>
      <c r="L412" s="72"/>
      <c r="M412" s="273"/>
      <c r="N412" s="47"/>
      <c r="O412" s="47"/>
      <c r="P412" s="47"/>
      <c r="Q412" s="47"/>
      <c r="R412" s="47"/>
      <c r="S412" s="47"/>
      <c r="T412" s="95"/>
      <c r="AT412" s="24" t="s">
        <v>522</v>
      </c>
      <c r="AU412" s="24" t="s">
        <v>87</v>
      </c>
    </row>
    <row r="413" spans="2:51" s="11" customFormat="1" ht="13.5">
      <c r="B413" s="228"/>
      <c r="C413" s="229"/>
      <c r="D413" s="230" t="s">
        <v>170</v>
      </c>
      <c r="E413" s="231" t="s">
        <v>21</v>
      </c>
      <c r="F413" s="232" t="s">
        <v>524</v>
      </c>
      <c r="G413" s="229"/>
      <c r="H413" s="231" t="s">
        <v>21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170</v>
      </c>
      <c r="AU413" s="238" t="s">
        <v>87</v>
      </c>
      <c r="AV413" s="11" t="s">
        <v>78</v>
      </c>
      <c r="AW413" s="11" t="s">
        <v>37</v>
      </c>
      <c r="AX413" s="11" t="s">
        <v>73</v>
      </c>
      <c r="AY413" s="238" t="s">
        <v>161</v>
      </c>
    </row>
    <row r="414" spans="2:51" s="12" customFormat="1" ht="13.5">
      <c r="B414" s="239"/>
      <c r="C414" s="240"/>
      <c r="D414" s="230" t="s">
        <v>170</v>
      </c>
      <c r="E414" s="241" t="s">
        <v>21</v>
      </c>
      <c r="F414" s="242" t="s">
        <v>525</v>
      </c>
      <c r="G414" s="240"/>
      <c r="H414" s="243">
        <v>6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AT414" s="249" t="s">
        <v>170</v>
      </c>
      <c r="AU414" s="249" t="s">
        <v>87</v>
      </c>
      <c r="AV414" s="12" t="s">
        <v>87</v>
      </c>
      <c r="AW414" s="12" t="s">
        <v>37</v>
      </c>
      <c r="AX414" s="12" t="s">
        <v>73</v>
      </c>
      <c r="AY414" s="249" t="s">
        <v>161</v>
      </c>
    </row>
    <row r="415" spans="2:51" s="12" customFormat="1" ht="13.5">
      <c r="B415" s="239"/>
      <c r="C415" s="240"/>
      <c r="D415" s="230" t="s">
        <v>170</v>
      </c>
      <c r="E415" s="241" t="s">
        <v>21</v>
      </c>
      <c r="F415" s="242" t="s">
        <v>526</v>
      </c>
      <c r="G415" s="240"/>
      <c r="H415" s="243">
        <v>6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AT415" s="249" t="s">
        <v>170</v>
      </c>
      <c r="AU415" s="249" t="s">
        <v>87</v>
      </c>
      <c r="AV415" s="12" t="s">
        <v>87</v>
      </c>
      <c r="AW415" s="12" t="s">
        <v>37</v>
      </c>
      <c r="AX415" s="12" t="s">
        <v>73</v>
      </c>
      <c r="AY415" s="249" t="s">
        <v>161</v>
      </c>
    </row>
    <row r="416" spans="2:51" s="12" customFormat="1" ht="13.5">
      <c r="B416" s="239"/>
      <c r="C416" s="240"/>
      <c r="D416" s="230" t="s">
        <v>170</v>
      </c>
      <c r="E416" s="241" t="s">
        <v>21</v>
      </c>
      <c r="F416" s="242" t="s">
        <v>527</v>
      </c>
      <c r="G416" s="240"/>
      <c r="H416" s="243">
        <v>6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AT416" s="249" t="s">
        <v>170</v>
      </c>
      <c r="AU416" s="249" t="s">
        <v>87</v>
      </c>
      <c r="AV416" s="12" t="s">
        <v>87</v>
      </c>
      <c r="AW416" s="12" t="s">
        <v>37</v>
      </c>
      <c r="AX416" s="12" t="s">
        <v>73</v>
      </c>
      <c r="AY416" s="249" t="s">
        <v>161</v>
      </c>
    </row>
    <row r="417" spans="2:51" s="12" customFormat="1" ht="13.5">
      <c r="B417" s="239"/>
      <c r="C417" s="240"/>
      <c r="D417" s="230" t="s">
        <v>170</v>
      </c>
      <c r="E417" s="241" t="s">
        <v>21</v>
      </c>
      <c r="F417" s="242" t="s">
        <v>528</v>
      </c>
      <c r="G417" s="240"/>
      <c r="H417" s="243">
        <v>6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AT417" s="249" t="s">
        <v>170</v>
      </c>
      <c r="AU417" s="249" t="s">
        <v>87</v>
      </c>
      <c r="AV417" s="12" t="s">
        <v>87</v>
      </c>
      <c r="AW417" s="12" t="s">
        <v>37</v>
      </c>
      <c r="AX417" s="12" t="s">
        <v>73</v>
      </c>
      <c r="AY417" s="249" t="s">
        <v>161</v>
      </c>
    </row>
    <row r="418" spans="2:51" s="12" customFormat="1" ht="13.5">
      <c r="B418" s="239"/>
      <c r="C418" s="240"/>
      <c r="D418" s="230" t="s">
        <v>170</v>
      </c>
      <c r="E418" s="241" t="s">
        <v>21</v>
      </c>
      <c r="F418" s="242" t="s">
        <v>529</v>
      </c>
      <c r="G418" s="240"/>
      <c r="H418" s="243">
        <v>6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170</v>
      </c>
      <c r="AU418" s="249" t="s">
        <v>87</v>
      </c>
      <c r="AV418" s="12" t="s">
        <v>87</v>
      </c>
      <c r="AW418" s="12" t="s">
        <v>37</v>
      </c>
      <c r="AX418" s="12" t="s">
        <v>73</v>
      </c>
      <c r="AY418" s="249" t="s">
        <v>161</v>
      </c>
    </row>
    <row r="419" spans="2:51" s="12" customFormat="1" ht="13.5">
      <c r="B419" s="239"/>
      <c r="C419" s="240"/>
      <c r="D419" s="230" t="s">
        <v>170</v>
      </c>
      <c r="E419" s="241" t="s">
        <v>21</v>
      </c>
      <c r="F419" s="242" t="s">
        <v>530</v>
      </c>
      <c r="G419" s="240"/>
      <c r="H419" s="243">
        <v>7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AT419" s="249" t="s">
        <v>170</v>
      </c>
      <c r="AU419" s="249" t="s">
        <v>87</v>
      </c>
      <c r="AV419" s="12" t="s">
        <v>87</v>
      </c>
      <c r="AW419" s="12" t="s">
        <v>37</v>
      </c>
      <c r="AX419" s="12" t="s">
        <v>73</v>
      </c>
      <c r="AY419" s="249" t="s">
        <v>161</v>
      </c>
    </row>
    <row r="420" spans="2:51" s="12" customFormat="1" ht="13.5">
      <c r="B420" s="239"/>
      <c r="C420" s="240"/>
      <c r="D420" s="230" t="s">
        <v>170</v>
      </c>
      <c r="E420" s="241" t="s">
        <v>21</v>
      </c>
      <c r="F420" s="242" t="s">
        <v>531</v>
      </c>
      <c r="G420" s="240"/>
      <c r="H420" s="243">
        <v>6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AT420" s="249" t="s">
        <v>170</v>
      </c>
      <c r="AU420" s="249" t="s">
        <v>87</v>
      </c>
      <c r="AV420" s="12" t="s">
        <v>87</v>
      </c>
      <c r="AW420" s="12" t="s">
        <v>37</v>
      </c>
      <c r="AX420" s="12" t="s">
        <v>73</v>
      </c>
      <c r="AY420" s="249" t="s">
        <v>161</v>
      </c>
    </row>
    <row r="421" spans="2:51" s="12" customFormat="1" ht="13.5">
      <c r="B421" s="239"/>
      <c r="C421" s="240"/>
      <c r="D421" s="230" t="s">
        <v>170</v>
      </c>
      <c r="E421" s="241" t="s">
        <v>21</v>
      </c>
      <c r="F421" s="242" t="s">
        <v>532</v>
      </c>
      <c r="G421" s="240"/>
      <c r="H421" s="243">
        <v>6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AT421" s="249" t="s">
        <v>170</v>
      </c>
      <c r="AU421" s="249" t="s">
        <v>87</v>
      </c>
      <c r="AV421" s="12" t="s">
        <v>87</v>
      </c>
      <c r="AW421" s="12" t="s">
        <v>37</v>
      </c>
      <c r="AX421" s="12" t="s">
        <v>73</v>
      </c>
      <c r="AY421" s="249" t="s">
        <v>161</v>
      </c>
    </row>
    <row r="422" spans="2:51" s="12" customFormat="1" ht="13.5">
      <c r="B422" s="239"/>
      <c r="C422" s="240"/>
      <c r="D422" s="230" t="s">
        <v>170</v>
      </c>
      <c r="E422" s="241" t="s">
        <v>21</v>
      </c>
      <c r="F422" s="242" t="s">
        <v>533</v>
      </c>
      <c r="G422" s="240"/>
      <c r="H422" s="243">
        <v>6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AT422" s="249" t="s">
        <v>170</v>
      </c>
      <c r="AU422" s="249" t="s">
        <v>87</v>
      </c>
      <c r="AV422" s="12" t="s">
        <v>87</v>
      </c>
      <c r="AW422" s="12" t="s">
        <v>37</v>
      </c>
      <c r="AX422" s="12" t="s">
        <v>73</v>
      </c>
      <c r="AY422" s="249" t="s">
        <v>161</v>
      </c>
    </row>
    <row r="423" spans="2:51" s="12" customFormat="1" ht="13.5">
      <c r="B423" s="239"/>
      <c r="C423" s="240"/>
      <c r="D423" s="230" t="s">
        <v>170</v>
      </c>
      <c r="E423" s="241" t="s">
        <v>21</v>
      </c>
      <c r="F423" s="242" t="s">
        <v>534</v>
      </c>
      <c r="G423" s="240"/>
      <c r="H423" s="243">
        <v>6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AT423" s="249" t="s">
        <v>170</v>
      </c>
      <c r="AU423" s="249" t="s">
        <v>87</v>
      </c>
      <c r="AV423" s="12" t="s">
        <v>87</v>
      </c>
      <c r="AW423" s="12" t="s">
        <v>37</v>
      </c>
      <c r="AX423" s="12" t="s">
        <v>73</v>
      </c>
      <c r="AY423" s="249" t="s">
        <v>161</v>
      </c>
    </row>
    <row r="424" spans="2:51" s="12" customFormat="1" ht="13.5">
      <c r="B424" s="239"/>
      <c r="C424" s="240"/>
      <c r="D424" s="230" t="s">
        <v>170</v>
      </c>
      <c r="E424" s="241" t="s">
        <v>21</v>
      </c>
      <c r="F424" s="242" t="s">
        <v>535</v>
      </c>
      <c r="G424" s="240"/>
      <c r="H424" s="243">
        <v>6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AT424" s="249" t="s">
        <v>170</v>
      </c>
      <c r="AU424" s="249" t="s">
        <v>87</v>
      </c>
      <c r="AV424" s="12" t="s">
        <v>87</v>
      </c>
      <c r="AW424" s="12" t="s">
        <v>37</v>
      </c>
      <c r="AX424" s="12" t="s">
        <v>73</v>
      </c>
      <c r="AY424" s="249" t="s">
        <v>161</v>
      </c>
    </row>
    <row r="425" spans="2:51" s="13" customFormat="1" ht="13.5">
      <c r="B425" s="250"/>
      <c r="C425" s="251"/>
      <c r="D425" s="230" t="s">
        <v>170</v>
      </c>
      <c r="E425" s="252" t="s">
        <v>21</v>
      </c>
      <c r="F425" s="253" t="s">
        <v>173</v>
      </c>
      <c r="G425" s="251"/>
      <c r="H425" s="254">
        <v>67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AT425" s="260" t="s">
        <v>170</v>
      </c>
      <c r="AU425" s="260" t="s">
        <v>87</v>
      </c>
      <c r="AV425" s="13" t="s">
        <v>174</v>
      </c>
      <c r="AW425" s="13" t="s">
        <v>37</v>
      </c>
      <c r="AX425" s="13" t="s">
        <v>73</v>
      </c>
      <c r="AY425" s="260" t="s">
        <v>161</v>
      </c>
    </row>
    <row r="426" spans="2:51" s="11" customFormat="1" ht="13.5">
      <c r="B426" s="228"/>
      <c r="C426" s="229"/>
      <c r="D426" s="230" t="s">
        <v>170</v>
      </c>
      <c r="E426" s="231" t="s">
        <v>21</v>
      </c>
      <c r="F426" s="232" t="s">
        <v>536</v>
      </c>
      <c r="G426" s="229"/>
      <c r="H426" s="231" t="s">
        <v>21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AT426" s="238" t="s">
        <v>170</v>
      </c>
      <c r="AU426" s="238" t="s">
        <v>87</v>
      </c>
      <c r="AV426" s="11" t="s">
        <v>78</v>
      </c>
      <c r="AW426" s="11" t="s">
        <v>37</v>
      </c>
      <c r="AX426" s="11" t="s">
        <v>73</v>
      </c>
      <c r="AY426" s="238" t="s">
        <v>161</v>
      </c>
    </row>
    <row r="427" spans="2:51" s="12" customFormat="1" ht="13.5">
      <c r="B427" s="239"/>
      <c r="C427" s="240"/>
      <c r="D427" s="230" t="s">
        <v>170</v>
      </c>
      <c r="E427" s="241" t="s">
        <v>21</v>
      </c>
      <c r="F427" s="242" t="s">
        <v>537</v>
      </c>
      <c r="G427" s="240"/>
      <c r="H427" s="243">
        <v>7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AT427" s="249" t="s">
        <v>170</v>
      </c>
      <c r="AU427" s="249" t="s">
        <v>87</v>
      </c>
      <c r="AV427" s="12" t="s">
        <v>87</v>
      </c>
      <c r="AW427" s="12" t="s">
        <v>37</v>
      </c>
      <c r="AX427" s="12" t="s">
        <v>73</v>
      </c>
      <c r="AY427" s="249" t="s">
        <v>161</v>
      </c>
    </row>
    <row r="428" spans="2:51" s="12" customFormat="1" ht="13.5">
      <c r="B428" s="239"/>
      <c r="C428" s="240"/>
      <c r="D428" s="230" t="s">
        <v>170</v>
      </c>
      <c r="E428" s="241" t="s">
        <v>21</v>
      </c>
      <c r="F428" s="242" t="s">
        <v>538</v>
      </c>
      <c r="G428" s="240"/>
      <c r="H428" s="243">
        <v>7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AT428" s="249" t="s">
        <v>170</v>
      </c>
      <c r="AU428" s="249" t="s">
        <v>87</v>
      </c>
      <c r="AV428" s="12" t="s">
        <v>87</v>
      </c>
      <c r="AW428" s="12" t="s">
        <v>37</v>
      </c>
      <c r="AX428" s="12" t="s">
        <v>73</v>
      </c>
      <c r="AY428" s="249" t="s">
        <v>161</v>
      </c>
    </row>
    <row r="429" spans="2:51" s="12" customFormat="1" ht="13.5">
      <c r="B429" s="239"/>
      <c r="C429" s="240"/>
      <c r="D429" s="230" t="s">
        <v>170</v>
      </c>
      <c r="E429" s="241" t="s">
        <v>21</v>
      </c>
      <c r="F429" s="242" t="s">
        <v>539</v>
      </c>
      <c r="G429" s="240"/>
      <c r="H429" s="243">
        <v>9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AT429" s="249" t="s">
        <v>170</v>
      </c>
      <c r="AU429" s="249" t="s">
        <v>87</v>
      </c>
      <c r="AV429" s="12" t="s">
        <v>87</v>
      </c>
      <c r="AW429" s="12" t="s">
        <v>37</v>
      </c>
      <c r="AX429" s="12" t="s">
        <v>73</v>
      </c>
      <c r="AY429" s="249" t="s">
        <v>161</v>
      </c>
    </row>
    <row r="430" spans="2:51" s="12" customFormat="1" ht="13.5">
      <c r="B430" s="239"/>
      <c r="C430" s="240"/>
      <c r="D430" s="230" t="s">
        <v>170</v>
      </c>
      <c r="E430" s="241" t="s">
        <v>21</v>
      </c>
      <c r="F430" s="242" t="s">
        <v>540</v>
      </c>
      <c r="G430" s="240"/>
      <c r="H430" s="243">
        <v>7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AT430" s="249" t="s">
        <v>170</v>
      </c>
      <c r="AU430" s="249" t="s">
        <v>87</v>
      </c>
      <c r="AV430" s="12" t="s">
        <v>87</v>
      </c>
      <c r="AW430" s="12" t="s">
        <v>37</v>
      </c>
      <c r="AX430" s="12" t="s">
        <v>73</v>
      </c>
      <c r="AY430" s="249" t="s">
        <v>161</v>
      </c>
    </row>
    <row r="431" spans="2:51" s="12" customFormat="1" ht="13.5">
      <c r="B431" s="239"/>
      <c r="C431" s="240"/>
      <c r="D431" s="230" t="s">
        <v>170</v>
      </c>
      <c r="E431" s="241" t="s">
        <v>21</v>
      </c>
      <c r="F431" s="242" t="s">
        <v>541</v>
      </c>
      <c r="G431" s="240"/>
      <c r="H431" s="243">
        <v>8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AT431" s="249" t="s">
        <v>170</v>
      </c>
      <c r="AU431" s="249" t="s">
        <v>87</v>
      </c>
      <c r="AV431" s="12" t="s">
        <v>87</v>
      </c>
      <c r="AW431" s="12" t="s">
        <v>37</v>
      </c>
      <c r="AX431" s="12" t="s">
        <v>73</v>
      </c>
      <c r="AY431" s="249" t="s">
        <v>161</v>
      </c>
    </row>
    <row r="432" spans="2:51" s="12" customFormat="1" ht="13.5">
      <c r="B432" s="239"/>
      <c r="C432" s="240"/>
      <c r="D432" s="230" t="s">
        <v>170</v>
      </c>
      <c r="E432" s="241" t="s">
        <v>21</v>
      </c>
      <c r="F432" s="242" t="s">
        <v>542</v>
      </c>
      <c r="G432" s="240"/>
      <c r="H432" s="243">
        <v>8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AT432" s="249" t="s">
        <v>170</v>
      </c>
      <c r="AU432" s="249" t="s">
        <v>87</v>
      </c>
      <c r="AV432" s="12" t="s">
        <v>87</v>
      </c>
      <c r="AW432" s="12" t="s">
        <v>37</v>
      </c>
      <c r="AX432" s="12" t="s">
        <v>73</v>
      </c>
      <c r="AY432" s="249" t="s">
        <v>161</v>
      </c>
    </row>
    <row r="433" spans="2:51" s="12" customFormat="1" ht="13.5">
      <c r="B433" s="239"/>
      <c r="C433" s="240"/>
      <c r="D433" s="230" t="s">
        <v>170</v>
      </c>
      <c r="E433" s="241" t="s">
        <v>21</v>
      </c>
      <c r="F433" s="242" t="s">
        <v>543</v>
      </c>
      <c r="G433" s="240"/>
      <c r="H433" s="243">
        <v>8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AT433" s="249" t="s">
        <v>170</v>
      </c>
      <c r="AU433" s="249" t="s">
        <v>87</v>
      </c>
      <c r="AV433" s="12" t="s">
        <v>87</v>
      </c>
      <c r="AW433" s="12" t="s">
        <v>37</v>
      </c>
      <c r="AX433" s="12" t="s">
        <v>73</v>
      </c>
      <c r="AY433" s="249" t="s">
        <v>161</v>
      </c>
    </row>
    <row r="434" spans="2:51" s="13" customFormat="1" ht="13.5">
      <c r="B434" s="250"/>
      <c r="C434" s="251"/>
      <c r="D434" s="230" t="s">
        <v>170</v>
      </c>
      <c r="E434" s="252" t="s">
        <v>21</v>
      </c>
      <c r="F434" s="253" t="s">
        <v>173</v>
      </c>
      <c r="G434" s="251"/>
      <c r="H434" s="254">
        <v>54</v>
      </c>
      <c r="I434" s="255"/>
      <c r="J434" s="251"/>
      <c r="K434" s="251"/>
      <c r="L434" s="256"/>
      <c r="M434" s="257"/>
      <c r="N434" s="258"/>
      <c r="O434" s="258"/>
      <c r="P434" s="258"/>
      <c r="Q434" s="258"/>
      <c r="R434" s="258"/>
      <c r="S434" s="258"/>
      <c r="T434" s="259"/>
      <c r="AT434" s="260" t="s">
        <v>170</v>
      </c>
      <c r="AU434" s="260" t="s">
        <v>87</v>
      </c>
      <c r="AV434" s="13" t="s">
        <v>174</v>
      </c>
      <c r="AW434" s="13" t="s">
        <v>37</v>
      </c>
      <c r="AX434" s="13" t="s">
        <v>73</v>
      </c>
      <c r="AY434" s="260" t="s">
        <v>161</v>
      </c>
    </row>
    <row r="435" spans="2:51" s="14" customFormat="1" ht="13.5">
      <c r="B435" s="261"/>
      <c r="C435" s="262"/>
      <c r="D435" s="230" t="s">
        <v>170</v>
      </c>
      <c r="E435" s="263" t="s">
        <v>21</v>
      </c>
      <c r="F435" s="264" t="s">
        <v>176</v>
      </c>
      <c r="G435" s="262"/>
      <c r="H435" s="265">
        <v>121</v>
      </c>
      <c r="I435" s="266"/>
      <c r="J435" s="262"/>
      <c r="K435" s="262"/>
      <c r="L435" s="267"/>
      <c r="M435" s="268"/>
      <c r="N435" s="269"/>
      <c r="O435" s="269"/>
      <c r="P435" s="269"/>
      <c r="Q435" s="269"/>
      <c r="R435" s="269"/>
      <c r="S435" s="269"/>
      <c r="T435" s="270"/>
      <c r="AT435" s="271" t="s">
        <v>170</v>
      </c>
      <c r="AU435" s="271" t="s">
        <v>87</v>
      </c>
      <c r="AV435" s="14" t="s">
        <v>168</v>
      </c>
      <c r="AW435" s="14" t="s">
        <v>37</v>
      </c>
      <c r="AX435" s="14" t="s">
        <v>78</v>
      </c>
      <c r="AY435" s="271" t="s">
        <v>161</v>
      </c>
    </row>
    <row r="436" spans="2:65" s="1" customFormat="1" ht="25.5" customHeight="1">
      <c r="B436" s="46"/>
      <c r="C436" s="216" t="s">
        <v>544</v>
      </c>
      <c r="D436" s="216" t="s">
        <v>163</v>
      </c>
      <c r="E436" s="217" t="s">
        <v>545</v>
      </c>
      <c r="F436" s="218" t="s">
        <v>546</v>
      </c>
      <c r="G436" s="219" t="s">
        <v>179</v>
      </c>
      <c r="H436" s="220">
        <v>150</v>
      </c>
      <c r="I436" s="221"/>
      <c r="J436" s="222">
        <f>ROUND(I436*H436,2)</f>
        <v>0</v>
      </c>
      <c r="K436" s="218" t="s">
        <v>21</v>
      </c>
      <c r="L436" s="72"/>
      <c r="M436" s="223" t="s">
        <v>21</v>
      </c>
      <c r="N436" s="224" t="s">
        <v>44</v>
      </c>
      <c r="O436" s="47"/>
      <c r="P436" s="225">
        <f>O436*H436</f>
        <v>0</v>
      </c>
      <c r="Q436" s="225">
        <v>0.00018</v>
      </c>
      <c r="R436" s="225">
        <f>Q436*H436</f>
        <v>0.027000000000000003</v>
      </c>
      <c r="S436" s="225">
        <v>0</v>
      </c>
      <c r="T436" s="226">
        <f>S436*H436</f>
        <v>0</v>
      </c>
      <c r="AR436" s="24" t="s">
        <v>168</v>
      </c>
      <c r="AT436" s="24" t="s">
        <v>163</v>
      </c>
      <c r="AU436" s="24" t="s">
        <v>87</v>
      </c>
      <c r="AY436" s="24" t="s">
        <v>161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24" t="s">
        <v>78</v>
      </c>
      <c r="BK436" s="227">
        <f>ROUND(I436*H436,2)</f>
        <v>0</v>
      </c>
      <c r="BL436" s="24" t="s">
        <v>168</v>
      </c>
      <c r="BM436" s="24" t="s">
        <v>547</v>
      </c>
    </row>
    <row r="437" spans="2:47" s="1" customFormat="1" ht="13.5">
      <c r="B437" s="46"/>
      <c r="C437" s="74"/>
      <c r="D437" s="230" t="s">
        <v>522</v>
      </c>
      <c r="E437" s="74"/>
      <c r="F437" s="272" t="s">
        <v>548</v>
      </c>
      <c r="G437" s="74"/>
      <c r="H437" s="74"/>
      <c r="I437" s="187"/>
      <c r="J437" s="74"/>
      <c r="K437" s="74"/>
      <c r="L437" s="72"/>
      <c r="M437" s="273"/>
      <c r="N437" s="47"/>
      <c r="O437" s="47"/>
      <c r="P437" s="47"/>
      <c r="Q437" s="47"/>
      <c r="R437" s="47"/>
      <c r="S437" s="47"/>
      <c r="T437" s="95"/>
      <c r="AT437" s="24" t="s">
        <v>522</v>
      </c>
      <c r="AU437" s="24" t="s">
        <v>87</v>
      </c>
    </row>
    <row r="438" spans="2:51" s="11" customFormat="1" ht="13.5">
      <c r="B438" s="228"/>
      <c r="C438" s="229"/>
      <c r="D438" s="230" t="s">
        <v>170</v>
      </c>
      <c r="E438" s="231" t="s">
        <v>21</v>
      </c>
      <c r="F438" s="232" t="s">
        <v>549</v>
      </c>
      <c r="G438" s="229"/>
      <c r="H438" s="231" t="s">
        <v>21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170</v>
      </c>
      <c r="AU438" s="238" t="s">
        <v>87</v>
      </c>
      <c r="AV438" s="11" t="s">
        <v>78</v>
      </c>
      <c r="AW438" s="11" t="s">
        <v>37</v>
      </c>
      <c r="AX438" s="11" t="s">
        <v>73</v>
      </c>
      <c r="AY438" s="238" t="s">
        <v>161</v>
      </c>
    </row>
    <row r="439" spans="2:51" s="12" customFormat="1" ht="13.5">
      <c r="B439" s="239"/>
      <c r="C439" s="240"/>
      <c r="D439" s="230" t="s">
        <v>170</v>
      </c>
      <c r="E439" s="241" t="s">
        <v>21</v>
      </c>
      <c r="F439" s="242" t="s">
        <v>88</v>
      </c>
      <c r="G439" s="240"/>
      <c r="H439" s="243">
        <v>150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AT439" s="249" t="s">
        <v>170</v>
      </c>
      <c r="AU439" s="249" t="s">
        <v>87</v>
      </c>
      <c r="AV439" s="12" t="s">
        <v>87</v>
      </c>
      <c r="AW439" s="12" t="s">
        <v>37</v>
      </c>
      <c r="AX439" s="12" t="s">
        <v>73</v>
      </c>
      <c r="AY439" s="249" t="s">
        <v>161</v>
      </c>
    </row>
    <row r="440" spans="2:51" s="14" customFormat="1" ht="13.5">
      <c r="B440" s="261"/>
      <c r="C440" s="262"/>
      <c r="D440" s="230" t="s">
        <v>170</v>
      </c>
      <c r="E440" s="263" t="s">
        <v>21</v>
      </c>
      <c r="F440" s="264" t="s">
        <v>176</v>
      </c>
      <c r="G440" s="262"/>
      <c r="H440" s="265">
        <v>150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AT440" s="271" t="s">
        <v>170</v>
      </c>
      <c r="AU440" s="271" t="s">
        <v>87</v>
      </c>
      <c r="AV440" s="14" t="s">
        <v>168</v>
      </c>
      <c r="AW440" s="14" t="s">
        <v>37</v>
      </c>
      <c r="AX440" s="14" t="s">
        <v>78</v>
      </c>
      <c r="AY440" s="271" t="s">
        <v>161</v>
      </c>
    </row>
    <row r="441" spans="2:63" s="10" customFormat="1" ht="29.85" customHeight="1">
      <c r="B441" s="200"/>
      <c r="C441" s="201"/>
      <c r="D441" s="202" t="s">
        <v>72</v>
      </c>
      <c r="E441" s="214" t="s">
        <v>87</v>
      </c>
      <c r="F441" s="214" t="s">
        <v>550</v>
      </c>
      <c r="G441" s="201"/>
      <c r="H441" s="201"/>
      <c r="I441" s="204"/>
      <c r="J441" s="215">
        <f>BK441</f>
        <v>0</v>
      </c>
      <c r="K441" s="201"/>
      <c r="L441" s="206"/>
      <c r="M441" s="207"/>
      <c r="N441" s="208"/>
      <c r="O441" s="208"/>
      <c r="P441" s="209">
        <f>SUM(P442:P482)</f>
        <v>0</v>
      </c>
      <c r="Q441" s="208"/>
      <c r="R441" s="209">
        <f>SUM(R442:R482)</f>
        <v>390.14365571999997</v>
      </c>
      <c r="S441" s="208"/>
      <c r="T441" s="210">
        <f>SUM(T442:T482)</f>
        <v>0</v>
      </c>
      <c r="AR441" s="211" t="s">
        <v>78</v>
      </c>
      <c r="AT441" s="212" t="s">
        <v>72</v>
      </c>
      <c r="AU441" s="212" t="s">
        <v>78</v>
      </c>
      <c r="AY441" s="211" t="s">
        <v>161</v>
      </c>
      <c r="BK441" s="213">
        <f>SUM(BK442:BK482)</f>
        <v>0</v>
      </c>
    </row>
    <row r="442" spans="2:65" s="1" customFormat="1" ht="16.5" customHeight="1">
      <c r="B442" s="46"/>
      <c r="C442" s="216" t="s">
        <v>551</v>
      </c>
      <c r="D442" s="216" t="s">
        <v>163</v>
      </c>
      <c r="E442" s="217" t="s">
        <v>552</v>
      </c>
      <c r="F442" s="218" t="s">
        <v>553</v>
      </c>
      <c r="G442" s="219" t="s">
        <v>554</v>
      </c>
      <c r="H442" s="220">
        <v>1.162</v>
      </c>
      <c r="I442" s="221"/>
      <c r="J442" s="222">
        <f>ROUND(I442*H442,2)</f>
        <v>0</v>
      </c>
      <c r="K442" s="218" t="s">
        <v>167</v>
      </c>
      <c r="L442" s="72"/>
      <c r="M442" s="223" t="s">
        <v>21</v>
      </c>
      <c r="N442" s="224" t="s">
        <v>44</v>
      </c>
      <c r="O442" s="47"/>
      <c r="P442" s="225">
        <f>O442*H442</f>
        <v>0</v>
      </c>
      <c r="Q442" s="225">
        <v>1.05306</v>
      </c>
      <c r="R442" s="225">
        <f>Q442*H442</f>
        <v>1.22365572</v>
      </c>
      <c r="S442" s="225">
        <v>0</v>
      </c>
      <c r="T442" s="226">
        <f>S442*H442</f>
        <v>0</v>
      </c>
      <c r="AR442" s="24" t="s">
        <v>168</v>
      </c>
      <c r="AT442" s="24" t="s">
        <v>163</v>
      </c>
      <c r="AU442" s="24" t="s">
        <v>87</v>
      </c>
      <c r="AY442" s="24" t="s">
        <v>161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24" t="s">
        <v>78</v>
      </c>
      <c r="BK442" s="227">
        <f>ROUND(I442*H442,2)</f>
        <v>0</v>
      </c>
      <c r="BL442" s="24" t="s">
        <v>168</v>
      </c>
      <c r="BM442" s="24" t="s">
        <v>555</v>
      </c>
    </row>
    <row r="443" spans="2:51" s="11" customFormat="1" ht="13.5">
      <c r="B443" s="228"/>
      <c r="C443" s="229"/>
      <c r="D443" s="230" t="s">
        <v>170</v>
      </c>
      <c r="E443" s="231" t="s">
        <v>21</v>
      </c>
      <c r="F443" s="232" t="s">
        <v>556</v>
      </c>
      <c r="G443" s="229"/>
      <c r="H443" s="231" t="s">
        <v>21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170</v>
      </c>
      <c r="AU443" s="238" t="s">
        <v>87</v>
      </c>
      <c r="AV443" s="11" t="s">
        <v>78</v>
      </c>
      <c r="AW443" s="11" t="s">
        <v>37</v>
      </c>
      <c r="AX443" s="11" t="s">
        <v>73</v>
      </c>
      <c r="AY443" s="238" t="s">
        <v>161</v>
      </c>
    </row>
    <row r="444" spans="2:51" s="12" customFormat="1" ht="13.5">
      <c r="B444" s="239"/>
      <c r="C444" s="240"/>
      <c r="D444" s="230" t="s">
        <v>170</v>
      </c>
      <c r="E444" s="241" t="s">
        <v>21</v>
      </c>
      <c r="F444" s="242" t="s">
        <v>557</v>
      </c>
      <c r="G444" s="240"/>
      <c r="H444" s="243">
        <v>0.066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AT444" s="249" t="s">
        <v>170</v>
      </c>
      <c r="AU444" s="249" t="s">
        <v>87</v>
      </c>
      <c r="AV444" s="12" t="s">
        <v>87</v>
      </c>
      <c r="AW444" s="12" t="s">
        <v>37</v>
      </c>
      <c r="AX444" s="12" t="s">
        <v>73</v>
      </c>
      <c r="AY444" s="249" t="s">
        <v>161</v>
      </c>
    </row>
    <row r="445" spans="2:51" s="12" customFormat="1" ht="13.5">
      <c r="B445" s="239"/>
      <c r="C445" s="240"/>
      <c r="D445" s="230" t="s">
        <v>170</v>
      </c>
      <c r="E445" s="241" t="s">
        <v>21</v>
      </c>
      <c r="F445" s="242" t="s">
        <v>558</v>
      </c>
      <c r="G445" s="240"/>
      <c r="H445" s="243">
        <v>0.066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AT445" s="249" t="s">
        <v>170</v>
      </c>
      <c r="AU445" s="249" t="s">
        <v>87</v>
      </c>
      <c r="AV445" s="12" t="s">
        <v>87</v>
      </c>
      <c r="AW445" s="12" t="s">
        <v>37</v>
      </c>
      <c r="AX445" s="12" t="s">
        <v>73</v>
      </c>
      <c r="AY445" s="249" t="s">
        <v>161</v>
      </c>
    </row>
    <row r="446" spans="2:51" s="12" customFormat="1" ht="13.5">
      <c r="B446" s="239"/>
      <c r="C446" s="240"/>
      <c r="D446" s="230" t="s">
        <v>170</v>
      </c>
      <c r="E446" s="241" t="s">
        <v>21</v>
      </c>
      <c r="F446" s="242" t="s">
        <v>559</v>
      </c>
      <c r="G446" s="240"/>
      <c r="H446" s="243">
        <v>0.066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AT446" s="249" t="s">
        <v>170</v>
      </c>
      <c r="AU446" s="249" t="s">
        <v>87</v>
      </c>
      <c r="AV446" s="12" t="s">
        <v>87</v>
      </c>
      <c r="AW446" s="12" t="s">
        <v>37</v>
      </c>
      <c r="AX446" s="12" t="s">
        <v>73</v>
      </c>
      <c r="AY446" s="249" t="s">
        <v>161</v>
      </c>
    </row>
    <row r="447" spans="2:51" s="12" customFormat="1" ht="13.5">
      <c r="B447" s="239"/>
      <c r="C447" s="240"/>
      <c r="D447" s="230" t="s">
        <v>170</v>
      </c>
      <c r="E447" s="241" t="s">
        <v>21</v>
      </c>
      <c r="F447" s="242" t="s">
        <v>560</v>
      </c>
      <c r="G447" s="240"/>
      <c r="H447" s="243">
        <v>0.066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AT447" s="249" t="s">
        <v>170</v>
      </c>
      <c r="AU447" s="249" t="s">
        <v>87</v>
      </c>
      <c r="AV447" s="12" t="s">
        <v>87</v>
      </c>
      <c r="AW447" s="12" t="s">
        <v>37</v>
      </c>
      <c r="AX447" s="12" t="s">
        <v>73</v>
      </c>
      <c r="AY447" s="249" t="s">
        <v>161</v>
      </c>
    </row>
    <row r="448" spans="2:51" s="12" customFormat="1" ht="13.5">
      <c r="B448" s="239"/>
      <c r="C448" s="240"/>
      <c r="D448" s="230" t="s">
        <v>170</v>
      </c>
      <c r="E448" s="241" t="s">
        <v>21</v>
      </c>
      <c r="F448" s="242" t="s">
        <v>561</v>
      </c>
      <c r="G448" s="240"/>
      <c r="H448" s="243">
        <v>0.066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AT448" s="249" t="s">
        <v>170</v>
      </c>
      <c r="AU448" s="249" t="s">
        <v>87</v>
      </c>
      <c r="AV448" s="12" t="s">
        <v>87</v>
      </c>
      <c r="AW448" s="12" t="s">
        <v>37</v>
      </c>
      <c r="AX448" s="12" t="s">
        <v>73</v>
      </c>
      <c r="AY448" s="249" t="s">
        <v>161</v>
      </c>
    </row>
    <row r="449" spans="2:51" s="12" customFormat="1" ht="13.5">
      <c r="B449" s="239"/>
      <c r="C449" s="240"/>
      <c r="D449" s="230" t="s">
        <v>170</v>
      </c>
      <c r="E449" s="241" t="s">
        <v>21</v>
      </c>
      <c r="F449" s="242" t="s">
        <v>562</v>
      </c>
      <c r="G449" s="240"/>
      <c r="H449" s="243">
        <v>0.077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AT449" s="249" t="s">
        <v>170</v>
      </c>
      <c r="AU449" s="249" t="s">
        <v>87</v>
      </c>
      <c r="AV449" s="12" t="s">
        <v>87</v>
      </c>
      <c r="AW449" s="12" t="s">
        <v>37</v>
      </c>
      <c r="AX449" s="12" t="s">
        <v>73</v>
      </c>
      <c r="AY449" s="249" t="s">
        <v>161</v>
      </c>
    </row>
    <row r="450" spans="2:51" s="12" customFormat="1" ht="13.5">
      <c r="B450" s="239"/>
      <c r="C450" s="240"/>
      <c r="D450" s="230" t="s">
        <v>170</v>
      </c>
      <c r="E450" s="241" t="s">
        <v>21</v>
      </c>
      <c r="F450" s="242" t="s">
        <v>563</v>
      </c>
      <c r="G450" s="240"/>
      <c r="H450" s="243">
        <v>0.066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AT450" s="249" t="s">
        <v>170</v>
      </c>
      <c r="AU450" s="249" t="s">
        <v>87</v>
      </c>
      <c r="AV450" s="12" t="s">
        <v>87</v>
      </c>
      <c r="AW450" s="12" t="s">
        <v>37</v>
      </c>
      <c r="AX450" s="12" t="s">
        <v>73</v>
      </c>
      <c r="AY450" s="249" t="s">
        <v>161</v>
      </c>
    </row>
    <row r="451" spans="2:51" s="12" customFormat="1" ht="13.5">
      <c r="B451" s="239"/>
      <c r="C451" s="240"/>
      <c r="D451" s="230" t="s">
        <v>170</v>
      </c>
      <c r="E451" s="241" t="s">
        <v>21</v>
      </c>
      <c r="F451" s="242" t="s">
        <v>564</v>
      </c>
      <c r="G451" s="240"/>
      <c r="H451" s="243">
        <v>0.066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AT451" s="249" t="s">
        <v>170</v>
      </c>
      <c r="AU451" s="249" t="s">
        <v>87</v>
      </c>
      <c r="AV451" s="12" t="s">
        <v>87</v>
      </c>
      <c r="AW451" s="12" t="s">
        <v>37</v>
      </c>
      <c r="AX451" s="12" t="s">
        <v>73</v>
      </c>
      <c r="AY451" s="249" t="s">
        <v>161</v>
      </c>
    </row>
    <row r="452" spans="2:51" s="12" customFormat="1" ht="13.5">
      <c r="B452" s="239"/>
      <c r="C452" s="240"/>
      <c r="D452" s="230" t="s">
        <v>170</v>
      </c>
      <c r="E452" s="241" t="s">
        <v>21</v>
      </c>
      <c r="F452" s="242" t="s">
        <v>565</v>
      </c>
      <c r="G452" s="240"/>
      <c r="H452" s="243">
        <v>0.066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AT452" s="249" t="s">
        <v>170</v>
      </c>
      <c r="AU452" s="249" t="s">
        <v>87</v>
      </c>
      <c r="AV452" s="12" t="s">
        <v>87</v>
      </c>
      <c r="AW452" s="12" t="s">
        <v>37</v>
      </c>
      <c r="AX452" s="12" t="s">
        <v>73</v>
      </c>
      <c r="AY452" s="249" t="s">
        <v>161</v>
      </c>
    </row>
    <row r="453" spans="2:51" s="12" customFormat="1" ht="13.5">
      <c r="B453" s="239"/>
      <c r="C453" s="240"/>
      <c r="D453" s="230" t="s">
        <v>170</v>
      </c>
      <c r="E453" s="241" t="s">
        <v>21</v>
      </c>
      <c r="F453" s="242" t="s">
        <v>566</v>
      </c>
      <c r="G453" s="240"/>
      <c r="H453" s="243">
        <v>0.066</v>
      </c>
      <c r="I453" s="244"/>
      <c r="J453" s="240"/>
      <c r="K453" s="240"/>
      <c r="L453" s="245"/>
      <c r="M453" s="246"/>
      <c r="N453" s="247"/>
      <c r="O453" s="247"/>
      <c r="P453" s="247"/>
      <c r="Q453" s="247"/>
      <c r="R453" s="247"/>
      <c r="S453" s="247"/>
      <c r="T453" s="248"/>
      <c r="AT453" s="249" t="s">
        <v>170</v>
      </c>
      <c r="AU453" s="249" t="s">
        <v>87</v>
      </c>
      <c r="AV453" s="12" t="s">
        <v>87</v>
      </c>
      <c r="AW453" s="12" t="s">
        <v>37</v>
      </c>
      <c r="AX453" s="12" t="s">
        <v>73</v>
      </c>
      <c r="AY453" s="249" t="s">
        <v>161</v>
      </c>
    </row>
    <row r="454" spans="2:51" s="12" customFormat="1" ht="13.5">
      <c r="B454" s="239"/>
      <c r="C454" s="240"/>
      <c r="D454" s="230" t="s">
        <v>170</v>
      </c>
      <c r="E454" s="241" t="s">
        <v>21</v>
      </c>
      <c r="F454" s="242" t="s">
        <v>567</v>
      </c>
      <c r="G454" s="240"/>
      <c r="H454" s="243">
        <v>0.066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AT454" s="249" t="s">
        <v>170</v>
      </c>
      <c r="AU454" s="249" t="s">
        <v>87</v>
      </c>
      <c r="AV454" s="12" t="s">
        <v>87</v>
      </c>
      <c r="AW454" s="12" t="s">
        <v>37</v>
      </c>
      <c r="AX454" s="12" t="s">
        <v>73</v>
      </c>
      <c r="AY454" s="249" t="s">
        <v>161</v>
      </c>
    </row>
    <row r="455" spans="2:51" s="13" customFormat="1" ht="13.5">
      <c r="B455" s="250"/>
      <c r="C455" s="251"/>
      <c r="D455" s="230" t="s">
        <v>170</v>
      </c>
      <c r="E455" s="252" t="s">
        <v>21</v>
      </c>
      <c r="F455" s="253" t="s">
        <v>173</v>
      </c>
      <c r="G455" s="251"/>
      <c r="H455" s="254">
        <v>0.737</v>
      </c>
      <c r="I455" s="255"/>
      <c r="J455" s="251"/>
      <c r="K455" s="251"/>
      <c r="L455" s="256"/>
      <c r="M455" s="257"/>
      <c r="N455" s="258"/>
      <c r="O455" s="258"/>
      <c r="P455" s="258"/>
      <c r="Q455" s="258"/>
      <c r="R455" s="258"/>
      <c r="S455" s="258"/>
      <c r="T455" s="259"/>
      <c r="AT455" s="260" t="s">
        <v>170</v>
      </c>
      <c r="AU455" s="260" t="s">
        <v>87</v>
      </c>
      <c r="AV455" s="13" t="s">
        <v>174</v>
      </c>
      <c r="AW455" s="13" t="s">
        <v>37</v>
      </c>
      <c r="AX455" s="13" t="s">
        <v>73</v>
      </c>
      <c r="AY455" s="260" t="s">
        <v>161</v>
      </c>
    </row>
    <row r="456" spans="2:51" s="11" customFormat="1" ht="13.5">
      <c r="B456" s="228"/>
      <c r="C456" s="229"/>
      <c r="D456" s="230" t="s">
        <v>170</v>
      </c>
      <c r="E456" s="231" t="s">
        <v>21</v>
      </c>
      <c r="F456" s="232" t="s">
        <v>568</v>
      </c>
      <c r="G456" s="229"/>
      <c r="H456" s="231" t="s">
        <v>21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170</v>
      </c>
      <c r="AU456" s="238" t="s">
        <v>87</v>
      </c>
      <c r="AV456" s="11" t="s">
        <v>78</v>
      </c>
      <c r="AW456" s="11" t="s">
        <v>37</v>
      </c>
      <c r="AX456" s="11" t="s">
        <v>73</v>
      </c>
      <c r="AY456" s="238" t="s">
        <v>161</v>
      </c>
    </row>
    <row r="457" spans="2:51" s="12" customFormat="1" ht="13.5">
      <c r="B457" s="239"/>
      <c r="C457" s="240"/>
      <c r="D457" s="230" t="s">
        <v>170</v>
      </c>
      <c r="E457" s="241" t="s">
        <v>21</v>
      </c>
      <c r="F457" s="242" t="s">
        <v>569</v>
      </c>
      <c r="G457" s="240"/>
      <c r="H457" s="243">
        <v>0.055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AT457" s="249" t="s">
        <v>170</v>
      </c>
      <c r="AU457" s="249" t="s">
        <v>87</v>
      </c>
      <c r="AV457" s="12" t="s">
        <v>87</v>
      </c>
      <c r="AW457" s="12" t="s">
        <v>37</v>
      </c>
      <c r="AX457" s="12" t="s">
        <v>73</v>
      </c>
      <c r="AY457" s="249" t="s">
        <v>161</v>
      </c>
    </row>
    <row r="458" spans="2:51" s="12" customFormat="1" ht="13.5">
      <c r="B458" s="239"/>
      <c r="C458" s="240"/>
      <c r="D458" s="230" t="s">
        <v>170</v>
      </c>
      <c r="E458" s="241" t="s">
        <v>21</v>
      </c>
      <c r="F458" s="242" t="s">
        <v>570</v>
      </c>
      <c r="G458" s="240"/>
      <c r="H458" s="243">
        <v>0.055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AT458" s="249" t="s">
        <v>170</v>
      </c>
      <c r="AU458" s="249" t="s">
        <v>87</v>
      </c>
      <c r="AV458" s="12" t="s">
        <v>87</v>
      </c>
      <c r="AW458" s="12" t="s">
        <v>37</v>
      </c>
      <c r="AX458" s="12" t="s">
        <v>73</v>
      </c>
      <c r="AY458" s="249" t="s">
        <v>161</v>
      </c>
    </row>
    <row r="459" spans="2:51" s="12" customFormat="1" ht="13.5">
      <c r="B459" s="239"/>
      <c r="C459" s="240"/>
      <c r="D459" s="230" t="s">
        <v>170</v>
      </c>
      <c r="E459" s="241" t="s">
        <v>21</v>
      </c>
      <c r="F459" s="242" t="s">
        <v>571</v>
      </c>
      <c r="G459" s="240"/>
      <c r="H459" s="243">
        <v>0.071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AT459" s="249" t="s">
        <v>170</v>
      </c>
      <c r="AU459" s="249" t="s">
        <v>87</v>
      </c>
      <c r="AV459" s="12" t="s">
        <v>87</v>
      </c>
      <c r="AW459" s="12" t="s">
        <v>37</v>
      </c>
      <c r="AX459" s="12" t="s">
        <v>73</v>
      </c>
      <c r="AY459" s="249" t="s">
        <v>161</v>
      </c>
    </row>
    <row r="460" spans="2:51" s="12" customFormat="1" ht="13.5">
      <c r="B460" s="239"/>
      <c r="C460" s="240"/>
      <c r="D460" s="230" t="s">
        <v>170</v>
      </c>
      <c r="E460" s="241" t="s">
        <v>21</v>
      </c>
      <c r="F460" s="242" t="s">
        <v>572</v>
      </c>
      <c r="G460" s="240"/>
      <c r="H460" s="243">
        <v>0.055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AT460" s="249" t="s">
        <v>170</v>
      </c>
      <c r="AU460" s="249" t="s">
        <v>87</v>
      </c>
      <c r="AV460" s="12" t="s">
        <v>87</v>
      </c>
      <c r="AW460" s="12" t="s">
        <v>37</v>
      </c>
      <c r="AX460" s="12" t="s">
        <v>73</v>
      </c>
      <c r="AY460" s="249" t="s">
        <v>161</v>
      </c>
    </row>
    <row r="461" spans="2:51" s="12" customFormat="1" ht="13.5">
      <c r="B461" s="239"/>
      <c r="C461" s="240"/>
      <c r="D461" s="230" t="s">
        <v>170</v>
      </c>
      <c r="E461" s="241" t="s">
        <v>21</v>
      </c>
      <c r="F461" s="242" t="s">
        <v>573</v>
      </c>
      <c r="G461" s="240"/>
      <c r="H461" s="243">
        <v>0.063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AT461" s="249" t="s">
        <v>170</v>
      </c>
      <c r="AU461" s="249" t="s">
        <v>87</v>
      </c>
      <c r="AV461" s="12" t="s">
        <v>87</v>
      </c>
      <c r="AW461" s="12" t="s">
        <v>37</v>
      </c>
      <c r="AX461" s="12" t="s">
        <v>73</v>
      </c>
      <c r="AY461" s="249" t="s">
        <v>161</v>
      </c>
    </row>
    <row r="462" spans="2:51" s="12" customFormat="1" ht="13.5">
      <c r="B462" s="239"/>
      <c r="C462" s="240"/>
      <c r="D462" s="230" t="s">
        <v>170</v>
      </c>
      <c r="E462" s="241" t="s">
        <v>21</v>
      </c>
      <c r="F462" s="242" t="s">
        <v>574</v>
      </c>
      <c r="G462" s="240"/>
      <c r="H462" s="243">
        <v>0.063</v>
      </c>
      <c r="I462" s="244"/>
      <c r="J462" s="240"/>
      <c r="K462" s="240"/>
      <c r="L462" s="245"/>
      <c r="M462" s="246"/>
      <c r="N462" s="247"/>
      <c r="O462" s="247"/>
      <c r="P462" s="247"/>
      <c r="Q462" s="247"/>
      <c r="R462" s="247"/>
      <c r="S462" s="247"/>
      <c r="T462" s="248"/>
      <c r="AT462" s="249" t="s">
        <v>170</v>
      </c>
      <c r="AU462" s="249" t="s">
        <v>87</v>
      </c>
      <c r="AV462" s="12" t="s">
        <v>87</v>
      </c>
      <c r="AW462" s="12" t="s">
        <v>37</v>
      </c>
      <c r="AX462" s="12" t="s">
        <v>73</v>
      </c>
      <c r="AY462" s="249" t="s">
        <v>161</v>
      </c>
    </row>
    <row r="463" spans="2:51" s="12" customFormat="1" ht="13.5">
      <c r="B463" s="239"/>
      <c r="C463" s="240"/>
      <c r="D463" s="230" t="s">
        <v>170</v>
      </c>
      <c r="E463" s="241" t="s">
        <v>21</v>
      </c>
      <c r="F463" s="242" t="s">
        <v>575</v>
      </c>
      <c r="G463" s="240"/>
      <c r="H463" s="243">
        <v>0.063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AT463" s="249" t="s">
        <v>170</v>
      </c>
      <c r="AU463" s="249" t="s">
        <v>87</v>
      </c>
      <c r="AV463" s="12" t="s">
        <v>87</v>
      </c>
      <c r="AW463" s="12" t="s">
        <v>37</v>
      </c>
      <c r="AX463" s="12" t="s">
        <v>73</v>
      </c>
      <c r="AY463" s="249" t="s">
        <v>161</v>
      </c>
    </row>
    <row r="464" spans="2:51" s="13" customFormat="1" ht="13.5">
      <c r="B464" s="250"/>
      <c r="C464" s="251"/>
      <c r="D464" s="230" t="s">
        <v>170</v>
      </c>
      <c r="E464" s="252" t="s">
        <v>21</v>
      </c>
      <c r="F464" s="253" t="s">
        <v>173</v>
      </c>
      <c r="G464" s="251"/>
      <c r="H464" s="254">
        <v>0.425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AT464" s="260" t="s">
        <v>170</v>
      </c>
      <c r="AU464" s="260" t="s">
        <v>87</v>
      </c>
      <c r="AV464" s="13" t="s">
        <v>174</v>
      </c>
      <c r="AW464" s="13" t="s">
        <v>37</v>
      </c>
      <c r="AX464" s="13" t="s">
        <v>73</v>
      </c>
      <c r="AY464" s="260" t="s">
        <v>161</v>
      </c>
    </row>
    <row r="465" spans="2:51" s="14" customFormat="1" ht="13.5">
      <c r="B465" s="261"/>
      <c r="C465" s="262"/>
      <c r="D465" s="230" t="s">
        <v>170</v>
      </c>
      <c r="E465" s="263" t="s">
        <v>21</v>
      </c>
      <c r="F465" s="264" t="s">
        <v>176</v>
      </c>
      <c r="G465" s="262"/>
      <c r="H465" s="265">
        <v>1.162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AT465" s="271" t="s">
        <v>170</v>
      </c>
      <c r="AU465" s="271" t="s">
        <v>87</v>
      </c>
      <c r="AV465" s="14" t="s">
        <v>168</v>
      </c>
      <c r="AW465" s="14" t="s">
        <v>37</v>
      </c>
      <c r="AX465" s="14" t="s">
        <v>78</v>
      </c>
      <c r="AY465" s="271" t="s">
        <v>161</v>
      </c>
    </row>
    <row r="466" spans="2:65" s="1" customFormat="1" ht="25.5" customHeight="1">
      <c r="B466" s="46"/>
      <c r="C466" s="216" t="s">
        <v>576</v>
      </c>
      <c r="D466" s="216" t="s">
        <v>163</v>
      </c>
      <c r="E466" s="217" t="s">
        <v>577</v>
      </c>
      <c r="F466" s="218" t="s">
        <v>578</v>
      </c>
      <c r="G466" s="219" t="s">
        <v>179</v>
      </c>
      <c r="H466" s="220">
        <v>624</v>
      </c>
      <c r="I466" s="221"/>
      <c r="J466" s="222">
        <f>ROUND(I466*H466,2)</f>
        <v>0</v>
      </c>
      <c r="K466" s="218" t="s">
        <v>180</v>
      </c>
      <c r="L466" s="72"/>
      <c r="M466" s="223" t="s">
        <v>21</v>
      </c>
      <c r="N466" s="224" t="s">
        <v>44</v>
      </c>
      <c r="O466" s="47"/>
      <c r="P466" s="225">
        <f>O466*H466</f>
        <v>0</v>
      </c>
      <c r="Q466" s="225">
        <v>0.108</v>
      </c>
      <c r="R466" s="225">
        <f>Q466*H466</f>
        <v>67.392</v>
      </c>
      <c r="S466" s="225">
        <v>0</v>
      </c>
      <c r="T466" s="226">
        <f>S466*H466</f>
        <v>0</v>
      </c>
      <c r="AR466" s="24" t="s">
        <v>168</v>
      </c>
      <c r="AT466" s="24" t="s">
        <v>163</v>
      </c>
      <c r="AU466" s="24" t="s">
        <v>87</v>
      </c>
      <c r="AY466" s="24" t="s">
        <v>161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24" t="s">
        <v>78</v>
      </c>
      <c r="BK466" s="227">
        <f>ROUND(I466*H466,2)</f>
        <v>0</v>
      </c>
      <c r="BL466" s="24" t="s">
        <v>168</v>
      </c>
      <c r="BM466" s="24" t="s">
        <v>579</v>
      </c>
    </row>
    <row r="467" spans="2:51" s="11" customFormat="1" ht="13.5">
      <c r="B467" s="228"/>
      <c r="C467" s="229"/>
      <c r="D467" s="230" t="s">
        <v>170</v>
      </c>
      <c r="E467" s="231" t="s">
        <v>21</v>
      </c>
      <c r="F467" s="232" t="s">
        <v>580</v>
      </c>
      <c r="G467" s="229"/>
      <c r="H467" s="231" t="s">
        <v>21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170</v>
      </c>
      <c r="AU467" s="238" t="s">
        <v>87</v>
      </c>
      <c r="AV467" s="11" t="s">
        <v>78</v>
      </c>
      <c r="AW467" s="11" t="s">
        <v>37</v>
      </c>
      <c r="AX467" s="11" t="s">
        <v>73</v>
      </c>
      <c r="AY467" s="238" t="s">
        <v>161</v>
      </c>
    </row>
    <row r="468" spans="2:51" s="12" customFormat="1" ht="13.5">
      <c r="B468" s="239"/>
      <c r="C468" s="240"/>
      <c r="D468" s="230" t="s">
        <v>170</v>
      </c>
      <c r="E468" s="241" t="s">
        <v>21</v>
      </c>
      <c r="F468" s="242" t="s">
        <v>581</v>
      </c>
      <c r="G468" s="240"/>
      <c r="H468" s="243">
        <v>624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AT468" s="249" t="s">
        <v>170</v>
      </c>
      <c r="AU468" s="249" t="s">
        <v>87</v>
      </c>
      <c r="AV468" s="12" t="s">
        <v>87</v>
      </c>
      <c r="AW468" s="12" t="s">
        <v>37</v>
      </c>
      <c r="AX468" s="12" t="s">
        <v>73</v>
      </c>
      <c r="AY468" s="249" t="s">
        <v>161</v>
      </c>
    </row>
    <row r="469" spans="2:51" s="14" customFormat="1" ht="13.5">
      <c r="B469" s="261"/>
      <c r="C469" s="262"/>
      <c r="D469" s="230" t="s">
        <v>170</v>
      </c>
      <c r="E469" s="263" t="s">
        <v>21</v>
      </c>
      <c r="F469" s="264" t="s">
        <v>176</v>
      </c>
      <c r="G469" s="262"/>
      <c r="H469" s="265">
        <v>624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AT469" s="271" t="s">
        <v>170</v>
      </c>
      <c r="AU469" s="271" t="s">
        <v>87</v>
      </c>
      <c r="AV469" s="14" t="s">
        <v>168</v>
      </c>
      <c r="AW469" s="14" t="s">
        <v>37</v>
      </c>
      <c r="AX469" s="14" t="s">
        <v>78</v>
      </c>
      <c r="AY469" s="271" t="s">
        <v>161</v>
      </c>
    </row>
    <row r="470" spans="2:65" s="1" customFormat="1" ht="16.5" customHeight="1">
      <c r="B470" s="46"/>
      <c r="C470" s="274" t="s">
        <v>582</v>
      </c>
      <c r="D470" s="274" t="s">
        <v>583</v>
      </c>
      <c r="E470" s="275" t="s">
        <v>584</v>
      </c>
      <c r="F470" s="276" t="s">
        <v>585</v>
      </c>
      <c r="G470" s="277" t="s">
        <v>185</v>
      </c>
      <c r="H470" s="278">
        <v>8</v>
      </c>
      <c r="I470" s="279"/>
      <c r="J470" s="280">
        <f>ROUND(I470*H470,2)</f>
        <v>0</v>
      </c>
      <c r="K470" s="276" t="s">
        <v>180</v>
      </c>
      <c r="L470" s="281"/>
      <c r="M470" s="282" t="s">
        <v>21</v>
      </c>
      <c r="N470" s="283" t="s">
        <v>44</v>
      </c>
      <c r="O470" s="47"/>
      <c r="P470" s="225">
        <f>O470*H470</f>
        <v>0</v>
      </c>
      <c r="Q470" s="225">
        <v>1.516</v>
      </c>
      <c r="R470" s="225">
        <f>Q470*H470</f>
        <v>12.128</v>
      </c>
      <c r="S470" s="225">
        <v>0</v>
      </c>
      <c r="T470" s="226">
        <f>S470*H470</f>
        <v>0</v>
      </c>
      <c r="AR470" s="24" t="s">
        <v>205</v>
      </c>
      <c r="AT470" s="24" t="s">
        <v>583</v>
      </c>
      <c r="AU470" s="24" t="s">
        <v>87</v>
      </c>
      <c r="AY470" s="24" t="s">
        <v>161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24" t="s">
        <v>78</v>
      </c>
      <c r="BK470" s="227">
        <f>ROUND(I470*H470,2)</f>
        <v>0</v>
      </c>
      <c r="BL470" s="24" t="s">
        <v>168</v>
      </c>
      <c r="BM470" s="24" t="s">
        <v>586</v>
      </c>
    </row>
    <row r="471" spans="2:51" s="11" customFormat="1" ht="13.5">
      <c r="B471" s="228"/>
      <c r="C471" s="229"/>
      <c r="D471" s="230" t="s">
        <v>170</v>
      </c>
      <c r="E471" s="231" t="s">
        <v>21</v>
      </c>
      <c r="F471" s="232" t="s">
        <v>587</v>
      </c>
      <c r="G471" s="229"/>
      <c r="H471" s="231" t="s">
        <v>21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170</v>
      </c>
      <c r="AU471" s="238" t="s">
        <v>87</v>
      </c>
      <c r="AV471" s="11" t="s">
        <v>78</v>
      </c>
      <c r="AW471" s="11" t="s">
        <v>37</v>
      </c>
      <c r="AX471" s="11" t="s">
        <v>73</v>
      </c>
      <c r="AY471" s="238" t="s">
        <v>161</v>
      </c>
    </row>
    <row r="472" spans="2:51" s="12" customFormat="1" ht="13.5">
      <c r="B472" s="239"/>
      <c r="C472" s="240"/>
      <c r="D472" s="230" t="s">
        <v>170</v>
      </c>
      <c r="E472" s="241" t="s">
        <v>21</v>
      </c>
      <c r="F472" s="242" t="s">
        <v>588</v>
      </c>
      <c r="G472" s="240"/>
      <c r="H472" s="243">
        <v>2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AT472" s="249" t="s">
        <v>170</v>
      </c>
      <c r="AU472" s="249" t="s">
        <v>87</v>
      </c>
      <c r="AV472" s="12" t="s">
        <v>87</v>
      </c>
      <c r="AW472" s="12" t="s">
        <v>37</v>
      </c>
      <c r="AX472" s="12" t="s">
        <v>73</v>
      </c>
      <c r="AY472" s="249" t="s">
        <v>161</v>
      </c>
    </row>
    <row r="473" spans="2:51" s="12" customFormat="1" ht="13.5">
      <c r="B473" s="239"/>
      <c r="C473" s="240"/>
      <c r="D473" s="230" t="s">
        <v>170</v>
      </c>
      <c r="E473" s="241" t="s">
        <v>21</v>
      </c>
      <c r="F473" s="242" t="s">
        <v>589</v>
      </c>
      <c r="G473" s="240"/>
      <c r="H473" s="243">
        <v>2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AT473" s="249" t="s">
        <v>170</v>
      </c>
      <c r="AU473" s="249" t="s">
        <v>87</v>
      </c>
      <c r="AV473" s="12" t="s">
        <v>87</v>
      </c>
      <c r="AW473" s="12" t="s">
        <v>37</v>
      </c>
      <c r="AX473" s="12" t="s">
        <v>73</v>
      </c>
      <c r="AY473" s="249" t="s">
        <v>161</v>
      </c>
    </row>
    <row r="474" spans="2:51" s="12" customFormat="1" ht="13.5">
      <c r="B474" s="239"/>
      <c r="C474" s="240"/>
      <c r="D474" s="230" t="s">
        <v>170</v>
      </c>
      <c r="E474" s="241" t="s">
        <v>21</v>
      </c>
      <c r="F474" s="242" t="s">
        <v>590</v>
      </c>
      <c r="G474" s="240"/>
      <c r="H474" s="243">
        <v>2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AT474" s="249" t="s">
        <v>170</v>
      </c>
      <c r="AU474" s="249" t="s">
        <v>87</v>
      </c>
      <c r="AV474" s="12" t="s">
        <v>87</v>
      </c>
      <c r="AW474" s="12" t="s">
        <v>37</v>
      </c>
      <c r="AX474" s="12" t="s">
        <v>73</v>
      </c>
      <c r="AY474" s="249" t="s">
        <v>161</v>
      </c>
    </row>
    <row r="475" spans="2:51" s="12" customFormat="1" ht="13.5">
      <c r="B475" s="239"/>
      <c r="C475" s="240"/>
      <c r="D475" s="230" t="s">
        <v>170</v>
      </c>
      <c r="E475" s="241" t="s">
        <v>21</v>
      </c>
      <c r="F475" s="242" t="s">
        <v>591</v>
      </c>
      <c r="G475" s="240"/>
      <c r="H475" s="243">
        <v>2</v>
      </c>
      <c r="I475" s="244"/>
      <c r="J475" s="240"/>
      <c r="K475" s="240"/>
      <c r="L475" s="245"/>
      <c r="M475" s="246"/>
      <c r="N475" s="247"/>
      <c r="O475" s="247"/>
      <c r="P475" s="247"/>
      <c r="Q475" s="247"/>
      <c r="R475" s="247"/>
      <c r="S475" s="247"/>
      <c r="T475" s="248"/>
      <c r="AT475" s="249" t="s">
        <v>170</v>
      </c>
      <c r="AU475" s="249" t="s">
        <v>87</v>
      </c>
      <c r="AV475" s="12" t="s">
        <v>87</v>
      </c>
      <c r="AW475" s="12" t="s">
        <v>37</v>
      </c>
      <c r="AX475" s="12" t="s">
        <v>73</v>
      </c>
      <c r="AY475" s="249" t="s">
        <v>161</v>
      </c>
    </row>
    <row r="476" spans="2:51" s="14" customFormat="1" ht="13.5">
      <c r="B476" s="261"/>
      <c r="C476" s="262"/>
      <c r="D476" s="230" t="s">
        <v>170</v>
      </c>
      <c r="E476" s="263" t="s">
        <v>21</v>
      </c>
      <c r="F476" s="264" t="s">
        <v>176</v>
      </c>
      <c r="G476" s="262"/>
      <c r="H476" s="265">
        <v>8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AT476" s="271" t="s">
        <v>170</v>
      </c>
      <c r="AU476" s="271" t="s">
        <v>87</v>
      </c>
      <c r="AV476" s="14" t="s">
        <v>168</v>
      </c>
      <c r="AW476" s="14" t="s">
        <v>37</v>
      </c>
      <c r="AX476" s="14" t="s">
        <v>78</v>
      </c>
      <c r="AY476" s="271" t="s">
        <v>161</v>
      </c>
    </row>
    <row r="477" spans="2:65" s="1" customFormat="1" ht="16.5" customHeight="1">
      <c r="B477" s="46"/>
      <c r="C477" s="274" t="s">
        <v>592</v>
      </c>
      <c r="D477" s="274" t="s">
        <v>583</v>
      </c>
      <c r="E477" s="275" t="s">
        <v>593</v>
      </c>
      <c r="F477" s="276" t="s">
        <v>594</v>
      </c>
      <c r="G477" s="277" t="s">
        <v>185</v>
      </c>
      <c r="H477" s="278">
        <v>100</v>
      </c>
      <c r="I477" s="279"/>
      <c r="J477" s="280">
        <f>ROUND(I477*H477,2)</f>
        <v>0</v>
      </c>
      <c r="K477" s="276" t="s">
        <v>180</v>
      </c>
      <c r="L477" s="281"/>
      <c r="M477" s="282" t="s">
        <v>21</v>
      </c>
      <c r="N477" s="283" t="s">
        <v>44</v>
      </c>
      <c r="O477" s="47"/>
      <c r="P477" s="225">
        <f>O477*H477</f>
        <v>0</v>
      </c>
      <c r="Q477" s="225">
        <v>3.094</v>
      </c>
      <c r="R477" s="225">
        <f>Q477*H477</f>
        <v>309.4</v>
      </c>
      <c r="S477" s="225">
        <v>0</v>
      </c>
      <c r="T477" s="226">
        <f>S477*H477</f>
        <v>0</v>
      </c>
      <c r="AR477" s="24" t="s">
        <v>205</v>
      </c>
      <c r="AT477" s="24" t="s">
        <v>583</v>
      </c>
      <c r="AU477" s="24" t="s">
        <v>87</v>
      </c>
      <c r="AY477" s="24" t="s">
        <v>161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24" t="s">
        <v>78</v>
      </c>
      <c r="BK477" s="227">
        <f>ROUND(I477*H477,2)</f>
        <v>0</v>
      </c>
      <c r="BL477" s="24" t="s">
        <v>168</v>
      </c>
      <c r="BM477" s="24" t="s">
        <v>595</v>
      </c>
    </row>
    <row r="478" spans="2:51" s="12" customFormat="1" ht="13.5">
      <c r="B478" s="239"/>
      <c r="C478" s="240"/>
      <c r="D478" s="230" t="s">
        <v>170</v>
      </c>
      <c r="E478" s="241" t="s">
        <v>21</v>
      </c>
      <c r="F478" s="242" t="s">
        <v>596</v>
      </c>
      <c r="G478" s="240"/>
      <c r="H478" s="243">
        <v>24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AT478" s="249" t="s">
        <v>170</v>
      </c>
      <c r="AU478" s="249" t="s">
        <v>87</v>
      </c>
      <c r="AV478" s="12" t="s">
        <v>87</v>
      </c>
      <c r="AW478" s="12" t="s">
        <v>37</v>
      </c>
      <c r="AX478" s="12" t="s">
        <v>73</v>
      </c>
      <c r="AY478" s="249" t="s">
        <v>161</v>
      </c>
    </row>
    <row r="479" spans="2:51" s="12" customFormat="1" ht="13.5">
      <c r="B479" s="239"/>
      <c r="C479" s="240"/>
      <c r="D479" s="230" t="s">
        <v>170</v>
      </c>
      <c r="E479" s="241" t="s">
        <v>21</v>
      </c>
      <c r="F479" s="242" t="s">
        <v>597</v>
      </c>
      <c r="G479" s="240"/>
      <c r="H479" s="243">
        <v>30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AT479" s="249" t="s">
        <v>170</v>
      </c>
      <c r="AU479" s="249" t="s">
        <v>87</v>
      </c>
      <c r="AV479" s="12" t="s">
        <v>87</v>
      </c>
      <c r="AW479" s="12" t="s">
        <v>37</v>
      </c>
      <c r="AX479" s="12" t="s">
        <v>73</v>
      </c>
      <c r="AY479" s="249" t="s">
        <v>161</v>
      </c>
    </row>
    <row r="480" spans="2:51" s="12" customFormat="1" ht="13.5">
      <c r="B480" s="239"/>
      <c r="C480" s="240"/>
      <c r="D480" s="230" t="s">
        <v>170</v>
      </c>
      <c r="E480" s="241" t="s">
        <v>21</v>
      </c>
      <c r="F480" s="242" t="s">
        <v>598</v>
      </c>
      <c r="G480" s="240"/>
      <c r="H480" s="243">
        <v>18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AT480" s="249" t="s">
        <v>170</v>
      </c>
      <c r="AU480" s="249" t="s">
        <v>87</v>
      </c>
      <c r="AV480" s="12" t="s">
        <v>87</v>
      </c>
      <c r="AW480" s="12" t="s">
        <v>37</v>
      </c>
      <c r="AX480" s="12" t="s">
        <v>73</v>
      </c>
      <c r="AY480" s="249" t="s">
        <v>161</v>
      </c>
    </row>
    <row r="481" spans="2:51" s="12" customFormat="1" ht="13.5">
      <c r="B481" s="239"/>
      <c r="C481" s="240"/>
      <c r="D481" s="230" t="s">
        <v>170</v>
      </c>
      <c r="E481" s="241" t="s">
        <v>21</v>
      </c>
      <c r="F481" s="242" t="s">
        <v>599</v>
      </c>
      <c r="G481" s="240"/>
      <c r="H481" s="243">
        <v>28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170</v>
      </c>
      <c r="AU481" s="249" t="s">
        <v>87</v>
      </c>
      <c r="AV481" s="12" t="s">
        <v>87</v>
      </c>
      <c r="AW481" s="12" t="s">
        <v>37</v>
      </c>
      <c r="AX481" s="12" t="s">
        <v>73</v>
      </c>
      <c r="AY481" s="249" t="s">
        <v>161</v>
      </c>
    </row>
    <row r="482" spans="2:51" s="14" customFormat="1" ht="13.5">
      <c r="B482" s="261"/>
      <c r="C482" s="262"/>
      <c r="D482" s="230" t="s">
        <v>170</v>
      </c>
      <c r="E482" s="263" t="s">
        <v>21</v>
      </c>
      <c r="F482" s="264" t="s">
        <v>176</v>
      </c>
      <c r="G482" s="262"/>
      <c r="H482" s="265">
        <v>100</v>
      </c>
      <c r="I482" s="266"/>
      <c r="J482" s="262"/>
      <c r="K482" s="262"/>
      <c r="L482" s="267"/>
      <c r="M482" s="268"/>
      <c r="N482" s="269"/>
      <c r="O482" s="269"/>
      <c r="P482" s="269"/>
      <c r="Q482" s="269"/>
      <c r="R482" s="269"/>
      <c r="S482" s="269"/>
      <c r="T482" s="270"/>
      <c r="AT482" s="271" t="s">
        <v>170</v>
      </c>
      <c r="AU482" s="271" t="s">
        <v>87</v>
      </c>
      <c r="AV482" s="14" t="s">
        <v>168</v>
      </c>
      <c r="AW482" s="14" t="s">
        <v>37</v>
      </c>
      <c r="AX482" s="14" t="s">
        <v>78</v>
      </c>
      <c r="AY482" s="271" t="s">
        <v>161</v>
      </c>
    </row>
    <row r="483" spans="2:63" s="10" customFormat="1" ht="29.85" customHeight="1">
      <c r="B483" s="200"/>
      <c r="C483" s="201"/>
      <c r="D483" s="202" t="s">
        <v>72</v>
      </c>
      <c r="E483" s="214" t="s">
        <v>168</v>
      </c>
      <c r="F483" s="214" t="s">
        <v>600</v>
      </c>
      <c r="G483" s="201"/>
      <c r="H483" s="201"/>
      <c r="I483" s="204"/>
      <c r="J483" s="215">
        <f>BK483</f>
        <v>0</v>
      </c>
      <c r="K483" s="201"/>
      <c r="L483" s="206"/>
      <c r="M483" s="207"/>
      <c r="N483" s="208"/>
      <c r="O483" s="208"/>
      <c r="P483" s="209">
        <f>SUM(P484:P518)</f>
        <v>0</v>
      </c>
      <c r="Q483" s="208"/>
      <c r="R483" s="209">
        <f>SUM(R484:R518)</f>
        <v>139.107618</v>
      </c>
      <c r="S483" s="208"/>
      <c r="T483" s="210">
        <f>SUM(T484:T518)</f>
        <v>0</v>
      </c>
      <c r="AR483" s="211" t="s">
        <v>78</v>
      </c>
      <c r="AT483" s="212" t="s">
        <v>72</v>
      </c>
      <c r="AU483" s="212" t="s">
        <v>78</v>
      </c>
      <c r="AY483" s="211" t="s">
        <v>161</v>
      </c>
      <c r="BK483" s="213">
        <f>SUM(BK484:BK518)</f>
        <v>0</v>
      </c>
    </row>
    <row r="484" spans="2:65" s="1" customFormat="1" ht="25.5" customHeight="1">
      <c r="B484" s="46"/>
      <c r="C484" s="216" t="s">
        <v>601</v>
      </c>
      <c r="D484" s="216" t="s">
        <v>163</v>
      </c>
      <c r="E484" s="217" t="s">
        <v>602</v>
      </c>
      <c r="F484" s="218" t="s">
        <v>603</v>
      </c>
      <c r="G484" s="219" t="s">
        <v>179</v>
      </c>
      <c r="H484" s="220">
        <v>147.8</v>
      </c>
      <c r="I484" s="221"/>
      <c r="J484" s="222">
        <f>ROUND(I484*H484,2)</f>
        <v>0</v>
      </c>
      <c r="K484" s="218" t="s">
        <v>167</v>
      </c>
      <c r="L484" s="72"/>
      <c r="M484" s="223" t="s">
        <v>21</v>
      </c>
      <c r="N484" s="224" t="s">
        <v>44</v>
      </c>
      <c r="O484" s="47"/>
      <c r="P484" s="225">
        <f>O484*H484</f>
        <v>0</v>
      </c>
      <c r="Q484" s="225">
        <v>0.34191</v>
      </c>
      <c r="R484" s="225">
        <f>Q484*H484</f>
        <v>50.534298</v>
      </c>
      <c r="S484" s="225">
        <v>0</v>
      </c>
      <c r="T484" s="226">
        <f>S484*H484</f>
        <v>0</v>
      </c>
      <c r="AR484" s="24" t="s">
        <v>168</v>
      </c>
      <c r="AT484" s="24" t="s">
        <v>163</v>
      </c>
      <c r="AU484" s="24" t="s">
        <v>87</v>
      </c>
      <c r="AY484" s="24" t="s">
        <v>161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24" t="s">
        <v>78</v>
      </c>
      <c r="BK484" s="227">
        <f>ROUND(I484*H484,2)</f>
        <v>0</v>
      </c>
      <c r="BL484" s="24" t="s">
        <v>168</v>
      </c>
      <c r="BM484" s="24" t="s">
        <v>604</v>
      </c>
    </row>
    <row r="485" spans="2:51" s="11" customFormat="1" ht="13.5">
      <c r="B485" s="228"/>
      <c r="C485" s="229"/>
      <c r="D485" s="230" t="s">
        <v>170</v>
      </c>
      <c r="E485" s="231" t="s">
        <v>21</v>
      </c>
      <c r="F485" s="232" t="s">
        <v>605</v>
      </c>
      <c r="G485" s="229"/>
      <c r="H485" s="231" t="s">
        <v>21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170</v>
      </c>
      <c r="AU485" s="238" t="s">
        <v>87</v>
      </c>
      <c r="AV485" s="11" t="s">
        <v>78</v>
      </c>
      <c r="AW485" s="11" t="s">
        <v>37</v>
      </c>
      <c r="AX485" s="11" t="s">
        <v>73</v>
      </c>
      <c r="AY485" s="238" t="s">
        <v>161</v>
      </c>
    </row>
    <row r="486" spans="2:51" s="12" customFormat="1" ht="13.5">
      <c r="B486" s="239"/>
      <c r="C486" s="240"/>
      <c r="D486" s="230" t="s">
        <v>170</v>
      </c>
      <c r="E486" s="241" t="s">
        <v>21</v>
      </c>
      <c r="F486" s="242" t="s">
        <v>450</v>
      </c>
      <c r="G486" s="240"/>
      <c r="H486" s="243">
        <v>8.4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AT486" s="249" t="s">
        <v>170</v>
      </c>
      <c r="AU486" s="249" t="s">
        <v>87</v>
      </c>
      <c r="AV486" s="12" t="s">
        <v>87</v>
      </c>
      <c r="AW486" s="12" t="s">
        <v>37</v>
      </c>
      <c r="AX486" s="12" t="s">
        <v>73</v>
      </c>
      <c r="AY486" s="249" t="s">
        <v>161</v>
      </c>
    </row>
    <row r="487" spans="2:51" s="12" customFormat="1" ht="13.5">
      <c r="B487" s="239"/>
      <c r="C487" s="240"/>
      <c r="D487" s="230" t="s">
        <v>170</v>
      </c>
      <c r="E487" s="241" t="s">
        <v>21</v>
      </c>
      <c r="F487" s="242" t="s">
        <v>451</v>
      </c>
      <c r="G487" s="240"/>
      <c r="H487" s="243">
        <v>8.4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AT487" s="249" t="s">
        <v>170</v>
      </c>
      <c r="AU487" s="249" t="s">
        <v>87</v>
      </c>
      <c r="AV487" s="12" t="s">
        <v>87</v>
      </c>
      <c r="AW487" s="12" t="s">
        <v>37</v>
      </c>
      <c r="AX487" s="12" t="s">
        <v>73</v>
      </c>
      <c r="AY487" s="249" t="s">
        <v>161</v>
      </c>
    </row>
    <row r="488" spans="2:51" s="12" customFormat="1" ht="13.5">
      <c r="B488" s="239"/>
      <c r="C488" s="240"/>
      <c r="D488" s="230" t="s">
        <v>170</v>
      </c>
      <c r="E488" s="241" t="s">
        <v>21</v>
      </c>
      <c r="F488" s="242" t="s">
        <v>452</v>
      </c>
      <c r="G488" s="240"/>
      <c r="H488" s="243">
        <v>8.4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AT488" s="249" t="s">
        <v>170</v>
      </c>
      <c r="AU488" s="249" t="s">
        <v>87</v>
      </c>
      <c r="AV488" s="12" t="s">
        <v>87</v>
      </c>
      <c r="AW488" s="12" t="s">
        <v>37</v>
      </c>
      <c r="AX488" s="12" t="s">
        <v>73</v>
      </c>
      <c r="AY488" s="249" t="s">
        <v>161</v>
      </c>
    </row>
    <row r="489" spans="2:51" s="12" customFormat="1" ht="13.5">
      <c r="B489" s="239"/>
      <c r="C489" s="240"/>
      <c r="D489" s="230" t="s">
        <v>170</v>
      </c>
      <c r="E489" s="241" t="s">
        <v>21</v>
      </c>
      <c r="F489" s="242" t="s">
        <v>453</v>
      </c>
      <c r="G489" s="240"/>
      <c r="H489" s="243">
        <v>8.4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AT489" s="249" t="s">
        <v>170</v>
      </c>
      <c r="AU489" s="249" t="s">
        <v>87</v>
      </c>
      <c r="AV489" s="12" t="s">
        <v>87</v>
      </c>
      <c r="AW489" s="12" t="s">
        <v>37</v>
      </c>
      <c r="AX489" s="12" t="s">
        <v>73</v>
      </c>
      <c r="AY489" s="249" t="s">
        <v>161</v>
      </c>
    </row>
    <row r="490" spans="2:51" s="12" customFormat="1" ht="13.5">
      <c r="B490" s="239"/>
      <c r="C490" s="240"/>
      <c r="D490" s="230" t="s">
        <v>170</v>
      </c>
      <c r="E490" s="241" t="s">
        <v>21</v>
      </c>
      <c r="F490" s="242" t="s">
        <v>454</v>
      </c>
      <c r="G490" s="240"/>
      <c r="H490" s="243">
        <v>8.4</v>
      </c>
      <c r="I490" s="244"/>
      <c r="J490" s="240"/>
      <c r="K490" s="240"/>
      <c r="L490" s="245"/>
      <c r="M490" s="246"/>
      <c r="N490" s="247"/>
      <c r="O490" s="247"/>
      <c r="P490" s="247"/>
      <c r="Q490" s="247"/>
      <c r="R490" s="247"/>
      <c r="S490" s="247"/>
      <c r="T490" s="248"/>
      <c r="AT490" s="249" t="s">
        <v>170</v>
      </c>
      <c r="AU490" s="249" t="s">
        <v>87</v>
      </c>
      <c r="AV490" s="12" t="s">
        <v>87</v>
      </c>
      <c r="AW490" s="12" t="s">
        <v>37</v>
      </c>
      <c r="AX490" s="12" t="s">
        <v>73</v>
      </c>
      <c r="AY490" s="249" t="s">
        <v>161</v>
      </c>
    </row>
    <row r="491" spans="2:51" s="12" customFormat="1" ht="13.5">
      <c r="B491" s="239"/>
      <c r="C491" s="240"/>
      <c r="D491" s="230" t="s">
        <v>170</v>
      </c>
      <c r="E491" s="241" t="s">
        <v>21</v>
      </c>
      <c r="F491" s="242" t="s">
        <v>455</v>
      </c>
      <c r="G491" s="240"/>
      <c r="H491" s="243">
        <v>9.8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170</v>
      </c>
      <c r="AU491" s="249" t="s">
        <v>87</v>
      </c>
      <c r="AV491" s="12" t="s">
        <v>87</v>
      </c>
      <c r="AW491" s="12" t="s">
        <v>37</v>
      </c>
      <c r="AX491" s="12" t="s">
        <v>73</v>
      </c>
      <c r="AY491" s="249" t="s">
        <v>161</v>
      </c>
    </row>
    <row r="492" spans="2:51" s="12" customFormat="1" ht="13.5">
      <c r="B492" s="239"/>
      <c r="C492" s="240"/>
      <c r="D492" s="230" t="s">
        <v>170</v>
      </c>
      <c r="E492" s="241" t="s">
        <v>21</v>
      </c>
      <c r="F492" s="242" t="s">
        <v>456</v>
      </c>
      <c r="G492" s="240"/>
      <c r="H492" s="243">
        <v>8.4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AT492" s="249" t="s">
        <v>170</v>
      </c>
      <c r="AU492" s="249" t="s">
        <v>87</v>
      </c>
      <c r="AV492" s="12" t="s">
        <v>87</v>
      </c>
      <c r="AW492" s="12" t="s">
        <v>37</v>
      </c>
      <c r="AX492" s="12" t="s">
        <v>73</v>
      </c>
      <c r="AY492" s="249" t="s">
        <v>161</v>
      </c>
    </row>
    <row r="493" spans="2:51" s="12" customFormat="1" ht="13.5">
      <c r="B493" s="239"/>
      <c r="C493" s="240"/>
      <c r="D493" s="230" t="s">
        <v>170</v>
      </c>
      <c r="E493" s="241" t="s">
        <v>21</v>
      </c>
      <c r="F493" s="242" t="s">
        <v>457</v>
      </c>
      <c r="G493" s="240"/>
      <c r="H493" s="243">
        <v>8.4</v>
      </c>
      <c r="I493" s="244"/>
      <c r="J493" s="240"/>
      <c r="K493" s="240"/>
      <c r="L493" s="245"/>
      <c r="M493" s="246"/>
      <c r="N493" s="247"/>
      <c r="O493" s="247"/>
      <c r="P493" s="247"/>
      <c r="Q493" s="247"/>
      <c r="R493" s="247"/>
      <c r="S493" s="247"/>
      <c r="T493" s="248"/>
      <c r="AT493" s="249" t="s">
        <v>170</v>
      </c>
      <c r="AU493" s="249" t="s">
        <v>87</v>
      </c>
      <c r="AV493" s="12" t="s">
        <v>87</v>
      </c>
      <c r="AW493" s="12" t="s">
        <v>37</v>
      </c>
      <c r="AX493" s="12" t="s">
        <v>73</v>
      </c>
      <c r="AY493" s="249" t="s">
        <v>161</v>
      </c>
    </row>
    <row r="494" spans="2:51" s="12" customFormat="1" ht="13.5">
      <c r="B494" s="239"/>
      <c r="C494" s="240"/>
      <c r="D494" s="230" t="s">
        <v>170</v>
      </c>
      <c r="E494" s="241" t="s">
        <v>21</v>
      </c>
      <c r="F494" s="242" t="s">
        <v>458</v>
      </c>
      <c r="G494" s="240"/>
      <c r="H494" s="243">
        <v>8.4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AT494" s="249" t="s">
        <v>170</v>
      </c>
      <c r="AU494" s="249" t="s">
        <v>87</v>
      </c>
      <c r="AV494" s="12" t="s">
        <v>87</v>
      </c>
      <c r="AW494" s="12" t="s">
        <v>37</v>
      </c>
      <c r="AX494" s="12" t="s">
        <v>73</v>
      </c>
      <c r="AY494" s="249" t="s">
        <v>161</v>
      </c>
    </row>
    <row r="495" spans="2:51" s="12" customFormat="1" ht="13.5">
      <c r="B495" s="239"/>
      <c r="C495" s="240"/>
      <c r="D495" s="230" t="s">
        <v>170</v>
      </c>
      <c r="E495" s="241" t="s">
        <v>21</v>
      </c>
      <c r="F495" s="242" t="s">
        <v>459</v>
      </c>
      <c r="G495" s="240"/>
      <c r="H495" s="243">
        <v>8.4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AT495" s="249" t="s">
        <v>170</v>
      </c>
      <c r="AU495" s="249" t="s">
        <v>87</v>
      </c>
      <c r="AV495" s="12" t="s">
        <v>87</v>
      </c>
      <c r="AW495" s="12" t="s">
        <v>37</v>
      </c>
      <c r="AX495" s="12" t="s">
        <v>73</v>
      </c>
      <c r="AY495" s="249" t="s">
        <v>161</v>
      </c>
    </row>
    <row r="496" spans="2:51" s="12" customFormat="1" ht="13.5">
      <c r="B496" s="239"/>
      <c r="C496" s="240"/>
      <c r="D496" s="230" t="s">
        <v>170</v>
      </c>
      <c r="E496" s="241" t="s">
        <v>21</v>
      </c>
      <c r="F496" s="242" t="s">
        <v>460</v>
      </c>
      <c r="G496" s="240"/>
      <c r="H496" s="243">
        <v>8.4</v>
      </c>
      <c r="I496" s="244"/>
      <c r="J496" s="240"/>
      <c r="K496" s="240"/>
      <c r="L496" s="245"/>
      <c r="M496" s="246"/>
      <c r="N496" s="247"/>
      <c r="O496" s="247"/>
      <c r="P496" s="247"/>
      <c r="Q496" s="247"/>
      <c r="R496" s="247"/>
      <c r="S496" s="247"/>
      <c r="T496" s="248"/>
      <c r="AT496" s="249" t="s">
        <v>170</v>
      </c>
      <c r="AU496" s="249" t="s">
        <v>87</v>
      </c>
      <c r="AV496" s="12" t="s">
        <v>87</v>
      </c>
      <c r="AW496" s="12" t="s">
        <v>37</v>
      </c>
      <c r="AX496" s="12" t="s">
        <v>73</v>
      </c>
      <c r="AY496" s="249" t="s">
        <v>161</v>
      </c>
    </row>
    <row r="497" spans="2:51" s="13" customFormat="1" ht="13.5">
      <c r="B497" s="250"/>
      <c r="C497" s="251"/>
      <c r="D497" s="230" t="s">
        <v>170</v>
      </c>
      <c r="E497" s="252" t="s">
        <v>21</v>
      </c>
      <c r="F497" s="253" t="s">
        <v>173</v>
      </c>
      <c r="G497" s="251"/>
      <c r="H497" s="254">
        <v>93.8</v>
      </c>
      <c r="I497" s="255"/>
      <c r="J497" s="251"/>
      <c r="K497" s="251"/>
      <c r="L497" s="256"/>
      <c r="M497" s="257"/>
      <c r="N497" s="258"/>
      <c r="O497" s="258"/>
      <c r="P497" s="258"/>
      <c r="Q497" s="258"/>
      <c r="R497" s="258"/>
      <c r="S497" s="258"/>
      <c r="T497" s="259"/>
      <c r="AT497" s="260" t="s">
        <v>170</v>
      </c>
      <c r="AU497" s="260" t="s">
        <v>87</v>
      </c>
      <c r="AV497" s="13" t="s">
        <v>174</v>
      </c>
      <c r="AW497" s="13" t="s">
        <v>37</v>
      </c>
      <c r="AX497" s="13" t="s">
        <v>73</v>
      </c>
      <c r="AY497" s="260" t="s">
        <v>161</v>
      </c>
    </row>
    <row r="498" spans="2:51" s="12" customFormat="1" ht="13.5">
      <c r="B498" s="239"/>
      <c r="C498" s="240"/>
      <c r="D498" s="230" t="s">
        <v>170</v>
      </c>
      <c r="E498" s="241" t="s">
        <v>21</v>
      </c>
      <c r="F498" s="242" t="s">
        <v>462</v>
      </c>
      <c r="G498" s="240"/>
      <c r="H498" s="243">
        <v>7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AT498" s="249" t="s">
        <v>170</v>
      </c>
      <c r="AU498" s="249" t="s">
        <v>87</v>
      </c>
      <c r="AV498" s="12" t="s">
        <v>87</v>
      </c>
      <c r="AW498" s="12" t="s">
        <v>37</v>
      </c>
      <c r="AX498" s="12" t="s">
        <v>73</v>
      </c>
      <c r="AY498" s="249" t="s">
        <v>161</v>
      </c>
    </row>
    <row r="499" spans="2:51" s="12" customFormat="1" ht="13.5">
      <c r="B499" s="239"/>
      <c r="C499" s="240"/>
      <c r="D499" s="230" t="s">
        <v>170</v>
      </c>
      <c r="E499" s="241" t="s">
        <v>21</v>
      </c>
      <c r="F499" s="242" t="s">
        <v>463</v>
      </c>
      <c r="G499" s="240"/>
      <c r="H499" s="243">
        <v>7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AT499" s="249" t="s">
        <v>170</v>
      </c>
      <c r="AU499" s="249" t="s">
        <v>87</v>
      </c>
      <c r="AV499" s="12" t="s">
        <v>87</v>
      </c>
      <c r="AW499" s="12" t="s">
        <v>37</v>
      </c>
      <c r="AX499" s="12" t="s">
        <v>73</v>
      </c>
      <c r="AY499" s="249" t="s">
        <v>161</v>
      </c>
    </row>
    <row r="500" spans="2:51" s="12" customFormat="1" ht="13.5">
      <c r="B500" s="239"/>
      <c r="C500" s="240"/>
      <c r="D500" s="230" t="s">
        <v>170</v>
      </c>
      <c r="E500" s="241" t="s">
        <v>21</v>
      </c>
      <c r="F500" s="242" t="s">
        <v>464</v>
      </c>
      <c r="G500" s="240"/>
      <c r="H500" s="243">
        <v>9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AT500" s="249" t="s">
        <v>170</v>
      </c>
      <c r="AU500" s="249" t="s">
        <v>87</v>
      </c>
      <c r="AV500" s="12" t="s">
        <v>87</v>
      </c>
      <c r="AW500" s="12" t="s">
        <v>37</v>
      </c>
      <c r="AX500" s="12" t="s">
        <v>73</v>
      </c>
      <c r="AY500" s="249" t="s">
        <v>161</v>
      </c>
    </row>
    <row r="501" spans="2:51" s="12" customFormat="1" ht="13.5">
      <c r="B501" s="239"/>
      <c r="C501" s="240"/>
      <c r="D501" s="230" t="s">
        <v>170</v>
      </c>
      <c r="E501" s="241" t="s">
        <v>21</v>
      </c>
      <c r="F501" s="242" t="s">
        <v>465</v>
      </c>
      <c r="G501" s="240"/>
      <c r="H501" s="243">
        <v>7</v>
      </c>
      <c r="I501" s="244"/>
      <c r="J501" s="240"/>
      <c r="K501" s="240"/>
      <c r="L501" s="245"/>
      <c r="M501" s="246"/>
      <c r="N501" s="247"/>
      <c r="O501" s="247"/>
      <c r="P501" s="247"/>
      <c r="Q501" s="247"/>
      <c r="R501" s="247"/>
      <c r="S501" s="247"/>
      <c r="T501" s="248"/>
      <c r="AT501" s="249" t="s">
        <v>170</v>
      </c>
      <c r="AU501" s="249" t="s">
        <v>87</v>
      </c>
      <c r="AV501" s="12" t="s">
        <v>87</v>
      </c>
      <c r="AW501" s="12" t="s">
        <v>37</v>
      </c>
      <c r="AX501" s="12" t="s">
        <v>73</v>
      </c>
      <c r="AY501" s="249" t="s">
        <v>161</v>
      </c>
    </row>
    <row r="502" spans="2:51" s="12" customFormat="1" ht="13.5">
      <c r="B502" s="239"/>
      <c r="C502" s="240"/>
      <c r="D502" s="230" t="s">
        <v>170</v>
      </c>
      <c r="E502" s="241" t="s">
        <v>21</v>
      </c>
      <c r="F502" s="242" t="s">
        <v>466</v>
      </c>
      <c r="G502" s="240"/>
      <c r="H502" s="243">
        <v>8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AT502" s="249" t="s">
        <v>170</v>
      </c>
      <c r="AU502" s="249" t="s">
        <v>87</v>
      </c>
      <c r="AV502" s="12" t="s">
        <v>87</v>
      </c>
      <c r="AW502" s="12" t="s">
        <v>37</v>
      </c>
      <c r="AX502" s="12" t="s">
        <v>73</v>
      </c>
      <c r="AY502" s="249" t="s">
        <v>161</v>
      </c>
    </row>
    <row r="503" spans="2:51" s="12" customFormat="1" ht="13.5">
      <c r="B503" s="239"/>
      <c r="C503" s="240"/>
      <c r="D503" s="230" t="s">
        <v>170</v>
      </c>
      <c r="E503" s="241" t="s">
        <v>21</v>
      </c>
      <c r="F503" s="242" t="s">
        <v>467</v>
      </c>
      <c r="G503" s="240"/>
      <c r="H503" s="243">
        <v>8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AT503" s="249" t="s">
        <v>170</v>
      </c>
      <c r="AU503" s="249" t="s">
        <v>87</v>
      </c>
      <c r="AV503" s="12" t="s">
        <v>87</v>
      </c>
      <c r="AW503" s="12" t="s">
        <v>37</v>
      </c>
      <c r="AX503" s="12" t="s">
        <v>73</v>
      </c>
      <c r="AY503" s="249" t="s">
        <v>161</v>
      </c>
    </row>
    <row r="504" spans="2:51" s="12" customFormat="1" ht="13.5">
      <c r="B504" s="239"/>
      <c r="C504" s="240"/>
      <c r="D504" s="230" t="s">
        <v>170</v>
      </c>
      <c r="E504" s="241" t="s">
        <v>21</v>
      </c>
      <c r="F504" s="242" t="s">
        <v>468</v>
      </c>
      <c r="G504" s="240"/>
      <c r="H504" s="243">
        <v>8</v>
      </c>
      <c r="I504" s="244"/>
      <c r="J504" s="240"/>
      <c r="K504" s="240"/>
      <c r="L504" s="245"/>
      <c r="M504" s="246"/>
      <c r="N504" s="247"/>
      <c r="O504" s="247"/>
      <c r="P504" s="247"/>
      <c r="Q504" s="247"/>
      <c r="R504" s="247"/>
      <c r="S504" s="247"/>
      <c r="T504" s="248"/>
      <c r="AT504" s="249" t="s">
        <v>170</v>
      </c>
      <c r="AU504" s="249" t="s">
        <v>87</v>
      </c>
      <c r="AV504" s="12" t="s">
        <v>87</v>
      </c>
      <c r="AW504" s="12" t="s">
        <v>37</v>
      </c>
      <c r="AX504" s="12" t="s">
        <v>73</v>
      </c>
      <c r="AY504" s="249" t="s">
        <v>161</v>
      </c>
    </row>
    <row r="505" spans="2:51" s="13" customFormat="1" ht="13.5">
      <c r="B505" s="250"/>
      <c r="C505" s="251"/>
      <c r="D505" s="230" t="s">
        <v>170</v>
      </c>
      <c r="E505" s="252" t="s">
        <v>21</v>
      </c>
      <c r="F505" s="253" t="s">
        <v>173</v>
      </c>
      <c r="G505" s="251"/>
      <c r="H505" s="254">
        <v>54</v>
      </c>
      <c r="I505" s="255"/>
      <c r="J505" s="251"/>
      <c r="K505" s="251"/>
      <c r="L505" s="256"/>
      <c r="M505" s="257"/>
      <c r="N505" s="258"/>
      <c r="O505" s="258"/>
      <c r="P505" s="258"/>
      <c r="Q505" s="258"/>
      <c r="R505" s="258"/>
      <c r="S505" s="258"/>
      <c r="T505" s="259"/>
      <c r="AT505" s="260" t="s">
        <v>170</v>
      </c>
      <c r="AU505" s="260" t="s">
        <v>87</v>
      </c>
      <c r="AV505" s="13" t="s">
        <v>174</v>
      </c>
      <c r="AW505" s="13" t="s">
        <v>37</v>
      </c>
      <c r="AX505" s="13" t="s">
        <v>73</v>
      </c>
      <c r="AY505" s="260" t="s">
        <v>161</v>
      </c>
    </row>
    <row r="506" spans="2:51" s="14" customFormat="1" ht="13.5">
      <c r="B506" s="261"/>
      <c r="C506" s="262"/>
      <c r="D506" s="230" t="s">
        <v>170</v>
      </c>
      <c r="E506" s="263" t="s">
        <v>21</v>
      </c>
      <c r="F506" s="264" t="s">
        <v>176</v>
      </c>
      <c r="G506" s="262"/>
      <c r="H506" s="265">
        <v>147.8</v>
      </c>
      <c r="I506" s="266"/>
      <c r="J506" s="262"/>
      <c r="K506" s="262"/>
      <c r="L506" s="267"/>
      <c r="M506" s="268"/>
      <c r="N506" s="269"/>
      <c r="O506" s="269"/>
      <c r="P506" s="269"/>
      <c r="Q506" s="269"/>
      <c r="R506" s="269"/>
      <c r="S506" s="269"/>
      <c r="T506" s="270"/>
      <c r="AT506" s="271" t="s">
        <v>170</v>
      </c>
      <c r="AU506" s="271" t="s">
        <v>87</v>
      </c>
      <c r="AV506" s="14" t="s">
        <v>168</v>
      </c>
      <c r="AW506" s="14" t="s">
        <v>37</v>
      </c>
      <c r="AX506" s="14" t="s">
        <v>78</v>
      </c>
      <c r="AY506" s="271" t="s">
        <v>161</v>
      </c>
    </row>
    <row r="507" spans="2:65" s="1" customFormat="1" ht="38.25" customHeight="1">
      <c r="B507" s="46"/>
      <c r="C507" s="216" t="s">
        <v>606</v>
      </c>
      <c r="D507" s="216" t="s">
        <v>163</v>
      </c>
      <c r="E507" s="217" t="s">
        <v>607</v>
      </c>
      <c r="F507" s="218" t="s">
        <v>608</v>
      </c>
      <c r="G507" s="219" t="s">
        <v>215</v>
      </c>
      <c r="H507" s="220">
        <v>47</v>
      </c>
      <c r="I507" s="221"/>
      <c r="J507" s="222">
        <f>ROUND(I507*H507,2)</f>
        <v>0</v>
      </c>
      <c r="K507" s="218" t="s">
        <v>167</v>
      </c>
      <c r="L507" s="72"/>
      <c r="M507" s="223" t="s">
        <v>21</v>
      </c>
      <c r="N507" s="224" t="s">
        <v>44</v>
      </c>
      <c r="O507" s="47"/>
      <c r="P507" s="225">
        <f>O507*H507</f>
        <v>0</v>
      </c>
      <c r="Q507" s="225">
        <v>1.848</v>
      </c>
      <c r="R507" s="225">
        <f>Q507*H507</f>
        <v>86.85600000000001</v>
      </c>
      <c r="S507" s="225">
        <v>0</v>
      </c>
      <c r="T507" s="226">
        <f>S507*H507</f>
        <v>0</v>
      </c>
      <c r="AR507" s="24" t="s">
        <v>168</v>
      </c>
      <c r="AT507" s="24" t="s">
        <v>163</v>
      </c>
      <c r="AU507" s="24" t="s">
        <v>87</v>
      </c>
      <c r="AY507" s="24" t="s">
        <v>161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24" t="s">
        <v>78</v>
      </c>
      <c r="BK507" s="227">
        <f>ROUND(I507*H507,2)</f>
        <v>0</v>
      </c>
      <c r="BL507" s="24" t="s">
        <v>168</v>
      </c>
      <c r="BM507" s="24" t="s">
        <v>609</v>
      </c>
    </row>
    <row r="508" spans="2:51" s="11" customFormat="1" ht="13.5">
      <c r="B508" s="228"/>
      <c r="C508" s="229"/>
      <c r="D508" s="230" t="s">
        <v>170</v>
      </c>
      <c r="E508" s="231" t="s">
        <v>21</v>
      </c>
      <c r="F508" s="232" t="s">
        <v>610</v>
      </c>
      <c r="G508" s="229"/>
      <c r="H508" s="231" t="s">
        <v>21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170</v>
      </c>
      <c r="AU508" s="238" t="s">
        <v>87</v>
      </c>
      <c r="AV508" s="11" t="s">
        <v>78</v>
      </c>
      <c r="AW508" s="11" t="s">
        <v>37</v>
      </c>
      <c r="AX508" s="11" t="s">
        <v>73</v>
      </c>
      <c r="AY508" s="238" t="s">
        <v>161</v>
      </c>
    </row>
    <row r="509" spans="2:51" s="12" customFormat="1" ht="13.5">
      <c r="B509" s="239"/>
      <c r="C509" s="240"/>
      <c r="D509" s="230" t="s">
        <v>170</v>
      </c>
      <c r="E509" s="241" t="s">
        <v>21</v>
      </c>
      <c r="F509" s="242" t="s">
        <v>113</v>
      </c>
      <c r="G509" s="240"/>
      <c r="H509" s="243">
        <v>33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AT509" s="249" t="s">
        <v>170</v>
      </c>
      <c r="AU509" s="249" t="s">
        <v>87</v>
      </c>
      <c r="AV509" s="12" t="s">
        <v>87</v>
      </c>
      <c r="AW509" s="12" t="s">
        <v>37</v>
      </c>
      <c r="AX509" s="12" t="s">
        <v>73</v>
      </c>
      <c r="AY509" s="249" t="s">
        <v>161</v>
      </c>
    </row>
    <row r="510" spans="2:51" s="12" customFormat="1" ht="13.5">
      <c r="B510" s="239"/>
      <c r="C510" s="240"/>
      <c r="D510" s="230" t="s">
        <v>170</v>
      </c>
      <c r="E510" s="241" t="s">
        <v>21</v>
      </c>
      <c r="F510" s="242" t="s">
        <v>111</v>
      </c>
      <c r="G510" s="240"/>
      <c r="H510" s="243">
        <v>14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AT510" s="249" t="s">
        <v>170</v>
      </c>
      <c r="AU510" s="249" t="s">
        <v>87</v>
      </c>
      <c r="AV510" s="12" t="s">
        <v>87</v>
      </c>
      <c r="AW510" s="12" t="s">
        <v>37</v>
      </c>
      <c r="AX510" s="12" t="s">
        <v>73</v>
      </c>
      <c r="AY510" s="249" t="s">
        <v>161</v>
      </c>
    </row>
    <row r="511" spans="2:51" s="14" customFormat="1" ht="13.5">
      <c r="B511" s="261"/>
      <c r="C511" s="262"/>
      <c r="D511" s="230" t="s">
        <v>170</v>
      </c>
      <c r="E511" s="263" t="s">
        <v>21</v>
      </c>
      <c r="F511" s="264" t="s">
        <v>176</v>
      </c>
      <c r="G511" s="262"/>
      <c r="H511" s="265">
        <v>47</v>
      </c>
      <c r="I511" s="266"/>
      <c r="J511" s="262"/>
      <c r="K511" s="262"/>
      <c r="L511" s="267"/>
      <c r="M511" s="268"/>
      <c r="N511" s="269"/>
      <c r="O511" s="269"/>
      <c r="P511" s="269"/>
      <c r="Q511" s="269"/>
      <c r="R511" s="269"/>
      <c r="S511" s="269"/>
      <c r="T511" s="270"/>
      <c r="AT511" s="271" t="s">
        <v>170</v>
      </c>
      <c r="AU511" s="271" t="s">
        <v>87</v>
      </c>
      <c r="AV511" s="14" t="s">
        <v>168</v>
      </c>
      <c r="AW511" s="14" t="s">
        <v>37</v>
      </c>
      <c r="AX511" s="14" t="s">
        <v>78</v>
      </c>
      <c r="AY511" s="271" t="s">
        <v>161</v>
      </c>
    </row>
    <row r="512" spans="2:65" s="1" customFormat="1" ht="38.25" customHeight="1">
      <c r="B512" s="46"/>
      <c r="C512" s="216" t="s">
        <v>611</v>
      </c>
      <c r="D512" s="216" t="s">
        <v>163</v>
      </c>
      <c r="E512" s="217" t="s">
        <v>612</v>
      </c>
      <c r="F512" s="218" t="s">
        <v>613</v>
      </c>
      <c r="G512" s="219" t="s">
        <v>520</v>
      </c>
      <c r="H512" s="220">
        <v>12</v>
      </c>
      <c r="I512" s="221"/>
      <c r="J512" s="222">
        <f>ROUND(I512*H512,2)</f>
        <v>0</v>
      </c>
      <c r="K512" s="218" t="s">
        <v>167</v>
      </c>
      <c r="L512" s="72"/>
      <c r="M512" s="223" t="s">
        <v>21</v>
      </c>
      <c r="N512" s="224" t="s">
        <v>44</v>
      </c>
      <c r="O512" s="47"/>
      <c r="P512" s="225">
        <f>O512*H512</f>
        <v>0</v>
      </c>
      <c r="Q512" s="225">
        <v>0.14311</v>
      </c>
      <c r="R512" s="225">
        <f>Q512*H512</f>
        <v>1.71732</v>
      </c>
      <c r="S512" s="225">
        <v>0</v>
      </c>
      <c r="T512" s="226">
        <f>S512*H512</f>
        <v>0</v>
      </c>
      <c r="AR512" s="24" t="s">
        <v>168</v>
      </c>
      <c r="AT512" s="24" t="s">
        <v>163</v>
      </c>
      <c r="AU512" s="24" t="s">
        <v>87</v>
      </c>
      <c r="AY512" s="24" t="s">
        <v>161</v>
      </c>
      <c r="BE512" s="227">
        <f>IF(N512="základní",J512,0)</f>
        <v>0</v>
      </c>
      <c r="BF512" s="227">
        <f>IF(N512="snížená",J512,0)</f>
        <v>0</v>
      </c>
      <c r="BG512" s="227">
        <f>IF(N512="zákl. přenesená",J512,0)</f>
        <v>0</v>
      </c>
      <c r="BH512" s="227">
        <f>IF(N512="sníž. přenesená",J512,0)</f>
        <v>0</v>
      </c>
      <c r="BI512" s="227">
        <f>IF(N512="nulová",J512,0)</f>
        <v>0</v>
      </c>
      <c r="BJ512" s="24" t="s">
        <v>78</v>
      </c>
      <c r="BK512" s="227">
        <f>ROUND(I512*H512,2)</f>
        <v>0</v>
      </c>
      <c r="BL512" s="24" t="s">
        <v>168</v>
      </c>
      <c r="BM512" s="24" t="s">
        <v>614</v>
      </c>
    </row>
    <row r="513" spans="2:51" s="11" customFormat="1" ht="13.5">
      <c r="B513" s="228"/>
      <c r="C513" s="229"/>
      <c r="D513" s="230" t="s">
        <v>170</v>
      </c>
      <c r="E513" s="231" t="s">
        <v>21</v>
      </c>
      <c r="F513" s="232" t="s">
        <v>615</v>
      </c>
      <c r="G513" s="229"/>
      <c r="H513" s="231" t="s">
        <v>21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170</v>
      </c>
      <c r="AU513" s="238" t="s">
        <v>87</v>
      </c>
      <c r="AV513" s="11" t="s">
        <v>78</v>
      </c>
      <c r="AW513" s="11" t="s">
        <v>37</v>
      </c>
      <c r="AX513" s="11" t="s">
        <v>73</v>
      </c>
      <c r="AY513" s="238" t="s">
        <v>161</v>
      </c>
    </row>
    <row r="514" spans="2:51" s="12" customFormat="1" ht="13.5">
      <c r="B514" s="239"/>
      <c r="C514" s="240"/>
      <c r="D514" s="230" t="s">
        <v>170</v>
      </c>
      <c r="E514" s="241" t="s">
        <v>21</v>
      </c>
      <c r="F514" s="242" t="s">
        <v>616</v>
      </c>
      <c r="G514" s="240"/>
      <c r="H514" s="243">
        <v>3</v>
      </c>
      <c r="I514" s="244"/>
      <c r="J514" s="240"/>
      <c r="K514" s="240"/>
      <c r="L514" s="245"/>
      <c r="M514" s="246"/>
      <c r="N514" s="247"/>
      <c r="O514" s="247"/>
      <c r="P514" s="247"/>
      <c r="Q514" s="247"/>
      <c r="R514" s="247"/>
      <c r="S514" s="247"/>
      <c r="T514" s="248"/>
      <c r="AT514" s="249" t="s">
        <v>170</v>
      </c>
      <c r="AU514" s="249" t="s">
        <v>87</v>
      </c>
      <c r="AV514" s="12" t="s">
        <v>87</v>
      </c>
      <c r="AW514" s="12" t="s">
        <v>37</v>
      </c>
      <c r="AX514" s="12" t="s">
        <v>73</v>
      </c>
      <c r="AY514" s="249" t="s">
        <v>161</v>
      </c>
    </row>
    <row r="515" spans="2:51" s="12" customFormat="1" ht="13.5">
      <c r="B515" s="239"/>
      <c r="C515" s="240"/>
      <c r="D515" s="230" t="s">
        <v>170</v>
      </c>
      <c r="E515" s="241" t="s">
        <v>21</v>
      </c>
      <c r="F515" s="242" t="s">
        <v>617</v>
      </c>
      <c r="G515" s="240"/>
      <c r="H515" s="243">
        <v>3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AT515" s="249" t="s">
        <v>170</v>
      </c>
      <c r="AU515" s="249" t="s">
        <v>87</v>
      </c>
      <c r="AV515" s="12" t="s">
        <v>87</v>
      </c>
      <c r="AW515" s="12" t="s">
        <v>37</v>
      </c>
      <c r="AX515" s="12" t="s">
        <v>73</v>
      </c>
      <c r="AY515" s="249" t="s">
        <v>161</v>
      </c>
    </row>
    <row r="516" spans="2:51" s="12" customFormat="1" ht="13.5">
      <c r="B516" s="239"/>
      <c r="C516" s="240"/>
      <c r="D516" s="230" t="s">
        <v>170</v>
      </c>
      <c r="E516" s="241" t="s">
        <v>21</v>
      </c>
      <c r="F516" s="242" t="s">
        <v>618</v>
      </c>
      <c r="G516" s="240"/>
      <c r="H516" s="243">
        <v>3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AT516" s="249" t="s">
        <v>170</v>
      </c>
      <c r="AU516" s="249" t="s">
        <v>87</v>
      </c>
      <c r="AV516" s="12" t="s">
        <v>87</v>
      </c>
      <c r="AW516" s="12" t="s">
        <v>37</v>
      </c>
      <c r="AX516" s="12" t="s">
        <v>73</v>
      </c>
      <c r="AY516" s="249" t="s">
        <v>161</v>
      </c>
    </row>
    <row r="517" spans="2:51" s="12" customFormat="1" ht="13.5">
      <c r="B517" s="239"/>
      <c r="C517" s="240"/>
      <c r="D517" s="230" t="s">
        <v>170</v>
      </c>
      <c r="E517" s="241" t="s">
        <v>21</v>
      </c>
      <c r="F517" s="242" t="s">
        <v>619</v>
      </c>
      <c r="G517" s="240"/>
      <c r="H517" s="243">
        <v>3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AT517" s="249" t="s">
        <v>170</v>
      </c>
      <c r="AU517" s="249" t="s">
        <v>87</v>
      </c>
      <c r="AV517" s="12" t="s">
        <v>87</v>
      </c>
      <c r="AW517" s="12" t="s">
        <v>37</v>
      </c>
      <c r="AX517" s="12" t="s">
        <v>73</v>
      </c>
      <c r="AY517" s="249" t="s">
        <v>161</v>
      </c>
    </row>
    <row r="518" spans="2:51" s="14" customFormat="1" ht="13.5">
      <c r="B518" s="261"/>
      <c r="C518" s="262"/>
      <c r="D518" s="230" t="s">
        <v>170</v>
      </c>
      <c r="E518" s="263" t="s">
        <v>21</v>
      </c>
      <c r="F518" s="264" t="s">
        <v>176</v>
      </c>
      <c r="G518" s="262"/>
      <c r="H518" s="265">
        <v>12</v>
      </c>
      <c r="I518" s="266"/>
      <c r="J518" s="262"/>
      <c r="K518" s="262"/>
      <c r="L518" s="267"/>
      <c r="M518" s="268"/>
      <c r="N518" s="269"/>
      <c r="O518" s="269"/>
      <c r="P518" s="269"/>
      <c r="Q518" s="269"/>
      <c r="R518" s="269"/>
      <c r="S518" s="269"/>
      <c r="T518" s="270"/>
      <c r="AT518" s="271" t="s">
        <v>170</v>
      </c>
      <c r="AU518" s="271" t="s">
        <v>87</v>
      </c>
      <c r="AV518" s="14" t="s">
        <v>168</v>
      </c>
      <c r="AW518" s="14" t="s">
        <v>37</v>
      </c>
      <c r="AX518" s="14" t="s">
        <v>78</v>
      </c>
      <c r="AY518" s="271" t="s">
        <v>161</v>
      </c>
    </row>
    <row r="519" spans="2:63" s="10" customFormat="1" ht="29.85" customHeight="1">
      <c r="B519" s="200"/>
      <c r="C519" s="201"/>
      <c r="D519" s="202" t="s">
        <v>72</v>
      </c>
      <c r="E519" s="214" t="s">
        <v>191</v>
      </c>
      <c r="F519" s="214" t="s">
        <v>620</v>
      </c>
      <c r="G519" s="201"/>
      <c r="H519" s="201"/>
      <c r="I519" s="204"/>
      <c r="J519" s="215">
        <f>BK519</f>
        <v>0</v>
      </c>
      <c r="K519" s="201"/>
      <c r="L519" s="206"/>
      <c r="M519" s="207"/>
      <c r="N519" s="208"/>
      <c r="O519" s="208"/>
      <c r="P519" s="209">
        <f>SUM(P520:P693)</f>
        <v>0</v>
      </c>
      <c r="Q519" s="208"/>
      <c r="R519" s="209">
        <f>SUM(R520:R693)</f>
        <v>8359.4478892</v>
      </c>
      <c r="S519" s="208"/>
      <c r="T519" s="210">
        <f>SUM(T520:T693)</f>
        <v>0</v>
      </c>
      <c r="AR519" s="211" t="s">
        <v>78</v>
      </c>
      <c r="AT519" s="212" t="s">
        <v>72</v>
      </c>
      <c r="AU519" s="212" t="s">
        <v>78</v>
      </c>
      <c r="AY519" s="211" t="s">
        <v>161</v>
      </c>
      <c r="BK519" s="213">
        <f>SUM(BK520:BK693)</f>
        <v>0</v>
      </c>
    </row>
    <row r="520" spans="2:65" s="1" customFormat="1" ht="25.5" customHeight="1">
      <c r="B520" s="46"/>
      <c r="C520" s="216" t="s">
        <v>621</v>
      </c>
      <c r="D520" s="216" t="s">
        <v>163</v>
      </c>
      <c r="E520" s="217" t="s">
        <v>622</v>
      </c>
      <c r="F520" s="218" t="s">
        <v>623</v>
      </c>
      <c r="G520" s="219" t="s">
        <v>179</v>
      </c>
      <c r="H520" s="220">
        <v>4417.4</v>
      </c>
      <c r="I520" s="221"/>
      <c r="J520" s="222">
        <f>ROUND(I520*H520,2)</f>
        <v>0</v>
      </c>
      <c r="K520" s="218" t="s">
        <v>180</v>
      </c>
      <c r="L520" s="72"/>
      <c r="M520" s="223" t="s">
        <v>21</v>
      </c>
      <c r="N520" s="224" t="s">
        <v>44</v>
      </c>
      <c r="O520" s="47"/>
      <c r="P520" s="225">
        <f>O520*H520</f>
        <v>0</v>
      </c>
      <c r="Q520" s="225">
        <v>0.4809</v>
      </c>
      <c r="R520" s="225">
        <f>Q520*H520</f>
        <v>2124.32766</v>
      </c>
      <c r="S520" s="225">
        <v>0</v>
      </c>
      <c r="T520" s="226">
        <f>S520*H520</f>
        <v>0</v>
      </c>
      <c r="AR520" s="24" t="s">
        <v>168</v>
      </c>
      <c r="AT520" s="24" t="s">
        <v>163</v>
      </c>
      <c r="AU520" s="24" t="s">
        <v>87</v>
      </c>
      <c r="AY520" s="24" t="s">
        <v>161</v>
      </c>
      <c r="BE520" s="227">
        <f>IF(N520="základní",J520,0)</f>
        <v>0</v>
      </c>
      <c r="BF520" s="227">
        <f>IF(N520="snížená",J520,0)</f>
        <v>0</v>
      </c>
      <c r="BG520" s="227">
        <f>IF(N520="zákl. přenesená",J520,0)</f>
        <v>0</v>
      </c>
      <c r="BH520" s="227">
        <f>IF(N520="sníž. přenesená",J520,0)</f>
        <v>0</v>
      </c>
      <c r="BI520" s="227">
        <f>IF(N520="nulová",J520,0)</f>
        <v>0</v>
      </c>
      <c r="BJ520" s="24" t="s">
        <v>78</v>
      </c>
      <c r="BK520" s="227">
        <f>ROUND(I520*H520,2)</f>
        <v>0</v>
      </c>
      <c r="BL520" s="24" t="s">
        <v>168</v>
      </c>
      <c r="BM520" s="24" t="s">
        <v>624</v>
      </c>
    </row>
    <row r="521" spans="2:51" s="11" customFormat="1" ht="13.5">
      <c r="B521" s="228"/>
      <c r="C521" s="229"/>
      <c r="D521" s="230" t="s">
        <v>170</v>
      </c>
      <c r="E521" s="231" t="s">
        <v>21</v>
      </c>
      <c r="F521" s="232" t="s">
        <v>625</v>
      </c>
      <c r="G521" s="229"/>
      <c r="H521" s="231" t="s">
        <v>21</v>
      </c>
      <c r="I521" s="233"/>
      <c r="J521" s="229"/>
      <c r="K521" s="229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170</v>
      </c>
      <c r="AU521" s="238" t="s">
        <v>87</v>
      </c>
      <c r="AV521" s="11" t="s">
        <v>78</v>
      </c>
      <c r="AW521" s="11" t="s">
        <v>37</v>
      </c>
      <c r="AX521" s="11" t="s">
        <v>73</v>
      </c>
      <c r="AY521" s="238" t="s">
        <v>161</v>
      </c>
    </row>
    <row r="522" spans="2:51" s="12" customFormat="1" ht="13.5">
      <c r="B522" s="239"/>
      <c r="C522" s="240"/>
      <c r="D522" s="230" t="s">
        <v>170</v>
      </c>
      <c r="E522" s="241" t="s">
        <v>21</v>
      </c>
      <c r="F522" s="242" t="s">
        <v>626</v>
      </c>
      <c r="G522" s="240"/>
      <c r="H522" s="243">
        <v>4417.4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AT522" s="249" t="s">
        <v>170</v>
      </c>
      <c r="AU522" s="249" t="s">
        <v>87</v>
      </c>
      <c r="AV522" s="12" t="s">
        <v>87</v>
      </c>
      <c r="AW522" s="12" t="s">
        <v>37</v>
      </c>
      <c r="AX522" s="12" t="s">
        <v>73</v>
      </c>
      <c r="AY522" s="249" t="s">
        <v>161</v>
      </c>
    </row>
    <row r="523" spans="2:51" s="14" customFormat="1" ht="13.5">
      <c r="B523" s="261"/>
      <c r="C523" s="262"/>
      <c r="D523" s="230" t="s">
        <v>170</v>
      </c>
      <c r="E523" s="263" t="s">
        <v>21</v>
      </c>
      <c r="F523" s="264" t="s">
        <v>176</v>
      </c>
      <c r="G523" s="262"/>
      <c r="H523" s="265">
        <v>4417.4</v>
      </c>
      <c r="I523" s="266"/>
      <c r="J523" s="262"/>
      <c r="K523" s="262"/>
      <c r="L523" s="267"/>
      <c r="M523" s="268"/>
      <c r="N523" s="269"/>
      <c r="O523" s="269"/>
      <c r="P523" s="269"/>
      <c r="Q523" s="269"/>
      <c r="R523" s="269"/>
      <c r="S523" s="269"/>
      <c r="T523" s="270"/>
      <c r="AT523" s="271" t="s">
        <v>170</v>
      </c>
      <c r="AU523" s="271" t="s">
        <v>87</v>
      </c>
      <c r="AV523" s="14" t="s">
        <v>168</v>
      </c>
      <c r="AW523" s="14" t="s">
        <v>37</v>
      </c>
      <c r="AX523" s="14" t="s">
        <v>78</v>
      </c>
      <c r="AY523" s="271" t="s">
        <v>161</v>
      </c>
    </row>
    <row r="524" spans="2:65" s="1" customFormat="1" ht="25.5" customHeight="1">
      <c r="B524" s="46"/>
      <c r="C524" s="216" t="s">
        <v>627</v>
      </c>
      <c r="D524" s="216" t="s">
        <v>163</v>
      </c>
      <c r="E524" s="217" t="s">
        <v>628</v>
      </c>
      <c r="F524" s="218" t="s">
        <v>629</v>
      </c>
      <c r="G524" s="219" t="s">
        <v>179</v>
      </c>
      <c r="H524" s="220">
        <v>3567.9</v>
      </c>
      <c r="I524" s="221"/>
      <c r="J524" s="222">
        <f>ROUND(I524*H524,2)</f>
        <v>0</v>
      </c>
      <c r="K524" s="218" t="s">
        <v>180</v>
      </c>
      <c r="L524" s="72"/>
      <c r="M524" s="223" t="s">
        <v>21</v>
      </c>
      <c r="N524" s="224" t="s">
        <v>44</v>
      </c>
      <c r="O524" s="47"/>
      <c r="P524" s="225">
        <f>O524*H524</f>
        <v>0</v>
      </c>
      <c r="Q524" s="225">
        <v>0.2916</v>
      </c>
      <c r="R524" s="225">
        <f>Q524*H524</f>
        <v>1040.39964</v>
      </c>
      <c r="S524" s="225">
        <v>0</v>
      </c>
      <c r="T524" s="226">
        <f>S524*H524</f>
        <v>0</v>
      </c>
      <c r="AR524" s="24" t="s">
        <v>168</v>
      </c>
      <c r="AT524" s="24" t="s">
        <v>163</v>
      </c>
      <c r="AU524" s="24" t="s">
        <v>87</v>
      </c>
      <c r="AY524" s="24" t="s">
        <v>161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24" t="s">
        <v>78</v>
      </c>
      <c r="BK524" s="227">
        <f>ROUND(I524*H524,2)</f>
        <v>0</v>
      </c>
      <c r="BL524" s="24" t="s">
        <v>168</v>
      </c>
      <c r="BM524" s="24" t="s">
        <v>630</v>
      </c>
    </row>
    <row r="525" spans="2:51" s="11" customFormat="1" ht="13.5">
      <c r="B525" s="228"/>
      <c r="C525" s="229"/>
      <c r="D525" s="230" t="s">
        <v>170</v>
      </c>
      <c r="E525" s="231" t="s">
        <v>21</v>
      </c>
      <c r="F525" s="232" t="s">
        <v>631</v>
      </c>
      <c r="G525" s="229"/>
      <c r="H525" s="231" t="s">
        <v>21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170</v>
      </c>
      <c r="AU525" s="238" t="s">
        <v>87</v>
      </c>
      <c r="AV525" s="11" t="s">
        <v>78</v>
      </c>
      <c r="AW525" s="11" t="s">
        <v>37</v>
      </c>
      <c r="AX525" s="11" t="s">
        <v>73</v>
      </c>
      <c r="AY525" s="238" t="s">
        <v>161</v>
      </c>
    </row>
    <row r="526" spans="2:51" s="12" customFormat="1" ht="13.5">
      <c r="B526" s="239"/>
      <c r="C526" s="240"/>
      <c r="D526" s="230" t="s">
        <v>170</v>
      </c>
      <c r="E526" s="241" t="s">
        <v>21</v>
      </c>
      <c r="F526" s="242" t="s">
        <v>632</v>
      </c>
      <c r="G526" s="240"/>
      <c r="H526" s="243">
        <v>3567.9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AT526" s="249" t="s">
        <v>170</v>
      </c>
      <c r="AU526" s="249" t="s">
        <v>87</v>
      </c>
      <c r="AV526" s="12" t="s">
        <v>87</v>
      </c>
      <c r="AW526" s="12" t="s">
        <v>37</v>
      </c>
      <c r="AX526" s="12" t="s">
        <v>73</v>
      </c>
      <c r="AY526" s="249" t="s">
        <v>161</v>
      </c>
    </row>
    <row r="527" spans="2:51" s="14" customFormat="1" ht="13.5">
      <c r="B527" s="261"/>
      <c r="C527" s="262"/>
      <c r="D527" s="230" t="s">
        <v>170</v>
      </c>
      <c r="E527" s="263" t="s">
        <v>21</v>
      </c>
      <c r="F527" s="264" t="s">
        <v>176</v>
      </c>
      <c r="G527" s="262"/>
      <c r="H527" s="265">
        <v>3567.9</v>
      </c>
      <c r="I527" s="266"/>
      <c r="J527" s="262"/>
      <c r="K527" s="262"/>
      <c r="L527" s="267"/>
      <c r="M527" s="268"/>
      <c r="N527" s="269"/>
      <c r="O527" s="269"/>
      <c r="P527" s="269"/>
      <c r="Q527" s="269"/>
      <c r="R527" s="269"/>
      <c r="S527" s="269"/>
      <c r="T527" s="270"/>
      <c r="AT527" s="271" t="s">
        <v>170</v>
      </c>
      <c r="AU527" s="271" t="s">
        <v>87</v>
      </c>
      <c r="AV527" s="14" t="s">
        <v>168</v>
      </c>
      <c r="AW527" s="14" t="s">
        <v>37</v>
      </c>
      <c r="AX527" s="14" t="s">
        <v>78</v>
      </c>
      <c r="AY527" s="271" t="s">
        <v>161</v>
      </c>
    </row>
    <row r="528" spans="2:65" s="1" customFormat="1" ht="25.5" customHeight="1">
      <c r="B528" s="46"/>
      <c r="C528" s="216" t="s">
        <v>633</v>
      </c>
      <c r="D528" s="216" t="s">
        <v>163</v>
      </c>
      <c r="E528" s="217" t="s">
        <v>634</v>
      </c>
      <c r="F528" s="218" t="s">
        <v>635</v>
      </c>
      <c r="G528" s="219" t="s">
        <v>179</v>
      </c>
      <c r="H528" s="220">
        <v>1964</v>
      </c>
      <c r="I528" s="221"/>
      <c r="J528" s="222">
        <f>ROUND(I528*H528,2)</f>
        <v>0</v>
      </c>
      <c r="K528" s="218" t="s">
        <v>180</v>
      </c>
      <c r="L528" s="72"/>
      <c r="M528" s="223" t="s">
        <v>21</v>
      </c>
      <c r="N528" s="224" t="s">
        <v>44</v>
      </c>
      <c r="O528" s="47"/>
      <c r="P528" s="225">
        <f>O528*H528</f>
        <v>0</v>
      </c>
      <c r="Q528" s="225">
        <v>0.38625</v>
      </c>
      <c r="R528" s="225">
        <f>Q528*H528</f>
        <v>758.5949999999999</v>
      </c>
      <c r="S528" s="225">
        <v>0</v>
      </c>
      <c r="T528" s="226">
        <f>S528*H528</f>
        <v>0</v>
      </c>
      <c r="AR528" s="24" t="s">
        <v>168</v>
      </c>
      <c r="AT528" s="24" t="s">
        <v>163</v>
      </c>
      <c r="AU528" s="24" t="s">
        <v>87</v>
      </c>
      <c r="AY528" s="24" t="s">
        <v>161</v>
      </c>
      <c r="BE528" s="227">
        <f>IF(N528="základní",J528,0)</f>
        <v>0</v>
      </c>
      <c r="BF528" s="227">
        <f>IF(N528="snížená",J528,0)</f>
        <v>0</v>
      </c>
      <c r="BG528" s="227">
        <f>IF(N528="zákl. přenesená",J528,0)</f>
        <v>0</v>
      </c>
      <c r="BH528" s="227">
        <f>IF(N528="sníž. přenesená",J528,0)</f>
        <v>0</v>
      </c>
      <c r="BI528" s="227">
        <f>IF(N528="nulová",J528,0)</f>
        <v>0</v>
      </c>
      <c r="BJ528" s="24" t="s">
        <v>78</v>
      </c>
      <c r="BK528" s="227">
        <f>ROUND(I528*H528,2)</f>
        <v>0</v>
      </c>
      <c r="BL528" s="24" t="s">
        <v>168</v>
      </c>
      <c r="BM528" s="24" t="s">
        <v>636</v>
      </c>
    </row>
    <row r="529" spans="2:51" s="11" customFormat="1" ht="13.5">
      <c r="B529" s="228"/>
      <c r="C529" s="229"/>
      <c r="D529" s="230" t="s">
        <v>170</v>
      </c>
      <c r="E529" s="231" t="s">
        <v>21</v>
      </c>
      <c r="F529" s="232" t="s">
        <v>637</v>
      </c>
      <c r="G529" s="229"/>
      <c r="H529" s="231" t="s">
        <v>21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AT529" s="238" t="s">
        <v>170</v>
      </c>
      <c r="AU529" s="238" t="s">
        <v>87</v>
      </c>
      <c r="AV529" s="11" t="s">
        <v>78</v>
      </c>
      <c r="AW529" s="11" t="s">
        <v>37</v>
      </c>
      <c r="AX529" s="11" t="s">
        <v>73</v>
      </c>
      <c r="AY529" s="238" t="s">
        <v>161</v>
      </c>
    </row>
    <row r="530" spans="2:51" s="12" customFormat="1" ht="13.5">
      <c r="B530" s="239"/>
      <c r="C530" s="240"/>
      <c r="D530" s="230" t="s">
        <v>170</v>
      </c>
      <c r="E530" s="241" t="s">
        <v>21</v>
      </c>
      <c r="F530" s="242" t="s">
        <v>472</v>
      </c>
      <c r="G530" s="240"/>
      <c r="H530" s="243">
        <v>20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AT530" s="249" t="s">
        <v>170</v>
      </c>
      <c r="AU530" s="249" t="s">
        <v>87</v>
      </c>
      <c r="AV530" s="12" t="s">
        <v>87</v>
      </c>
      <c r="AW530" s="12" t="s">
        <v>37</v>
      </c>
      <c r="AX530" s="12" t="s">
        <v>73</v>
      </c>
      <c r="AY530" s="249" t="s">
        <v>161</v>
      </c>
    </row>
    <row r="531" spans="2:51" s="12" customFormat="1" ht="13.5">
      <c r="B531" s="239"/>
      <c r="C531" s="240"/>
      <c r="D531" s="230" t="s">
        <v>170</v>
      </c>
      <c r="E531" s="241" t="s">
        <v>21</v>
      </c>
      <c r="F531" s="242" t="s">
        <v>476</v>
      </c>
      <c r="G531" s="240"/>
      <c r="H531" s="243">
        <v>20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AT531" s="249" t="s">
        <v>170</v>
      </c>
      <c r="AU531" s="249" t="s">
        <v>87</v>
      </c>
      <c r="AV531" s="12" t="s">
        <v>87</v>
      </c>
      <c r="AW531" s="12" t="s">
        <v>37</v>
      </c>
      <c r="AX531" s="12" t="s">
        <v>73</v>
      </c>
      <c r="AY531" s="249" t="s">
        <v>161</v>
      </c>
    </row>
    <row r="532" spans="2:51" s="12" customFormat="1" ht="13.5">
      <c r="B532" s="239"/>
      <c r="C532" s="240"/>
      <c r="D532" s="230" t="s">
        <v>170</v>
      </c>
      <c r="E532" s="241" t="s">
        <v>21</v>
      </c>
      <c r="F532" s="242" t="s">
        <v>477</v>
      </c>
      <c r="G532" s="240"/>
      <c r="H532" s="243">
        <v>64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AT532" s="249" t="s">
        <v>170</v>
      </c>
      <c r="AU532" s="249" t="s">
        <v>87</v>
      </c>
      <c r="AV532" s="12" t="s">
        <v>87</v>
      </c>
      <c r="AW532" s="12" t="s">
        <v>37</v>
      </c>
      <c r="AX532" s="12" t="s">
        <v>73</v>
      </c>
      <c r="AY532" s="249" t="s">
        <v>161</v>
      </c>
    </row>
    <row r="533" spans="2:51" s="12" customFormat="1" ht="13.5">
      <c r="B533" s="239"/>
      <c r="C533" s="240"/>
      <c r="D533" s="230" t="s">
        <v>170</v>
      </c>
      <c r="E533" s="241" t="s">
        <v>21</v>
      </c>
      <c r="F533" s="242" t="s">
        <v>484</v>
      </c>
      <c r="G533" s="240"/>
      <c r="H533" s="243">
        <v>37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AT533" s="249" t="s">
        <v>170</v>
      </c>
      <c r="AU533" s="249" t="s">
        <v>87</v>
      </c>
      <c r="AV533" s="12" t="s">
        <v>87</v>
      </c>
      <c r="AW533" s="12" t="s">
        <v>37</v>
      </c>
      <c r="AX533" s="12" t="s">
        <v>73</v>
      </c>
      <c r="AY533" s="249" t="s">
        <v>161</v>
      </c>
    </row>
    <row r="534" spans="2:51" s="12" customFormat="1" ht="13.5">
      <c r="B534" s="239"/>
      <c r="C534" s="240"/>
      <c r="D534" s="230" t="s">
        <v>170</v>
      </c>
      <c r="E534" s="241" t="s">
        <v>21</v>
      </c>
      <c r="F534" s="242" t="s">
        <v>485</v>
      </c>
      <c r="G534" s="240"/>
      <c r="H534" s="243">
        <v>57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AT534" s="249" t="s">
        <v>170</v>
      </c>
      <c r="AU534" s="249" t="s">
        <v>87</v>
      </c>
      <c r="AV534" s="12" t="s">
        <v>87</v>
      </c>
      <c r="AW534" s="12" t="s">
        <v>37</v>
      </c>
      <c r="AX534" s="12" t="s">
        <v>73</v>
      </c>
      <c r="AY534" s="249" t="s">
        <v>161</v>
      </c>
    </row>
    <row r="535" spans="2:51" s="12" customFormat="1" ht="13.5">
      <c r="B535" s="239"/>
      <c r="C535" s="240"/>
      <c r="D535" s="230" t="s">
        <v>170</v>
      </c>
      <c r="E535" s="241" t="s">
        <v>21</v>
      </c>
      <c r="F535" s="242" t="s">
        <v>486</v>
      </c>
      <c r="G535" s="240"/>
      <c r="H535" s="243">
        <v>162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AT535" s="249" t="s">
        <v>170</v>
      </c>
      <c r="AU535" s="249" t="s">
        <v>87</v>
      </c>
      <c r="AV535" s="12" t="s">
        <v>87</v>
      </c>
      <c r="AW535" s="12" t="s">
        <v>37</v>
      </c>
      <c r="AX535" s="12" t="s">
        <v>73</v>
      </c>
      <c r="AY535" s="249" t="s">
        <v>161</v>
      </c>
    </row>
    <row r="536" spans="2:51" s="12" customFormat="1" ht="13.5">
      <c r="B536" s="239"/>
      <c r="C536" s="240"/>
      <c r="D536" s="230" t="s">
        <v>170</v>
      </c>
      <c r="E536" s="241" t="s">
        <v>21</v>
      </c>
      <c r="F536" s="242" t="s">
        <v>487</v>
      </c>
      <c r="G536" s="240"/>
      <c r="H536" s="243">
        <v>21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AT536" s="249" t="s">
        <v>170</v>
      </c>
      <c r="AU536" s="249" t="s">
        <v>87</v>
      </c>
      <c r="AV536" s="12" t="s">
        <v>87</v>
      </c>
      <c r="AW536" s="12" t="s">
        <v>37</v>
      </c>
      <c r="AX536" s="12" t="s">
        <v>73</v>
      </c>
      <c r="AY536" s="249" t="s">
        <v>161</v>
      </c>
    </row>
    <row r="537" spans="2:51" s="12" customFormat="1" ht="13.5">
      <c r="B537" s="239"/>
      <c r="C537" s="240"/>
      <c r="D537" s="230" t="s">
        <v>170</v>
      </c>
      <c r="E537" s="241" t="s">
        <v>21</v>
      </c>
      <c r="F537" s="242" t="s">
        <v>491</v>
      </c>
      <c r="G537" s="240"/>
      <c r="H537" s="243">
        <v>35</v>
      </c>
      <c r="I537" s="244"/>
      <c r="J537" s="240"/>
      <c r="K537" s="240"/>
      <c r="L537" s="245"/>
      <c r="M537" s="246"/>
      <c r="N537" s="247"/>
      <c r="O537" s="247"/>
      <c r="P537" s="247"/>
      <c r="Q537" s="247"/>
      <c r="R537" s="247"/>
      <c r="S537" s="247"/>
      <c r="T537" s="248"/>
      <c r="AT537" s="249" t="s">
        <v>170</v>
      </c>
      <c r="AU537" s="249" t="s">
        <v>87</v>
      </c>
      <c r="AV537" s="12" t="s">
        <v>87</v>
      </c>
      <c r="AW537" s="12" t="s">
        <v>37</v>
      </c>
      <c r="AX537" s="12" t="s">
        <v>73</v>
      </c>
      <c r="AY537" s="249" t="s">
        <v>161</v>
      </c>
    </row>
    <row r="538" spans="2:51" s="12" customFormat="1" ht="13.5">
      <c r="B538" s="239"/>
      <c r="C538" s="240"/>
      <c r="D538" s="230" t="s">
        <v>170</v>
      </c>
      <c r="E538" s="241" t="s">
        <v>21</v>
      </c>
      <c r="F538" s="242" t="s">
        <v>493</v>
      </c>
      <c r="G538" s="240"/>
      <c r="H538" s="243">
        <v>89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AT538" s="249" t="s">
        <v>170</v>
      </c>
      <c r="AU538" s="249" t="s">
        <v>87</v>
      </c>
      <c r="AV538" s="12" t="s">
        <v>87</v>
      </c>
      <c r="AW538" s="12" t="s">
        <v>37</v>
      </c>
      <c r="AX538" s="12" t="s">
        <v>73</v>
      </c>
      <c r="AY538" s="249" t="s">
        <v>161</v>
      </c>
    </row>
    <row r="539" spans="2:51" s="12" customFormat="1" ht="13.5">
      <c r="B539" s="239"/>
      <c r="C539" s="240"/>
      <c r="D539" s="230" t="s">
        <v>170</v>
      </c>
      <c r="E539" s="241" t="s">
        <v>21</v>
      </c>
      <c r="F539" s="242" t="s">
        <v>495</v>
      </c>
      <c r="G539" s="240"/>
      <c r="H539" s="243">
        <v>31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AT539" s="249" t="s">
        <v>170</v>
      </c>
      <c r="AU539" s="249" t="s">
        <v>87</v>
      </c>
      <c r="AV539" s="12" t="s">
        <v>87</v>
      </c>
      <c r="AW539" s="12" t="s">
        <v>37</v>
      </c>
      <c r="AX539" s="12" t="s">
        <v>73</v>
      </c>
      <c r="AY539" s="249" t="s">
        <v>161</v>
      </c>
    </row>
    <row r="540" spans="2:51" s="13" customFormat="1" ht="13.5">
      <c r="B540" s="250"/>
      <c r="C540" s="251"/>
      <c r="D540" s="230" t="s">
        <v>170</v>
      </c>
      <c r="E540" s="252" t="s">
        <v>21</v>
      </c>
      <c r="F540" s="253" t="s">
        <v>173</v>
      </c>
      <c r="G540" s="251"/>
      <c r="H540" s="254">
        <v>536</v>
      </c>
      <c r="I540" s="255"/>
      <c r="J540" s="251"/>
      <c r="K540" s="251"/>
      <c r="L540" s="256"/>
      <c r="M540" s="257"/>
      <c r="N540" s="258"/>
      <c r="O540" s="258"/>
      <c r="P540" s="258"/>
      <c r="Q540" s="258"/>
      <c r="R540" s="258"/>
      <c r="S540" s="258"/>
      <c r="T540" s="259"/>
      <c r="AT540" s="260" t="s">
        <v>170</v>
      </c>
      <c r="AU540" s="260" t="s">
        <v>87</v>
      </c>
      <c r="AV540" s="13" t="s">
        <v>174</v>
      </c>
      <c r="AW540" s="13" t="s">
        <v>37</v>
      </c>
      <c r="AX540" s="13" t="s">
        <v>73</v>
      </c>
      <c r="AY540" s="260" t="s">
        <v>161</v>
      </c>
    </row>
    <row r="541" spans="2:51" s="11" customFormat="1" ht="13.5">
      <c r="B541" s="228"/>
      <c r="C541" s="229"/>
      <c r="D541" s="230" t="s">
        <v>170</v>
      </c>
      <c r="E541" s="231" t="s">
        <v>21</v>
      </c>
      <c r="F541" s="232" t="s">
        <v>638</v>
      </c>
      <c r="G541" s="229"/>
      <c r="H541" s="231" t="s">
        <v>21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170</v>
      </c>
      <c r="AU541" s="238" t="s">
        <v>87</v>
      </c>
      <c r="AV541" s="11" t="s">
        <v>78</v>
      </c>
      <c r="AW541" s="11" t="s">
        <v>37</v>
      </c>
      <c r="AX541" s="11" t="s">
        <v>73</v>
      </c>
      <c r="AY541" s="238" t="s">
        <v>161</v>
      </c>
    </row>
    <row r="542" spans="2:51" s="12" customFormat="1" ht="13.5">
      <c r="B542" s="239"/>
      <c r="C542" s="240"/>
      <c r="D542" s="230" t="s">
        <v>170</v>
      </c>
      <c r="E542" s="241" t="s">
        <v>21</v>
      </c>
      <c r="F542" s="242" t="s">
        <v>499</v>
      </c>
      <c r="G542" s="240"/>
      <c r="H542" s="243">
        <v>518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AT542" s="249" t="s">
        <v>170</v>
      </c>
      <c r="AU542" s="249" t="s">
        <v>87</v>
      </c>
      <c r="AV542" s="12" t="s">
        <v>87</v>
      </c>
      <c r="AW542" s="12" t="s">
        <v>37</v>
      </c>
      <c r="AX542" s="12" t="s">
        <v>73</v>
      </c>
      <c r="AY542" s="249" t="s">
        <v>161</v>
      </c>
    </row>
    <row r="543" spans="2:51" s="12" customFormat="1" ht="13.5">
      <c r="B543" s="239"/>
      <c r="C543" s="240"/>
      <c r="D543" s="230" t="s">
        <v>170</v>
      </c>
      <c r="E543" s="241" t="s">
        <v>21</v>
      </c>
      <c r="F543" s="242" t="s">
        <v>501</v>
      </c>
      <c r="G543" s="240"/>
      <c r="H543" s="243">
        <v>210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AT543" s="249" t="s">
        <v>170</v>
      </c>
      <c r="AU543" s="249" t="s">
        <v>87</v>
      </c>
      <c r="AV543" s="12" t="s">
        <v>87</v>
      </c>
      <c r="AW543" s="12" t="s">
        <v>37</v>
      </c>
      <c r="AX543" s="12" t="s">
        <v>73</v>
      </c>
      <c r="AY543" s="249" t="s">
        <v>161</v>
      </c>
    </row>
    <row r="544" spans="2:51" s="12" customFormat="1" ht="13.5">
      <c r="B544" s="239"/>
      <c r="C544" s="240"/>
      <c r="D544" s="230" t="s">
        <v>170</v>
      </c>
      <c r="E544" s="241" t="s">
        <v>21</v>
      </c>
      <c r="F544" s="242" t="s">
        <v>502</v>
      </c>
      <c r="G544" s="240"/>
      <c r="H544" s="243">
        <v>210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AT544" s="249" t="s">
        <v>170</v>
      </c>
      <c r="AU544" s="249" t="s">
        <v>87</v>
      </c>
      <c r="AV544" s="12" t="s">
        <v>87</v>
      </c>
      <c r="AW544" s="12" t="s">
        <v>37</v>
      </c>
      <c r="AX544" s="12" t="s">
        <v>73</v>
      </c>
      <c r="AY544" s="249" t="s">
        <v>161</v>
      </c>
    </row>
    <row r="545" spans="2:51" s="12" customFormat="1" ht="13.5">
      <c r="B545" s="239"/>
      <c r="C545" s="240"/>
      <c r="D545" s="230" t="s">
        <v>170</v>
      </c>
      <c r="E545" s="241" t="s">
        <v>21</v>
      </c>
      <c r="F545" s="242" t="s">
        <v>503</v>
      </c>
      <c r="G545" s="240"/>
      <c r="H545" s="243">
        <v>105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AT545" s="249" t="s">
        <v>170</v>
      </c>
      <c r="AU545" s="249" t="s">
        <v>87</v>
      </c>
      <c r="AV545" s="12" t="s">
        <v>87</v>
      </c>
      <c r="AW545" s="12" t="s">
        <v>37</v>
      </c>
      <c r="AX545" s="12" t="s">
        <v>73</v>
      </c>
      <c r="AY545" s="249" t="s">
        <v>161</v>
      </c>
    </row>
    <row r="546" spans="2:51" s="12" customFormat="1" ht="13.5">
      <c r="B546" s="239"/>
      <c r="C546" s="240"/>
      <c r="D546" s="230" t="s">
        <v>170</v>
      </c>
      <c r="E546" s="241" t="s">
        <v>21</v>
      </c>
      <c r="F546" s="242" t="s">
        <v>504</v>
      </c>
      <c r="G546" s="240"/>
      <c r="H546" s="243">
        <v>175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AT546" s="249" t="s">
        <v>170</v>
      </c>
      <c r="AU546" s="249" t="s">
        <v>87</v>
      </c>
      <c r="AV546" s="12" t="s">
        <v>87</v>
      </c>
      <c r="AW546" s="12" t="s">
        <v>37</v>
      </c>
      <c r="AX546" s="12" t="s">
        <v>73</v>
      </c>
      <c r="AY546" s="249" t="s">
        <v>161</v>
      </c>
    </row>
    <row r="547" spans="2:51" s="12" customFormat="1" ht="13.5">
      <c r="B547" s="239"/>
      <c r="C547" s="240"/>
      <c r="D547" s="230" t="s">
        <v>170</v>
      </c>
      <c r="E547" s="241" t="s">
        <v>21</v>
      </c>
      <c r="F547" s="242" t="s">
        <v>505</v>
      </c>
      <c r="G547" s="240"/>
      <c r="H547" s="243">
        <v>210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AT547" s="249" t="s">
        <v>170</v>
      </c>
      <c r="AU547" s="249" t="s">
        <v>87</v>
      </c>
      <c r="AV547" s="12" t="s">
        <v>87</v>
      </c>
      <c r="AW547" s="12" t="s">
        <v>37</v>
      </c>
      <c r="AX547" s="12" t="s">
        <v>73</v>
      </c>
      <c r="AY547" s="249" t="s">
        <v>161</v>
      </c>
    </row>
    <row r="548" spans="2:51" s="13" customFormat="1" ht="13.5">
      <c r="B548" s="250"/>
      <c r="C548" s="251"/>
      <c r="D548" s="230" t="s">
        <v>170</v>
      </c>
      <c r="E548" s="252" t="s">
        <v>21</v>
      </c>
      <c r="F548" s="253" t="s">
        <v>173</v>
      </c>
      <c r="G548" s="251"/>
      <c r="H548" s="254">
        <v>1428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AT548" s="260" t="s">
        <v>170</v>
      </c>
      <c r="AU548" s="260" t="s">
        <v>87</v>
      </c>
      <c r="AV548" s="13" t="s">
        <v>174</v>
      </c>
      <c r="AW548" s="13" t="s">
        <v>37</v>
      </c>
      <c r="AX548" s="13" t="s">
        <v>73</v>
      </c>
      <c r="AY548" s="260" t="s">
        <v>161</v>
      </c>
    </row>
    <row r="549" spans="2:51" s="14" customFormat="1" ht="13.5">
      <c r="B549" s="261"/>
      <c r="C549" s="262"/>
      <c r="D549" s="230" t="s">
        <v>170</v>
      </c>
      <c r="E549" s="263" t="s">
        <v>21</v>
      </c>
      <c r="F549" s="264" t="s">
        <v>176</v>
      </c>
      <c r="G549" s="262"/>
      <c r="H549" s="265">
        <v>1964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AT549" s="271" t="s">
        <v>170</v>
      </c>
      <c r="AU549" s="271" t="s">
        <v>87</v>
      </c>
      <c r="AV549" s="14" t="s">
        <v>168</v>
      </c>
      <c r="AW549" s="14" t="s">
        <v>37</v>
      </c>
      <c r="AX549" s="14" t="s">
        <v>78</v>
      </c>
      <c r="AY549" s="271" t="s">
        <v>161</v>
      </c>
    </row>
    <row r="550" spans="2:65" s="1" customFormat="1" ht="25.5" customHeight="1">
      <c r="B550" s="46"/>
      <c r="C550" s="216" t="s">
        <v>104</v>
      </c>
      <c r="D550" s="216" t="s">
        <v>163</v>
      </c>
      <c r="E550" s="217" t="s">
        <v>639</v>
      </c>
      <c r="F550" s="218" t="s">
        <v>640</v>
      </c>
      <c r="G550" s="219" t="s">
        <v>179</v>
      </c>
      <c r="H550" s="220">
        <v>1964</v>
      </c>
      <c r="I550" s="221"/>
      <c r="J550" s="222">
        <f>ROUND(I550*H550,2)</f>
        <v>0</v>
      </c>
      <c r="K550" s="218" t="s">
        <v>180</v>
      </c>
      <c r="L550" s="72"/>
      <c r="M550" s="223" t="s">
        <v>21</v>
      </c>
      <c r="N550" s="224" t="s">
        <v>44</v>
      </c>
      <c r="O550" s="47"/>
      <c r="P550" s="225">
        <f>O550*H550</f>
        <v>0</v>
      </c>
      <c r="Q550" s="225">
        <v>0.18907</v>
      </c>
      <c r="R550" s="225">
        <f>Q550*H550</f>
        <v>371.33347999999995</v>
      </c>
      <c r="S550" s="225">
        <v>0</v>
      </c>
      <c r="T550" s="226">
        <f>S550*H550</f>
        <v>0</v>
      </c>
      <c r="AR550" s="24" t="s">
        <v>168</v>
      </c>
      <c r="AT550" s="24" t="s">
        <v>163</v>
      </c>
      <c r="AU550" s="24" t="s">
        <v>87</v>
      </c>
      <c r="AY550" s="24" t="s">
        <v>161</v>
      </c>
      <c r="BE550" s="227">
        <f>IF(N550="základní",J550,0)</f>
        <v>0</v>
      </c>
      <c r="BF550" s="227">
        <f>IF(N550="snížená",J550,0)</f>
        <v>0</v>
      </c>
      <c r="BG550" s="227">
        <f>IF(N550="zákl. přenesená",J550,0)</f>
        <v>0</v>
      </c>
      <c r="BH550" s="227">
        <f>IF(N550="sníž. přenesená",J550,0)</f>
        <v>0</v>
      </c>
      <c r="BI550" s="227">
        <f>IF(N550="nulová",J550,0)</f>
        <v>0</v>
      </c>
      <c r="BJ550" s="24" t="s">
        <v>78</v>
      </c>
      <c r="BK550" s="227">
        <f>ROUND(I550*H550,2)</f>
        <v>0</v>
      </c>
      <c r="BL550" s="24" t="s">
        <v>168</v>
      </c>
      <c r="BM550" s="24" t="s">
        <v>641</v>
      </c>
    </row>
    <row r="551" spans="2:51" s="11" customFormat="1" ht="13.5">
      <c r="B551" s="228"/>
      <c r="C551" s="229"/>
      <c r="D551" s="230" t="s">
        <v>170</v>
      </c>
      <c r="E551" s="231" t="s">
        <v>21</v>
      </c>
      <c r="F551" s="232" t="s">
        <v>637</v>
      </c>
      <c r="G551" s="229"/>
      <c r="H551" s="231" t="s">
        <v>21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170</v>
      </c>
      <c r="AU551" s="238" t="s">
        <v>87</v>
      </c>
      <c r="AV551" s="11" t="s">
        <v>78</v>
      </c>
      <c r="AW551" s="11" t="s">
        <v>37</v>
      </c>
      <c r="AX551" s="11" t="s">
        <v>73</v>
      </c>
      <c r="AY551" s="238" t="s">
        <v>161</v>
      </c>
    </row>
    <row r="552" spans="2:51" s="12" customFormat="1" ht="13.5">
      <c r="B552" s="239"/>
      <c r="C552" s="240"/>
      <c r="D552" s="230" t="s">
        <v>170</v>
      </c>
      <c r="E552" s="241" t="s">
        <v>21</v>
      </c>
      <c r="F552" s="242" t="s">
        <v>472</v>
      </c>
      <c r="G552" s="240"/>
      <c r="H552" s="243">
        <v>20</v>
      </c>
      <c r="I552" s="244"/>
      <c r="J552" s="240"/>
      <c r="K552" s="240"/>
      <c r="L552" s="245"/>
      <c r="M552" s="246"/>
      <c r="N552" s="247"/>
      <c r="O552" s="247"/>
      <c r="P552" s="247"/>
      <c r="Q552" s="247"/>
      <c r="R552" s="247"/>
      <c r="S552" s="247"/>
      <c r="T552" s="248"/>
      <c r="AT552" s="249" t="s">
        <v>170</v>
      </c>
      <c r="AU552" s="249" t="s">
        <v>87</v>
      </c>
      <c r="AV552" s="12" t="s">
        <v>87</v>
      </c>
      <c r="AW552" s="12" t="s">
        <v>37</v>
      </c>
      <c r="AX552" s="12" t="s">
        <v>73</v>
      </c>
      <c r="AY552" s="249" t="s">
        <v>161</v>
      </c>
    </row>
    <row r="553" spans="2:51" s="12" customFormat="1" ht="13.5">
      <c r="B553" s="239"/>
      <c r="C553" s="240"/>
      <c r="D553" s="230" t="s">
        <v>170</v>
      </c>
      <c r="E553" s="241" t="s">
        <v>21</v>
      </c>
      <c r="F553" s="242" t="s">
        <v>476</v>
      </c>
      <c r="G553" s="240"/>
      <c r="H553" s="243">
        <v>20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AT553" s="249" t="s">
        <v>170</v>
      </c>
      <c r="AU553" s="249" t="s">
        <v>87</v>
      </c>
      <c r="AV553" s="12" t="s">
        <v>87</v>
      </c>
      <c r="AW553" s="12" t="s">
        <v>37</v>
      </c>
      <c r="AX553" s="12" t="s">
        <v>73</v>
      </c>
      <c r="AY553" s="249" t="s">
        <v>161</v>
      </c>
    </row>
    <row r="554" spans="2:51" s="12" customFormat="1" ht="13.5">
      <c r="B554" s="239"/>
      <c r="C554" s="240"/>
      <c r="D554" s="230" t="s">
        <v>170</v>
      </c>
      <c r="E554" s="241" t="s">
        <v>21</v>
      </c>
      <c r="F554" s="242" t="s">
        <v>477</v>
      </c>
      <c r="G554" s="240"/>
      <c r="H554" s="243">
        <v>64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AT554" s="249" t="s">
        <v>170</v>
      </c>
      <c r="AU554" s="249" t="s">
        <v>87</v>
      </c>
      <c r="AV554" s="12" t="s">
        <v>87</v>
      </c>
      <c r="AW554" s="12" t="s">
        <v>37</v>
      </c>
      <c r="AX554" s="12" t="s">
        <v>73</v>
      </c>
      <c r="AY554" s="249" t="s">
        <v>161</v>
      </c>
    </row>
    <row r="555" spans="2:51" s="12" customFormat="1" ht="13.5">
      <c r="B555" s="239"/>
      <c r="C555" s="240"/>
      <c r="D555" s="230" t="s">
        <v>170</v>
      </c>
      <c r="E555" s="241" t="s">
        <v>21</v>
      </c>
      <c r="F555" s="242" t="s">
        <v>484</v>
      </c>
      <c r="G555" s="240"/>
      <c r="H555" s="243">
        <v>37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AT555" s="249" t="s">
        <v>170</v>
      </c>
      <c r="AU555" s="249" t="s">
        <v>87</v>
      </c>
      <c r="AV555" s="12" t="s">
        <v>87</v>
      </c>
      <c r="AW555" s="12" t="s">
        <v>37</v>
      </c>
      <c r="AX555" s="12" t="s">
        <v>73</v>
      </c>
      <c r="AY555" s="249" t="s">
        <v>161</v>
      </c>
    </row>
    <row r="556" spans="2:51" s="12" customFormat="1" ht="13.5">
      <c r="B556" s="239"/>
      <c r="C556" s="240"/>
      <c r="D556" s="230" t="s">
        <v>170</v>
      </c>
      <c r="E556" s="241" t="s">
        <v>21</v>
      </c>
      <c r="F556" s="242" t="s">
        <v>485</v>
      </c>
      <c r="G556" s="240"/>
      <c r="H556" s="243">
        <v>57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AT556" s="249" t="s">
        <v>170</v>
      </c>
      <c r="AU556" s="249" t="s">
        <v>87</v>
      </c>
      <c r="AV556" s="12" t="s">
        <v>87</v>
      </c>
      <c r="AW556" s="12" t="s">
        <v>37</v>
      </c>
      <c r="AX556" s="12" t="s">
        <v>73</v>
      </c>
      <c r="AY556" s="249" t="s">
        <v>161</v>
      </c>
    </row>
    <row r="557" spans="2:51" s="12" customFormat="1" ht="13.5">
      <c r="B557" s="239"/>
      <c r="C557" s="240"/>
      <c r="D557" s="230" t="s">
        <v>170</v>
      </c>
      <c r="E557" s="241" t="s">
        <v>21</v>
      </c>
      <c r="F557" s="242" t="s">
        <v>486</v>
      </c>
      <c r="G557" s="240"/>
      <c r="H557" s="243">
        <v>162</v>
      </c>
      <c r="I557" s="244"/>
      <c r="J557" s="240"/>
      <c r="K557" s="240"/>
      <c r="L557" s="245"/>
      <c r="M557" s="246"/>
      <c r="N557" s="247"/>
      <c r="O557" s="247"/>
      <c r="P557" s="247"/>
      <c r="Q557" s="247"/>
      <c r="R557" s="247"/>
      <c r="S557" s="247"/>
      <c r="T557" s="248"/>
      <c r="AT557" s="249" t="s">
        <v>170</v>
      </c>
      <c r="AU557" s="249" t="s">
        <v>87</v>
      </c>
      <c r="AV557" s="12" t="s">
        <v>87</v>
      </c>
      <c r="AW557" s="12" t="s">
        <v>37</v>
      </c>
      <c r="AX557" s="12" t="s">
        <v>73</v>
      </c>
      <c r="AY557" s="249" t="s">
        <v>161</v>
      </c>
    </row>
    <row r="558" spans="2:51" s="12" customFormat="1" ht="13.5">
      <c r="B558" s="239"/>
      <c r="C558" s="240"/>
      <c r="D558" s="230" t="s">
        <v>170</v>
      </c>
      <c r="E558" s="241" t="s">
        <v>21</v>
      </c>
      <c r="F558" s="242" t="s">
        <v>487</v>
      </c>
      <c r="G558" s="240"/>
      <c r="H558" s="243">
        <v>21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AT558" s="249" t="s">
        <v>170</v>
      </c>
      <c r="AU558" s="249" t="s">
        <v>87</v>
      </c>
      <c r="AV558" s="12" t="s">
        <v>87</v>
      </c>
      <c r="AW558" s="12" t="s">
        <v>37</v>
      </c>
      <c r="AX558" s="12" t="s">
        <v>73</v>
      </c>
      <c r="AY558" s="249" t="s">
        <v>161</v>
      </c>
    </row>
    <row r="559" spans="2:51" s="12" customFormat="1" ht="13.5">
      <c r="B559" s="239"/>
      <c r="C559" s="240"/>
      <c r="D559" s="230" t="s">
        <v>170</v>
      </c>
      <c r="E559" s="241" t="s">
        <v>21</v>
      </c>
      <c r="F559" s="242" t="s">
        <v>491</v>
      </c>
      <c r="G559" s="240"/>
      <c r="H559" s="243">
        <v>35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AT559" s="249" t="s">
        <v>170</v>
      </c>
      <c r="AU559" s="249" t="s">
        <v>87</v>
      </c>
      <c r="AV559" s="12" t="s">
        <v>87</v>
      </c>
      <c r="AW559" s="12" t="s">
        <v>37</v>
      </c>
      <c r="AX559" s="12" t="s">
        <v>73</v>
      </c>
      <c r="AY559" s="249" t="s">
        <v>161</v>
      </c>
    </row>
    <row r="560" spans="2:51" s="12" customFormat="1" ht="13.5">
      <c r="B560" s="239"/>
      <c r="C560" s="240"/>
      <c r="D560" s="230" t="s">
        <v>170</v>
      </c>
      <c r="E560" s="241" t="s">
        <v>21</v>
      </c>
      <c r="F560" s="242" t="s">
        <v>493</v>
      </c>
      <c r="G560" s="240"/>
      <c r="H560" s="243">
        <v>89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AT560" s="249" t="s">
        <v>170</v>
      </c>
      <c r="AU560" s="249" t="s">
        <v>87</v>
      </c>
      <c r="AV560" s="12" t="s">
        <v>87</v>
      </c>
      <c r="AW560" s="12" t="s">
        <v>37</v>
      </c>
      <c r="AX560" s="12" t="s">
        <v>73</v>
      </c>
      <c r="AY560" s="249" t="s">
        <v>161</v>
      </c>
    </row>
    <row r="561" spans="2:51" s="12" customFormat="1" ht="13.5">
      <c r="B561" s="239"/>
      <c r="C561" s="240"/>
      <c r="D561" s="230" t="s">
        <v>170</v>
      </c>
      <c r="E561" s="241" t="s">
        <v>21</v>
      </c>
      <c r="F561" s="242" t="s">
        <v>495</v>
      </c>
      <c r="G561" s="240"/>
      <c r="H561" s="243">
        <v>31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AT561" s="249" t="s">
        <v>170</v>
      </c>
      <c r="AU561" s="249" t="s">
        <v>87</v>
      </c>
      <c r="AV561" s="12" t="s">
        <v>87</v>
      </c>
      <c r="AW561" s="12" t="s">
        <v>37</v>
      </c>
      <c r="AX561" s="12" t="s">
        <v>73</v>
      </c>
      <c r="AY561" s="249" t="s">
        <v>161</v>
      </c>
    </row>
    <row r="562" spans="2:51" s="13" customFormat="1" ht="13.5">
      <c r="B562" s="250"/>
      <c r="C562" s="251"/>
      <c r="D562" s="230" t="s">
        <v>170</v>
      </c>
      <c r="E562" s="252" t="s">
        <v>21</v>
      </c>
      <c r="F562" s="253" t="s">
        <v>173</v>
      </c>
      <c r="G562" s="251"/>
      <c r="H562" s="254">
        <v>536</v>
      </c>
      <c r="I562" s="255"/>
      <c r="J562" s="251"/>
      <c r="K562" s="251"/>
      <c r="L562" s="256"/>
      <c r="M562" s="257"/>
      <c r="N562" s="258"/>
      <c r="O562" s="258"/>
      <c r="P562" s="258"/>
      <c r="Q562" s="258"/>
      <c r="R562" s="258"/>
      <c r="S562" s="258"/>
      <c r="T562" s="259"/>
      <c r="AT562" s="260" t="s">
        <v>170</v>
      </c>
      <c r="AU562" s="260" t="s">
        <v>87</v>
      </c>
      <c r="AV562" s="13" t="s">
        <v>174</v>
      </c>
      <c r="AW562" s="13" t="s">
        <v>37</v>
      </c>
      <c r="AX562" s="13" t="s">
        <v>73</v>
      </c>
      <c r="AY562" s="260" t="s">
        <v>161</v>
      </c>
    </row>
    <row r="563" spans="2:51" s="11" customFormat="1" ht="13.5">
      <c r="B563" s="228"/>
      <c r="C563" s="229"/>
      <c r="D563" s="230" t="s">
        <v>170</v>
      </c>
      <c r="E563" s="231" t="s">
        <v>21</v>
      </c>
      <c r="F563" s="232" t="s">
        <v>638</v>
      </c>
      <c r="G563" s="229"/>
      <c r="H563" s="231" t="s">
        <v>21</v>
      </c>
      <c r="I563" s="233"/>
      <c r="J563" s="229"/>
      <c r="K563" s="229"/>
      <c r="L563" s="234"/>
      <c r="M563" s="235"/>
      <c r="N563" s="236"/>
      <c r="O563" s="236"/>
      <c r="P563" s="236"/>
      <c r="Q563" s="236"/>
      <c r="R563" s="236"/>
      <c r="S563" s="236"/>
      <c r="T563" s="237"/>
      <c r="AT563" s="238" t="s">
        <v>170</v>
      </c>
      <c r="AU563" s="238" t="s">
        <v>87</v>
      </c>
      <c r="AV563" s="11" t="s">
        <v>78</v>
      </c>
      <c r="AW563" s="11" t="s">
        <v>37</v>
      </c>
      <c r="AX563" s="11" t="s">
        <v>73</v>
      </c>
      <c r="AY563" s="238" t="s">
        <v>161</v>
      </c>
    </row>
    <row r="564" spans="2:51" s="12" customFormat="1" ht="13.5">
      <c r="B564" s="239"/>
      <c r="C564" s="240"/>
      <c r="D564" s="230" t="s">
        <v>170</v>
      </c>
      <c r="E564" s="241" t="s">
        <v>21</v>
      </c>
      <c r="F564" s="242" t="s">
        <v>499</v>
      </c>
      <c r="G564" s="240"/>
      <c r="H564" s="243">
        <v>518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8"/>
      <c r="AT564" s="249" t="s">
        <v>170</v>
      </c>
      <c r="AU564" s="249" t="s">
        <v>87</v>
      </c>
      <c r="AV564" s="12" t="s">
        <v>87</v>
      </c>
      <c r="AW564" s="12" t="s">
        <v>37</v>
      </c>
      <c r="AX564" s="12" t="s">
        <v>73</v>
      </c>
      <c r="AY564" s="249" t="s">
        <v>161</v>
      </c>
    </row>
    <row r="565" spans="2:51" s="12" customFormat="1" ht="13.5">
      <c r="B565" s="239"/>
      <c r="C565" s="240"/>
      <c r="D565" s="230" t="s">
        <v>170</v>
      </c>
      <c r="E565" s="241" t="s">
        <v>21</v>
      </c>
      <c r="F565" s="242" t="s">
        <v>501</v>
      </c>
      <c r="G565" s="240"/>
      <c r="H565" s="243">
        <v>210</v>
      </c>
      <c r="I565" s="244"/>
      <c r="J565" s="240"/>
      <c r="K565" s="240"/>
      <c r="L565" s="245"/>
      <c r="M565" s="246"/>
      <c r="N565" s="247"/>
      <c r="O565" s="247"/>
      <c r="P565" s="247"/>
      <c r="Q565" s="247"/>
      <c r="R565" s="247"/>
      <c r="S565" s="247"/>
      <c r="T565" s="248"/>
      <c r="AT565" s="249" t="s">
        <v>170</v>
      </c>
      <c r="AU565" s="249" t="s">
        <v>87</v>
      </c>
      <c r="AV565" s="12" t="s">
        <v>87</v>
      </c>
      <c r="AW565" s="12" t="s">
        <v>37</v>
      </c>
      <c r="AX565" s="12" t="s">
        <v>73</v>
      </c>
      <c r="AY565" s="249" t="s">
        <v>161</v>
      </c>
    </row>
    <row r="566" spans="2:51" s="12" customFormat="1" ht="13.5">
      <c r="B566" s="239"/>
      <c r="C566" s="240"/>
      <c r="D566" s="230" t="s">
        <v>170</v>
      </c>
      <c r="E566" s="241" t="s">
        <v>21</v>
      </c>
      <c r="F566" s="242" t="s">
        <v>502</v>
      </c>
      <c r="G566" s="240"/>
      <c r="H566" s="243">
        <v>210</v>
      </c>
      <c r="I566" s="244"/>
      <c r="J566" s="240"/>
      <c r="K566" s="240"/>
      <c r="L566" s="245"/>
      <c r="M566" s="246"/>
      <c r="N566" s="247"/>
      <c r="O566" s="247"/>
      <c r="P566" s="247"/>
      <c r="Q566" s="247"/>
      <c r="R566" s="247"/>
      <c r="S566" s="247"/>
      <c r="T566" s="248"/>
      <c r="AT566" s="249" t="s">
        <v>170</v>
      </c>
      <c r="AU566" s="249" t="s">
        <v>87</v>
      </c>
      <c r="AV566" s="12" t="s">
        <v>87</v>
      </c>
      <c r="AW566" s="12" t="s">
        <v>37</v>
      </c>
      <c r="AX566" s="12" t="s">
        <v>73</v>
      </c>
      <c r="AY566" s="249" t="s">
        <v>161</v>
      </c>
    </row>
    <row r="567" spans="2:51" s="12" customFormat="1" ht="13.5">
      <c r="B567" s="239"/>
      <c r="C567" s="240"/>
      <c r="D567" s="230" t="s">
        <v>170</v>
      </c>
      <c r="E567" s="241" t="s">
        <v>21</v>
      </c>
      <c r="F567" s="242" t="s">
        <v>503</v>
      </c>
      <c r="G567" s="240"/>
      <c r="H567" s="243">
        <v>105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AT567" s="249" t="s">
        <v>170</v>
      </c>
      <c r="AU567" s="249" t="s">
        <v>87</v>
      </c>
      <c r="AV567" s="12" t="s">
        <v>87</v>
      </c>
      <c r="AW567" s="12" t="s">
        <v>37</v>
      </c>
      <c r="AX567" s="12" t="s">
        <v>73</v>
      </c>
      <c r="AY567" s="249" t="s">
        <v>161</v>
      </c>
    </row>
    <row r="568" spans="2:51" s="12" customFormat="1" ht="13.5">
      <c r="B568" s="239"/>
      <c r="C568" s="240"/>
      <c r="D568" s="230" t="s">
        <v>170</v>
      </c>
      <c r="E568" s="241" t="s">
        <v>21</v>
      </c>
      <c r="F568" s="242" t="s">
        <v>504</v>
      </c>
      <c r="G568" s="240"/>
      <c r="H568" s="243">
        <v>175</v>
      </c>
      <c r="I568" s="244"/>
      <c r="J568" s="240"/>
      <c r="K568" s="240"/>
      <c r="L568" s="245"/>
      <c r="M568" s="246"/>
      <c r="N568" s="247"/>
      <c r="O568" s="247"/>
      <c r="P568" s="247"/>
      <c r="Q568" s="247"/>
      <c r="R568" s="247"/>
      <c r="S568" s="247"/>
      <c r="T568" s="248"/>
      <c r="AT568" s="249" t="s">
        <v>170</v>
      </c>
      <c r="AU568" s="249" t="s">
        <v>87</v>
      </c>
      <c r="AV568" s="12" t="s">
        <v>87</v>
      </c>
      <c r="AW568" s="12" t="s">
        <v>37</v>
      </c>
      <c r="AX568" s="12" t="s">
        <v>73</v>
      </c>
      <c r="AY568" s="249" t="s">
        <v>161</v>
      </c>
    </row>
    <row r="569" spans="2:51" s="12" customFormat="1" ht="13.5">
      <c r="B569" s="239"/>
      <c r="C569" s="240"/>
      <c r="D569" s="230" t="s">
        <v>170</v>
      </c>
      <c r="E569" s="241" t="s">
        <v>21</v>
      </c>
      <c r="F569" s="242" t="s">
        <v>505</v>
      </c>
      <c r="G569" s="240"/>
      <c r="H569" s="243">
        <v>210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AT569" s="249" t="s">
        <v>170</v>
      </c>
      <c r="AU569" s="249" t="s">
        <v>87</v>
      </c>
      <c r="AV569" s="12" t="s">
        <v>87</v>
      </c>
      <c r="AW569" s="12" t="s">
        <v>37</v>
      </c>
      <c r="AX569" s="12" t="s">
        <v>73</v>
      </c>
      <c r="AY569" s="249" t="s">
        <v>161</v>
      </c>
    </row>
    <row r="570" spans="2:51" s="13" customFormat="1" ht="13.5">
      <c r="B570" s="250"/>
      <c r="C570" s="251"/>
      <c r="D570" s="230" t="s">
        <v>170</v>
      </c>
      <c r="E570" s="252" t="s">
        <v>21</v>
      </c>
      <c r="F570" s="253" t="s">
        <v>173</v>
      </c>
      <c r="G570" s="251"/>
      <c r="H570" s="254">
        <v>1428</v>
      </c>
      <c r="I570" s="255"/>
      <c r="J570" s="251"/>
      <c r="K570" s="251"/>
      <c r="L570" s="256"/>
      <c r="M570" s="257"/>
      <c r="N570" s="258"/>
      <c r="O570" s="258"/>
      <c r="P570" s="258"/>
      <c r="Q570" s="258"/>
      <c r="R570" s="258"/>
      <c r="S570" s="258"/>
      <c r="T570" s="259"/>
      <c r="AT570" s="260" t="s">
        <v>170</v>
      </c>
      <c r="AU570" s="260" t="s">
        <v>87</v>
      </c>
      <c r="AV570" s="13" t="s">
        <v>174</v>
      </c>
      <c r="AW570" s="13" t="s">
        <v>37</v>
      </c>
      <c r="AX570" s="13" t="s">
        <v>73</v>
      </c>
      <c r="AY570" s="260" t="s">
        <v>161</v>
      </c>
    </row>
    <row r="571" spans="2:51" s="14" customFormat="1" ht="13.5">
      <c r="B571" s="261"/>
      <c r="C571" s="262"/>
      <c r="D571" s="230" t="s">
        <v>170</v>
      </c>
      <c r="E571" s="263" t="s">
        <v>21</v>
      </c>
      <c r="F571" s="264" t="s">
        <v>176</v>
      </c>
      <c r="G571" s="262"/>
      <c r="H571" s="265">
        <v>1964</v>
      </c>
      <c r="I571" s="266"/>
      <c r="J571" s="262"/>
      <c r="K571" s="262"/>
      <c r="L571" s="267"/>
      <c r="M571" s="268"/>
      <c r="N571" s="269"/>
      <c r="O571" s="269"/>
      <c r="P571" s="269"/>
      <c r="Q571" s="269"/>
      <c r="R571" s="269"/>
      <c r="S571" s="269"/>
      <c r="T571" s="270"/>
      <c r="AT571" s="271" t="s">
        <v>170</v>
      </c>
      <c r="AU571" s="271" t="s">
        <v>87</v>
      </c>
      <c r="AV571" s="14" t="s">
        <v>168</v>
      </c>
      <c r="AW571" s="14" t="s">
        <v>37</v>
      </c>
      <c r="AX571" s="14" t="s">
        <v>78</v>
      </c>
      <c r="AY571" s="271" t="s">
        <v>161</v>
      </c>
    </row>
    <row r="572" spans="2:65" s="1" customFormat="1" ht="25.5" customHeight="1">
      <c r="B572" s="46"/>
      <c r="C572" s="216" t="s">
        <v>642</v>
      </c>
      <c r="D572" s="216" t="s">
        <v>163</v>
      </c>
      <c r="E572" s="217" t="s">
        <v>643</v>
      </c>
      <c r="F572" s="218" t="s">
        <v>644</v>
      </c>
      <c r="G572" s="219" t="s">
        <v>179</v>
      </c>
      <c r="H572" s="220">
        <v>951</v>
      </c>
      <c r="I572" s="221"/>
      <c r="J572" s="222">
        <f>ROUND(I572*H572,2)</f>
        <v>0</v>
      </c>
      <c r="K572" s="218" t="s">
        <v>180</v>
      </c>
      <c r="L572" s="72"/>
      <c r="M572" s="223" t="s">
        <v>21</v>
      </c>
      <c r="N572" s="224" t="s">
        <v>44</v>
      </c>
      <c r="O572" s="47"/>
      <c r="P572" s="225">
        <f>O572*H572</f>
        <v>0</v>
      </c>
      <c r="Q572" s="225">
        <v>0.378</v>
      </c>
      <c r="R572" s="225">
        <f>Q572*H572</f>
        <v>359.478</v>
      </c>
      <c r="S572" s="225">
        <v>0</v>
      </c>
      <c r="T572" s="226">
        <f>S572*H572</f>
        <v>0</v>
      </c>
      <c r="AR572" s="24" t="s">
        <v>168</v>
      </c>
      <c r="AT572" s="24" t="s">
        <v>163</v>
      </c>
      <c r="AU572" s="24" t="s">
        <v>87</v>
      </c>
      <c r="AY572" s="24" t="s">
        <v>161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24" t="s">
        <v>78</v>
      </c>
      <c r="BK572" s="227">
        <f>ROUND(I572*H572,2)</f>
        <v>0</v>
      </c>
      <c r="BL572" s="24" t="s">
        <v>168</v>
      </c>
      <c r="BM572" s="24" t="s">
        <v>645</v>
      </c>
    </row>
    <row r="573" spans="2:51" s="11" customFormat="1" ht="13.5">
      <c r="B573" s="228"/>
      <c r="C573" s="229"/>
      <c r="D573" s="230" t="s">
        <v>170</v>
      </c>
      <c r="E573" s="231" t="s">
        <v>21</v>
      </c>
      <c r="F573" s="232" t="s">
        <v>637</v>
      </c>
      <c r="G573" s="229"/>
      <c r="H573" s="231" t="s">
        <v>21</v>
      </c>
      <c r="I573" s="233"/>
      <c r="J573" s="229"/>
      <c r="K573" s="229"/>
      <c r="L573" s="234"/>
      <c r="M573" s="235"/>
      <c r="N573" s="236"/>
      <c r="O573" s="236"/>
      <c r="P573" s="236"/>
      <c r="Q573" s="236"/>
      <c r="R573" s="236"/>
      <c r="S573" s="236"/>
      <c r="T573" s="237"/>
      <c r="AT573" s="238" t="s">
        <v>170</v>
      </c>
      <c r="AU573" s="238" t="s">
        <v>87</v>
      </c>
      <c r="AV573" s="11" t="s">
        <v>78</v>
      </c>
      <c r="AW573" s="11" t="s">
        <v>37</v>
      </c>
      <c r="AX573" s="11" t="s">
        <v>73</v>
      </c>
      <c r="AY573" s="238" t="s">
        <v>161</v>
      </c>
    </row>
    <row r="574" spans="2:51" s="12" customFormat="1" ht="13.5">
      <c r="B574" s="239"/>
      <c r="C574" s="240"/>
      <c r="D574" s="230" t="s">
        <v>170</v>
      </c>
      <c r="E574" s="241" t="s">
        <v>21</v>
      </c>
      <c r="F574" s="242" t="s">
        <v>473</v>
      </c>
      <c r="G574" s="240"/>
      <c r="H574" s="243">
        <v>42</v>
      </c>
      <c r="I574" s="244"/>
      <c r="J574" s="240"/>
      <c r="K574" s="240"/>
      <c r="L574" s="245"/>
      <c r="M574" s="246"/>
      <c r="N574" s="247"/>
      <c r="O574" s="247"/>
      <c r="P574" s="247"/>
      <c r="Q574" s="247"/>
      <c r="R574" s="247"/>
      <c r="S574" s="247"/>
      <c r="T574" s="248"/>
      <c r="AT574" s="249" t="s">
        <v>170</v>
      </c>
      <c r="AU574" s="249" t="s">
        <v>87</v>
      </c>
      <c r="AV574" s="12" t="s">
        <v>87</v>
      </c>
      <c r="AW574" s="12" t="s">
        <v>37</v>
      </c>
      <c r="AX574" s="12" t="s">
        <v>73</v>
      </c>
      <c r="AY574" s="249" t="s">
        <v>161</v>
      </c>
    </row>
    <row r="575" spans="2:51" s="12" customFormat="1" ht="13.5">
      <c r="B575" s="239"/>
      <c r="C575" s="240"/>
      <c r="D575" s="230" t="s">
        <v>170</v>
      </c>
      <c r="E575" s="241" t="s">
        <v>21</v>
      </c>
      <c r="F575" s="242" t="s">
        <v>474</v>
      </c>
      <c r="G575" s="240"/>
      <c r="H575" s="243">
        <v>49</v>
      </c>
      <c r="I575" s="244"/>
      <c r="J575" s="240"/>
      <c r="K575" s="240"/>
      <c r="L575" s="245"/>
      <c r="M575" s="246"/>
      <c r="N575" s="247"/>
      <c r="O575" s="247"/>
      <c r="P575" s="247"/>
      <c r="Q575" s="247"/>
      <c r="R575" s="247"/>
      <c r="S575" s="247"/>
      <c r="T575" s="248"/>
      <c r="AT575" s="249" t="s">
        <v>170</v>
      </c>
      <c r="AU575" s="249" t="s">
        <v>87</v>
      </c>
      <c r="AV575" s="12" t="s">
        <v>87</v>
      </c>
      <c r="AW575" s="12" t="s">
        <v>37</v>
      </c>
      <c r="AX575" s="12" t="s">
        <v>73</v>
      </c>
      <c r="AY575" s="249" t="s">
        <v>161</v>
      </c>
    </row>
    <row r="576" spans="2:51" s="12" customFormat="1" ht="13.5">
      <c r="B576" s="239"/>
      <c r="C576" s="240"/>
      <c r="D576" s="230" t="s">
        <v>170</v>
      </c>
      <c r="E576" s="241" t="s">
        <v>21</v>
      </c>
      <c r="F576" s="242" t="s">
        <v>475</v>
      </c>
      <c r="G576" s="240"/>
      <c r="H576" s="243">
        <v>21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AT576" s="249" t="s">
        <v>170</v>
      </c>
      <c r="AU576" s="249" t="s">
        <v>87</v>
      </c>
      <c r="AV576" s="12" t="s">
        <v>87</v>
      </c>
      <c r="AW576" s="12" t="s">
        <v>37</v>
      </c>
      <c r="AX576" s="12" t="s">
        <v>73</v>
      </c>
      <c r="AY576" s="249" t="s">
        <v>161</v>
      </c>
    </row>
    <row r="577" spans="2:51" s="12" customFormat="1" ht="13.5">
      <c r="B577" s="239"/>
      <c r="C577" s="240"/>
      <c r="D577" s="230" t="s">
        <v>170</v>
      </c>
      <c r="E577" s="241" t="s">
        <v>21</v>
      </c>
      <c r="F577" s="242" t="s">
        <v>478</v>
      </c>
      <c r="G577" s="240"/>
      <c r="H577" s="243">
        <v>21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AT577" s="249" t="s">
        <v>170</v>
      </c>
      <c r="AU577" s="249" t="s">
        <v>87</v>
      </c>
      <c r="AV577" s="12" t="s">
        <v>87</v>
      </c>
      <c r="AW577" s="12" t="s">
        <v>37</v>
      </c>
      <c r="AX577" s="12" t="s">
        <v>73</v>
      </c>
      <c r="AY577" s="249" t="s">
        <v>161</v>
      </c>
    </row>
    <row r="578" spans="2:51" s="12" customFormat="1" ht="13.5">
      <c r="B578" s="239"/>
      <c r="C578" s="240"/>
      <c r="D578" s="230" t="s">
        <v>170</v>
      </c>
      <c r="E578" s="241" t="s">
        <v>21</v>
      </c>
      <c r="F578" s="242" t="s">
        <v>479</v>
      </c>
      <c r="G578" s="240"/>
      <c r="H578" s="243">
        <v>48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AT578" s="249" t="s">
        <v>170</v>
      </c>
      <c r="AU578" s="249" t="s">
        <v>87</v>
      </c>
      <c r="AV578" s="12" t="s">
        <v>87</v>
      </c>
      <c r="AW578" s="12" t="s">
        <v>37</v>
      </c>
      <c r="AX578" s="12" t="s">
        <v>73</v>
      </c>
      <c r="AY578" s="249" t="s">
        <v>161</v>
      </c>
    </row>
    <row r="579" spans="2:51" s="12" customFormat="1" ht="13.5">
      <c r="B579" s="239"/>
      <c r="C579" s="240"/>
      <c r="D579" s="230" t="s">
        <v>170</v>
      </c>
      <c r="E579" s="241" t="s">
        <v>21</v>
      </c>
      <c r="F579" s="242" t="s">
        <v>480</v>
      </c>
      <c r="G579" s="240"/>
      <c r="H579" s="243">
        <v>49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AT579" s="249" t="s">
        <v>170</v>
      </c>
      <c r="AU579" s="249" t="s">
        <v>87</v>
      </c>
      <c r="AV579" s="12" t="s">
        <v>87</v>
      </c>
      <c r="AW579" s="12" t="s">
        <v>37</v>
      </c>
      <c r="AX579" s="12" t="s">
        <v>73</v>
      </c>
      <c r="AY579" s="249" t="s">
        <v>161</v>
      </c>
    </row>
    <row r="580" spans="2:51" s="12" customFormat="1" ht="13.5">
      <c r="B580" s="239"/>
      <c r="C580" s="240"/>
      <c r="D580" s="230" t="s">
        <v>170</v>
      </c>
      <c r="E580" s="241" t="s">
        <v>21</v>
      </c>
      <c r="F580" s="242" t="s">
        <v>481</v>
      </c>
      <c r="G580" s="240"/>
      <c r="H580" s="243">
        <v>36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AT580" s="249" t="s">
        <v>170</v>
      </c>
      <c r="AU580" s="249" t="s">
        <v>87</v>
      </c>
      <c r="AV580" s="12" t="s">
        <v>87</v>
      </c>
      <c r="AW580" s="12" t="s">
        <v>37</v>
      </c>
      <c r="AX580" s="12" t="s">
        <v>73</v>
      </c>
      <c r="AY580" s="249" t="s">
        <v>161</v>
      </c>
    </row>
    <row r="581" spans="2:51" s="12" customFormat="1" ht="13.5">
      <c r="B581" s="239"/>
      <c r="C581" s="240"/>
      <c r="D581" s="230" t="s">
        <v>170</v>
      </c>
      <c r="E581" s="241" t="s">
        <v>21</v>
      </c>
      <c r="F581" s="242" t="s">
        <v>482</v>
      </c>
      <c r="G581" s="240"/>
      <c r="H581" s="243">
        <v>123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AT581" s="249" t="s">
        <v>170</v>
      </c>
      <c r="AU581" s="249" t="s">
        <v>87</v>
      </c>
      <c r="AV581" s="12" t="s">
        <v>87</v>
      </c>
      <c r="AW581" s="12" t="s">
        <v>37</v>
      </c>
      <c r="AX581" s="12" t="s">
        <v>73</v>
      </c>
      <c r="AY581" s="249" t="s">
        <v>161</v>
      </c>
    </row>
    <row r="582" spans="2:51" s="12" customFormat="1" ht="13.5">
      <c r="B582" s="239"/>
      <c r="C582" s="240"/>
      <c r="D582" s="230" t="s">
        <v>170</v>
      </c>
      <c r="E582" s="241" t="s">
        <v>21</v>
      </c>
      <c r="F582" s="242" t="s">
        <v>483</v>
      </c>
      <c r="G582" s="240"/>
      <c r="H582" s="243">
        <v>77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AT582" s="249" t="s">
        <v>170</v>
      </c>
      <c r="AU582" s="249" t="s">
        <v>87</v>
      </c>
      <c r="AV582" s="12" t="s">
        <v>87</v>
      </c>
      <c r="AW582" s="12" t="s">
        <v>37</v>
      </c>
      <c r="AX582" s="12" t="s">
        <v>73</v>
      </c>
      <c r="AY582" s="249" t="s">
        <v>161</v>
      </c>
    </row>
    <row r="583" spans="2:51" s="12" customFormat="1" ht="13.5">
      <c r="B583" s="239"/>
      <c r="C583" s="240"/>
      <c r="D583" s="230" t="s">
        <v>170</v>
      </c>
      <c r="E583" s="241" t="s">
        <v>21</v>
      </c>
      <c r="F583" s="242" t="s">
        <v>488</v>
      </c>
      <c r="G583" s="240"/>
      <c r="H583" s="243">
        <v>21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AT583" s="249" t="s">
        <v>170</v>
      </c>
      <c r="AU583" s="249" t="s">
        <v>87</v>
      </c>
      <c r="AV583" s="12" t="s">
        <v>87</v>
      </c>
      <c r="AW583" s="12" t="s">
        <v>37</v>
      </c>
      <c r="AX583" s="12" t="s">
        <v>73</v>
      </c>
      <c r="AY583" s="249" t="s">
        <v>161</v>
      </c>
    </row>
    <row r="584" spans="2:51" s="12" customFormat="1" ht="13.5">
      <c r="B584" s="239"/>
      <c r="C584" s="240"/>
      <c r="D584" s="230" t="s">
        <v>170</v>
      </c>
      <c r="E584" s="241" t="s">
        <v>21</v>
      </c>
      <c r="F584" s="242" t="s">
        <v>489</v>
      </c>
      <c r="G584" s="240"/>
      <c r="H584" s="243">
        <v>74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AT584" s="249" t="s">
        <v>170</v>
      </c>
      <c r="AU584" s="249" t="s">
        <v>87</v>
      </c>
      <c r="AV584" s="12" t="s">
        <v>87</v>
      </c>
      <c r="AW584" s="12" t="s">
        <v>37</v>
      </c>
      <c r="AX584" s="12" t="s">
        <v>73</v>
      </c>
      <c r="AY584" s="249" t="s">
        <v>161</v>
      </c>
    </row>
    <row r="585" spans="2:51" s="12" customFormat="1" ht="13.5">
      <c r="B585" s="239"/>
      <c r="C585" s="240"/>
      <c r="D585" s="230" t="s">
        <v>170</v>
      </c>
      <c r="E585" s="241" t="s">
        <v>21</v>
      </c>
      <c r="F585" s="242" t="s">
        <v>490</v>
      </c>
      <c r="G585" s="240"/>
      <c r="H585" s="243">
        <v>21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AT585" s="249" t="s">
        <v>170</v>
      </c>
      <c r="AU585" s="249" t="s">
        <v>87</v>
      </c>
      <c r="AV585" s="12" t="s">
        <v>87</v>
      </c>
      <c r="AW585" s="12" t="s">
        <v>37</v>
      </c>
      <c r="AX585" s="12" t="s">
        <v>73</v>
      </c>
      <c r="AY585" s="249" t="s">
        <v>161</v>
      </c>
    </row>
    <row r="586" spans="2:51" s="12" customFormat="1" ht="13.5">
      <c r="B586" s="239"/>
      <c r="C586" s="240"/>
      <c r="D586" s="230" t="s">
        <v>170</v>
      </c>
      <c r="E586" s="241" t="s">
        <v>21</v>
      </c>
      <c r="F586" s="242" t="s">
        <v>492</v>
      </c>
      <c r="G586" s="240"/>
      <c r="H586" s="243">
        <v>46</v>
      </c>
      <c r="I586" s="244"/>
      <c r="J586" s="240"/>
      <c r="K586" s="240"/>
      <c r="L586" s="245"/>
      <c r="M586" s="246"/>
      <c r="N586" s="247"/>
      <c r="O586" s="247"/>
      <c r="P586" s="247"/>
      <c r="Q586" s="247"/>
      <c r="R586" s="247"/>
      <c r="S586" s="247"/>
      <c r="T586" s="248"/>
      <c r="AT586" s="249" t="s">
        <v>170</v>
      </c>
      <c r="AU586" s="249" t="s">
        <v>87</v>
      </c>
      <c r="AV586" s="12" t="s">
        <v>87</v>
      </c>
      <c r="AW586" s="12" t="s">
        <v>37</v>
      </c>
      <c r="AX586" s="12" t="s">
        <v>73</v>
      </c>
      <c r="AY586" s="249" t="s">
        <v>161</v>
      </c>
    </row>
    <row r="587" spans="2:51" s="12" customFormat="1" ht="13.5">
      <c r="B587" s="239"/>
      <c r="C587" s="240"/>
      <c r="D587" s="230" t="s">
        <v>170</v>
      </c>
      <c r="E587" s="241" t="s">
        <v>21</v>
      </c>
      <c r="F587" s="242" t="s">
        <v>494</v>
      </c>
      <c r="G587" s="240"/>
      <c r="H587" s="243">
        <v>33</v>
      </c>
      <c r="I587" s="244"/>
      <c r="J587" s="240"/>
      <c r="K587" s="240"/>
      <c r="L587" s="245"/>
      <c r="M587" s="246"/>
      <c r="N587" s="247"/>
      <c r="O587" s="247"/>
      <c r="P587" s="247"/>
      <c r="Q587" s="247"/>
      <c r="R587" s="247"/>
      <c r="S587" s="247"/>
      <c r="T587" s="248"/>
      <c r="AT587" s="249" t="s">
        <v>170</v>
      </c>
      <c r="AU587" s="249" t="s">
        <v>87</v>
      </c>
      <c r="AV587" s="12" t="s">
        <v>87</v>
      </c>
      <c r="AW587" s="12" t="s">
        <v>37</v>
      </c>
      <c r="AX587" s="12" t="s">
        <v>73</v>
      </c>
      <c r="AY587" s="249" t="s">
        <v>161</v>
      </c>
    </row>
    <row r="588" spans="2:51" s="13" customFormat="1" ht="13.5">
      <c r="B588" s="250"/>
      <c r="C588" s="251"/>
      <c r="D588" s="230" t="s">
        <v>170</v>
      </c>
      <c r="E588" s="252" t="s">
        <v>21</v>
      </c>
      <c r="F588" s="253" t="s">
        <v>173</v>
      </c>
      <c r="G588" s="251"/>
      <c r="H588" s="254">
        <v>661</v>
      </c>
      <c r="I588" s="255"/>
      <c r="J588" s="251"/>
      <c r="K588" s="251"/>
      <c r="L588" s="256"/>
      <c r="M588" s="257"/>
      <c r="N588" s="258"/>
      <c r="O588" s="258"/>
      <c r="P588" s="258"/>
      <c r="Q588" s="258"/>
      <c r="R588" s="258"/>
      <c r="S588" s="258"/>
      <c r="T588" s="259"/>
      <c r="AT588" s="260" t="s">
        <v>170</v>
      </c>
      <c r="AU588" s="260" t="s">
        <v>87</v>
      </c>
      <c r="AV588" s="13" t="s">
        <v>174</v>
      </c>
      <c r="AW588" s="13" t="s">
        <v>37</v>
      </c>
      <c r="AX588" s="13" t="s">
        <v>73</v>
      </c>
      <c r="AY588" s="260" t="s">
        <v>161</v>
      </c>
    </row>
    <row r="589" spans="2:51" s="11" customFormat="1" ht="13.5">
      <c r="B589" s="228"/>
      <c r="C589" s="229"/>
      <c r="D589" s="230" t="s">
        <v>170</v>
      </c>
      <c r="E589" s="231" t="s">
        <v>21</v>
      </c>
      <c r="F589" s="232" t="s">
        <v>638</v>
      </c>
      <c r="G589" s="229"/>
      <c r="H589" s="231" t="s">
        <v>21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170</v>
      </c>
      <c r="AU589" s="238" t="s">
        <v>87</v>
      </c>
      <c r="AV589" s="11" t="s">
        <v>78</v>
      </c>
      <c r="AW589" s="11" t="s">
        <v>37</v>
      </c>
      <c r="AX589" s="11" t="s">
        <v>73</v>
      </c>
      <c r="AY589" s="238" t="s">
        <v>161</v>
      </c>
    </row>
    <row r="590" spans="2:51" s="12" customFormat="1" ht="13.5">
      <c r="B590" s="239"/>
      <c r="C590" s="240"/>
      <c r="D590" s="230" t="s">
        <v>170</v>
      </c>
      <c r="E590" s="241" t="s">
        <v>21</v>
      </c>
      <c r="F590" s="242" t="s">
        <v>498</v>
      </c>
      <c r="G590" s="240"/>
      <c r="H590" s="243">
        <v>80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AT590" s="249" t="s">
        <v>170</v>
      </c>
      <c r="AU590" s="249" t="s">
        <v>87</v>
      </c>
      <c r="AV590" s="12" t="s">
        <v>87</v>
      </c>
      <c r="AW590" s="12" t="s">
        <v>37</v>
      </c>
      <c r="AX590" s="12" t="s">
        <v>73</v>
      </c>
      <c r="AY590" s="249" t="s">
        <v>161</v>
      </c>
    </row>
    <row r="591" spans="2:51" s="12" customFormat="1" ht="13.5">
      <c r="B591" s="239"/>
      <c r="C591" s="240"/>
      <c r="D591" s="230" t="s">
        <v>170</v>
      </c>
      <c r="E591" s="241" t="s">
        <v>21</v>
      </c>
      <c r="F591" s="242" t="s">
        <v>500</v>
      </c>
      <c r="G591" s="240"/>
      <c r="H591" s="243">
        <v>210</v>
      </c>
      <c r="I591" s="244"/>
      <c r="J591" s="240"/>
      <c r="K591" s="240"/>
      <c r="L591" s="245"/>
      <c r="M591" s="246"/>
      <c r="N591" s="247"/>
      <c r="O591" s="247"/>
      <c r="P591" s="247"/>
      <c r="Q591" s="247"/>
      <c r="R591" s="247"/>
      <c r="S591" s="247"/>
      <c r="T591" s="248"/>
      <c r="AT591" s="249" t="s">
        <v>170</v>
      </c>
      <c r="AU591" s="249" t="s">
        <v>87</v>
      </c>
      <c r="AV591" s="12" t="s">
        <v>87</v>
      </c>
      <c r="AW591" s="12" t="s">
        <v>37</v>
      </c>
      <c r="AX591" s="12" t="s">
        <v>73</v>
      </c>
      <c r="AY591" s="249" t="s">
        <v>161</v>
      </c>
    </row>
    <row r="592" spans="2:51" s="13" customFormat="1" ht="13.5">
      <c r="B592" s="250"/>
      <c r="C592" s="251"/>
      <c r="D592" s="230" t="s">
        <v>170</v>
      </c>
      <c r="E592" s="252" t="s">
        <v>21</v>
      </c>
      <c r="F592" s="253" t="s">
        <v>173</v>
      </c>
      <c r="G592" s="251"/>
      <c r="H592" s="254">
        <v>290</v>
      </c>
      <c r="I592" s="255"/>
      <c r="J592" s="251"/>
      <c r="K592" s="251"/>
      <c r="L592" s="256"/>
      <c r="M592" s="257"/>
      <c r="N592" s="258"/>
      <c r="O592" s="258"/>
      <c r="P592" s="258"/>
      <c r="Q592" s="258"/>
      <c r="R592" s="258"/>
      <c r="S592" s="258"/>
      <c r="T592" s="259"/>
      <c r="AT592" s="260" t="s">
        <v>170</v>
      </c>
      <c r="AU592" s="260" t="s">
        <v>87</v>
      </c>
      <c r="AV592" s="13" t="s">
        <v>174</v>
      </c>
      <c r="AW592" s="13" t="s">
        <v>37</v>
      </c>
      <c r="AX592" s="13" t="s">
        <v>73</v>
      </c>
      <c r="AY592" s="260" t="s">
        <v>161</v>
      </c>
    </row>
    <row r="593" spans="2:51" s="14" customFormat="1" ht="13.5">
      <c r="B593" s="261"/>
      <c r="C593" s="262"/>
      <c r="D593" s="230" t="s">
        <v>170</v>
      </c>
      <c r="E593" s="263" t="s">
        <v>21</v>
      </c>
      <c r="F593" s="264" t="s">
        <v>176</v>
      </c>
      <c r="G593" s="262"/>
      <c r="H593" s="265">
        <v>951</v>
      </c>
      <c r="I593" s="266"/>
      <c r="J593" s="262"/>
      <c r="K593" s="262"/>
      <c r="L593" s="267"/>
      <c r="M593" s="268"/>
      <c r="N593" s="269"/>
      <c r="O593" s="269"/>
      <c r="P593" s="269"/>
      <c r="Q593" s="269"/>
      <c r="R593" s="269"/>
      <c r="S593" s="269"/>
      <c r="T593" s="270"/>
      <c r="AT593" s="271" t="s">
        <v>170</v>
      </c>
      <c r="AU593" s="271" t="s">
        <v>87</v>
      </c>
      <c r="AV593" s="14" t="s">
        <v>168</v>
      </c>
      <c r="AW593" s="14" t="s">
        <v>37</v>
      </c>
      <c r="AX593" s="14" t="s">
        <v>78</v>
      </c>
      <c r="AY593" s="271" t="s">
        <v>161</v>
      </c>
    </row>
    <row r="594" spans="2:65" s="1" customFormat="1" ht="38.25" customHeight="1">
      <c r="B594" s="46"/>
      <c r="C594" s="216" t="s">
        <v>646</v>
      </c>
      <c r="D594" s="216" t="s">
        <v>163</v>
      </c>
      <c r="E594" s="217" t="s">
        <v>647</v>
      </c>
      <c r="F594" s="218" t="s">
        <v>648</v>
      </c>
      <c r="G594" s="219" t="s">
        <v>179</v>
      </c>
      <c r="H594" s="220">
        <v>13444.919</v>
      </c>
      <c r="I594" s="221"/>
      <c r="J594" s="222">
        <f>ROUND(I594*H594,2)</f>
        <v>0</v>
      </c>
      <c r="K594" s="218" t="s">
        <v>180</v>
      </c>
      <c r="L594" s="72"/>
      <c r="M594" s="223" t="s">
        <v>21</v>
      </c>
      <c r="N594" s="224" t="s">
        <v>44</v>
      </c>
      <c r="O594" s="47"/>
      <c r="P594" s="225">
        <f>O594*H594</f>
        <v>0</v>
      </c>
      <c r="Q594" s="225">
        <v>0</v>
      </c>
      <c r="R594" s="225">
        <f>Q594*H594</f>
        <v>0</v>
      </c>
      <c r="S594" s="225">
        <v>0</v>
      </c>
      <c r="T594" s="226">
        <f>S594*H594</f>
        <v>0</v>
      </c>
      <c r="AR594" s="24" t="s">
        <v>168</v>
      </c>
      <c r="AT594" s="24" t="s">
        <v>163</v>
      </c>
      <c r="AU594" s="24" t="s">
        <v>87</v>
      </c>
      <c r="AY594" s="24" t="s">
        <v>161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24" t="s">
        <v>78</v>
      </c>
      <c r="BK594" s="227">
        <f>ROUND(I594*H594,2)</f>
        <v>0</v>
      </c>
      <c r="BL594" s="24" t="s">
        <v>168</v>
      </c>
      <c r="BM594" s="24" t="s">
        <v>649</v>
      </c>
    </row>
    <row r="595" spans="2:51" s="11" customFormat="1" ht="13.5">
      <c r="B595" s="228"/>
      <c r="C595" s="229"/>
      <c r="D595" s="230" t="s">
        <v>170</v>
      </c>
      <c r="E595" s="231" t="s">
        <v>21</v>
      </c>
      <c r="F595" s="232" t="s">
        <v>650</v>
      </c>
      <c r="G595" s="229"/>
      <c r="H595" s="231" t="s">
        <v>21</v>
      </c>
      <c r="I595" s="233"/>
      <c r="J595" s="229"/>
      <c r="K595" s="229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170</v>
      </c>
      <c r="AU595" s="238" t="s">
        <v>87</v>
      </c>
      <c r="AV595" s="11" t="s">
        <v>78</v>
      </c>
      <c r="AW595" s="11" t="s">
        <v>37</v>
      </c>
      <c r="AX595" s="11" t="s">
        <v>73</v>
      </c>
      <c r="AY595" s="238" t="s">
        <v>161</v>
      </c>
    </row>
    <row r="596" spans="2:51" s="12" customFormat="1" ht="13.5">
      <c r="B596" s="239"/>
      <c r="C596" s="240"/>
      <c r="D596" s="230" t="s">
        <v>170</v>
      </c>
      <c r="E596" s="241" t="s">
        <v>21</v>
      </c>
      <c r="F596" s="242" t="s">
        <v>651</v>
      </c>
      <c r="G596" s="240"/>
      <c r="H596" s="243">
        <v>12880.119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AT596" s="249" t="s">
        <v>170</v>
      </c>
      <c r="AU596" s="249" t="s">
        <v>87</v>
      </c>
      <c r="AV596" s="12" t="s">
        <v>87</v>
      </c>
      <c r="AW596" s="12" t="s">
        <v>37</v>
      </c>
      <c r="AX596" s="12" t="s">
        <v>73</v>
      </c>
      <c r="AY596" s="249" t="s">
        <v>161</v>
      </c>
    </row>
    <row r="597" spans="2:51" s="12" customFormat="1" ht="13.5">
      <c r="B597" s="239"/>
      <c r="C597" s="240"/>
      <c r="D597" s="230" t="s">
        <v>170</v>
      </c>
      <c r="E597" s="241" t="s">
        <v>21</v>
      </c>
      <c r="F597" s="242" t="s">
        <v>211</v>
      </c>
      <c r="G597" s="240"/>
      <c r="H597" s="243">
        <v>167</v>
      </c>
      <c r="I597" s="244"/>
      <c r="J597" s="240"/>
      <c r="K597" s="240"/>
      <c r="L597" s="245"/>
      <c r="M597" s="246"/>
      <c r="N597" s="247"/>
      <c r="O597" s="247"/>
      <c r="P597" s="247"/>
      <c r="Q597" s="247"/>
      <c r="R597" s="247"/>
      <c r="S597" s="247"/>
      <c r="T597" s="248"/>
      <c r="AT597" s="249" t="s">
        <v>170</v>
      </c>
      <c r="AU597" s="249" t="s">
        <v>87</v>
      </c>
      <c r="AV597" s="12" t="s">
        <v>87</v>
      </c>
      <c r="AW597" s="12" t="s">
        <v>37</v>
      </c>
      <c r="AX597" s="12" t="s">
        <v>73</v>
      </c>
      <c r="AY597" s="249" t="s">
        <v>161</v>
      </c>
    </row>
    <row r="598" spans="2:51" s="13" customFormat="1" ht="13.5">
      <c r="B598" s="250"/>
      <c r="C598" s="251"/>
      <c r="D598" s="230" t="s">
        <v>170</v>
      </c>
      <c r="E598" s="252" t="s">
        <v>21</v>
      </c>
      <c r="F598" s="253" t="s">
        <v>173</v>
      </c>
      <c r="G598" s="251"/>
      <c r="H598" s="254">
        <v>13047.119</v>
      </c>
      <c r="I598" s="255"/>
      <c r="J598" s="251"/>
      <c r="K598" s="251"/>
      <c r="L598" s="256"/>
      <c r="M598" s="257"/>
      <c r="N598" s="258"/>
      <c r="O598" s="258"/>
      <c r="P598" s="258"/>
      <c r="Q598" s="258"/>
      <c r="R598" s="258"/>
      <c r="S598" s="258"/>
      <c r="T598" s="259"/>
      <c r="AT598" s="260" t="s">
        <v>170</v>
      </c>
      <c r="AU598" s="260" t="s">
        <v>87</v>
      </c>
      <c r="AV598" s="13" t="s">
        <v>174</v>
      </c>
      <c r="AW598" s="13" t="s">
        <v>37</v>
      </c>
      <c r="AX598" s="13" t="s">
        <v>73</v>
      </c>
      <c r="AY598" s="260" t="s">
        <v>161</v>
      </c>
    </row>
    <row r="599" spans="2:51" s="11" customFormat="1" ht="13.5">
      <c r="B599" s="228"/>
      <c r="C599" s="229"/>
      <c r="D599" s="230" t="s">
        <v>170</v>
      </c>
      <c r="E599" s="231" t="s">
        <v>21</v>
      </c>
      <c r="F599" s="232" t="s">
        <v>637</v>
      </c>
      <c r="G599" s="229"/>
      <c r="H599" s="231" t="s">
        <v>21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170</v>
      </c>
      <c r="AU599" s="238" t="s">
        <v>87</v>
      </c>
      <c r="AV599" s="11" t="s">
        <v>78</v>
      </c>
      <c r="AW599" s="11" t="s">
        <v>37</v>
      </c>
      <c r="AX599" s="11" t="s">
        <v>73</v>
      </c>
      <c r="AY599" s="238" t="s">
        <v>161</v>
      </c>
    </row>
    <row r="600" spans="2:51" s="12" customFormat="1" ht="13.5">
      <c r="B600" s="239"/>
      <c r="C600" s="240"/>
      <c r="D600" s="230" t="s">
        <v>170</v>
      </c>
      <c r="E600" s="241" t="s">
        <v>21</v>
      </c>
      <c r="F600" s="242" t="s">
        <v>91</v>
      </c>
      <c r="G600" s="240"/>
      <c r="H600" s="243">
        <v>237</v>
      </c>
      <c r="I600" s="244"/>
      <c r="J600" s="240"/>
      <c r="K600" s="240"/>
      <c r="L600" s="245"/>
      <c r="M600" s="246"/>
      <c r="N600" s="247"/>
      <c r="O600" s="247"/>
      <c r="P600" s="247"/>
      <c r="Q600" s="247"/>
      <c r="R600" s="247"/>
      <c r="S600" s="247"/>
      <c r="T600" s="248"/>
      <c r="AT600" s="249" t="s">
        <v>170</v>
      </c>
      <c r="AU600" s="249" t="s">
        <v>87</v>
      </c>
      <c r="AV600" s="12" t="s">
        <v>87</v>
      </c>
      <c r="AW600" s="12" t="s">
        <v>37</v>
      </c>
      <c r="AX600" s="12" t="s">
        <v>73</v>
      </c>
      <c r="AY600" s="249" t="s">
        <v>161</v>
      </c>
    </row>
    <row r="601" spans="2:51" s="13" customFormat="1" ht="13.5">
      <c r="B601" s="250"/>
      <c r="C601" s="251"/>
      <c r="D601" s="230" t="s">
        <v>170</v>
      </c>
      <c r="E601" s="252" t="s">
        <v>21</v>
      </c>
      <c r="F601" s="253" t="s">
        <v>173</v>
      </c>
      <c r="G601" s="251"/>
      <c r="H601" s="254">
        <v>237</v>
      </c>
      <c r="I601" s="255"/>
      <c r="J601" s="251"/>
      <c r="K601" s="251"/>
      <c r="L601" s="256"/>
      <c r="M601" s="257"/>
      <c r="N601" s="258"/>
      <c r="O601" s="258"/>
      <c r="P601" s="258"/>
      <c r="Q601" s="258"/>
      <c r="R601" s="258"/>
      <c r="S601" s="258"/>
      <c r="T601" s="259"/>
      <c r="AT601" s="260" t="s">
        <v>170</v>
      </c>
      <c r="AU601" s="260" t="s">
        <v>87</v>
      </c>
      <c r="AV601" s="13" t="s">
        <v>174</v>
      </c>
      <c r="AW601" s="13" t="s">
        <v>37</v>
      </c>
      <c r="AX601" s="13" t="s">
        <v>73</v>
      </c>
      <c r="AY601" s="260" t="s">
        <v>161</v>
      </c>
    </row>
    <row r="602" spans="2:51" s="12" customFormat="1" ht="13.5">
      <c r="B602" s="239"/>
      <c r="C602" s="240"/>
      <c r="D602" s="230" t="s">
        <v>170</v>
      </c>
      <c r="E602" s="241" t="s">
        <v>21</v>
      </c>
      <c r="F602" s="242" t="s">
        <v>115</v>
      </c>
      <c r="G602" s="240"/>
      <c r="H602" s="243">
        <v>160.8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AT602" s="249" t="s">
        <v>170</v>
      </c>
      <c r="AU602" s="249" t="s">
        <v>87</v>
      </c>
      <c r="AV602" s="12" t="s">
        <v>87</v>
      </c>
      <c r="AW602" s="12" t="s">
        <v>37</v>
      </c>
      <c r="AX602" s="12" t="s">
        <v>73</v>
      </c>
      <c r="AY602" s="249" t="s">
        <v>161</v>
      </c>
    </row>
    <row r="603" spans="2:51" s="13" customFormat="1" ht="13.5">
      <c r="B603" s="250"/>
      <c r="C603" s="251"/>
      <c r="D603" s="230" t="s">
        <v>170</v>
      </c>
      <c r="E603" s="252" t="s">
        <v>21</v>
      </c>
      <c r="F603" s="253" t="s">
        <v>173</v>
      </c>
      <c r="G603" s="251"/>
      <c r="H603" s="254">
        <v>160.8</v>
      </c>
      <c r="I603" s="255"/>
      <c r="J603" s="251"/>
      <c r="K603" s="251"/>
      <c r="L603" s="256"/>
      <c r="M603" s="257"/>
      <c r="N603" s="258"/>
      <c r="O603" s="258"/>
      <c r="P603" s="258"/>
      <c r="Q603" s="258"/>
      <c r="R603" s="258"/>
      <c r="S603" s="258"/>
      <c r="T603" s="259"/>
      <c r="AT603" s="260" t="s">
        <v>170</v>
      </c>
      <c r="AU603" s="260" t="s">
        <v>87</v>
      </c>
      <c r="AV603" s="13" t="s">
        <v>174</v>
      </c>
      <c r="AW603" s="13" t="s">
        <v>37</v>
      </c>
      <c r="AX603" s="13" t="s">
        <v>73</v>
      </c>
      <c r="AY603" s="260" t="s">
        <v>161</v>
      </c>
    </row>
    <row r="604" spans="2:51" s="14" customFormat="1" ht="13.5">
      <c r="B604" s="261"/>
      <c r="C604" s="262"/>
      <c r="D604" s="230" t="s">
        <v>170</v>
      </c>
      <c r="E604" s="263" t="s">
        <v>21</v>
      </c>
      <c r="F604" s="264" t="s">
        <v>176</v>
      </c>
      <c r="G604" s="262"/>
      <c r="H604" s="265">
        <v>13444.919</v>
      </c>
      <c r="I604" s="266"/>
      <c r="J604" s="262"/>
      <c r="K604" s="262"/>
      <c r="L604" s="267"/>
      <c r="M604" s="268"/>
      <c r="N604" s="269"/>
      <c r="O604" s="269"/>
      <c r="P604" s="269"/>
      <c r="Q604" s="269"/>
      <c r="R604" s="269"/>
      <c r="S604" s="269"/>
      <c r="T604" s="270"/>
      <c r="AT604" s="271" t="s">
        <v>170</v>
      </c>
      <c r="AU604" s="271" t="s">
        <v>87</v>
      </c>
      <c r="AV604" s="14" t="s">
        <v>168</v>
      </c>
      <c r="AW604" s="14" t="s">
        <v>37</v>
      </c>
      <c r="AX604" s="14" t="s">
        <v>78</v>
      </c>
      <c r="AY604" s="271" t="s">
        <v>161</v>
      </c>
    </row>
    <row r="605" spans="2:65" s="1" customFormat="1" ht="51" customHeight="1">
      <c r="B605" s="46"/>
      <c r="C605" s="216" t="s">
        <v>652</v>
      </c>
      <c r="D605" s="216" t="s">
        <v>163</v>
      </c>
      <c r="E605" s="217" t="s">
        <v>653</v>
      </c>
      <c r="F605" s="218" t="s">
        <v>654</v>
      </c>
      <c r="G605" s="219" t="s">
        <v>179</v>
      </c>
      <c r="H605" s="220">
        <v>12119.465</v>
      </c>
      <c r="I605" s="221"/>
      <c r="J605" s="222">
        <f>ROUND(I605*H605,2)</f>
        <v>0</v>
      </c>
      <c r="K605" s="218" t="s">
        <v>180</v>
      </c>
      <c r="L605" s="72"/>
      <c r="M605" s="223" t="s">
        <v>21</v>
      </c>
      <c r="N605" s="224" t="s">
        <v>44</v>
      </c>
      <c r="O605" s="47"/>
      <c r="P605" s="225">
        <f>O605*H605</f>
        <v>0</v>
      </c>
      <c r="Q605" s="225">
        <v>0.09848</v>
      </c>
      <c r="R605" s="225">
        <f>Q605*H605</f>
        <v>1193.5249132</v>
      </c>
      <c r="S605" s="225">
        <v>0</v>
      </c>
      <c r="T605" s="226">
        <f>S605*H605</f>
        <v>0</v>
      </c>
      <c r="AR605" s="24" t="s">
        <v>168</v>
      </c>
      <c r="AT605" s="24" t="s">
        <v>163</v>
      </c>
      <c r="AU605" s="24" t="s">
        <v>87</v>
      </c>
      <c r="AY605" s="24" t="s">
        <v>161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24" t="s">
        <v>78</v>
      </c>
      <c r="BK605" s="227">
        <f>ROUND(I605*H605,2)</f>
        <v>0</v>
      </c>
      <c r="BL605" s="24" t="s">
        <v>168</v>
      </c>
      <c r="BM605" s="24" t="s">
        <v>655</v>
      </c>
    </row>
    <row r="606" spans="2:51" s="11" customFormat="1" ht="13.5">
      <c r="B606" s="228"/>
      <c r="C606" s="229"/>
      <c r="D606" s="230" t="s">
        <v>170</v>
      </c>
      <c r="E606" s="231" t="s">
        <v>21</v>
      </c>
      <c r="F606" s="232" t="s">
        <v>656</v>
      </c>
      <c r="G606" s="229"/>
      <c r="H606" s="231" t="s">
        <v>21</v>
      </c>
      <c r="I606" s="233"/>
      <c r="J606" s="229"/>
      <c r="K606" s="229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170</v>
      </c>
      <c r="AU606" s="238" t="s">
        <v>87</v>
      </c>
      <c r="AV606" s="11" t="s">
        <v>78</v>
      </c>
      <c r="AW606" s="11" t="s">
        <v>37</v>
      </c>
      <c r="AX606" s="11" t="s">
        <v>73</v>
      </c>
      <c r="AY606" s="238" t="s">
        <v>161</v>
      </c>
    </row>
    <row r="607" spans="2:51" s="12" customFormat="1" ht="13.5">
      <c r="B607" s="239"/>
      <c r="C607" s="240"/>
      <c r="D607" s="230" t="s">
        <v>170</v>
      </c>
      <c r="E607" s="241" t="s">
        <v>21</v>
      </c>
      <c r="F607" s="242" t="s">
        <v>657</v>
      </c>
      <c r="G607" s="240"/>
      <c r="H607" s="243">
        <v>11952.465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AT607" s="249" t="s">
        <v>170</v>
      </c>
      <c r="AU607" s="249" t="s">
        <v>87</v>
      </c>
      <c r="AV607" s="12" t="s">
        <v>87</v>
      </c>
      <c r="AW607" s="12" t="s">
        <v>37</v>
      </c>
      <c r="AX607" s="12" t="s">
        <v>73</v>
      </c>
      <c r="AY607" s="249" t="s">
        <v>161</v>
      </c>
    </row>
    <row r="608" spans="2:51" s="12" customFormat="1" ht="13.5">
      <c r="B608" s="239"/>
      <c r="C608" s="240"/>
      <c r="D608" s="230" t="s">
        <v>170</v>
      </c>
      <c r="E608" s="241" t="s">
        <v>21</v>
      </c>
      <c r="F608" s="242" t="s">
        <v>211</v>
      </c>
      <c r="G608" s="240"/>
      <c r="H608" s="243">
        <v>167</v>
      </c>
      <c r="I608" s="244"/>
      <c r="J608" s="240"/>
      <c r="K608" s="240"/>
      <c r="L608" s="245"/>
      <c r="M608" s="246"/>
      <c r="N608" s="247"/>
      <c r="O608" s="247"/>
      <c r="P608" s="247"/>
      <c r="Q608" s="247"/>
      <c r="R608" s="247"/>
      <c r="S608" s="247"/>
      <c r="T608" s="248"/>
      <c r="AT608" s="249" t="s">
        <v>170</v>
      </c>
      <c r="AU608" s="249" t="s">
        <v>87</v>
      </c>
      <c r="AV608" s="12" t="s">
        <v>87</v>
      </c>
      <c r="AW608" s="12" t="s">
        <v>37</v>
      </c>
      <c r="AX608" s="12" t="s">
        <v>73</v>
      </c>
      <c r="AY608" s="249" t="s">
        <v>161</v>
      </c>
    </row>
    <row r="609" spans="2:51" s="14" customFormat="1" ht="13.5">
      <c r="B609" s="261"/>
      <c r="C609" s="262"/>
      <c r="D609" s="230" t="s">
        <v>170</v>
      </c>
      <c r="E609" s="263" t="s">
        <v>21</v>
      </c>
      <c r="F609" s="264" t="s">
        <v>176</v>
      </c>
      <c r="G609" s="262"/>
      <c r="H609" s="265">
        <v>12119.465</v>
      </c>
      <c r="I609" s="266"/>
      <c r="J609" s="262"/>
      <c r="K609" s="262"/>
      <c r="L609" s="267"/>
      <c r="M609" s="268"/>
      <c r="N609" s="269"/>
      <c r="O609" s="269"/>
      <c r="P609" s="269"/>
      <c r="Q609" s="269"/>
      <c r="R609" s="269"/>
      <c r="S609" s="269"/>
      <c r="T609" s="270"/>
      <c r="AT609" s="271" t="s">
        <v>170</v>
      </c>
      <c r="AU609" s="271" t="s">
        <v>87</v>
      </c>
      <c r="AV609" s="14" t="s">
        <v>168</v>
      </c>
      <c r="AW609" s="14" t="s">
        <v>37</v>
      </c>
      <c r="AX609" s="14" t="s">
        <v>78</v>
      </c>
      <c r="AY609" s="271" t="s">
        <v>161</v>
      </c>
    </row>
    <row r="610" spans="2:65" s="1" customFormat="1" ht="25.5" customHeight="1">
      <c r="B610" s="46"/>
      <c r="C610" s="216" t="s">
        <v>658</v>
      </c>
      <c r="D610" s="216" t="s">
        <v>163</v>
      </c>
      <c r="E610" s="217" t="s">
        <v>659</v>
      </c>
      <c r="F610" s="218" t="s">
        <v>660</v>
      </c>
      <c r="G610" s="219" t="s">
        <v>179</v>
      </c>
      <c r="H610" s="220">
        <v>2743.2</v>
      </c>
      <c r="I610" s="221"/>
      <c r="J610" s="222">
        <f>ROUND(I610*H610,2)</f>
        <v>0</v>
      </c>
      <c r="K610" s="218" t="s">
        <v>180</v>
      </c>
      <c r="L610" s="72"/>
      <c r="M610" s="223" t="s">
        <v>21</v>
      </c>
      <c r="N610" s="224" t="s">
        <v>44</v>
      </c>
      <c r="O610" s="47"/>
      <c r="P610" s="225">
        <f>O610*H610</f>
        <v>0</v>
      </c>
      <c r="Q610" s="225">
        <v>0.18776</v>
      </c>
      <c r="R610" s="225">
        <f>Q610*H610</f>
        <v>515.063232</v>
      </c>
      <c r="S610" s="225">
        <v>0</v>
      </c>
      <c r="T610" s="226">
        <f>S610*H610</f>
        <v>0</v>
      </c>
      <c r="AR610" s="24" t="s">
        <v>168</v>
      </c>
      <c r="AT610" s="24" t="s">
        <v>163</v>
      </c>
      <c r="AU610" s="24" t="s">
        <v>87</v>
      </c>
      <c r="AY610" s="24" t="s">
        <v>161</v>
      </c>
      <c r="BE610" s="227">
        <f>IF(N610="základní",J610,0)</f>
        <v>0</v>
      </c>
      <c r="BF610" s="227">
        <f>IF(N610="snížená",J610,0)</f>
        <v>0</v>
      </c>
      <c r="BG610" s="227">
        <f>IF(N610="zákl. přenesená",J610,0)</f>
        <v>0</v>
      </c>
      <c r="BH610" s="227">
        <f>IF(N610="sníž. přenesená",J610,0)</f>
        <v>0</v>
      </c>
      <c r="BI610" s="227">
        <f>IF(N610="nulová",J610,0)</f>
        <v>0</v>
      </c>
      <c r="BJ610" s="24" t="s">
        <v>78</v>
      </c>
      <c r="BK610" s="227">
        <f>ROUND(I610*H610,2)</f>
        <v>0</v>
      </c>
      <c r="BL610" s="24" t="s">
        <v>168</v>
      </c>
      <c r="BM610" s="24" t="s">
        <v>661</v>
      </c>
    </row>
    <row r="611" spans="2:51" s="11" customFormat="1" ht="13.5">
      <c r="B611" s="228"/>
      <c r="C611" s="229"/>
      <c r="D611" s="230" t="s">
        <v>170</v>
      </c>
      <c r="E611" s="231" t="s">
        <v>21</v>
      </c>
      <c r="F611" s="232" t="s">
        <v>662</v>
      </c>
      <c r="G611" s="229"/>
      <c r="H611" s="231" t="s">
        <v>21</v>
      </c>
      <c r="I611" s="233"/>
      <c r="J611" s="229"/>
      <c r="K611" s="229"/>
      <c r="L611" s="234"/>
      <c r="M611" s="235"/>
      <c r="N611" s="236"/>
      <c r="O611" s="236"/>
      <c r="P611" s="236"/>
      <c r="Q611" s="236"/>
      <c r="R611" s="236"/>
      <c r="S611" s="236"/>
      <c r="T611" s="237"/>
      <c r="AT611" s="238" t="s">
        <v>170</v>
      </c>
      <c r="AU611" s="238" t="s">
        <v>87</v>
      </c>
      <c r="AV611" s="11" t="s">
        <v>78</v>
      </c>
      <c r="AW611" s="11" t="s">
        <v>37</v>
      </c>
      <c r="AX611" s="11" t="s">
        <v>73</v>
      </c>
      <c r="AY611" s="238" t="s">
        <v>161</v>
      </c>
    </row>
    <row r="612" spans="2:51" s="12" customFormat="1" ht="13.5">
      <c r="B612" s="239"/>
      <c r="C612" s="240"/>
      <c r="D612" s="230" t="s">
        <v>170</v>
      </c>
      <c r="E612" s="241" t="s">
        <v>21</v>
      </c>
      <c r="F612" s="242" t="s">
        <v>663</v>
      </c>
      <c r="G612" s="240"/>
      <c r="H612" s="243">
        <v>2718.4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AT612" s="249" t="s">
        <v>170</v>
      </c>
      <c r="AU612" s="249" t="s">
        <v>87</v>
      </c>
      <c r="AV612" s="12" t="s">
        <v>87</v>
      </c>
      <c r="AW612" s="12" t="s">
        <v>37</v>
      </c>
      <c r="AX612" s="12" t="s">
        <v>73</v>
      </c>
      <c r="AY612" s="249" t="s">
        <v>161</v>
      </c>
    </row>
    <row r="613" spans="2:51" s="12" customFormat="1" ht="13.5">
      <c r="B613" s="239"/>
      <c r="C613" s="240"/>
      <c r="D613" s="230" t="s">
        <v>170</v>
      </c>
      <c r="E613" s="241" t="s">
        <v>21</v>
      </c>
      <c r="F613" s="242" t="s">
        <v>664</v>
      </c>
      <c r="G613" s="240"/>
      <c r="H613" s="243">
        <v>24.8</v>
      </c>
      <c r="I613" s="244"/>
      <c r="J613" s="240"/>
      <c r="K613" s="240"/>
      <c r="L613" s="245"/>
      <c r="M613" s="246"/>
      <c r="N613" s="247"/>
      <c r="O613" s="247"/>
      <c r="P613" s="247"/>
      <c r="Q613" s="247"/>
      <c r="R613" s="247"/>
      <c r="S613" s="247"/>
      <c r="T613" s="248"/>
      <c r="AT613" s="249" t="s">
        <v>170</v>
      </c>
      <c r="AU613" s="249" t="s">
        <v>87</v>
      </c>
      <c r="AV613" s="12" t="s">
        <v>87</v>
      </c>
      <c r="AW613" s="12" t="s">
        <v>37</v>
      </c>
      <c r="AX613" s="12" t="s">
        <v>73</v>
      </c>
      <c r="AY613" s="249" t="s">
        <v>161</v>
      </c>
    </row>
    <row r="614" spans="2:51" s="14" customFormat="1" ht="13.5">
      <c r="B614" s="261"/>
      <c r="C614" s="262"/>
      <c r="D614" s="230" t="s">
        <v>170</v>
      </c>
      <c r="E614" s="263" t="s">
        <v>21</v>
      </c>
      <c r="F614" s="264" t="s">
        <v>176</v>
      </c>
      <c r="G614" s="262"/>
      <c r="H614" s="265">
        <v>2743.2</v>
      </c>
      <c r="I614" s="266"/>
      <c r="J614" s="262"/>
      <c r="K614" s="262"/>
      <c r="L614" s="267"/>
      <c r="M614" s="268"/>
      <c r="N614" s="269"/>
      <c r="O614" s="269"/>
      <c r="P614" s="269"/>
      <c r="Q614" s="269"/>
      <c r="R614" s="269"/>
      <c r="S614" s="269"/>
      <c r="T614" s="270"/>
      <c r="AT614" s="271" t="s">
        <v>170</v>
      </c>
      <c r="AU614" s="271" t="s">
        <v>87</v>
      </c>
      <c r="AV614" s="14" t="s">
        <v>168</v>
      </c>
      <c r="AW614" s="14" t="s">
        <v>37</v>
      </c>
      <c r="AX614" s="14" t="s">
        <v>78</v>
      </c>
      <c r="AY614" s="271" t="s">
        <v>161</v>
      </c>
    </row>
    <row r="615" spans="2:65" s="1" customFormat="1" ht="25.5" customHeight="1">
      <c r="B615" s="46"/>
      <c r="C615" s="216" t="s">
        <v>665</v>
      </c>
      <c r="D615" s="216" t="s">
        <v>163</v>
      </c>
      <c r="E615" s="217" t="s">
        <v>666</v>
      </c>
      <c r="F615" s="218" t="s">
        <v>667</v>
      </c>
      <c r="G615" s="219" t="s">
        <v>179</v>
      </c>
      <c r="H615" s="220">
        <v>26277.964</v>
      </c>
      <c r="I615" s="221"/>
      <c r="J615" s="222">
        <f>ROUND(I615*H615,2)</f>
        <v>0</v>
      </c>
      <c r="K615" s="218" t="s">
        <v>180</v>
      </c>
      <c r="L615" s="72"/>
      <c r="M615" s="223" t="s">
        <v>21</v>
      </c>
      <c r="N615" s="224" t="s">
        <v>44</v>
      </c>
      <c r="O615" s="47"/>
      <c r="P615" s="225">
        <f>O615*H615</f>
        <v>0</v>
      </c>
      <c r="Q615" s="225">
        <v>0</v>
      </c>
      <c r="R615" s="225">
        <f>Q615*H615</f>
        <v>0</v>
      </c>
      <c r="S615" s="225">
        <v>0</v>
      </c>
      <c r="T615" s="226">
        <f>S615*H615</f>
        <v>0</v>
      </c>
      <c r="AR615" s="24" t="s">
        <v>168</v>
      </c>
      <c r="AT615" s="24" t="s">
        <v>163</v>
      </c>
      <c r="AU615" s="24" t="s">
        <v>87</v>
      </c>
      <c r="AY615" s="24" t="s">
        <v>161</v>
      </c>
      <c r="BE615" s="227">
        <f>IF(N615="základní",J615,0)</f>
        <v>0</v>
      </c>
      <c r="BF615" s="227">
        <f>IF(N615="snížená",J615,0)</f>
        <v>0</v>
      </c>
      <c r="BG615" s="227">
        <f>IF(N615="zákl. přenesená",J615,0)</f>
        <v>0</v>
      </c>
      <c r="BH615" s="227">
        <f>IF(N615="sníž. přenesená",J615,0)</f>
        <v>0</v>
      </c>
      <c r="BI615" s="227">
        <f>IF(N615="nulová",J615,0)</f>
        <v>0</v>
      </c>
      <c r="BJ615" s="24" t="s">
        <v>78</v>
      </c>
      <c r="BK615" s="227">
        <f>ROUND(I615*H615,2)</f>
        <v>0</v>
      </c>
      <c r="BL615" s="24" t="s">
        <v>168</v>
      </c>
      <c r="BM615" s="24" t="s">
        <v>668</v>
      </c>
    </row>
    <row r="616" spans="2:51" s="11" customFormat="1" ht="13.5">
      <c r="B616" s="228"/>
      <c r="C616" s="229"/>
      <c r="D616" s="230" t="s">
        <v>170</v>
      </c>
      <c r="E616" s="231" t="s">
        <v>21</v>
      </c>
      <c r="F616" s="232" t="s">
        <v>669</v>
      </c>
      <c r="G616" s="229"/>
      <c r="H616" s="231" t="s">
        <v>21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170</v>
      </c>
      <c r="AU616" s="238" t="s">
        <v>87</v>
      </c>
      <c r="AV616" s="11" t="s">
        <v>78</v>
      </c>
      <c r="AW616" s="11" t="s">
        <v>37</v>
      </c>
      <c r="AX616" s="11" t="s">
        <v>73</v>
      </c>
      <c r="AY616" s="238" t="s">
        <v>161</v>
      </c>
    </row>
    <row r="617" spans="2:51" s="12" customFormat="1" ht="13.5">
      <c r="B617" s="239"/>
      <c r="C617" s="240"/>
      <c r="D617" s="230" t="s">
        <v>170</v>
      </c>
      <c r="E617" s="241" t="s">
        <v>21</v>
      </c>
      <c r="F617" s="242" t="s">
        <v>670</v>
      </c>
      <c r="G617" s="240"/>
      <c r="H617" s="243">
        <v>12880.119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AT617" s="249" t="s">
        <v>170</v>
      </c>
      <c r="AU617" s="249" t="s">
        <v>87</v>
      </c>
      <c r="AV617" s="12" t="s">
        <v>87</v>
      </c>
      <c r="AW617" s="12" t="s">
        <v>37</v>
      </c>
      <c r="AX617" s="12" t="s">
        <v>73</v>
      </c>
      <c r="AY617" s="249" t="s">
        <v>161</v>
      </c>
    </row>
    <row r="618" spans="2:51" s="12" customFormat="1" ht="13.5">
      <c r="B618" s="239"/>
      <c r="C618" s="240"/>
      <c r="D618" s="230" t="s">
        <v>170</v>
      </c>
      <c r="E618" s="241" t="s">
        <v>21</v>
      </c>
      <c r="F618" s="242" t="s">
        <v>211</v>
      </c>
      <c r="G618" s="240"/>
      <c r="H618" s="243">
        <v>167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AT618" s="249" t="s">
        <v>170</v>
      </c>
      <c r="AU618" s="249" t="s">
        <v>87</v>
      </c>
      <c r="AV618" s="12" t="s">
        <v>87</v>
      </c>
      <c r="AW618" s="12" t="s">
        <v>37</v>
      </c>
      <c r="AX618" s="12" t="s">
        <v>73</v>
      </c>
      <c r="AY618" s="249" t="s">
        <v>161</v>
      </c>
    </row>
    <row r="619" spans="2:51" s="13" customFormat="1" ht="13.5">
      <c r="B619" s="250"/>
      <c r="C619" s="251"/>
      <c r="D619" s="230" t="s">
        <v>170</v>
      </c>
      <c r="E619" s="252" t="s">
        <v>21</v>
      </c>
      <c r="F619" s="253" t="s">
        <v>173</v>
      </c>
      <c r="G619" s="251"/>
      <c r="H619" s="254">
        <v>13047.119</v>
      </c>
      <c r="I619" s="255"/>
      <c r="J619" s="251"/>
      <c r="K619" s="251"/>
      <c r="L619" s="256"/>
      <c r="M619" s="257"/>
      <c r="N619" s="258"/>
      <c r="O619" s="258"/>
      <c r="P619" s="258"/>
      <c r="Q619" s="258"/>
      <c r="R619" s="258"/>
      <c r="S619" s="258"/>
      <c r="T619" s="259"/>
      <c r="AT619" s="260" t="s">
        <v>170</v>
      </c>
      <c r="AU619" s="260" t="s">
        <v>87</v>
      </c>
      <c r="AV619" s="13" t="s">
        <v>174</v>
      </c>
      <c r="AW619" s="13" t="s">
        <v>37</v>
      </c>
      <c r="AX619" s="13" t="s">
        <v>73</v>
      </c>
      <c r="AY619" s="260" t="s">
        <v>161</v>
      </c>
    </row>
    <row r="620" spans="2:51" s="11" customFormat="1" ht="13.5">
      <c r="B620" s="228"/>
      <c r="C620" s="229"/>
      <c r="D620" s="230" t="s">
        <v>170</v>
      </c>
      <c r="E620" s="231" t="s">
        <v>21</v>
      </c>
      <c r="F620" s="232" t="s">
        <v>671</v>
      </c>
      <c r="G620" s="229"/>
      <c r="H620" s="231" t="s">
        <v>21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170</v>
      </c>
      <c r="AU620" s="238" t="s">
        <v>87</v>
      </c>
      <c r="AV620" s="11" t="s">
        <v>78</v>
      </c>
      <c r="AW620" s="11" t="s">
        <v>37</v>
      </c>
      <c r="AX620" s="11" t="s">
        <v>73</v>
      </c>
      <c r="AY620" s="238" t="s">
        <v>161</v>
      </c>
    </row>
    <row r="621" spans="2:51" s="12" customFormat="1" ht="13.5">
      <c r="B621" s="239"/>
      <c r="C621" s="240"/>
      <c r="D621" s="230" t="s">
        <v>170</v>
      </c>
      <c r="E621" s="241" t="s">
        <v>21</v>
      </c>
      <c r="F621" s="242" t="s">
        <v>672</v>
      </c>
      <c r="G621" s="240"/>
      <c r="H621" s="243">
        <v>12666.045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AT621" s="249" t="s">
        <v>170</v>
      </c>
      <c r="AU621" s="249" t="s">
        <v>87</v>
      </c>
      <c r="AV621" s="12" t="s">
        <v>87</v>
      </c>
      <c r="AW621" s="12" t="s">
        <v>37</v>
      </c>
      <c r="AX621" s="12" t="s">
        <v>73</v>
      </c>
      <c r="AY621" s="249" t="s">
        <v>161</v>
      </c>
    </row>
    <row r="622" spans="2:51" s="12" customFormat="1" ht="13.5">
      <c r="B622" s="239"/>
      <c r="C622" s="240"/>
      <c r="D622" s="230" t="s">
        <v>170</v>
      </c>
      <c r="E622" s="241" t="s">
        <v>21</v>
      </c>
      <c r="F622" s="242" t="s">
        <v>211</v>
      </c>
      <c r="G622" s="240"/>
      <c r="H622" s="243">
        <v>167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AT622" s="249" t="s">
        <v>170</v>
      </c>
      <c r="AU622" s="249" t="s">
        <v>87</v>
      </c>
      <c r="AV622" s="12" t="s">
        <v>87</v>
      </c>
      <c r="AW622" s="12" t="s">
        <v>37</v>
      </c>
      <c r="AX622" s="12" t="s">
        <v>73</v>
      </c>
      <c r="AY622" s="249" t="s">
        <v>161</v>
      </c>
    </row>
    <row r="623" spans="2:51" s="13" customFormat="1" ht="13.5">
      <c r="B623" s="250"/>
      <c r="C623" s="251"/>
      <c r="D623" s="230" t="s">
        <v>170</v>
      </c>
      <c r="E623" s="252" t="s">
        <v>21</v>
      </c>
      <c r="F623" s="253" t="s">
        <v>173</v>
      </c>
      <c r="G623" s="251"/>
      <c r="H623" s="254">
        <v>12833.045</v>
      </c>
      <c r="I623" s="255"/>
      <c r="J623" s="251"/>
      <c r="K623" s="251"/>
      <c r="L623" s="256"/>
      <c r="M623" s="257"/>
      <c r="N623" s="258"/>
      <c r="O623" s="258"/>
      <c r="P623" s="258"/>
      <c r="Q623" s="258"/>
      <c r="R623" s="258"/>
      <c r="S623" s="258"/>
      <c r="T623" s="259"/>
      <c r="AT623" s="260" t="s">
        <v>170</v>
      </c>
      <c r="AU623" s="260" t="s">
        <v>87</v>
      </c>
      <c r="AV623" s="13" t="s">
        <v>174</v>
      </c>
      <c r="AW623" s="13" t="s">
        <v>37</v>
      </c>
      <c r="AX623" s="13" t="s">
        <v>73</v>
      </c>
      <c r="AY623" s="260" t="s">
        <v>161</v>
      </c>
    </row>
    <row r="624" spans="2:51" s="11" customFormat="1" ht="13.5">
      <c r="B624" s="228"/>
      <c r="C624" s="229"/>
      <c r="D624" s="230" t="s">
        <v>170</v>
      </c>
      <c r="E624" s="231" t="s">
        <v>21</v>
      </c>
      <c r="F624" s="232" t="s">
        <v>637</v>
      </c>
      <c r="G624" s="229"/>
      <c r="H624" s="231" t="s">
        <v>21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170</v>
      </c>
      <c r="AU624" s="238" t="s">
        <v>87</v>
      </c>
      <c r="AV624" s="11" t="s">
        <v>78</v>
      </c>
      <c r="AW624" s="11" t="s">
        <v>37</v>
      </c>
      <c r="AX624" s="11" t="s">
        <v>73</v>
      </c>
      <c r="AY624" s="238" t="s">
        <v>161</v>
      </c>
    </row>
    <row r="625" spans="2:51" s="12" customFormat="1" ht="13.5">
      <c r="B625" s="239"/>
      <c r="C625" s="240"/>
      <c r="D625" s="230" t="s">
        <v>170</v>
      </c>
      <c r="E625" s="241" t="s">
        <v>21</v>
      </c>
      <c r="F625" s="242" t="s">
        <v>673</v>
      </c>
      <c r="G625" s="240"/>
      <c r="H625" s="243">
        <v>121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AT625" s="249" t="s">
        <v>170</v>
      </c>
      <c r="AU625" s="249" t="s">
        <v>87</v>
      </c>
      <c r="AV625" s="12" t="s">
        <v>87</v>
      </c>
      <c r="AW625" s="12" t="s">
        <v>37</v>
      </c>
      <c r="AX625" s="12" t="s">
        <v>73</v>
      </c>
      <c r="AY625" s="249" t="s">
        <v>161</v>
      </c>
    </row>
    <row r="626" spans="2:51" s="12" customFormat="1" ht="13.5">
      <c r="B626" s="239"/>
      <c r="C626" s="240"/>
      <c r="D626" s="230" t="s">
        <v>170</v>
      </c>
      <c r="E626" s="241" t="s">
        <v>21</v>
      </c>
      <c r="F626" s="242" t="s">
        <v>674</v>
      </c>
      <c r="G626" s="240"/>
      <c r="H626" s="243">
        <v>116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AT626" s="249" t="s">
        <v>170</v>
      </c>
      <c r="AU626" s="249" t="s">
        <v>87</v>
      </c>
      <c r="AV626" s="12" t="s">
        <v>87</v>
      </c>
      <c r="AW626" s="12" t="s">
        <v>37</v>
      </c>
      <c r="AX626" s="12" t="s">
        <v>73</v>
      </c>
      <c r="AY626" s="249" t="s">
        <v>161</v>
      </c>
    </row>
    <row r="627" spans="2:51" s="13" customFormat="1" ht="13.5">
      <c r="B627" s="250"/>
      <c r="C627" s="251"/>
      <c r="D627" s="230" t="s">
        <v>170</v>
      </c>
      <c r="E627" s="252" t="s">
        <v>91</v>
      </c>
      <c r="F627" s="253" t="s">
        <v>173</v>
      </c>
      <c r="G627" s="251"/>
      <c r="H627" s="254">
        <v>237</v>
      </c>
      <c r="I627" s="255"/>
      <c r="J627" s="251"/>
      <c r="K627" s="251"/>
      <c r="L627" s="256"/>
      <c r="M627" s="257"/>
      <c r="N627" s="258"/>
      <c r="O627" s="258"/>
      <c r="P627" s="258"/>
      <c r="Q627" s="258"/>
      <c r="R627" s="258"/>
      <c r="S627" s="258"/>
      <c r="T627" s="259"/>
      <c r="AT627" s="260" t="s">
        <v>170</v>
      </c>
      <c r="AU627" s="260" t="s">
        <v>87</v>
      </c>
      <c r="AV627" s="13" t="s">
        <v>174</v>
      </c>
      <c r="AW627" s="13" t="s">
        <v>37</v>
      </c>
      <c r="AX627" s="13" t="s">
        <v>73</v>
      </c>
      <c r="AY627" s="260" t="s">
        <v>161</v>
      </c>
    </row>
    <row r="628" spans="2:51" s="11" customFormat="1" ht="13.5">
      <c r="B628" s="228"/>
      <c r="C628" s="229"/>
      <c r="D628" s="230" t="s">
        <v>170</v>
      </c>
      <c r="E628" s="231" t="s">
        <v>21</v>
      </c>
      <c r="F628" s="232" t="s">
        <v>675</v>
      </c>
      <c r="G628" s="229"/>
      <c r="H628" s="231" t="s">
        <v>21</v>
      </c>
      <c r="I628" s="233"/>
      <c r="J628" s="229"/>
      <c r="K628" s="229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170</v>
      </c>
      <c r="AU628" s="238" t="s">
        <v>87</v>
      </c>
      <c r="AV628" s="11" t="s">
        <v>78</v>
      </c>
      <c r="AW628" s="11" t="s">
        <v>37</v>
      </c>
      <c r="AX628" s="11" t="s">
        <v>73</v>
      </c>
      <c r="AY628" s="238" t="s">
        <v>161</v>
      </c>
    </row>
    <row r="629" spans="2:51" s="12" customFormat="1" ht="13.5">
      <c r="B629" s="239"/>
      <c r="C629" s="240"/>
      <c r="D629" s="230" t="s">
        <v>170</v>
      </c>
      <c r="E629" s="241" t="s">
        <v>21</v>
      </c>
      <c r="F629" s="242" t="s">
        <v>676</v>
      </c>
      <c r="G629" s="240"/>
      <c r="H629" s="243">
        <v>4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AT629" s="249" t="s">
        <v>170</v>
      </c>
      <c r="AU629" s="249" t="s">
        <v>87</v>
      </c>
      <c r="AV629" s="12" t="s">
        <v>87</v>
      </c>
      <c r="AW629" s="12" t="s">
        <v>37</v>
      </c>
      <c r="AX629" s="12" t="s">
        <v>73</v>
      </c>
      <c r="AY629" s="249" t="s">
        <v>161</v>
      </c>
    </row>
    <row r="630" spans="2:51" s="12" customFormat="1" ht="13.5">
      <c r="B630" s="239"/>
      <c r="C630" s="240"/>
      <c r="D630" s="230" t="s">
        <v>170</v>
      </c>
      <c r="E630" s="241" t="s">
        <v>21</v>
      </c>
      <c r="F630" s="242" t="s">
        <v>677</v>
      </c>
      <c r="G630" s="240"/>
      <c r="H630" s="243">
        <v>4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AT630" s="249" t="s">
        <v>170</v>
      </c>
      <c r="AU630" s="249" t="s">
        <v>87</v>
      </c>
      <c r="AV630" s="12" t="s">
        <v>87</v>
      </c>
      <c r="AW630" s="12" t="s">
        <v>37</v>
      </c>
      <c r="AX630" s="12" t="s">
        <v>73</v>
      </c>
      <c r="AY630" s="249" t="s">
        <v>161</v>
      </c>
    </row>
    <row r="631" spans="2:51" s="12" customFormat="1" ht="13.5">
      <c r="B631" s="239"/>
      <c r="C631" s="240"/>
      <c r="D631" s="230" t="s">
        <v>170</v>
      </c>
      <c r="E631" s="241" t="s">
        <v>21</v>
      </c>
      <c r="F631" s="242" t="s">
        <v>678</v>
      </c>
      <c r="G631" s="240"/>
      <c r="H631" s="243">
        <v>3.5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AT631" s="249" t="s">
        <v>170</v>
      </c>
      <c r="AU631" s="249" t="s">
        <v>87</v>
      </c>
      <c r="AV631" s="12" t="s">
        <v>87</v>
      </c>
      <c r="AW631" s="12" t="s">
        <v>37</v>
      </c>
      <c r="AX631" s="12" t="s">
        <v>73</v>
      </c>
      <c r="AY631" s="249" t="s">
        <v>161</v>
      </c>
    </row>
    <row r="632" spans="2:51" s="12" customFormat="1" ht="13.5">
      <c r="B632" s="239"/>
      <c r="C632" s="240"/>
      <c r="D632" s="230" t="s">
        <v>170</v>
      </c>
      <c r="E632" s="241" t="s">
        <v>21</v>
      </c>
      <c r="F632" s="242" t="s">
        <v>679</v>
      </c>
      <c r="G632" s="240"/>
      <c r="H632" s="243">
        <v>3.5</v>
      </c>
      <c r="I632" s="244"/>
      <c r="J632" s="240"/>
      <c r="K632" s="240"/>
      <c r="L632" s="245"/>
      <c r="M632" s="246"/>
      <c r="N632" s="247"/>
      <c r="O632" s="247"/>
      <c r="P632" s="247"/>
      <c r="Q632" s="247"/>
      <c r="R632" s="247"/>
      <c r="S632" s="247"/>
      <c r="T632" s="248"/>
      <c r="AT632" s="249" t="s">
        <v>170</v>
      </c>
      <c r="AU632" s="249" t="s">
        <v>87</v>
      </c>
      <c r="AV632" s="12" t="s">
        <v>87</v>
      </c>
      <c r="AW632" s="12" t="s">
        <v>37</v>
      </c>
      <c r="AX632" s="12" t="s">
        <v>73</v>
      </c>
      <c r="AY632" s="249" t="s">
        <v>161</v>
      </c>
    </row>
    <row r="633" spans="2:51" s="12" customFormat="1" ht="13.5">
      <c r="B633" s="239"/>
      <c r="C633" s="240"/>
      <c r="D633" s="230" t="s">
        <v>170</v>
      </c>
      <c r="E633" s="241" t="s">
        <v>21</v>
      </c>
      <c r="F633" s="242" t="s">
        <v>680</v>
      </c>
      <c r="G633" s="240"/>
      <c r="H633" s="243">
        <v>4.5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AT633" s="249" t="s">
        <v>170</v>
      </c>
      <c r="AU633" s="249" t="s">
        <v>87</v>
      </c>
      <c r="AV633" s="12" t="s">
        <v>87</v>
      </c>
      <c r="AW633" s="12" t="s">
        <v>37</v>
      </c>
      <c r="AX633" s="12" t="s">
        <v>73</v>
      </c>
      <c r="AY633" s="249" t="s">
        <v>161</v>
      </c>
    </row>
    <row r="634" spans="2:51" s="12" customFormat="1" ht="13.5">
      <c r="B634" s="239"/>
      <c r="C634" s="240"/>
      <c r="D634" s="230" t="s">
        <v>170</v>
      </c>
      <c r="E634" s="241" t="s">
        <v>21</v>
      </c>
      <c r="F634" s="242" t="s">
        <v>681</v>
      </c>
      <c r="G634" s="240"/>
      <c r="H634" s="243">
        <v>3.5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AT634" s="249" t="s">
        <v>170</v>
      </c>
      <c r="AU634" s="249" t="s">
        <v>87</v>
      </c>
      <c r="AV634" s="12" t="s">
        <v>87</v>
      </c>
      <c r="AW634" s="12" t="s">
        <v>37</v>
      </c>
      <c r="AX634" s="12" t="s">
        <v>73</v>
      </c>
      <c r="AY634" s="249" t="s">
        <v>161</v>
      </c>
    </row>
    <row r="635" spans="2:51" s="12" customFormat="1" ht="13.5">
      <c r="B635" s="239"/>
      <c r="C635" s="240"/>
      <c r="D635" s="230" t="s">
        <v>170</v>
      </c>
      <c r="E635" s="241" t="s">
        <v>21</v>
      </c>
      <c r="F635" s="242" t="s">
        <v>682</v>
      </c>
      <c r="G635" s="240"/>
      <c r="H635" s="243">
        <v>3.5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AT635" s="249" t="s">
        <v>170</v>
      </c>
      <c r="AU635" s="249" t="s">
        <v>87</v>
      </c>
      <c r="AV635" s="12" t="s">
        <v>87</v>
      </c>
      <c r="AW635" s="12" t="s">
        <v>37</v>
      </c>
      <c r="AX635" s="12" t="s">
        <v>73</v>
      </c>
      <c r="AY635" s="249" t="s">
        <v>161</v>
      </c>
    </row>
    <row r="636" spans="2:51" s="12" customFormat="1" ht="13.5">
      <c r="B636" s="239"/>
      <c r="C636" s="240"/>
      <c r="D636" s="230" t="s">
        <v>170</v>
      </c>
      <c r="E636" s="241" t="s">
        <v>21</v>
      </c>
      <c r="F636" s="242" t="s">
        <v>683</v>
      </c>
      <c r="G636" s="240"/>
      <c r="H636" s="243">
        <v>6.5</v>
      </c>
      <c r="I636" s="244"/>
      <c r="J636" s="240"/>
      <c r="K636" s="240"/>
      <c r="L636" s="245"/>
      <c r="M636" s="246"/>
      <c r="N636" s="247"/>
      <c r="O636" s="247"/>
      <c r="P636" s="247"/>
      <c r="Q636" s="247"/>
      <c r="R636" s="247"/>
      <c r="S636" s="247"/>
      <c r="T636" s="248"/>
      <c r="AT636" s="249" t="s">
        <v>170</v>
      </c>
      <c r="AU636" s="249" t="s">
        <v>87</v>
      </c>
      <c r="AV636" s="12" t="s">
        <v>87</v>
      </c>
      <c r="AW636" s="12" t="s">
        <v>37</v>
      </c>
      <c r="AX636" s="12" t="s">
        <v>73</v>
      </c>
      <c r="AY636" s="249" t="s">
        <v>161</v>
      </c>
    </row>
    <row r="637" spans="2:51" s="12" customFormat="1" ht="13.5">
      <c r="B637" s="239"/>
      <c r="C637" s="240"/>
      <c r="D637" s="230" t="s">
        <v>170</v>
      </c>
      <c r="E637" s="241" t="s">
        <v>21</v>
      </c>
      <c r="F637" s="242" t="s">
        <v>684</v>
      </c>
      <c r="G637" s="240"/>
      <c r="H637" s="243">
        <v>3.5</v>
      </c>
      <c r="I637" s="244"/>
      <c r="J637" s="240"/>
      <c r="K637" s="240"/>
      <c r="L637" s="245"/>
      <c r="M637" s="246"/>
      <c r="N637" s="247"/>
      <c r="O637" s="247"/>
      <c r="P637" s="247"/>
      <c r="Q637" s="247"/>
      <c r="R637" s="247"/>
      <c r="S637" s="247"/>
      <c r="T637" s="248"/>
      <c r="AT637" s="249" t="s">
        <v>170</v>
      </c>
      <c r="AU637" s="249" t="s">
        <v>87</v>
      </c>
      <c r="AV637" s="12" t="s">
        <v>87</v>
      </c>
      <c r="AW637" s="12" t="s">
        <v>37</v>
      </c>
      <c r="AX637" s="12" t="s">
        <v>73</v>
      </c>
      <c r="AY637" s="249" t="s">
        <v>161</v>
      </c>
    </row>
    <row r="638" spans="2:51" s="12" customFormat="1" ht="13.5">
      <c r="B638" s="239"/>
      <c r="C638" s="240"/>
      <c r="D638" s="230" t="s">
        <v>170</v>
      </c>
      <c r="E638" s="241" t="s">
        <v>21</v>
      </c>
      <c r="F638" s="242" t="s">
        <v>685</v>
      </c>
      <c r="G638" s="240"/>
      <c r="H638" s="243">
        <v>6.5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AT638" s="249" t="s">
        <v>170</v>
      </c>
      <c r="AU638" s="249" t="s">
        <v>87</v>
      </c>
      <c r="AV638" s="12" t="s">
        <v>87</v>
      </c>
      <c r="AW638" s="12" t="s">
        <v>37</v>
      </c>
      <c r="AX638" s="12" t="s">
        <v>73</v>
      </c>
      <c r="AY638" s="249" t="s">
        <v>161</v>
      </c>
    </row>
    <row r="639" spans="2:51" s="12" customFormat="1" ht="13.5">
      <c r="B639" s="239"/>
      <c r="C639" s="240"/>
      <c r="D639" s="230" t="s">
        <v>170</v>
      </c>
      <c r="E639" s="241" t="s">
        <v>21</v>
      </c>
      <c r="F639" s="242" t="s">
        <v>686</v>
      </c>
      <c r="G639" s="240"/>
      <c r="H639" s="243">
        <v>6.5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AT639" s="249" t="s">
        <v>170</v>
      </c>
      <c r="AU639" s="249" t="s">
        <v>87</v>
      </c>
      <c r="AV639" s="12" t="s">
        <v>87</v>
      </c>
      <c r="AW639" s="12" t="s">
        <v>37</v>
      </c>
      <c r="AX639" s="12" t="s">
        <v>73</v>
      </c>
      <c r="AY639" s="249" t="s">
        <v>161</v>
      </c>
    </row>
    <row r="640" spans="2:51" s="12" customFormat="1" ht="13.5">
      <c r="B640" s="239"/>
      <c r="C640" s="240"/>
      <c r="D640" s="230" t="s">
        <v>170</v>
      </c>
      <c r="E640" s="241" t="s">
        <v>21</v>
      </c>
      <c r="F640" s="242" t="s">
        <v>687</v>
      </c>
      <c r="G640" s="240"/>
      <c r="H640" s="243">
        <v>3.5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AT640" s="249" t="s">
        <v>170</v>
      </c>
      <c r="AU640" s="249" t="s">
        <v>87</v>
      </c>
      <c r="AV640" s="12" t="s">
        <v>87</v>
      </c>
      <c r="AW640" s="12" t="s">
        <v>37</v>
      </c>
      <c r="AX640" s="12" t="s">
        <v>73</v>
      </c>
      <c r="AY640" s="249" t="s">
        <v>161</v>
      </c>
    </row>
    <row r="641" spans="2:51" s="12" customFormat="1" ht="13.5">
      <c r="B641" s="239"/>
      <c r="C641" s="240"/>
      <c r="D641" s="230" t="s">
        <v>170</v>
      </c>
      <c r="E641" s="241" t="s">
        <v>21</v>
      </c>
      <c r="F641" s="242" t="s">
        <v>688</v>
      </c>
      <c r="G641" s="240"/>
      <c r="H641" s="243">
        <v>6</v>
      </c>
      <c r="I641" s="244"/>
      <c r="J641" s="240"/>
      <c r="K641" s="240"/>
      <c r="L641" s="245"/>
      <c r="M641" s="246"/>
      <c r="N641" s="247"/>
      <c r="O641" s="247"/>
      <c r="P641" s="247"/>
      <c r="Q641" s="247"/>
      <c r="R641" s="247"/>
      <c r="S641" s="247"/>
      <c r="T641" s="248"/>
      <c r="AT641" s="249" t="s">
        <v>170</v>
      </c>
      <c r="AU641" s="249" t="s">
        <v>87</v>
      </c>
      <c r="AV641" s="12" t="s">
        <v>87</v>
      </c>
      <c r="AW641" s="12" t="s">
        <v>37</v>
      </c>
      <c r="AX641" s="12" t="s">
        <v>73</v>
      </c>
      <c r="AY641" s="249" t="s">
        <v>161</v>
      </c>
    </row>
    <row r="642" spans="2:51" s="12" customFormat="1" ht="13.5">
      <c r="B642" s="239"/>
      <c r="C642" s="240"/>
      <c r="D642" s="230" t="s">
        <v>170</v>
      </c>
      <c r="E642" s="241" t="s">
        <v>21</v>
      </c>
      <c r="F642" s="242" t="s">
        <v>689</v>
      </c>
      <c r="G642" s="240"/>
      <c r="H642" s="243">
        <v>7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AT642" s="249" t="s">
        <v>170</v>
      </c>
      <c r="AU642" s="249" t="s">
        <v>87</v>
      </c>
      <c r="AV642" s="12" t="s">
        <v>87</v>
      </c>
      <c r="AW642" s="12" t="s">
        <v>37</v>
      </c>
      <c r="AX642" s="12" t="s">
        <v>73</v>
      </c>
      <c r="AY642" s="249" t="s">
        <v>161</v>
      </c>
    </row>
    <row r="643" spans="2:51" s="12" customFormat="1" ht="13.5">
      <c r="B643" s="239"/>
      <c r="C643" s="240"/>
      <c r="D643" s="230" t="s">
        <v>170</v>
      </c>
      <c r="E643" s="241" t="s">
        <v>21</v>
      </c>
      <c r="F643" s="242" t="s">
        <v>690</v>
      </c>
      <c r="G643" s="240"/>
      <c r="H643" s="243">
        <v>4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AT643" s="249" t="s">
        <v>170</v>
      </c>
      <c r="AU643" s="249" t="s">
        <v>87</v>
      </c>
      <c r="AV643" s="12" t="s">
        <v>87</v>
      </c>
      <c r="AW643" s="12" t="s">
        <v>37</v>
      </c>
      <c r="AX643" s="12" t="s">
        <v>73</v>
      </c>
      <c r="AY643" s="249" t="s">
        <v>161</v>
      </c>
    </row>
    <row r="644" spans="2:51" s="12" customFormat="1" ht="13.5">
      <c r="B644" s="239"/>
      <c r="C644" s="240"/>
      <c r="D644" s="230" t="s">
        <v>170</v>
      </c>
      <c r="E644" s="241" t="s">
        <v>21</v>
      </c>
      <c r="F644" s="242" t="s">
        <v>691</v>
      </c>
      <c r="G644" s="240"/>
      <c r="H644" s="243">
        <v>5</v>
      </c>
      <c r="I644" s="244"/>
      <c r="J644" s="240"/>
      <c r="K644" s="240"/>
      <c r="L644" s="245"/>
      <c r="M644" s="246"/>
      <c r="N644" s="247"/>
      <c r="O644" s="247"/>
      <c r="P644" s="247"/>
      <c r="Q644" s="247"/>
      <c r="R644" s="247"/>
      <c r="S644" s="247"/>
      <c r="T644" s="248"/>
      <c r="AT644" s="249" t="s">
        <v>170</v>
      </c>
      <c r="AU644" s="249" t="s">
        <v>87</v>
      </c>
      <c r="AV644" s="12" t="s">
        <v>87</v>
      </c>
      <c r="AW644" s="12" t="s">
        <v>37</v>
      </c>
      <c r="AX644" s="12" t="s">
        <v>73</v>
      </c>
      <c r="AY644" s="249" t="s">
        <v>161</v>
      </c>
    </row>
    <row r="645" spans="2:51" s="12" customFormat="1" ht="13.5">
      <c r="B645" s="239"/>
      <c r="C645" s="240"/>
      <c r="D645" s="230" t="s">
        <v>170</v>
      </c>
      <c r="E645" s="241" t="s">
        <v>21</v>
      </c>
      <c r="F645" s="242" t="s">
        <v>692</v>
      </c>
      <c r="G645" s="240"/>
      <c r="H645" s="243">
        <v>7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AT645" s="249" t="s">
        <v>170</v>
      </c>
      <c r="AU645" s="249" t="s">
        <v>87</v>
      </c>
      <c r="AV645" s="12" t="s">
        <v>87</v>
      </c>
      <c r="AW645" s="12" t="s">
        <v>37</v>
      </c>
      <c r="AX645" s="12" t="s">
        <v>73</v>
      </c>
      <c r="AY645" s="249" t="s">
        <v>161</v>
      </c>
    </row>
    <row r="646" spans="2:51" s="12" customFormat="1" ht="13.5">
      <c r="B646" s="239"/>
      <c r="C646" s="240"/>
      <c r="D646" s="230" t="s">
        <v>170</v>
      </c>
      <c r="E646" s="241" t="s">
        <v>21</v>
      </c>
      <c r="F646" s="242" t="s">
        <v>693</v>
      </c>
      <c r="G646" s="240"/>
      <c r="H646" s="243">
        <v>3.5</v>
      </c>
      <c r="I646" s="244"/>
      <c r="J646" s="240"/>
      <c r="K646" s="240"/>
      <c r="L646" s="245"/>
      <c r="M646" s="246"/>
      <c r="N646" s="247"/>
      <c r="O646" s="247"/>
      <c r="P646" s="247"/>
      <c r="Q646" s="247"/>
      <c r="R646" s="247"/>
      <c r="S646" s="247"/>
      <c r="T646" s="248"/>
      <c r="AT646" s="249" t="s">
        <v>170</v>
      </c>
      <c r="AU646" s="249" t="s">
        <v>87</v>
      </c>
      <c r="AV646" s="12" t="s">
        <v>87</v>
      </c>
      <c r="AW646" s="12" t="s">
        <v>37</v>
      </c>
      <c r="AX646" s="12" t="s">
        <v>73</v>
      </c>
      <c r="AY646" s="249" t="s">
        <v>161</v>
      </c>
    </row>
    <row r="647" spans="2:51" s="12" customFormat="1" ht="13.5">
      <c r="B647" s="239"/>
      <c r="C647" s="240"/>
      <c r="D647" s="230" t="s">
        <v>170</v>
      </c>
      <c r="E647" s="241" t="s">
        <v>21</v>
      </c>
      <c r="F647" s="242" t="s">
        <v>694</v>
      </c>
      <c r="G647" s="240"/>
      <c r="H647" s="243">
        <v>3.5</v>
      </c>
      <c r="I647" s="244"/>
      <c r="J647" s="240"/>
      <c r="K647" s="240"/>
      <c r="L647" s="245"/>
      <c r="M647" s="246"/>
      <c r="N647" s="247"/>
      <c r="O647" s="247"/>
      <c r="P647" s="247"/>
      <c r="Q647" s="247"/>
      <c r="R647" s="247"/>
      <c r="S647" s="247"/>
      <c r="T647" s="248"/>
      <c r="AT647" s="249" t="s">
        <v>170</v>
      </c>
      <c r="AU647" s="249" t="s">
        <v>87</v>
      </c>
      <c r="AV647" s="12" t="s">
        <v>87</v>
      </c>
      <c r="AW647" s="12" t="s">
        <v>37</v>
      </c>
      <c r="AX647" s="12" t="s">
        <v>73</v>
      </c>
      <c r="AY647" s="249" t="s">
        <v>161</v>
      </c>
    </row>
    <row r="648" spans="2:51" s="12" customFormat="1" ht="13.5">
      <c r="B648" s="239"/>
      <c r="C648" s="240"/>
      <c r="D648" s="230" t="s">
        <v>170</v>
      </c>
      <c r="E648" s="241" t="s">
        <v>21</v>
      </c>
      <c r="F648" s="242" t="s">
        <v>695</v>
      </c>
      <c r="G648" s="240"/>
      <c r="H648" s="243">
        <v>3.5</v>
      </c>
      <c r="I648" s="244"/>
      <c r="J648" s="240"/>
      <c r="K648" s="240"/>
      <c r="L648" s="245"/>
      <c r="M648" s="246"/>
      <c r="N648" s="247"/>
      <c r="O648" s="247"/>
      <c r="P648" s="247"/>
      <c r="Q648" s="247"/>
      <c r="R648" s="247"/>
      <c r="S648" s="247"/>
      <c r="T648" s="248"/>
      <c r="AT648" s="249" t="s">
        <v>170</v>
      </c>
      <c r="AU648" s="249" t="s">
        <v>87</v>
      </c>
      <c r="AV648" s="12" t="s">
        <v>87</v>
      </c>
      <c r="AW648" s="12" t="s">
        <v>37</v>
      </c>
      <c r="AX648" s="12" t="s">
        <v>73</v>
      </c>
      <c r="AY648" s="249" t="s">
        <v>161</v>
      </c>
    </row>
    <row r="649" spans="2:51" s="12" customFormat="1" ht="13.5">
      <c r="B649" s="239"/>
      <c r="C649" s="240"/>
      <c r="D649" s="230" t="s">
        <v>170</v>
      </c>
      <c r="E649" s="241" t="s">
        <v>21</v>
      </c>
      <c r="F649" s="242" t="s">
        <v>696</v>
      </c>
      <c r="G649" s="240"/>
      <c r="H649" s="243">
        <v>3.5</v>
      </c>
      <c r="I649" s="244"/>
      <c r="J649" s="240"/>
      <c r="K649" s="240"/>
      <c r="L649" s="245"/>
      <c r="M649" s="246"/>
      <c r="N649" s="247"/>
      <c r="O649" s="247"/>
      <c r="P649" s="247"/>
      <c r="Q649" s="247"/>
      <c r="R649" s="247"/>
      <c r="S649" s="247"/>
      <c r="T649" s="248"/>
      <c r="AT649" s="249" t="s">
        <v>170</v>
      </c>
      <c r="AU649" s="249" t="s">
        <v>87</v>
      </c>
      <c r="AV649" s="12" t="s">
        <v>87</v>
      </c>
      <c r="AW649" s="12" t="s">
        <v>37</v>
      </c>
      <c r="AX649" s="12" t="s">
        <v>73</v>
      </c>
      <c r="AY649" s="249" t="s">
        <v>161</v>
      </c>
    </row>
    <row r="650" spans="2:51" s="12" customFormat="1" ht="13.5">
      <c r="B650" s="239"/>
      <c r="C650" s="240"/>
      <c r="D650" s="230" t="s">
        <v>170</v>
      </c>
      <c r="E650" s="241" t="s">
        <v>21</v>
      </c>
      <c r="F650" s="242" t="s">
        <v>697</v>
      </c>
      <c r="G650" s="240"/>
      <c r="H650" s="243">
        <v>3.5</v>
      </c>
      <c r="I650" s="244"/>
      <c r="J650" s="240"/>
      <c r="K650" s="240"/>
      <c r="L650" s="245"/>
      <c r="M650" s="246"/>
      <c r="N650" s="247"/>
      <c r="O650" s="247"/>
      <c r="P650" s="247"/>
      <c r="Q650" s="247"/>
      <c r="R650" s="247"/>
      <c r="S650" s="247"/>
      <c r="T650" s="248"/>
      <c r="AT650" s="249" t="s">
        <v>170</v>
      </c>
      <c r="AU650" s="249" t="s">
        <v>87</v>
      </c>
      <c r="AV650" s="12" t="s">
        <v>87</v>
      </c>
      <c r="AW650" s="12" t="s">
        <v>37</v>
      </c>
      <c r="AX650" s="12" t="s">
        <v>73</v>
      </c>
      <c r="AY650" s="249" t="s">
        <v>161</v>
      </c>
    </row>
    <row r="651" spans="2:51" s="12" customFormat="1" ht="13.5">
      <c r="B651" s="239"/>
      <c r="C651" s="240"/>
      <c r="D651" s="230" t="s">
        <v>170</v>
      </c>
      <c r="E651" s="241" t="s">
        <v>21</v>
      </c>
      <c r="F651" s="242" t="s">
        <v>698</v>
      </c>
      <c r="G651" s="240"/>
      <c r="H651" s="243">
        <v>5</v>
      </c>
      <c r="I651" s="244"/>
      <c r="J651" s="240"/>
      <c r="K651" s="240"/>
      <c r="L651" s="245"/>
      <c r="M651" s="246"/>
      <c r="N651" s="247"/>
      <c r="O651" s="247"/>
      <c r="P651" s="247"/>
      <c r="Q651" s="247"/>
      <c r="R651" s="247"/>
      <c r="S651" s="247"/>
      <c r="T651" s="248"/>
      <c r="AT651" s="249" t="s">
        <v>170</v>
      </c>
      <c r="AU651" s="249" t="s">
        <v>87</v>
      </c>
      <c r="AV651" s="12" t="s">
        <v>87</v>
      </c>
      <c r="AW651" s="12" t="s">
        <v>37</v>
      </c>
      <c r="AX651" s="12" t="s">
        <v>73</v>
      </c>
      <c r="AY651" s="249" t="s">
        <v>161</v>
      </c>
    </row>
    <row r="652" spans="2:51" s="12" customFormat="1" ht="13.5">
      <c r="B652" s="239"/>
      <c r="C652" s="240"/>
      <c r="D652" s="230" t="s">
        <v>170</v>
      </c>
      <c r="E652" s="241" t="s">
        <v>21</v>
      </c>
      <c r="F652" s="242" t="s">
        <v>699</v>
      </c>
      <c r="G652" s="240"/>
      <c r="H652" s="243">
        <v>3.5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AT652" s="249" t="s">
        <v>170</v>
      </c>
      <c r="AU652" s="249" t="s">
        <v>87</v>
      </c>
      <c r="AV652" s="12" t="s">
        <v>87</v>
      </c>
      <c r="AW652" s="12" t="s">
        <v>37</v>
      </c>
      <c r="AX652" s="12" t="s">
        <v>73</v>
      </c>
      <c r="AY652" s="249" t="s">
        <v>161</v>
      </c>
    </row>
    <row r="653" spans="2:51" s="12" customFormat="1" ht="13.5">
      <c r="B653" s="239"/>
      <c r="C653" s="240"/>
      <c r="D653" s="230" t="s">
        <v>170</v>
      </c>
      <c r="E653" s="241" t="s">
        <v>21</v>
      </c>
      <c r="F653" s="242" t="s">
        <v>700</v>
      </c>
      <c r="G653" s="240"/>
      <c r="H653" s="243">
        <v>9</v>
      </c>
      <c r="I653" s="244"/>
      <c r="J653" s="240"/>
      <c r="K653" s="240"/>
      <c r="L653" s="245"/>
      <c r="M653" s="246"/>
      <c r="N653" s="247"/>
      <c r="O653" s="247"/>
      <c r="P653" s="247"/>
      <c r="Q653" s="247"/>
      <c r="R653" s="247"/>
      <c r="S653" s="247"/>
      <c r="T653" s="248"/>
      <c r="AT653" s="249" t="s">
        <v>170</v>
      </c>
      <c r="AU653" s="249" t="s">
        <v>87</v>
      </c>
      <c r="AV653" s="12" t="s">
        <v>87</v>
      </c>
      <c r="AW653" s="12" t="s">
        <v>37</v>
      </c>
      <c r="AX653" s="12" t="s">
        <v>73</v>
      </c>
      <c r="AY653" s="249" t="s">
        <v>161</v>
      </c>
    </row>
    <row r="654" spans="2:51" s="12" customFormat="1" ht="13.5">
      <c r="B654" s="239"/>
      <c r="C654" s="240"/>
      <c r="D654" s="230" t="s">
        <v>170</v>
      </c>
      <c r="E654" s="241" t="s">
        <v>21</v>
      </c>
      <c r="F654" s="242" t="s">
        <v>701</v>
      </c>
      <c r="G654" s="240"/>
      <c r="H654" s="243">
        <v>3.5</v>
      </c>
      <c r="I654" s="244"/>
      <c r="J654" s="240"/>
      <c r="K654" s="240"/>
      <c r="L654" s="245"/>
      <c r="M654" s="246"/>
      <c r="N654" s="247"/>
      <c r="O654" s="247"/>
      <c r="P654" s="247"/>
      <c r="Q654" s="247"/>
      <c r="R654" s="247"/>
      <c r="S654" s="247"/>
      <c r="T654" s="248"/>
      <c r="AT654" s="249" t="s">
        <v>170</v>
      </c>
      <c r="AU654" s="249" t="s">
        <v>87</v>
      </c>
      <c r="AV654" s="12" t="s">
        <v>87</v>
      </c>
      <c r="AW654" s="12" t="s">
        <v>37</v>
      </c>
      <c r="AX654" s="12" t="s">
        <v>73</v>
      </c>
      <c r="AY654" s="249" t="s">
        <v>161</v>
      </c>
    </row>
    <row r="655" spans="2:51" s="12" customFormat="1" ht="13.5">
      <c r="B655" s="239"/>
      <c r="C655" s="240"/>
      <c r="D655" s="230" t="s">
        <v>170</v>
      </c>
      <c r="E655" s="241" t="s">
        <v>21</v>
      </c>
      <c r="F655" s="242" t="s">
        <v>702</v>
      </c>
      <c r="G655" s="240"/>
      <c r="H655" s="243">
        <v>6.3</v>
      </c>
      <c r="I655" s="244"/>
      <c r="J655" s="240"/>
      <c r="K655" s="240"/>
      <c r="L655" s="245"/>
      <c r="M655" s="246"/>
      <c r="N655" s="247"/>
      <c r="O655" s="247"/>
      <c r="P655" s="247"/>
      <c r="Q655" s="247"/>
      <c r="R655" s="247"/>
      <c r="S655" s="247"/>
      <c r="T655" s="248"/>
      <c r="AT655" s="249" t="s">
        <v>170</v>
      </c>
      <c r="AU655" s="249" t="s">
        <v>87</v>
      </c>
      <c r="AV655" s="12" t="s">
        <v>87</v>
      </c>
      <c r="AW655" s="12" t="s">
        <v>37</v>
      </c>
      <c r="AX655" s="12" t="s">
        <v>73</v>
      </c>
      <c r="AY655" s="249" t="s">
        <v>161</v>
      </c>
    </row>
    <row r="656" spans="2:51" s="12" customFormat="1" ht="13.5">
      <c r="B656" s="239"/>
      <c r="C656" s="240"/>
      <c r="D656" s="230" t="s">
        <v>170</v>
      </c>
      <c r="E656" s="241" t="s">
        <v>21</v>
      </c>
      <c r="F656" s="242" t="s">
        <v>703</v>
      </c>
      <c r="G656" s="240"/>
      <c r="H656" s="243">
        <v>3.5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AT656" s="249" t="s">
        <v>170</v>
      </c>
      <c r="AU656" s="249" t="s">
        <v>87</v>
      </c>
      <c r="AV656" s="12" t="s">
        <v>87</v>
      </c>
      <c r="AW656" s="12" t="s">
        <v>37</v>
      </c>
      <c r="AX656" s="12" t="s">
        <v>73</v>
      </c>
      <c r="AY656" s="249" t="s">
        <v>161</v>
      </c>
    </row>
    <row r="657" spans="2:51" s="12" customFormat="1" ht="13.5">
      <c r="B657" s="239"/>
      <c r="C657" s="240"/>
      <c r="D657" s="230" t="s">
        <v>170</v>
      </c>
      <c r="E657" s="241" t="s">
        <v>21</v>
      </c>
      <c r="F657" s="242" t="s">
        <v>704</v>
      </c>
      <c r="G657" s="240"/>
      <c r="H657" s="243">
        <v>2.5</v>
      </c>
      <c r="I657" s="244"/>
      <c r="J657" s="240"/>
      <c r="K657" s="240"/>
      <c r="L657" s="245"/>
      <c r="M657" s="246"/>
      <c r="N657" s="247"/>
      <c r="O657" s="247"/>
      <c r="P657" s="247"/>
      <c r="Q657" s="247"/>
      <c r="R657" s="247"/>
      <c r="S657" s="247"/>
      <c r="T657" s="248"/>
      <c r="AT657" s="249" t="s">
        <v>170</v>
      </c>
      <c r="AU657" s="249" t="s">
        <v>87</v>
      </c>
      <c r="AV657" s="12" t="s">
        <v>87</v>
      </c>
      <c r="AW657" s="12" t="s">
        <v>37</v>
      </c>
      <c r="AX657" s="12" t="s">
        <v>73</v>
      </c>
      <c r="AY657" s="249" t="s">
        <v>161</v>
      </c>
    </row>
    <row r="658" spans="2:51" s="12" customFormat="1" ht="13.5">
      <c r="B658" s="239"/>
      <c r="C658" s="240"/>
      <c r="D658" s="230" t="s">
        <v>170</v>
      </c>
      <c r="E658" s="241" t="s">
        <v>21</v>
      </c>
      <c r="F658" s="242" t="s">
        <v>705</v>
      </c>
      <c r="G658" s="240"/>
      <c r="H658" s="243">
        <v>3.5</v>
      </c>
      <c r="I658" s="244"/>
      <c r="J658" s="240"/>
      <c r="K658" s="240"/>
      <c r="L658" s="245"/>
      <c r="M658" s="246"/>
      <c r="N658" s="247"/>
      <c r="O658" s="247"/>
      <c r="P658" s="247"/>
      <c r="Q658" s="247"/>
      <c r="R658" s="247"/>
      <c r="S658" s="247"/>
      <c r="T658" s="248"/>
      <c r="AT658" s="249" t="s">
        <v>170</v>
      </c>
      <c r="AU658" s="249" t="s">
        <v>87</v>
      </c>
      <c r="AV658" s="12" t="s">
        <v>87</v>
      </c>
      <c r="AW658" s="12" t="s">
        <v>37</v>
      </c>
      <c r="AX658" s="12" t="s">
        <v>73</v>
      </c>
      <c r="AY658" s="249" t="s">
        <v>161</v>
      </c>
    </row>
    <row r="659" spans="2:51" s="12" customFormat="1" ht="13.5">
      <c r="B659" s="239"/>
      <c r="C659" s="240"/>
      <c r="D659" s="230" t="s">
        <v>170</v>
      </c>
      <c r="E659" s="241" t="s">
        <v>21</v>
      </c>
      <c r="F659" s="242" t="s">
        <v>706</v>
      </c>
      <c r="G659" s="240"/>
      <c r="H659" s="243">
        <v>3.5</v>
      </c>
      <c r="I659" s="244"/>
      <c r="J659" s="240"/>
      <c r="K659" s="240"/>
      <c r="L659" s="245"/>
      <c r="M659" s="246"/>
      <c r="N659" s="247"/>
      <c r="O659" s="247"/>
      <c r="P659" s="247"/>
      <c r="Q659" s="247"/>
      <c r="R659" s="247"/>
      <c r="S659" s="247"/>
      <c r="T659" s="248"/>
      <c r="AT659" s="249" t="s">
        <v>170</v>
      </c>
      <c r="AU659" s="249" t="s">
        <v>87</v>
      </c>
      <c r="AV659" s="12" t="s">
        <v>87</v>
      </c>
      <c r="AW659" s="12" t="s">
        <v>37</v>
      </c>
      <c r="AX659" s="12" t="s">
        <v>73</v>
      </c>
      <c r="AY659" s="249" t="s">
        <v>161</v>
      </c>
    </row>
    <row r="660" spans="2:51" s="12" customFormat="1" ht="13.5">
      <c r="B660" s="239"/>
      <c r="C660" s="240"/>
      <c r="D660" s="230" t="s">
        <v>170</v>
      </c>
      <c r="E660" s="241" t="s">
        <v>21</v>
      </c>
      <c r="F660" s="242" t="s">
        <v>707</v>
      </c>
      <c r="G660" s="240"/>
      <c r="H660" s="243">
        <v>3.5</v>
      </c>
      <c r="I660" s="244"/>
      <c r="J660" s="240"/>
      <c r="K660" s="240"/>
      <c r="L660" s="245"/>
      <c r="M660" s="246"/>
      <c r="N660" s="247"/>
      <c r="O660" s="247"/>
      <c r="P660" s="247"/>
      <c r="Q660" s="247"/>
      <c r="R660" s="247"/>
      <c r="S660" s="247"/>
      <c r="T660" s="248"/>
      <c r="AT660" s="249" t="s">
        <v>170</v>
      </c>
      <c r="AU660" s="249" t="s">
        <v>87</v>
      </c>
      <c r="AV660" s="12" t="s">
        <v>87</v>
      </c>
      <c r="AW660" s="12" t="s">
        <v>37</v>
      </c>
      <c r="AX660" s="12" t="s">
        <v>73</v>
      </c>
      <c r="AY660" s="249" t="s">
        <v>161</v>
      </c>
    </row>
    <row r="661" spans="2:51" s="12" customFormat="1" ht="13.5">
      <c r="B661" s="239"/>
      <c r="C661" s="240"/>
      <c r="D661" s="230" t="s">
        <v>170</v>
      </c>
      <c r="E661" s="241" t="s">
        <v>21</v>
      </c>
      <c r="F661" s="242" t="s">
        <v>708</v>
      </c>
      <c r="G661" s="240"/>
      <c r="H661" s="243">
        <v>3.5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AT661" s="249" t="s">
        <v>170</v>
      </c>
      <c r="AU661" s="249" t="s">
        <v>87</v>
      </c>
      <c r="AV661" s="12" t="s">
        <v>87</v>
      </c>
      <c r="AW661" s="12" t="s">
        <v>37</v>
      </c>
      <c r="AX661" s="12" t="s">
        <v>73</v>
      </c>
      <c r="AY661" s="249" t="s">
        <v>161</v>
      </c>
    </row>
    <row r="662" spans="2:51" s="12" customFormat="1" ht="13.5">
      <c r="B662" s="239"/>
      <c r="C662" s="240"/>
      <c r="D662" s="230" t="s">
        <v>170</v>
      </c>
      <c r="E662" s="241" t="s">
        <v>21</v>
      </c>
      <c r="F662" s="242" t="s">
        <v>709</v>
      </c>
      <c r="G662" s="240"/>
      <c r="H662" s="243">
        <v>3.5</v>
      </c>
      <c r="I662" s="244"/>
      <c r="J662" s="240"/>
      <c r="K662" s="240"/>
      <c r="L662" s="245"/>
      <c r="M662" s="246"/>
      <c r="N662" s="247"/>
      <c r="O662" s="247"/>
      <c r="P662" s="247"/>
      <c r="Q662" s="247"/>
      <c r="R662" s="247"/>
      <c r="S662" s="247"/>
      <c r="T662" s="248"/>
      <c r="AT662" s="249" t="s">
        <v>170</v>
      </c>
      <c r="AU662" s="249" t="s">
        <v>87</v>
      </c>
      <c r="AV662" s="12" t="s">
        <v>87</v>
      </c>
      <c r="AW662" s="12" t="s">
        <v>37</v>
      </c>
      <c r="AX662" s="12" t="s">
        <v>73</v>
      </c>
      <c r="AY662" s="249" t="s">
        <v>161</v>
      </c>
    </row>
    <row r="663" spans="2:51" s="12" customFormat="1" ht="13.5">
      <c r="B663" s="239"/>
      <c r="C663" s="240"/>
      <c r="D663" s="230" t="s">
        <v>170</v>
      </c>
      <c r="E663" s="241" t="s">
        <v>21</v>
      </c>
      <c r="F663" s="242" t="s">
        <v>710</v>
      </c>
      <c r="G663" s="240"/>
      <c r="H663" s="243">
        <v>3.5</v>
      </c>
      <c r="I663" s="244"/>
      <c r="J663" s="240"/>
      <c r="K663" s="240"/>
      <c r="L663" s="245"/>
      <c r="M663" s="246"/>
      <c r="N663" s="247"/>
      <c r="O663" s="247"/>
      <c r="P663" s="247"/>
      <c r="Q663" s="247"/>
      <c r="R663" s="247"/>
      <c r="S663" s="247"/>
      <c r="T663" s="248"/>
      <c r="AT663" s="249" t="s">
        <v>170</v>
      </c>
      <c r="AU663" s="249" t="s">
        <v>87</v>
      </c>
      <c r="AV663" s="12" t="s">
        <v>87</v>
      </c>
      <c r="AW663" s="12" t="s">
        <v>37</v>
      </c>
      <c r="AX663" s="12" t="s">
        <v>73</v>
      </c>
      <c r="AY663" s="249" t="s">
        <v>161</v>
      </c>
    </row>
    <row r="664" spans="2:51" s="12" customFormat="1" ht="13.5">
      <c r="B664" s="239"/>
      <c r="C664" s="240"/>
      <c r="D664" s="230" t="s">
        <v>170</v>
      </c>
      <c r="E664" s="241" t="s">
        <v>21</v>
      </c>
      <c r="F664" s="242" t="s">
        <v>711</v>
      </c>
      <c r="G664" s="240"/>
      <c r="H664" s="243">
        <v>3.5</v>
      </c>
      <c r="I664" s="244"/>
      <c r="J664" s="240"/>
      <c r="K664" s="240"/>
      <c r="L664" s="245"/>
      <c r="M664" s="246"/>
      <c r="N664" s="247"/>
      <c r="O664" s="247"/>
      <c r="P664" s="247"/>
      <c r="Q664" s="247"/>
      <c r="R664" s="247"/>
      <c r="S664" s="247"/>
      <c r="T664" s="248"/>
      <c r="AT664" s="249" t="s">
        <v>170</v>
      </c>
      <c r="AU664" s="249" t="s">
        <v>87</v>
      </c>
      <c r="AV664" s="12" t="s">
        <v>87</v>
      </c>
      <c r="AW664" s="12" t="s">
        <v>37</v>
      </c>
      <c r="AX664" s="12" t="s">
        <v>73</v>
      </c>
      <c r="AY664" s="249" t="s">
        <v>161</v>
      </c>
    </row>
    <row r="665" spans="2:51" s="12" customFormat="1" ht="13.5">
      <c r="B665" s="239"/>
      <c r="C665" s="240"/>
      <c r="D665" s="230" t="s">
        <v>170</v>
      </c>
      <c r="E665" s="241" t="s">
        <v>21</v>
      </c>
      <c r="F665" s="242" t="s">
        <v>712</v>
      </c>
      <c r="G665" s="240"/>
      <c r="H665" s="243">
        <v>3.5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AT665" s="249" t="s">
        <v>170</v>
      </c>
      <c r="AU665" s="249" t="s">
        <v>87</v>
      </c>
      <c r="AV665" s="12" t="s">
        <v>87</v>
      </c>
      <c r="AW665" s="12" t="s">
        <v>37</v>
      </c>
      <c r="AX665" s="12" t="s">
        <v>73</v>
      </c>
      <c r="AY665" s="249" t="s">
        <v>161</v>
      </c>
    </row>
    <row r="666" spans="2:51" s="13" customFormat="1" ht="13.5">
      <c r="B666" s="250"/>
      <c r="C666" s="251"/>
      <c r="D666" s="230" t="s">
        <v>170</v>
      </c>
      <c r="E666" s="252" t="s">
        <v>115</v>
      </c>
      <c r="F666" s="253" t="s">
        <v>173</v>
      </c>
      <c r="G666" s="251"/>
      <c r="H666" s="254">
        <v>160.8</v>
      </c>
      <c r="I666" s="255"/>
      <c r="J666" s="251"/>
      <c r="K666" s="251"/>
      <c r="L666" s="256"/>
      <c r="M666" s="257"/>
      <c r="N666" s="258"/>
      <c r="O666" s="258"/>
      <c r="P666" s="258"/>
      <c r="Q666" s="258"/>
      <c r="R666" s="258"/>
      <c r="S666" s="258"/>
      <c r="T666" s="259"/>
      <c r="AT666" s="260" t="s">
        <v>170</v>
      </c>
      <c r="AU666" s="260" t="s">
        <v>87</v>
      </c>
      <c r="AV666" s="13" t="s">
        <v>174</v>
      </c>
      <c r="AW666" s="13" t="s">
        <v>37</v>
      </c>
      <c r="AX666" s="13" t="s">
        <v>73</v>
      </c>
      <c r="AY666" s="260" t="s">
        <v>161</v>
      </c>
    </row>
    <row r="667" spans="2:51" s="14" customFormat="1" ht="13.5">
      <c r="B667" s="261"/>
      <c r="C667" s="262"/>
      <c r="D667" s="230" t="s">
        <v>170</v>
      </c>
      <c r="E667" s="263" t="s">
        <v>21</v>
      </c>
      <c r="F667" s="264" t="s">
        <v>176</v>
      </c>
      <c r="G667" s="262"/>
      <c r="H667" s="265">
        <v>26277.964</v>
      </c>
      <c r="I667" s="266"/>
      <c r="J667" s="262"/>
      <c r="K667" s="262"/>
      <c r="L667" s="267"/>
      <c r="M667" s="268"/>
      <c r="N667" s="269"/>
      <c r="O667" s="269"/>
      <c r="P667" s="269"/>
      <c r="Q667" s="269"/>
      <c r="R667" s="269"/>
      <c r="S667" s="269"/>
      <c r="T667" s="270"/>
      <c r="AT667" s="271" t="s">
        <v>170</v>
      </c>
      <c r="AU667" s="271" t="s">
        <v>87</v>
      </c>
      <c r="AV667" s="14" t="s">
        <v>168</v>
      </c>
      <c r="AW667" s="14" t="s">
        <v>37</v>
      </c>
      <c r="AX667" s="14" t="s">
        <v>78</v>
      </c>
      <c r="AY667" s="271" t="s">
        <v>161</v>
      </c>
    </row>
    <row r="668" spans="2:65" s="1" customFormat="1" ht="38.25" customHeight="1">
      <c r="B668" s="46"/>
      <c r="C668" s="216" t="s">
        <v>713</v>
      </c>
      <c r="D668" s="216" t="s">
        <v>163</v>
      </c>
      <c r="E668" s="217" t="s">
        <v>714</v>
      </c>
      <c r="F668" s="218" t="s">
        <v>715</v>
      </c>
      <c r="G668" s="219" t="s">
        <v>179</v>
      </c>
      <c r="H668" s="220">
        <v>13230.845</v>
      </c>
      <c r="I668" s="221"/>
      <c r="J668" s="222">
        <f>ROUND(I668*H668,2)</f>
        <v>0</v>
      </c>
      <c r="K668" s="218" t="s">
        <v>180</v>
      </c>
      <c r="L668" s="72"/>
      <c r="M668" s="223" t="s">
        <v>21</v>
      </c>
      <c r="N668" s="224" t="s">
        <v>44</v>
      </c>
      <c r="O668" s="47"/>
      <c r="P668" s="225">
        <f>O668*H668</f>
        <v>0</v>
      </c>
      <c r="Q668" s="225">
        <v>0</v>
      </c>
      <c r="R668" s="225">
        <f>Q668*H668</f>
        <v>0</v>
      </c>
      <c r="S668" s="225">
        <v>0</v>
      </c>
      <c r="T668" s="226">
        <f>S668*H668</f>
        <v>0</v>
      </c>
      <c r="AR668" s="24" t="s">
        <v>168</v>
      </c>
      <c r="AT668" s="24" t="s">
        <v>163</v>
      </c>
      <c r="AU668" s="24" t="s">
        <v>87</v>
      </c>
      <c r="AY668" s="24" t="s">
        <v>161</v>
      </c>
      <c r="BE668" s="227">
        <f>IF(N668="základní",J668,0)</f>
        <v>0</v>
      </c>
      <c r="BF668" s="227">
        <f>IF(N668="snížená",J668,0)</f>
        <v>0</v>
      </c>
      <c r="BG668" s="227">
        <f>IF(N668="zákl. přenesená",J668,0)</f>
        <v>0</v>
      </c>
      <c r="BH668" s="227">
        <f>IF(N668="sníž. přenesená",J668,0)</f>
        <v>0</v>
      </c>
      <c r="BI668" s="227">
        <f>IF(N668="nulová",J668,0)</f>
        <v>0</v>
      </c>
      <c r="BJ668" s="24" t="s">
        <v>78</v>
      </c>
      <c r="BK668" s="227">
        <f>ROUND(I668*H668,2)</f>
        <v>0</v>
      </c>
      <c r="BL668" s="24" t="s">
        <v>168</v>
      </c>
      <c r="BM668" s="24" t="s">
        <v>716</v>
      </c>
    </row>
    <row r="669" spans="2:51" s="11" customFormat="1" ht="13.5">
      <c r="B669" s="228"/>
      <c r="C669" s="229"/>
      <c r="D669" s="230" t="s">
        <v>170</v>
      </c>
      <c r="E669" s="231" t="s">
        <v>21</v>
      </c>
      <c r="F669" s="232" t="s">
        <v>717</v>
      </c>
      <c r="G669" s="229"/>
      <c r="H669" s="231" t="s">
        <v>21</v>
      </c>
      <c r="I669" s="233"/>
      <c r="J669" s="229"/>
      <c r="K669" s="229"/>
      <c r="L669" s="234"/>
      <c r="M669" s="235"/>
      <c r="N669" s="236"/>
      <c r="O669" s="236"/>
      <c r="P669" s="236"/>
      <c r="Q669" s="236"/>
      <c r="R669" s="236"/>
      <c r="S669" s="236"/>
      <c r="T669" s="237"/>
      <c r="AT669" s="238" t="s">
        <v>170</v>
      </c>
      <c r="AU669" s="238" t="s">
        <v>87</v>
      </c>
      <c r="AV669" s="11" t="s">
        <v>78</v>
      </c>
      <c r="AW669" s="11" t="s">
        <v>37</v>
      </c>
      <c r="AX669" s="11" t="s">
        <v>73</v>
      </c>
      <c r="AY669" s="238" t="s">
        <v>161</v>
      </c>
    </row>
    <row r="670" spans="2:51" s="12" customFormat="1" ht="13.5">
      <c r="B670" s="239"/>
      <c r="C670" s="240"/>
      <c r="D670" s="230" t="s">
        <v>170</v>
      </c>
      <c r="E670" s="241" t="s">
        <v>21</v>
      </c>
      <c r="F670" s="242" t="s">
        <v>672</v>
      </c>
      <c r="G670" s="240"/>
      <c r="H670" s="243">
        <v>12666.045</v>
      </c>
      <c r="I670" s="244"/>
      <c r="J670" s="240"/>
      <c r="K670" s="240"/>
      <c r="L670" s="245"/>
      <c r="M670" s="246"/>
      <c r="N670" s="247"/>
      <c r="O670" s="247"/>
      <c r="P670" s="247"/>
      <c r="Q670" s="247"/>
      <c r="R670" s="247"/>
      <c r="S670" s="247"/>
      <c r="T670" s="248"/>
      <c r="AT670" s="249" t="s">
        <v>170</v>
      </c>
      <c r="AU670" s="249" t="s">
        <v>87</v>
      </c>
      <c r="AV670" s="12" t="s">
        <v>87</v>
      </c>
      <c r="AW670" s="12" t="s">
        <v>37</v>
      </c>
      <c r="AX670" s="12" t="s">
        <v>73</v>
      </c>
      <c r="AY670" s="249" t="s">
        <v>161</v>
      </c>
    </row>
    <row r="671" spans="2:51" s="12" customFormat="1" ht="13.5">
      <c r="B671" s="239"/>
      <c r="C671" s="240"/>
      <c r="D671" s="230" t="s">
        <v>170</v>
      </c>
      <c r="E671" s="241" t="s">
        <v>21</v>
      </c>
      <c r="F671" s="242" t="s">
        <v>211</v>
      </c>
      <c r="G671" s="240"/>
      <c r="H671" s="243">
        <v>167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AT671" s="249" t="s">
        <v>170</v>
      </c>
      <c r="AU671" s="249" t="s">
        <v>87</v>
      </c>
      <c r="AV671" s="12" t="s">
        <v>87</v>
      </c>
      <c r="AW671" s="12" t="s">
        <v>37</v>
      </c>
      <c r="AX671" s="12" t="s">
        <v>73</v>
      </c>
      <c r="AY671" s="249" t="s">
        <v>161</v>
      </c>
    </row>
    <row r="672" spans="2:51" s="13" customFormat="1" ht="13.5">
      <c r="B672" s="250"/>
      <c r="C672" s="251"/>
      <c r="D672" s="230" t="s">
        <v>170</v>
      </c>
      <c r="E672" s="252" t="s">
        <v>21</v>
      </c>
      <c r="F672" s="253" t="s">
        <v>173</v>
      </c>
      <c r="G672" s="251"/>
      <c r="H672" s="254">
        <v>12833.045</v>
      </c>
      <c r="I672" s="255"/>
      <c r="J672" s="251"/>
      <c r="K672" s="251"/>
      <c r="L672" s="256"/>
      <c r="M672" s="257"/>
      <c r="N672" s="258"/>
      <c r="O672" s="258"/>
      <c r="P672" s="258"/>
      <c r="Q672" s="258"/>
      <c r="R672" s="258"/>
      <c r="S672" s="258"/>
      <c r="T672" s="259"/>
      <c r="AT672" s="260" t="s">
        <v>170</v>
      </c>
      <c r="AU672" s="260" t="s">
        <v>87</v>
      </c>
      <c r="AV672" s="13" t="s">
        <v>174</v>
      </c>
      <c r="AW672" s="13" t="s">
        <v>37</v>
      </c>
      <c r="AX672" s="13" t="s">
        <v>73</v>
      </c>
      <c r="AY672" s="260" t="s">
        <v>161</v>
      </c>
    </row>
    <row r="673" spans="2:51" s="11" customFormat="1" ht="13.5">
      <c r="B673" s="228"/>
      <c r="C673" s="229"/>
      <c r="D673" s="230" t="s">
        <v>170</v>
      </c>
      <c r="E673" s="231" t="s">
        <v>21</v>
      </c>
      <c r="F673" s="232" t="s">
        <v>637</v>
      </c>
      <c r="G673" s="229"/>
      <c r="H673" s="231" t="s">
        <v>21</v>
      </c>
      <c r="I673" s="233"/>
      <c r="J673" s="229"/>
      <c r="K673" s="229"/>
      <c r="L673" s="234"/>
      <c r="M673" s="235"/>
      <c r="N673" s="236"/>
      <c r="O673" s="236"/>
      <c r="P673" s="236"/>
      <c r="Q673" s="236"/>
      <c r="R673" s="236"/>
      <c r="S673" s="236"/>
      <c r="T673" s="237"/>
      <c r="AT673" s="238" t="s">
        <v>170</v>
      </c>
      <c r="AU673" s="238" t="s">
        <v>87</v>
      </c>
      <c r="AV673" s="11" t="s">
        <v>78</v>
      </c>
      <c r="AW673" s="11" t="s">
        <v>37</v>
      </c>
      <c r="AX673" s="11" t="s">
        <v>73</v>
      </c>
      <c r="AY673" s="238" t="s">
        <v>161</v>
      </c>
    </row>
    <row r="674" spans="2:51" s="12" customFormat="1" ht="13.5">
      <c r="B674" s="239"/>
      <c r="C674" s="240"/>
      <c r="D674" s="230" t="s">
        <v>170</v>
      </c>
      <c r="E674" s="241" t="s">
        <v>21</v>
      </c>
      <c r="F674" s="242" t="s">
        <v>91</v>
      </c>
      <c r="G674" s="240"/>
      <c r="H674" s="243">
        <v>237</v>
      </c>
      <c r="I674" s="244"/>
      <c r="J674" s="240"/>
      <c r="K674" s="240"/>
      <c r="L674" s="245"/>
      <c r="M674" s="246"/>
      <c r="N674" s="247"/>
      <c r="O674" s="247"/>
      <c r="P674" s="247"/>
      <c r="Q674" s="247"/>
      <c r="R674" s="247"/>
      <c r="S674" s="247"/>
      <c r="T674" s="248"/>
      <c r="AT674" s="249" t="s">
        <v>170</v>
      </c>
      <c r="AU674" s="249" t="s">
        <v>87</v>
      </c>
      <c r="AV674" s="12" t="s">
        <v>87</v>
      </c>
      <c r="AW674" s="12" t="s">
        <v>37</v>
      </c>
      <c r="AX674" s="12" t="s">
        <v>73</v>
      </c>
      <c r="AY674" s="249" t="s">
        <v>161</v>
      </c>
    </row>
    <row r="675" spans="2:51" s="13" customFormat="1" ht="13.5">
      <c r="B675" s="250"/>
      <c r="C675" s="251"/>
      <c r="D675" s="230" t="s">
        <v>170</v>
      </c>
      <c r="E675" s="252" t="s">
        <v>21</v>
      </c>
      <c r="F675" s="253" t="s">
        <v>173</v>
      </c>
      <c r="G675" s="251"/>
      <c r="H675" s="254">
        <v>237</v>
      </c>
      <c r="I675" s="255"/>
      <c r="J675" s="251"/>
      <c r="K675" s="251"/>
      <c r="L675" s="256"/>
      <c r="M675" s="257"/>
      <c r="N675" s="258"/>
      <c r="O675" s="258"/>
      <c r="P675" s="258"/>
      <c r="Q675" s="258"/>
      <c r="R675" s="258"/>
      <c r="S675" s="258"/>
      <c r="T675" s="259"/>
      <c r="AT675" s="260" t="s">
        <v>170</v>
      </c>
      <c r="AU675" s="260" t="s">
        <v>87</v>
      </c>
      <c r="AV675" s="13" t="s">
        <v>174</v>
      </c>
      <c r="AW675" s="13" t="s">
        <v>37</v>
      </c>
      <c r="AX675" s="13" t="s">
        <v>73</v>
      </c>
      <c r="AY675" s="260" t="s">
        <v>161</v>
      </c>
    </row>
    <row r="676" spans="2:51" s="12" customFormat="1" ht="13.5">
      <c r="B676" s="239"/>
      <c r="C676" s="240"/>
      <c r="D676" s="230" t="s">
        <v>170</v>
      </c>
      <c r="E676" s="241" t="s">
        <v>21</v>
      </c>
      <c r="F676" s="242" t="s">
        <v>115</v>
      </c>
      <c r="G676" s="240"/>
      <c r="H676" s="243">
        <v>160.8</v>
      </c>
      <c r="I676" s="244"/>
      <c r="J676" s="240"/>
      <c r="K676" s="240"/>
      <c r="L676" s="245"/>
      <c r="M676" s="246"/>
      <c r="N676" s="247"/>
      <c r="O676" s="247"/>
      <c r="P676" s="247"/>
      <c r="Q676" s="247"/>
      <c r="R676" s="247"/>
      <c r="S676" s="247"/>
      <c r="T676" s="248"/>
      <c r="AT676" s="249" t="s">
        <v>170</v>
      </c>
      <c r="AU676" s="249" t="s">
        <v>87</v>
      </c>
      <c r="AV676" s="12" t="s">
        <v>87</v>
      </c>
      <c r="AW676" s="12" t="s">
        <v>37</v>
      </c>
      <c r="AX676" s="12" t="s">
        <v>73</v>
      </c>
      <c r="AY676" s="249" t="s">
        <v>161</v>
      </c>
    </row>
    <row r="677" spans="2:51" s="13" customFormat="1" ht="13.5">
      <c r="B677" s="250"/>
      <c r="C677" s="251"/>
      <c r="D677" s="230" t="s">
        <v>170</v>
      </c>
      <c r="E677" s="252" t="s">
        <v>21</v>
      </c>
      <c r="F677" s="253" t="s">
        <v>173</v>
      </c>
      <c r="G677" s="251"/>
      <c r="H677" s="254">
        <v>160.8</v>
      </c>
      <c r="I677" s="255"/>
      <c r="J677" s="251"/>
      <c r="K677" s="251"/>
      <c r="L677" s="256"/>
      <c r="M677" s="257"/>
      <c r="N677" s="258"/>
      <c r="O677" s="258"/>
      <c r="P677" s="258"/>
      <c r="Q677" s="258"/>
      <c r="R677" s="258"/>
      <c r="S677" s="258"/>
      <c r="T677" s="259"/>
      <c r="AT677" s="260" t="s">
        <v>170</v>
      </c>
      <c r="AU677" s="260" t="s">
        <v>87</v>
      </c>
      <c r="AV677" s="13" t="s">
        <v>174</v>
      </c>
      <c r="AW677" s="13" t="s">
        <v>37</v>
      </c>
      <c r="AX677" s="13" t="s">
        <v>73</v>
      </c>
      <c r="AY677" s="260" t="s">
        <v>161</v>
      </c>
    </row>
    <row r="678" spans="2:51" s="14" customFormat="1" ht="13.5">
      <c r="B678" s="261"/>
      <c r="C678" s="262"/>
      <c r="D678" s="230" t="s">
        <v>170</v>
      </c>
      <c r="E678" s="263" t="s">
        <v>21</v>
      </c>
      <c r="F678" s="264" t="s">
        <v>176</v>
      </c>
      <c r="G678" s="262"/>
      <c r="H678" s="265">
        <v>13230.845</v>
      </c>
      <c r="I678" s="266"/>
      <c r="J678" s="262"/>
      <c r="K678" s="262"/>
      <c r="L678" s="267"/>
      <c r="M678" s="268"/>
      <c r="N678" s="269"/>
      <c r="O678" s="269"/>
      <c r="P678" s="269"/>
      <c r="Q678" s="269"/>
      <c r="R678" s="269"/>
      <c r="S678" s="269"/>
      <c r="T678" s="270"/>
      <c r="AT678" s="271" t="s">
        <v>170</v>
      </c>
      <c r="AU678" s="271" t="s">
        <v>87</v>
      </c>
      <c r="AV678" s="14" t="s">
        <v>168</v>
      </c>
      <c r="AW678" s="14" t="s">
        <v>37</v>
      </c>
      <c r="AX678" s="14" t="s">
        <v>78</v>
      </c>
      <c r="AY678" s="271" t="s">
        <v>161</v>
      </c>
    </row>
    <row r="679" spans="2:65" s="1" customFormat="1" ht="16.5" customHeight="1">
      <c r="B679" s="46"/>
      <c r="C679" s="216" t="s">
        <v>718</v>
      </c>
      <c r="D679" s="216" t="s">
        <v>163</v>
      </c>
      <c r="E679" s="217" t="s">
        <v>719</v>
      </c>
      <c r="F679" s="218" t="s">
        <v>720</v>
      </c>
      <c r="G679" s="219" t="s">
        <v>179</v>
      </c>
      <c r="H679" s="220">
        <v>3567.9</v>
      </c>
      <c r="I679" s="221"/>
      <c r="J679" s="222">
        <f>ROUND(I679*H679,2)</f>
        <v>0</v>
      </c>
      <c r="K679" s="218" t="s">
        <v>21</v>
      </c>
      <c r="L679" s="72"/>
      <c r="M679" s="223" t="s">
        <v>21</v>
      </c>
      <c r="N679" s="224" t="s">
        <v>44</v>
      </c>
      <c r="O679" s="47"/>
      <c r="P679" s="225">
        <f>O679*H679</f>
        <v>0</v>
      </c>
      <c r="Q679" s="225">
        <v>0.13455</v>
      </c>
      <c r="R679" s="225">
        <f>Q679*H679</f>
        <v>480.060945</v>
      </c>
      <c r="S679" s="225">
        <v>0</v>
      </c>
      <c r="T679" s="226">
        <f>S679*H679</f>
        <v>0</v>
      </c>
      <c r="AR679" s="24" t="s">
        <v>168</v>
      </c>
      <c r="AT679" s="24" t="s">
        <v>163</v>
      </c>
      <c r="AU679" s="24" t="s">
        <v>87</v>
      </c>
      <c r="AY679" s="24" t="s">
        <v>161</v>
      </c>
      <c r="BE679" s="227">
        <f>IF(N679="základní",J679,0)</f>
        <v>0</v>
      </c>
      <c r="BF679" s="227">
        <f>IF(N679="snížená",J679,0)</f>
        <v>0</v>
      </c>
      <c r="BG679" s="227">
        <f>IF(N679="zákl. přenesená",J679,0)</f>
        <v>0</v>
      </c>
      <c r="BH679" s="227">
        <f>IF(N679="sníž. přenesená",J679,0)</f>
        <v>0</v>
      </c>
      <c r="BI679" s="227">
        <f>IF(N679="nulová",J679,0)</f>
        <v>0</v>
      </c>
      <c r="BJ679" s="24" t="s">
        <v>78</v>
      </c>
      <c r="BK679" s="227">
        <f>ROUND(I679*H679,2)</f>
        <v>0</v>
      </c>
      <c r="BL679" s="24" t="s">
        <v>168</v>
      </c>
      <c r="BM679" s="24" t="s">
        <v>721</v>
      </c>
    </row>
    <row r="680" spans="2:47" s="1" customFormat="1" ht="13.5">
      <c r="B680" s="46"/>
      <c r="C680" s="74"/>
      <c r="D680" s="230" t="s">
        <v>522</v>
      </c>
      <c r="E680" s="74"/>
      <c r="F680" s="272" t="s">
        <v>722</v>
      </c>
      <c r="G680" s="74"/>
      <c r="H680" s="74"/>
      <c r="I680" s="187"/>
      <c r="J680" s="74"/>
      <c r="K680" s="74"/>
      <c r="L680" s="72"/>
      <c r="M680" s="273"/>
      <c r="N680" s="47"/>
      <c r="O680" s="47"/>
      <c r="P680" s="47"/>
      <c r="Q680" s="47"/>
      <c r="R680" s="47"/>
      <c r="S680" s="47"/>
      <c r="T680" s="95"/>
      <c r="AT680" s="24" t="s">
        <v>522</v>
      </c>
      <c r="AU680" s="24" t="s">
        <v>87</v>
      </c>
    </row>
    <row r="681" spans="2:51" s="11" customFormat="1" ht="13.5">
      <c r="B681" s="228"/>
      <c r="C681" s="229"/>
      <c r="D681" s="230" t="s">
        <v>170</v>
      </c>
      <c r="E681" s="231" t="s">
        <v>21</v>
      </c>
      <c r="F681" s="232" t="s">
        <v>723</v>
      </c>
      <c r="G681" s="229"/>
      <c r="H681" s="231" t="s">
        <v>21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170</v>
      </c>
      <c r="AU681" s="238" t="s">
        <v>87</v>
      </c>
      <c r="AV681" s="11" t="s">
        <v>78</v>
      </c>
      <c r="AW681" s="11" t="s">
        <v>37</v>
      </c>
      <c r="AX681" s="11" t="s">
        <v>73</v>
      </c>
      <c r="AY681" s="238" t="s">
        <v>161</v>
      </c>
    </row>
    <row r="682" spans="2:51" s="12" customFormat="1" ht="13.5">
      <c r="B682" s="239"/>
      <c r="C682" s="240"/>
      <c r="D682" s="230" t="s">
        <v>170</v>
      </c>
      <c r="E682" s="241" t="s">
        <v>21</v>
      </c>
      <c r="F682" s="242" t="s">
        <v>632</v>
      </c>
      <c r="G682" s="240"/>
      <c r="H682" s="243">
        <v>3567.9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AT682" s="249" t="s">
        <v>170</v>
      </c>
      <c r="AU682" s="249" t="s">
        <v>87</v>
      </c>
      <c r="AV682" s="12" t="s">
        <v>87</v>
      </c>
      <c r="AW682" s="12" t="s">
        <v>37</v>
      </c>
      <c r="AX682" s="12" t="s">
        <v>73</v>
      </c>
      <c r="AY682" s="249" t="s">
        <v>161</v>
      </c>
    </row>
    <row r="683" spans="2:51" s="14" customFormat="1" ht="13.5">
      <c r="B683" s="261"/>
      <c r="C683" s="262"/>
      <c r="D683" s="230" t="s">
        <v>170</v>
      </c>
      <c r="E683" s="263" t="s">
        <v>21</v>
      </c>
      <c r="F683" s="264" t="s">
        <v>176</v>
      </c>
      <c r="G683" s="262"/>
      <c r="H683" s="265">
        <v>3567.9</v>
      </c>
      <c r="I683" s="266"/>
      <c r="J683" s="262"/>
      <c r="K683" s="262"/>
      <c r="L683" s="267"/>
      <c r="M683" s="268"/>
      <c r="N683" s="269"/>
      <c r="O683" s="269"/>
      <c r="P683" s="269"/>
      <c r="Q683" s="269"/>
      <c r="R683" s="269"/>
      <c r="S683" s="269"/>
      <c r="T683" s="270"/>
      <c r="AT683" s="271" t="s">
        <v>170</v>
      </c>
      <c r="AU683" s="271" t="s">
        <v>87</v>
      </c>
      <c r="AV683" s="14" t="s">
        <v>168</v>
      </c>
      <c r="AW683" s="14" t="s">
        <v>37</v>
      </c>
      <c r="AX683" s="14" t="s">
        <v>78</v>
      </c>
      <c r="AY683" s="271" t="s">
        <v>161</v>
      </c>
    </row>
    <row r="684" spans="2:65" s="1" customFormat="1" ht="16.5" customHeight="1">
      <c r="B684" s="46"/>
      <c r="C684" s="216" t="s">
        <v>724</v>
      </c>
      <c r="D684" s="216" t="s">
        <v>163</v>
      </c>
      <c r="E684" s="217" t="s">
        <v>725</v>
      </c>
      <c r="F684" s="218" t="s">
        <v>726</v>
      </c>
      <c r="G684" s="219" t="s">
        <v>179</v>
      </c>
      <c r="H684" s="220">
        <v>4587.3</v>
      </c>
      <c r="I684" s="221"/>
      <c r="J684" s="222">
        <f>ROUND(I684*H684,2)</f>
        <v>0</v>
      </c>
      <c r="K684" s="218" t="s">
        <v>21</v>
      </c>
      <c r="L684" s="72"/>
      <c r="M684" s="223" t="s">
        <v>21</v>
      </c>
      <c r="N684" s="224" t="s">
        <v>44</v>
      </c>
      <c r="O684" s="47"/>
      <c r="P684" s="225">
        <f>O684*H684</f>
        <v>0</v>
      </c>
      <c r="Q684" s="225">
        <v>0.13455</v>
      </c>
      <c r="R684" s="225">
        <f>Q684*H684</f>
        <v>617.221215</v>
      </c>
      <c r="S684" s="225">
        <v>0</v>
      </c>
      <c r="T684" s="226">
        <f>S684*H684</f>
        <v>0</v>
      </c>
      <c r="AR684" s="24" t="s">
        <v>168</v>
      </c>
      <c r="AT684" s="24" t="s">
        <v>163</v>
      </c>
      <c r="AU684" s="24" t="s">
        <v>87</v>
      </c>
      <c r="AY684" s="24" t="s">
        <v>161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24" t="s">
        <v>78</v>
      </c>
      <c r="BK684" s="227">
        <f>ROUND(I684*H684,2)</f>
        <v>0</v>
      </c>
      <c r="BL684" s="24" t="s">
        <v>168</v>
      </c>
      <c r="BM684" s="24" t="s">
        <v>727</v>
      </c>
    </row>
    <row r="685" spans="2:47" s="1" customFormat="1" ht="13.5">
      <c r="B685" s="46"/>
      <c r="C685" s="74"/>
      <c r="D685" s="230" t="s">
        <v>522</v>
      </c>
      <c r="E685" s="74"/>
      <c r="F685" s="272" t="s">
        <v>722</v>
      </c>
      <c r="G685" s="74"/>
      <c r="H685" s="74"/>
      <c r="I685" s="187"/>
      <c r="J685" s="74"/>
      <c r="K685" s="74"/>
      <c r="L685" s="72"/>
      <c r="M685" s="273"/>
      <c r="N685" s="47"/>
      <c r="O685" s="47"/>
      <c r="P685" s="47"/>
      <c r="Q685" s="47"/>
      <c r="R685" s="47"/>
      <c r="S685" s="47"/>
      <c r="T685" s="95"/>
      <c r="AT685" s="24" t="s">
        <v>522</v>
      </c>
      <c r="AU685" s="24" t="s">
        <v>87</v>
      </c>
    </row>
    <row r="686" spans="2:51" s="11" customFormat="1" ht="13.5">
      <c r="B686" s="228"/>
      <c r="C686" s="229"/>
      <c r="D686" s="230" t="s">
        <v>170</v>
      </c>
      <c r="E686" s="231" t="s">
        <v>21</v>
      </c>
      <c r="F686" s="232" t="s">
        <v>728</v>
      </c>
      <c r="G686" s="229"/>
      <c r="H686" s="231" t="s">
        <v>21</v>
      </c>
      <c r="I686" s="233"/>
      <c r="J686" s="229"/>
      <c r="K686" s="229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170</v>
      </c>
      <c r="AU686" s="238" t="s">
        <v>87</v>
      </c>
      <c r="AV686" s="11" t="s">
        <v>78</v>
      </c>
      <c r="AW686" s="11" t="s">
        <v>37</v>
      </c>
      <c r="AX686" s="11" t="s">
        <v>73</v>
      </c>
      <c r="AY686" s="238" t="s">
        <v>161</v>
      </c>
    </row>
    <row r="687" spans="2:51" s="12" customFormat="1" ht="13.5">
      <c r="B687" s="239"/>
      <c r="C687" s="240"/>
      <c r="D687" s="230" t="s">
        <v>170</v>
      </c>
      <c r="E687" s="241" t="s">
        <v>21</v>
      </c>
      <c r="F687" s="242" t="s">
        <v>729</v>
      </c>
      <c r="G687" s="240"/>
      <c r="H687" s="243">
        <v>4587.3</v>
      </c>
      <c r="I687" s="244"/>
      <c r="J687" s="240"/>
      <c r="K687" s="240"/>
      <c r="L687" s="245"/>
      <c r="M687" s="246"/>
      <c r="N687" s="247"/>
      <c r="O687" s="247"/>
      <c r="P687" s="247"/>
      <c r="Q687" s="247"/>
      <c r="R687" s="247"/>
      <c r="S687" s="247"/>
      <c r="T687" s="248"/>
      <c r="AT687" s="249" t="s">
        <v>170</v>
      </c>
      <c r="AU687" s="249" t="s">
        <v>87</v>
      </c>
      <c r="AV687" s="12" t="s">
        <v>87</v>
      </c>
      <c r="AW687" s="12" t="s">
        <v>37</v>
      </c>
      <c r="AX687" s="12" t="s">
        <v>73</v>
      </c>
      <c r="AY687" s="249" t="s">
        <v>161</v>
      </c>
    </row>
    <row r="688" spans="2:51" s="14" customFormat="1" ht="13.5">
      <c r="B688" s="261"/>
      <c r="C688" s="262"/>
      <c r="D688" s="230" t="s">
        <v>170</v>
      </c>
      <c r="E688" s="263" t="s">
        <v>21</v>
      </c>
      <c r="F688" s="264" t="s">
        <v>176</v>
      </c>
      <c r="G688" s="262"/>
      <c r="H688" s="265">
        <v>4587.3</v>
      </c>
      <c r="I688" s="266"/>
      <c r="J688" s="262"/>
      <c r="K688" s="262"/>
      <c r="L688" s="267"/>
      <c r="M688" s="268"/>
      <c r="N688" s="269"/>
      <c r="O688" s="269"/>
      <c r="P688" s="269"/>
      <c r="Q688" s="269"/>
      <c r="R688" s="269"/>
      <c r="S688" s="269"/>
      <c r="T688" s="270"/>
      <c r="AT688" s="271" t="s">
        <v>170</v>
      </c>
      <c r="AU688" s="271" t="s">
        <v>87</v>
      </c>
      <c r="AV688" s="14" t="s">
        <v>168</v>
      </c>
      <c r="AW688" s="14" t="s">
        <v>37</v>
      </c>
      <c r="AX688" s="14" t="s">
        <v>78</v>
      </c>
      <c r="AY688" s="271" t="s">
        <v>161</v>
      </c>
    </row>
    <row r="689" spans="2:65" s="1" customFormat="1" ht="16.5" customHeight="1">
      <c r="B689" s="46"/>
      <c r="C689" s="216" t="s">
        <v>730</v>
      </c>
      <c r="D689" s="216" t="s">
        <v>163</v>
      </c>
      <c r="E689" s="217" t="s">
        <v>731</v>
      </c>
      <c r="F689" s="218" t="s">
        <v>732</v>
      </c>
      <c r="G689" s="219" t="s">
        <v>179</v>
      </c>
      <c r="H689" s="220">
        <v>4757.2</v>
      </c>
      <c r="I689" s="221"/>
      <c r="J689" s="222">
        <f>ROUND(I689*H689,2)</f>
        <v>0</v>
      </c>
      <c r="K689" s="218" t="s">
        <v>21</v>
      </c>
      <c r="L689" s="72"/>
      <c r="M689" s="223" t="s">
        <v>21</v>
      </c>
      <c r="N689" s="224" t="s">
        <v>44</v>
      </c>
      <c r="O689" s="47"/>
      <c r="P689" s="225">
        <f>O689*H689</f>
        <v>0</v>
      </c>
      <c r="Q689" s="225">
        <v>0.18907</v>
      </c>
      <c r="R689" s="225">
        <f>Q689*H689</f>
        <v>899.4438039999999</v>
      </c>
      <c r="S689" s="225">
        <v>0</v>
      </c>
      <c r="T689" s="226">
        <f>S689*H689</f>
        <v>0</v>
      </c>
      <c r="AR689" s="24" t="s">
        <v>168</v>
      </c>
      <c r="AT689" s="24" t="s">
        <v>163</v>
      </c>
      <c r="AU689" s="24" t="s">
        <v>87</v>
      </c>
      <c r="AY689" s="24" t="s">
        <v>161</v>
      </c>
      <c r="BE689" s="227">
        <f>IF(N689="základní",J689,0)</f>
        <v>0</v>
      </c>
      <c r="BF689" s="227">
        <f>IF(N689="snížená",J689,0)</f>
        <v>0</v>
      </c>
      <c r="BG689" s="227">
        <f>IF(N689="zákl. přenesená",J689,0)</f>
        <v>0</v>
      </c>
      <c r="BH689" s="227">
        <f>IF(N689="sníž. přenesená",J689,0)</f>
        <v>0</v>
      </c>
      <c r="BI689" s="227">
        <f>IF(N689="nulová",J689,0)</f>
        <v>0</v>
      </c>
      <c r="BJ689" s="24" t="s">
        <v>78</v>
      </c>
      <c r="BK689" s="227">
        <f>ROUND(I689*H689,2)</f>
        <v>0</v>
      </c>
      <c r="BL689" s="24" t="s">
        <v>168</v>
      </c>
      <c r="BM689" s="24" t="s">
        <v>733</v>
      </c>
    </row>
    <row r="690" spans="2:47" s="1" customFormat="1" ht="13.5">
      <c r="B690" s="46"/>
      <c r="C690" s="74"/>
      <c r="D690" s="230" t="s">
        <v>522</v>
      </c>
      <c r="E690" s="74"/>
      <c r="F690" s="272" t="s">
        <v>722</v>
      </c>
      <c r="G690" s="74"/>
      <c r="H690" s="74"/>
      <c r="I690" s="187"/>
      <c r="J690" s="74"/>
      <c r="K690" s="74"/>
      <c r="L690" s="72"/>
      <c r="M690" s="273"/>
      <c r="N690" s="47"/>
      <c r="O690" s="47"/>
      <c r="P690" s="47"/>
      <c r="Q690" s="47"/>
      <c r="R690" s="47"/>
      <c r="S690" s="47"/>
      <c r="T690" s="95"/>
      <c r="AT690" s="24" t="s">
        <v>522</v>
      </c>
      <c r="AU690" s="24" t="s">
        <v>87</v>
      </c>
    </row>
    <row r="691" spans="2:51" s="11" customFormat="1" ht="13.5">
      <c r="B691" s="228"/>
      <c r="C691" s="229"/>
      <c r="D691" s="230" t="s">
        <v>170</v>
      </c>
      <c r="E691" s="231" t="s">
        <v>21</v>
      </c>
      <c r="F691" s="232" t="s">
        <v>734</v>
      </c>
      <c r="G691" s="229"/>
      <c r="H691" s="231" t="s">
        <v>21</v>
      </c>
      <c r="I691" s="233"/>
      <c r="J691" s="229"/>
      <c r="K691" s="229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170</v>
      </c>
      <c r="AU691" s="238" t="s">
        <v>87</v>
      </c>
      <c r="AV691" s="11" t="s">
        <v>78</v>
      </c>
      <c r="AW691" s="11" t="s">
        <v>37</v>
      </c>
      <c r="AX691" s="11" t="s">
        <v>73</v>
      </c>
      <c r="AY691" s="238" t="s">
        <v>161</v>
      </c>
    </row>
    <row r="692" spans="2:51" s="12" customFormat="1" ht="13.5">
      <c r="B692" s="239"/>
      <c r="C692" s="240"/>
      <c r="D692" s="230" t="s">
        <v>170</v>
      </c>
      <c r="E692" s="241" t="s">
        <v>21</v>
      </c>
      <c r="F692" s="242" t="s">
        <v>735</v>
      </c>
      <c r="G692" s="240"/>
      <c r="H692" s="243">
        <v>4757.2</v>
      </c>
      <c r="I692" s="244"/>
      <c r="J692" s="240"/>
      <c r="K692" s="240"/>
      <c r="L692" s="245"/>
      <c r="M692" s="246"/>
      <c r="N692" s="247"/>
      <c r="O692" s="247"/>
      <c r="P692" s="247"/>
      <c r="Q692" s="247"/>
      <c r="R692" s="247"/>
      <c r="S692" s="247"/>
      <c r="T692" s="248"/>
      <c r="AT692" s="249" t="s">
        <v>170</v>
      </c>
      <c r="AU692" s="249" t="s">
        <v>87</v>
      </c>
      <c r="AV692" s="12" t="s">
        <v>87</v>
      </c>
      <c r="AW692" s="12" t="s">
        <v>37</v>
      </c>
      <c r="AX692" s="12" t="s">
        <v>73</v>
      </c>
      <c r="AY692" s="249" t="s">
        <v>161</v>
      </c>
    </row>
    <row r="693" spans="2:51" s="14" customFormat="1" ht="13.5">
      <c r="B693" s="261"/>
      <c r="C693" s="262"/>
      <c r="D693" s="230" t="s">
        <v>170</v>
      </c>
      <c r="E693" s="263" t="s">
        <v>21</v>
      </c>
      <c r="F693" s="264" t="s">
        <v>176</v>
      </c>
      <c r="G693" s="262"/>
      <c r="H693" s="265">
        <v>4757.2</v>
      </c>
      <c r="I693" s="266"/>
      <c r="J693" s="262"/>
      <c r="K693" s="262"/>
      <c r="L693" s="267"/>
      <c r="M693" s="268"/>
      <c r="N693" s="269"/>
      <c r="O693" s="269"/>
      <c r="P693" s="269"/>
      <c r="Q693" s="269"/>
      <c r="R693" s="269"/>
      <c r="S693" s="269"/>
      <c r="T693" s="270"/>
      <c r="AT693" s="271" t="s">
        <v>170</v>
      </c>
      <c r="AU693" s="271" t="s">
        <v>87</v>
      </c>
      <c r="AV693" s="14" t="s">
        <v>168</v>
      </c>
      <c r="AW693" s="14" t="s">
        <v>37</v>
      </c>
      <c r="AX693" s="14" t="s">
        <v>78</v>
      </c>
      <c r="AY693" s="271" t="s">
        <v>161</v>
      </c>
    </row>
    <row r="694" spans="2:63" s="10" customFormat="1" ht="29.85" customHeight="1">
      <c r="B694" s="200"/>
      <c r="C694" s="201"/>
      <c r="D694" s="202" t="s">
        <v>72</v>
      </c>
      <c r="E694" s="214" t="s">
        <v>212</v>
      </c>
      <c r="F694" s="214" t="s">
        <v>736</v>
      </c>
      <c r="G694" s="201"/>
      <c r="H694" s="201"/>
      <c r="I694" s="204"/>
      <c r="J694" s="215">
        <f>BK694</f>
        <v>0</v>
      </c>
      <c r="K694" s="201"/>
      <c r="L694" s="206"/>
      <c r="M694" s="207"/>
      <c r="N694" s="208"/>
      <c r="O694" s="208"/>
      <c r="P694" s="209">
        <f>SUM(P695:P955)</f>
        <v>0</v>
      </c>
      <c r="Q694" s="208"/>
      <c r="R694" s="209">
        <f>SUM(R695:R955)</f>
        <v>1278.9480655</v>
      </c>
      <c r="S694" s="208"/>
      <c r="T694" s="210">
        <f>SUM(T695:T955)</f>
        <v>116.16500000000002</v>
      </c>
      <c r="AR694" s="211" t="s">
        <v>78</v>
      </c>
      <c r="AT694" s="212" t="s">
        <v>72</v>
      </c>
      <c r="AU694" s="212" t="s">
        <v>78</v>
      </c>
      <c r="AY694" s="211" t="s">
        <v>161</v>
      </c>
      <c r="BK694" s="213">
        <f>SUM(BK695:BK955)</f>
        <v>0</v>
      </c>
    </row>
    <row r="695" spans="2:65" s="1" customFormat="1" ht="25.5" customHeight="1">
      <c r="B695" s="46"/>
      <c r="C695" s="216" t="s">
        <v>737</v>
      </c>
      <c r="D695" s="216" t="s">
        <v>163</v>
      </c>
      <c r="E695" s="217" t="s">
        <v>738</v>
      </c>
      <c r="F695" s="218" t="s">
        <v>739</v>
      </c>
      <c r="G695" s="219" t="s">
        <v>520</v>
      </c>
      <c r="H695" s="220">
        <v>30</v>
      </c>
      <c r="I695" s="221"/>
      <c r="J695" s="222">
        <f>ROUND(I695*H695,2)</f>
        <v>0</v>
      </c>
      <c r="K695" s="218" t="s">
        <v>180</v>
      </c>
      <c r="L695" s="72"/>
      <c r="M695" s="223" t="s">
        <v>21</v>
      </c>
      <c r="N695" s="224" t="s">
        <v>44</v>
      </c>
      <c r="O695" s="47"/>
      <c r="P695" s="225">
        <f>O695*H695</f>
        <v>0</v>
      </c>
      <c r="Q695" s="225">
        <v>0.0283</v>
      </c>
      <c r="R695" s="225">
        <f>Q695*H695</f>
        <v>0.849</v>
      </c>
      <c r="S695" s="225">
        <v>0</v>
      </c>
      <c r="T695" s="226">
        <f>S695*H695</f>
        <v>0</v>
      </c>
      <c r="AR695" s="24" t="s">
        <v>168</v>
      </c>
      <c r="AT695" s="24" t="s">
        <v>163</v>
      </c>
      <c r="AU695" s="24" t="s">
        <v>87</v>
      </c>
      <c r="AY695" s="24" t="s">
        <v>161</v>
      </c>
      <c r="BE695" s="227">
        <f>IF(N695="základní",J695,0)</f>
        <v>0</v>
      </c>
      <c r="BF695" s="227">
        <f>IF(N695="snížená",J695,0)</f>
        <v>0</v>
      </c>
      <c r="BG695" s="227">
        <f>IF(N695="zákl. přenesená",J695,0)</f>
        <v>0</v>
      </c>
      <c r="BH695" s="227">
        <f>IF(N695="sníž. přenesená",J695,0)</f>
        <v>0</v>
      </c>
      <c r="BI695" s="227">
        <f>IF(N695="nulová",J695,0)</f>
        <v>0</v>
      </c>
      <c r="BJ695" s="24" t="s">
        <v>78</v>
      </c>
      <c r="BK695" s="227">
        <f>ROUND(I695*H695,2)</f>
        <v>0</v>
      </c>
      <c r="BL695" s="24" t="s">
        <v>168</v>
      </c>
      <c r="BM695" s="24" t="s">
        <v>740</v>
      </c>
    </row>
    <row r="696" spans="2:51" s="11" customFormat="1" ht="13.5">
      <c r="B696" s="228"/>
      <c r="C696" s="229"/>
      <c r="D696" s="230" t="s">
        <v>170</v>
      </c>
      <c r="E696" s="231" t="s">
        <v>21</v>
      </c>
      <c r="F696" s="232" t="s">
        <v>741</v>
      </c>
      <c r="G696" s="229"/>
      <c r="H696" s="231" t="s">
        <v>21</v>
      </c>
      <c r="I696" s="233"/>
      <c r="J696" s="229"/>
      <c r="K696" s="229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170</v>
      </c>
      <c r="AU696" s="238" t="s">
        <v>87</v>
      </c>
      <c r="AV696" s="11" t="s">
        <v>78</v>
      </c>
      <c r="AW696" s="11" t="s">
        <v>37</v>
      </c>
      <c r="AX696" s="11" t="s">
        <v>73</v>
      </c>
      <c r="AY696" s="238" t="s">
        <v>161</v>
      </c>
    </row>
    <row r="697" spans="2:51" s="12" customFormat="1" ht="13.5">
      <c r="B697" s="239"/>
      <c r="C697" s="240"/>
      <c r="D697" s="230" t="s">
        <v>170</v>
      </c>
      <c r="E697" s="241" t="s">
        <v>21</v>
      </c>
      <c r="F697" s="242" t="s">
        <v>742</v>
      </c>
      <c r="G697" s="240"/>
      <c r="H697" s="243">
        <v>30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AT697" s="249" t="s">
        <v>170</v>
      </c>
      <c r="AU697" s="249" t="s">
        <v>87</v>
      </c>
      <c r="AV697" s="12" t="s">
        <v>87</v>
      </c>
      <c r="AW697" s="12" t="s">
        <v>37</v>
      </c>
      <c r="AX697" s="12" t="s">
        <v>73</v>
      </c>
      <c r="AY697" s="249" t="s">
        <v>161</v>
      </c>
    </row>
    <row r="698" spans="2:51" s="14" customFormat="1" ht="13.5">
      <c r="B698" s="261"/>
      <c r="C698" s="262"/>
      <c r="D698" s="230" t="s">
        <v>170</v>
      </c>
      <c r="E698" s="263" t="s">
        <v>21</v>
      </c>
      <c r="F698" s="264" t="s">
        <v>176</v>
      </c>
      <c r="G698" s="262"/>
      <c r="H698" s="265">
        <v>30</v>
      </c>
      <c r="I698" s="266"/>
      <c r="J698" s="262"/>
      <c r="K698" s="262"/>
      <c r="L698" s="267"/>
      <c r="M698" s="268"/>
      <c r="N698" s="269"/>
      <c r="O698" s="269"/>
      <c r="P698" s="269"/>
      <c r="Q698" s="269"/>
      <c r="R698" s="269"/>
      <c r="S698" s="269"/>
      <c r="T698" s="270"/>
      <c r="AT698" s="271" t="s">
        <v>170</v>
      </c>
      <c r="AU698" s="271" t="s">
        <v>87</v>
      </c>
      <c r="AV698" s="14" t="s">
        <v>168</v>
      </c>
      <c r="AW698" s="14" t="s">
        <v>37</v>
      </c>
      <c r="AX698" s="14" t="s">
        <v>78</v>
      </c>
      <c r="AY698" s="271" t="s">
        <v>161</v>
      </c>
    </row>
    <row r="699" spans="2:65" s="1" customFormat="1" ht="25.5" customHeight="1">
      <c r="B699" s="46"/>
      <c r="C699" s="216" t="s">
        <v>743</v>
      </c>
      <c r="D699" s="216" t="s">
        <v>163</v>
      </c>
      <c r="E699" s="217" t="s">
        <v>744</v>
      </c>
      <c r="F699" s="218" t="s">
        <v>745</v>
      </c>
      <c r="G699" s="219" t="s">
        <v>520</v>
      </c>
      <c r="H699" s="220">
        <v>4</v>
      </c>
      <c r="I699" s="221"/>
      <c r="J699" s="222">
        <f>ROUND(I699*H699,2)</f>
        <v>0</v>
      </c>
      <c r="K699" s="218" t="s">
        <v>180</v>
      </c>
      <c r="L699" s="72"/>
      <c r="M699" s="223" t="s">
        <v>21</v>
      </c>
      <c r="N699" s="224" t="s">
        <v>44</v>
      </c>
      <c r="O699" s="47"/>
      <c r="P699" s="225">
        <f>O699*H699</f>
        <v>0</v>
      </c>
      <c r="Q699" s="225">
        <v>0.0396</v>
      </c>
      <c r="R699" s="225">
        <f>Q699*H699</f>
        <v>0.1584</v>
      </c>
      <c r="S699" s="225">
        <v>0</v>
      </c>
      <c r="T699" s="226">
        <f>S699*H699</f>
        <v>0</v>
      </c>
      <c r="AR699" s="24" t="s">
        <v>168</v>
      </c>
      <c r="AT699" s="24" t="s">
        <v>163</v>
      </c>
      <c r="AU699" s="24" t="s">
        <v>87</v>
      </c>
      <c r="AY699" s="24" t="s">
        <v>161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24" t="s">
        <v>78</v>
      </c>
      <c r="BK699" s="227">
        <f>ROUND(I699*H699,2)</f>
        <v>0</v>
      </c>
      <c r="BL699" s="24" t="s">
        <v>168</v>
      </c>
      <c r="BM699" s="24" t="s">
        <v>746</v>
      </c>
    </row>
    <row r="700" spans="2:51" s="11" customFormat="1" ht="13.5">
      <c r="B700" s="228"/>
      <c r="C700" s="229"/>
      <c r="D700" s="230" t="s">
        <v>170</v>
      </c>
      <c r="E700" s="231" t="s">
        <v>21</v>
      </c>
      <c r="F700" s="232" t="s">
        <v>747</v>
      </c>
      <c r="G700" s="229"/>
      <c r="H700" s="231" t="s">
        <v>21</v>
      </c>
      <c r="I700" s="233"/>
      <c r="J700" s="229"/>
      <c r="K700" s="229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170</v>
      </c>
      <c r="AU700" s="238" t="s">
        <v>87</v>
      </c>
      <c r="AV700" s="11" t="s">
        <v>78</v>
      </c>
      <c r="AW700" s="11" t="s">
        <v>37</v>
      </c>
      <c r="AX700" s="11" t="s">
        <v>73</v>
      </c>
      <c r="AY700" s="238" t="s">
        <v>161</v>
      </c>
    </row>
    <row r="701" spans="2:51" s="12" customFormat="1" ht="13.5">
      <c r="B701" s="239"/>
      <c r="C701" s="240"/>
      <c r="D701" s="230" t="s">
        <v>170</v>
      </c>
      <c r="E701" s="241" t="s">
        <v>21</v>
      </c>
      <c r="F701" s="242" t="s">
        <v>748</v>
      </c>
      <c r="G701" s="240"/>
      <c r="H701" s="243">
        <v>4</v>
      </c>
      <c r="I701" s="244"/>
      <c r="J701" s="240"/>
      <c r="K701" s="240"/>
      <c r="L701" s="245"/>
      <c r="M701" s="246"/>
      <c r="N701" s="247"/>
      <c r="O701" s="247"/>
      <c r="P701" s="247"/>
      <c r="Q701" s="247"/>
      <c r="R701" s="247"/>
      <c r="S701" s="247"/>
      <c r="T701" s="248"/>
      <c r="AT701" s="249" t="s">
        <v>170</v>
      </c>
      <c r="AU701" s="249" t="s">
        <v>87</v>
      </c>
      <c r="AV701" s="12" t="s">
        <v>87</v>
      </c>
      <c r="AW701" s="12" t="s">
        <v>37</v>
      </c>
      <c r="AX701" s="12" t="s">
        <v>73</v>
      </c>
      <c r="AY701" s="249" t="s">
        <v>161</v>
      </c>
    </row>
    <row r="702" spans="2:51" s="14" customFormat="1" ht="13.5">
      <c r="B702" s="261"/>
      <c r="C702" s="262"/>
      <c r="D702" s="230" t="s">
        <v>170</v>
      </c>
      <c r="E702" s="263" t="s">
        <v>21</v>
      </c>
      <c r="F702" s="264" t="s">
        <v>176</v>
      </c>
      <c r="G702" s="262"/>
      <c r="H702" s="265">
        <v>4</v>
      </c>
      <c r="I702" s="266"/>
      <c r="J702" s="262"/>
      <c r="K702" s="262"/>
      <c r="L702" s="267"/>
      <c r="M702" s="268"/>
      <c r="N702" s="269"/>
      <c r="O702" s="269"/>
      <c r="P702" s="269"/>
      <c r="Q702" s="269"/>
      <c r="R702" s="269"/>
      <c r="S702" s="269"/>
      <c r="T702" s="270"/>
      <c r="AT702" s="271" t="s">
        <v>170</v>
      </c>
      <c r="AU702" s="271" t="s">
        <v>87</v>
      </c>
      <c r="AV702" s="14" t="s">
        <v>168</v>
      </c>
      <c r="AW702" s="14" t="s">
        <v>37</v>
      </c>
      <c r="AX702" s="14" t="s">
        <v>78</v>
      </c>
      <c r="AY702" s="271" t="s">
        <v>161</v>
      </c>
    </row>
    <row r="703" spans="2:65" s="1" customFormat="1" ht="16.5" customHeight="1">
      <c r="B703" s="46"/>
      <c r="C703" s="216" t="s">
        <v>749</v>
      </c>
      <c r="D703" s="216" t="s">
        <v>163</v>
      </c>
      <c r="E703" s="217" t="s">
        <v>750</v>
      </c>
      <c r="F703" s="218" t="s">
        <v>751</v>
      </c>
      <c r="G703" s="219" t="s">
        <v>185</v>
      </c>
      <c r="H703" s="220">
        <v>4</v>
      </c>
      <c r="I703" s="221"/>
      <c r="J703" s="222">
        <f>ROUND(I703*H703,2)</f>
        <v>0</v>
      </c>
      <c r="K703" s="218" t="s">
        <v>752</v>
      </c>
      <c r="L703" s="72"/>
      <c r="M703" s="223" t="s">
        <v>21</v>
      </c>
      <c r="N703" s="224" t="s">
        <v>44</v>
      </c>
      <c r="O703" s="47"/>
      <c r="P703" s="225">
        <f>O703*H703</f>
        <v>0</v>
      </c>
      <c r="Q703" s="225">
        <v>0</v>
      </c>
      <c r="R703" s="225">
        <f>Q703*H703</f>
        <v>0</v>
      </c>
      <c r="S703" s="225">
        <v>0</v>
      </c>
      <c r="T703" s="226">
        <f>S703*H703</f>
        <v>0</v>
      </c>
      <c r="AR703" s="24" t="s">
        <v>168</v>
      </c>
      <c r="AT703" s="24" t="s">
        <v>163</v>
      </c>
      <c r="AU703" s="24" t="s">
        <v>87</v>
      </c>
      <c r="AY703" s="24" t="s">
        <v>161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24" t="s">
        <v>78</v>
      </c>
      <c r="BK703" s="227">
        <f>ROUND(I703*H703,2)</f>
        <v>0</v>
      </c>
      <c r="BL703" s="24" t="s">
        <v>168</v>
      </c>
      <c r="BM703" s="24" t="s">
        <v>753</v>
      </c>
    </row>
    <row r="704" spans="2:51" s="11" customFormat="1" ht="13.5">
      <c r="B704" s="228"/>
      <c r="C704" s="229"/>
      <c r="D704" s="230" t="s">
        <v>170</v>
      </c>
      <c r="E704" s="231" t="s">
        <v>21</v>
      </c>
      <c r="F704" s="232" t="s">
        <v>754</v>
      </c>
      <c r="G704" s="229"/>
      <c r="H704" s="231" t="s">
        <v>21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170</v>
      </c>
      <c r="AU704" s="238" t="s">
        <v>87</v>
      </c>
      <c r="AV704" s="11" t="s">
        <v>78</v>
      </c>
      <c r="AW704" s="11" t="s">
        <v>37</v>
      </c>
      <c r="AX704" s="11" t="s">
        <v>73</v>
      </c>
      <c r="AY704" s="238" t="s">
        <v>161</v>
      </c>
    </row>
    <row r="705" spans="2:51" s="12" customFormat="1" ht="13.5">
      <c r="B705" s="239"/>
      <c r="C705" s="240"/>
      <c r="D705" s="230" t="s">
        <v>170</v>
      </c>
      <c r="E705" s="241" t="s">
        <v>21</v>
      </c>
      <c r="F705" s="242" t="s">
        <v>168</v>
      </c>
      <c r="G705" s="240"/>
      <c r="H705" s="243">
        <v>4</v>
      </c>
      <c r="I705" s="244"/>
      <c r="J705" s="240"/>
      <c r="K705" s="240"/>
      <c r="L705" s="245"/>
      <c r="M705" s="246"/>
      <c r="N705" s="247"/>
      <c r="O705" s="247"/>
      <c r="P705" s="247"/>
      <c r="Q705" s="247"/>
      <c r="R705" s="247"/>
      <c r="S705" s="247"/>
      <c r="T705" s="248"/>
      <c r="AT705" s="249" t="s">
        <v>170</v>
      </c>
      <c r="AU705" s="249" t="s">
        <v>87</v>
      </c>
      <c r="AV705" s="12" t="s">
        <v>87</v>
      </c>
      <c r="AW705" s="12" t="s">
        <v>37</v>
      </c>
      <c r="AX705" s="12" t="s">
        <v>73</v>
      </c>
      <c r="AY705" s="249" t="s">
        <v>161</v>
      </c>
    </row>
    <row r="706" spans="2:51" s="14" customFormat="1" ht="13.5">
      <c r="B706" s="261"/>
      <c r="C706" s="262"/>
      <c r="D706" s="230" t="s">
        <v>170</v>
      </c>
      <c r="E706" s="263" t="s">
        <v>21</v>
      </c>
      <c r="F706" s="264" t="s">
        <v>176</v>
      </c>
      <c r="G706" s="262"/>
      <c r="H706" s="265">
        <v>4</v>
      </c>
      <c r="I706" s="266"/>
      <c r="J706" s="262"/>
      <c r="K706" s="262"/>
      <c r="L706" s="267"/>
      <c r="M706" s="268"/>
      <c r="N706" s="269"/>
      <c r="O706" s="269"/>
      <c r="P706" s="269"/>
      <c r="Q706" s="269"/>
      <c r="R706" s="269"/>
      <c r="S706" s="269"/>
      <c r="T706" s="270"/>
      <c r="AT706" s="271" t="s">
        <v>170</v>
      </c>
      <c r="AU706" s="271" t="s">
        <v>87</v>
      </c>
      <c r="AV706" s="14" t="s">
        <v>168</v>
      </c>
      <c r="AW706" s="14" t="s">
        <v>37</v>
      </c>
      <c r="AX706" s="14" t="s">
        <v>78</v>
      </c>
      <c r="AY706" s="271" t="s">
        <v>161</v>
      </c>
    </row>
    <row r="707" spans="2:65" s="1" customFormat="1" ht="16.5" customHeight="1">
      <c r="B707" s="46"/>
      <c r="C707" s="274" t="s">
        <v>755</v>
      </c>
      <c r="D707" s="274" t="s">
        <v>583</v>
      </c>
      <c r="E707" s="275" t="s">
        <v>756</v>
      </c>
      <c r="F707" s="276" t="s">
        <v>757</v>
      </c>
      <c r="G707" s="277" t="s">
        <v>185</v>
      </c>
      <c r="H707" s="278">
        <v>4</v>
      </c>
      <c r="I707" s="279"/>
      <c r="J707" s="280">
        <f>ROUND(I707*H707,2)</f>
        <v>0</v>
      </c>
      <c r="K707" s="276" t="s">
        <v>752</v>
      </c>
      <c r="L707" s="281"/>
      <c r="M707" s="282" t="s">
        <v>21</v>
      </c>
      <c r="N707" s="283" t="s">
        <v>44</v>
      </c>
      <c r="O707" s="47"/>
      <c r="P707" s="225">
        <f>O707*H707</f>
        <v>0</v>
      </c>
      <c r="Q707" s="225">
        <v>0.00145</v>
      </c>
      <c r="R707" s="225">
        <f>Q707*H707</f>
        <v>0.0058</v>
      </c>
      <c r="S707" s="225">
        <v>0</v>
      </c>
      <c r="T707" s="226">
        <f>S707*H707</f>
        <v>0</v>
      </c>
      <c r="AR707" s="24" t="s">
        <v>205</v>
      </c>
      <c r="AT707" s="24" t="s">
        <v>583</v>
      </c>
      <c r="AU707" s="24" t="s">
        <v>87</v>
      </c>
      <c r="AY707" s="24" t="s">
        <v>161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24" t="s">
        <v>78</v>
      </c>
      <c r="BK707" s="227">
        <f>ROUND(I707*H707,2)</f>
        <v>0</v>
      </c>
      <c r="BL707" s="24" t="s">
        <v>168</v>
      </c>
      <c r="BM707" s="24" t="s">
        <v>758</v>
      </c>
    </row>
    <row r="708" spans="2:65" s="1" customFormat="1" ht="25.5" customHeight="1">
      <c r="B708" s="46"/>
      <c r="C708" s="216" t="s">
        <v>759</v>
      </c>
      <c r="D708" s="216" t="s">
        <v>163</v>
      </c>
      <c r="E708" s="217" t="s">
        <v>760</v>
      </c>
      <c r="F708" s="218" t="s">
        <v>761</v>
      </c>
      <c r="G708" s="219" t="s">
        <v>520</v>
      </c>
      <c r="H708" s="220">
        <v>26</v>
      </c>
      <c r="I708" s="221"/>
      <c r="J708" s="222">
        <f>ROUND(I708*H708,2)</f>
        <v>0</v>
      </c>
      <c r="K708" s="218" t="s">
        <v>180</v>
      </c>
      <c r="L708" s="72"/>
      <c r="M708" s="223" t="s">
        <v>21</v>
      </c>
      <c r="N708" s="224" t="s">
        <v>44</v>
      </c>
      <c r="O708" s="47"/>
      <c r="P708" s="225">
        <f>O708*H708</f>
        <v>0</v>
      </c>
      <c r="Q708" s="225">
        <v>0</v>
      </c>
      <c r="R708" s="225">
        <f>Q708*H708</f>
        <v>0</v>
      </c>
      <c r="S708" s="225">
        <v>0</v>
      </c>
      <c r="T708" s="226">
        <f>S708*H708</f>
        <v>0</v>
      </c>
      <c r="AR708" s="24" t="s">
        <v>168</v>
      </c>
      <c r="AT708" s="24" t="s">
        <v>163</v>
      </c>
      <c r="AU708" s="24" t="s">
        <v>87</v>
      </c>
      <c r="AY708" s="24" t="s">
        <v>161</v>
      </c>
      <c r="BE708" s="227">
        <f>IF(N708="základní",J708,0)</f>
        <v>0</v>
      </c>
      <c r="BF708" s="227">
        <f>IF(N708="snížená",J708,0)</f>
        <v>0</v>
      </c>
      <c r="BG708" s="227">
        <f>IF(N708="zákl. přenesená",J708,0)</f>
        <v>0</v>
      </c>
      <c r="BH708" s="227">
        <f>IF(N708="sníž. přenesená",J708,0)</f>
        <v>0</v>
      </c>
      <c r="BI708" s="227">
        <f>IF(N708="nulová",J708,0)</f>
        <v>0</v>
      </c>
      <c r="BJ708" s="24" t="s">
        <v>78</v>
      </c>
      <c r="BK708" s="227">
        <f>ROUND(I708*H708,2)</f>
        <v>0</v>
      </c>
      <c r="BL708" s="24" t="s">
        <v>168</v>
      </c>
      <c r="BM708" s="24" t="s">
        <v>762</v>
      </c>
    </row>
    <row r="709" spans="2:51" s="12" customFormat="1" ht="13.5">
      <c r="B709" s="239"/>
      <c r="C709" s="240"/>
      <c r="D709" s="230" t="s">
        <v>170</v>
      </c>
      <c r="E709" s="241" t="s">
        <v>21</v>
      </c>
      <c r="F709" s="242" t="s">
        <v>119</v>
      </c>
      <c r="G709" s="240"/>
      <c r="H709" s="243">
        <v>26</v>
      </c>
      <c r="I709" s="244"/>
      <c r="J709" s="240"/>
      <c r="K709" s="240"/>
      <c r="L709" s="245"/>
      <c r="M709" s="246"/>
      <c r="N709" s="247"/>
      <c r="O709" s="247"/>
      <c r="P709" s="247"/>
      <c r="Q709" s="247"/>
      <c r="R709" s="247"/>
      <c r="S709" s="247"/>
      <c r="T709" s="248"/>
      <c r="AT709" s="249" t="s">
        <v>170</v>
      </c>
      <c r="AU709" s="249" t="s">
        <v>87</v>
      </c>
      <c r="AV709" s="12" t="s">
        <v>87</v>
      </c>
      <c r="AW709" s="12" t="s">
        <v>37</v>
      </c>
      <c r="AX709" s="12" t="s">
        <v>73</v>
      </c>
      <c r="AY709" s="249" t="s">
        <v>161</v>
      </c>
    </row>
    <row r="710" spans="2:51" s="14" customFormat="1" ht="13.5">
      <c r="B710" s="261"/>
      <c r="C710" s="262"/>
      <c r="D710" s="230" t="s">
        <v>170</v>
      </c>
      <c r="E710" s="263" t="s">
        <v>21</v>
      </c>
      <c r="F710" s="264" t="s">
        <v>176</v>
      </c>
      <c r="G710" s="262"/>
      <c r="H710" s="265">
        <v>26</v>
      </c>
      <c r="I710" s="266"/>
      <c r="J710" s="262"/>
      <c r="K710" s="262"/>
      <c r="L710" s="267"/>
      <c r="M710" s="268"/>
      <c r="N710" s="269"/>
      <c r="O710" s="269"/>
      <c r="P710" s="269"/>
      <c r="Q710" s="269"/>
      <c r="R710" s="269"/>
      <c r="S710" s="269"/>
      <c r="T710" s="270"/>
      <c r="AT710" s="271" t="s">
        <v>170</v>
      </c>
      <c r="AU710" s="271" t="s">
        <v>87</v>
      </c>
      <c r="AV710" s="14" t="s">
        <v>168</v>
      </c>
      <c r="AW710" s="14" t="s">
        <v>37</v>
      </c>
      <c r="AX710" s="14" t="s">
        <v>78</v>
      </c>
      <c r="AY710" s="271" t="s">
        <v>161</v>
      </c>
    </row>
    <row r="711" spans="2:65" s="1" customFormat="1" ht="38.25" customHeight="1">
      <c r="B711" s="46"/>
      <c r="C711" s="216" t="s">
        <v>763</v>
      </c>
      <c r="D711" s="216" t="s">
        <v>163</v>
      </c>
      <c r="E711" s="217" t="s">
        <v>764</v>
      </c>
      <c r="F711" s="218" t="s">
        <v>765</v>
      </c>
      <c r="G711" s="219" t="s">
        <v>520</v>
      </c>
      <c r="H711" s="220">
        <v>26</v>
      </c>
      <c r="I711" s="221"/>
      <c r="J711" s="222">
        <f>ROUND(I711*H711,2)</f>
        <v>0</v>
      </c>
      <c r="K711" s="218" t="s">
        <v>180</v>
      </c>
      <c r="L711" s="72"/>
      <c r="M711" s="223" t="s">
        <v>21</v>
      </c>
      <c r="N711" s="224" t="s">
        <v>44</v>
      </c>
      <c r="O711" s="47"/>
      <c r="P711" s="225">
        <f>O711*H711</f>
        <v>0</v>
      </c>
      <c r="Q711" s="225">
        <v>0.00017</v>
      </c>
      <c r="R711" s="225">
        <f>Q711*H711</f>
        <v>0.00442</v>
      </c>
      <c r="S711" s="225">
        <v>0</v>
      </c>
      <c r="T711" s="226">
        <f>S711*H711</f>
        <v>0</v>
      </c>
      <c r="AR711" s="24" t="s">
        <v>168</v>
      </c>
      <c r="AT711" s="24" t="s">
        <v>163</v>
      </c>
      <c r="AU711" s="24" t="s">
        <v>87</v>
      </c>
      <c r="AY711" s="24" t="s">
        <v>161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24" t="s">
        <v>78</v>
      </c>
      <c r="BK711" s="227">
        <f>ROUND(I711*H711,2)</f>
        <v>0</v>
      </c>
      <c r="BL711" s="24" t="s">
        <v>168</v>
      </c>
      <c r="BM711" s="24" t="s">
        <v>766</v>
      </c>
    </row>
    <row r="712" spans="2:51" s="12" customFormat="1" ht="13.5">
      <c r="B712" s="239"/>
      <c r="C712" s="240"/>
      <c r="D712" s="230" t="s">
        <v>170</v>
      </c>
      <c r="E712" s="241" t="s">
        <v>21</v>
      </c>
      <c r="F712" s="242" t="s">
        <v>119</v>
      </c>
      <c r="G712" s="240"/>
      <c r="H712" s="243">
        <v>26</v>
      </c>
      <c r="I712" s="244"/>
      <c r="J712" s="240"/>
      <c r="K712" s="240"/>
      <c r="L712" s="245"/>
      <c r="M712" s="246"/>
      <c r="N712" s="247"/>
      <c r="O712" s="247"/>
      <c r="P712" s="247"/>
      <c r="Q712" s="247"/>
      <c r="R712" s="247"/>
      <c r="S712" s="247"/>
      <c r="T712" s="248"/>
      <c r="AT712" s="249" t="s">
        <v>170</v>
      </c>
      <c r="AU712" s="249" t="s">
        <v>87</v>
      </c>
      <c r="AV712" s="12" t="s">
        <v>87</v>
      </c>
      <c r="AW712" s="12" t="s">
        <v>37</v>
      </c>
      <c r="AX712" s="12" t="s">
        <v>73</v>
      </c>
      <c r="AY712" s="249" t="s">
        <v>161</v>
      </c>
    </row>
    <row r="713" spans="2:51" s="14" customFormat="1" ht="13.5">
      <c r="B713" s="261"/>
      <c r="C713" s="262"/>
      <c r="D713" s="230" t="s">
        <v>170</v>
      </c>
      <c r="E713" s="263" t="s">
        <v>21</v>
      </c>
      <c r="F713" s="264" t="s">
        <v>176</v>
      </c>
      <c r="G713" s="262"/>
      <c r="H713" s="265">
        <v>26</v>
      </c>
      <c r="I713" s="266"/>
      <c r="J713" s="262"/>
      <c r="K713" s="262"/>
      <c r="L713" s="267"/>
      <c r="M713" s="268"/>
      <c r="N713" s="269"/>
      <c r="O713" s="269"/>
      <c r="P713" s="269"/>
      <c r="Q713" s="269"/>
      <c r="R713" s="269"/>
      <c r="S713" s="269"/>
      <c r="T713" s="270"/>
      <c r="AT713" s="271" t="s">
        <v>170</v>
      </c>
      <c r="AU713" s="271" t="s">
        <v>87</v>
      </c>
      <c r="AV713" s="14" t="s">
        <v>168</v>
      </c>
      <c r="AW713" s="14" t="s">
        <v>37</v>
      </c>
      <c r="AX713" s="14" t="s">
        <v>78</v>
      </c>
      <c r="AY713" s="271" t="s">
        <v>161</v>
      </c>
    </row>
    <row r="714" spans="2:65" s="1" customFormat="1" ht="25.5" customHeight="1">
      <c r="B714" s="46"/>
      <c r="C714" s="216" t="s">
        <v>767</v>
      </c>
      <c r="D714" s="216" t="s">
        <v>163</v>
      </c>
      <c r="E714" s="217" t="s">
        <v>768</v>
      </c>
      <c r="F714" s="218" t="s">
        <v>769</v>
      </c>
      <c r="G714" s="219" t="s">
        <v>520</v>
      </c>
      <c r="H714" s="220">
        <v>54</v>
      </c>
      <c r="I714" s="221"/>
      <c r="J714" s="222">
        <f>ROUND(I714*H714,2)</f>
        <v>0</v>
      </c>
      <c r="K714" s="218" t="s">
        <v>752</v>
      </c>
      <c r="L714" s="72"/>
      <c r="M714" s="223" t="s">
        <v>21</v>
      </c>
      <c r="N714" s="224" t="s">
        <v>44</v>
      </c>
      <c r="O714" s="47"/>
      <c r="P714" s="225">
        <f>O714*H714</f>
        <v>0</v>
      </c>
      <c r="Q714" s="225">
        <v>0</v>
      </c>
      <c r="R714" s="225">
        <f>Q714*H714</f>
        <v>0</v>
      </c>
      <c r="S714" s="225">
        <v>0</v>
      </c>
      <c r="T714" s="226">
        <f>S714*H714</f>
        <v>0</v>
      </c>
      <c r="AR714" s="24" t="s">
        <v>168</v>
      </c>
      <c r="AT714" s="24" t="s">
        <v>163</v>
      </c>
      <c r="AU714" s="24" t="s">
        <v>87</v>
      </c>
      <c r="AY714" s="24" t="s">
        <v>161</v>
      </c>
      <c r="BE714" s="227">
        <f>IF(N714="základní",J714,0)</f>
        <v>0</v>
      </c>
      <c r="BF714" s="227">
        <f>IF(N714="snížená",J714,0)</f>
        <v>0</v>
      </c>
      <c r="BG714" s="227">
        <f>IF(N714="zákl. přenesená",J714,0)</f>
        <v>0</v>
      </c>
      <c r="BH714" s="227">
        <f>IF(N714="sníž. přenesená",J714,0)</f>
        <v>0</v>
      </c>
      <c r="BI714" s="227">
        <f>IF(N714="nulová",J714,0)</f>
        <v>0</v>
      </c>
      <c r="BJ714" s="24" t="s">
        <v>78</v>
      </c>
      <c r="BK714" s="227">
        <f>ROUND(I714*H714,2)</f>
        <v>0</v>
      </c>
      <c r="BL714" s="24" t="s">
        <v>168</v>
      </c>
      <c r="BM714" s="24" t="s">
        <v>770</v>
      </c>
    </row>
    <row r="715" spans="2:51" s="11" customFormat="1" ht="13.5">
      <c r="B715" s="228"/>
      <c r="C715" s="229"/>
      <c r="D715" s="230" t="s">
        <v>170</v>
      </c>
      <c r="E715" s="231" t="s">
        <v>21</v>
      </c>
      <c r="F715" s="232" t="s">
        <v>771</v>
      </c>
      <c r="G715" s="229"/>
      <c r="H715" s="231" t="s">
        <v>21</v>
      </c>
      <c r="I715" s="233"/>
      <c r="J715" s="229"/>
      <c r="K715" s="229"/>
      <c r="L715" s="234"/>
      <c r="M715" s="235"/>
      <c r="N715" s="236"/>
      <c r="O715" s="236"/>
      <c r="P715" s="236"/>
      <c r="Q715" s="236"/>
      <c r="R715" s="236"/>
      <c r="S715" s="236"/>
      <c r="T715" s="237"/>
      <c r="AT715" s="238" t="s">
        <v>170</v>
      </c>
      <c r="AU715" s="238" t="s">
        <v>87</v>
      </c>
      <c r="AV715" s="11" t="s">
        <v>78</v>
      </c>
      <c r="AW715" s="11" t="s">
        <v>37</v>
      </c>
      <c r="AX715" s="11" t="s">
        <v>73</v>
      </c>
      <c r="AY715" s="238" t="s">
        <v>161</v>
      </c>
    </row>
    <row r="716" spans="2:51" s="12" customFormat="1" ht="13.5">
      <c r="B716" s="239"/>
      <c r="C716" s="240"/>
      <c r="D716" s="230" t="s">
        <v>170</v>
      </c>
      <c r="E716" s="241" t="s">
        <v>21</v>
      </c>
      <c r="F716" s="242" t="s">
        <v>537</v>
      </c>
      <c r="G716" s="240"/>
      <c r="H716" s="243">
        <v>7</v>
      </c>
      <c r="I716" s="244"/>
      <c r="J716" s="240"/>
      <c r="K716" s="240"/>
      <c r="L716" s="245"/>
      <c r="M716" s="246"/>
      <c r="N716" s="247"/>
      <c r="O716" s="247"/>
      <c r="P716" s="247"/>
      <c r="Q716" s="247"/>
      <c r="R716" s="247"/>
      <c r="S716" s="247"/>
      <c r="T716" s="248"/>
      <c r="AT716" s="249" t="s">
        <v>170</v>
      </c>
      <c r="AU716" s="249" t="s">
        <v>87</v>
      </c>
      <c r="AV716" s="12" t="s">
        <v>87</v>
      </c>
      <c r="AW716" s="12" t="s">
        <v>37</v>
      </c>
      <c r="AX716" s="12" t="s">
        <v>73</v>
      </c>
      <c r="AY716" s="249" t="s">
        <v>161</v>
      </c>
    </row>
    <row r="717" spans="2:51" s="12" customFormat="1" ht="13.5">
      <c r="B717" s="239"/>
      <c r="C717" s="240"/>
      <c r="D717" s="230" t="s">
        <v>170</v>
      </c>
      <c r="E717" s="241" t="s">
        <v>21</v>
      </c>
      <c r="F717" s="242" t="s">
        <v>538</v>
      </c>
      <c r="G717" s="240"/>
      <c r="H717" s="243">
        <v>7</v>
      </c>
      <c r="I717" s="244"/>
      <c r="J717" s="240"/>
      <c r="K717" s="240"/>
      <c r="L717" s="245"/>
      <c r="M717" s="246"/>
      <c r="N717" s="247"/>
      <c r="O717" s="247"/>
      <c r="P717" s="247"/>
      <c r="Q717" s="247"/>
      <c r="R717" s="247"/>
      <c r="S717" s="247"/>
      <c r="T717" s="248"/>
      <c r="AT717" s="249" t="s">
        <v>170</v>
      </c>
      <c r="AU717" s="249" t="s">
        <v>87</v>
      </c>
      <c r="AV717" s="12" t="s">
        <v>87</v>
      </c>
      <c r="AW717" s="12" t="s">
        <v>37</v>
      </c>
      <c r="AX717" s="12" t="s">
        <v>73</v>
      </c>
      <c r="AY717" s="249" t="s">
        <v>161</v>
      </c>
    </row>
    <row r="718" spans="2:51" s="12" customFormat="1" ht="13.5">
      <c r="B718" s="239"/>
      <c r="C718" s="240"/>
      <c r="D718" s="230" t="s">
        <v>170</v>
      </c>
      <c r="E718" s="241" t="s">
        <v>21</v>
      </c>
      <c r="F718" s="242" t="s">
        <v>539</v>
      </c>
      <c r="G718" s="240"/>
      <c r="H718" s="243">
        <v>9</v>
      </c>
      <c r="I718" s="244"/>
      <c r="J718" s="240"/>
      <c r="K718" s="240"/>
      <c r="L718" s="245"/>
      <c r="M718" s="246"/>
      <c r="N718" s="247"/>
      <c r="O718" s="247"/>
      <c r="P718" s="247"/>
      <c r="Q718" s="247"/>
      <c r="R718" s="247"/>
      <c r="S718" s="247"/>
      <c r="T718" s="248"/>
      <c r="AT718" s="249" t="s">
        <v>170</v>
      </c>
      <c r="AU718" s="249" t="s">
        <v>87</v>
      </c>
      <c r="AV718" s="12" t="s">
        <v>87</v>
      </c>
      <c r="AW718" s="12" t="s">
        <v>37</v>
      </c>
      <c r="AX718" s="12" t="s">
        <v>73</v>
      </c>
      <c r="AY718" s="249" t="s">
        <v>161</v>
      </c>
    </row>
    <row r="719" spans="2:51" s="12" customFormat="1" ht="13.5">
      <c r="B719" s="239"/>
      <c r="C719" s="240"/>
      <c r="D719" s="230" t="s">
        <v>170</v>
      </c>
      <c r="E719" s="241" t="s">
        <v>21</v>
      </c>
      <c r="F719" s="242" t="s">
        <v>540</v>
      </c>
      <c r="G719" s="240"/>
      <c r="H719" s="243">
        <v>7</v>
      </c>
      <c r="I719" s="244"/>
      <c r="J719" s="240"/>
      <c r="K719" s="240"/>
      <c r="L719" s="245"/>
      <c r="M719" s="246"/>
      <c r="N719" s="247"/>
      <c r="O719" s="247"/>
      <c r="P719" s="247"/>
      <c r="Q719" s="247"/>
      <c r="R719" s="247"/>
      <c r="S719" s="247"/>
      <c r="T719" s="248"/>
      <c r="AT719" s="249" t="s">
        <v>170</v>
      </c>
      <c r="AU719" s="249" t="s">
        <v>87</v>
      </c>
      <c r="AV719" s="12" t="s">
        <v>87</v>
      </c>
      <c r="AW719" s="12" t="s">
        <v>37</v>
      </c>
      <c r="AX719" s="12" t="s">
        <v>73</v>
      </c>
      <c r="AY719" s="249" t="s">
        <v>161</v>
      </c>
    </row>
    <row r="720" spans="2:51" s="12" customFormat="1" ht="13.5">
      <c r="B720" s="239"/>
      <c r="C720" s="240"/>
      <c r="D720" s="230" t="s">
        <v>170</v>
      </c>
      <c r="E720" s="241" t="s">
        <v>21</v>
      </c>
      <c r="F720" s="242" t="s">
        <v>541</v>
      </c>
      <c r="G720" s="240"/>
      <c r="H720" s="243">
        <v>8</v>
      </c>
      <c r="I720" s="244"/>
      <c r="J720" s="240"/>
      <c r="K720" s="240"/>
      <c r="L720" s="245"/>
      <c r="M720" s="246"/>
      <c r="N720" s="247"/>
      <c r="O720" s="247"/>
      <c r="P720" s="247"/>
      <c r="Q720" s="247"/>
      <c r="R720" s="247"/>
      <c r="S720" s="247"/>
      <c r="T720" s="248"/>
      <c r="AT720" s="249" t="s">
        <v>170</v>
      </c>
      <c r="AU720" s="249" t="s">
        <v>87</v>
      </c>
      <c r="AV720" s="12" t="s">
        <v>87</v>
      </c>
      <c r="AW720" s="12" t="s">
        <v>37</v>
      </c>
      <c r="AX720" s="12" t="s">
        <v>73</v>
      </c>
      <c r="AY720" s="249" t="s">
        <v>161</v>
      </c>
    </row>
    <row r="721" spans="2:51" s="12" customFormat="1" ht="13.5">
      <c r="B721" s="239"/>
      <c r="C721" s="240"/>
      <c r="D721" s="230" t="s">
        <v>170</v>
      </c>
      <c r="E721" s="241" t="s">
        <v>21</v>
      </c>
      <c r="F721" s="242" t="s">
        <v>542</v>
      </c>
      <c r="G721" s="240"/>
      <c r="H721" s="243">
        <v>8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AT721" s="249" t="s">
        <v>170</v>
      </c>
      <c r="AU721" s="249" t="s">
        <v>87</v>
      </c>
      <c r="AV721" s="12" t="s">
        <v>87</v>
      </c>
      <c r="AW721" s="12" t="s">
        <v>37</v>
      </c>
      <c r="AX721" s="12" t="s">
        <v>73</v>
      </c>
      <c r="AY721" s="249" t="s">
        <v>161</v>
      </c>
    </row>
    <row r="722" spans="2:51" s="12" customFormat="1" ht="13.5">
      <c r="B722" s="239"/>
      <c r="C722" s="240"/>
      <c r="D722" s="230" t="s">
        <v>170</v>
      </c>
      <c r="E722" s="241" t="s">
        <v>21</v>
      </c>
      <c r="F722" s="242" t="s">
        <v>543</v>
      </c>
      <c r="G722" s="240"/>
      <c r="H722" s="243">
        <v>8</v>
      </c>
      <c r="I722" s="244"/>
      <c r="J722" s="240"/>
      <c r="K722" s="240"/>
      <c r="L722" s="245"/>
      <c r="M722" s="246"/>
      <c r="N722" s="247"/>
      <c r="O722" s="247"/>
      <c r="P722" s="247"/>
      <c r="Q722" s="247"/>
      <c r="R722" s="247"/>
      <c r="S722" s="247"/>
      <c r="T722" s="248"/>
      <c r="AT722" s="249" t="s">
        <v>170</v>
      </c>
      <c r="AU722" s="249" t="s">
        <v>87</v>
      </c>
      <c r="AV722" s="12" t="s">
        <v>87</v>
      </c>
      <c r="AW722" s="12" t="s">
        <v>37</v>
      </c>
      <c r="AX722" s="12" t="s">
        <v>73</v>
      </c>
      <c r="AY722" s="249" t="s">
        <v>161</v>
      </c>
    </row>
    <row r="723" spans="2:51" s="14" customFormat="1" ht="13.5">
      <c r="B723" s="261"/>
      <c r="C723" s="262"/>
      <c r="D723" s="230" t="s">
        <v>170</v>
      </c>
      <c r="E723" s="263" t="s">
        <v>21</v>
      </c>
      <c r="F723" s="264" t="s">
        <v>176</v>
      </c>
      <c r="G723" s="262"/>
      <c r="H723" s="265">
        <v>54</v>
      </c>
      <c r="I723" s="266"/>
      <c r="J723" s="262"/>
      <c r="K723" s="262"/>
      <c r="L723" s="267"/>
      <c r="M723" s="268"/>
      <c r="N723" s="269"/>
      <c r="O723" s="269"/>
      <c r="P723" s="269"/>
      <c r="Q723" s="269"/>
      <c r="R723" s="269"/>
      <c r="S723" s="269"/>
      <c r="T723" s="270"/>
      <c r="AT723" s="271" t="s">
        <v>170</v>
      </c>
      <c r="AU723" s="271" t="s">
        <v>87</v>
      </c>
      <c r="AV723" s="14" t="s">
        <v>168</v>
      </c>
      <c r="AW723" s="14" t="s">
        <v>37</v>
      </c>
      <c r="AX723" s="14" t="s">
        <v>78</v>
      </c>
      <c r="AY723" s="271" t="s">
        <v>161</v>
      </c>
    </row>
    <row r="724" spans="2:65" s="1" customFormat="1" ht="16.5" customHeight="1">
      <c r="B724" s="46"/>
      <c r="C724" s="274" t="s">
        <v>772</v>
      </c>
      <c r="D724" s="274" t="s">
        <v>583</v>
      </c>
      <c r="E724" s="275" t="s">
        <v>773</v>
      </c>
      <c r="F724" s="276" t="s">
        <v>774</v>
      </c>
      <c r="G724" s="277" t="s">
        <v>520</v>
      </c>
      <c r="H724" s="278">
        <v>54.81</v>
      </c>
      <c r="I724" s="279"/>
      <c r="J724" s="280">
        <f>ROUND(I724*H724,2)</f>
        <v>0</v>
      </c>
      <c r="K724" s="276" t="s">
        <v>752</v>
      </c>
      <c r="L724" s="281"/>
      <c r="M724" s="282" t="s">
        <v>21</v>
      </c>
      <c r="N724" s="283" t="s">
        <v>44</v>
      </c>
      <c r="O724" s="47"/>
      <c r="P724" s="225">
        <f>O724*H724</f>
        <v>0</v>
      </c>
      <c r="Q724" s="225">
        <v>0.0096</v>
      </c>
      <c r="R724" s="225">
        <f>Q724*H724</f>
        <v>0.526176</v>
      </c>
      <c r="S724" s="225">
        <v>0</v>
      </c>
      <c r="T724" s="226">
        <f>S724*H724</f>
        <v>0</v>
      </c>
      <c r="AR724" s="24" t="s">
        <v>205</v>
      </c>
      <c r="AT724" s="24" t="s">
        <v>583</v>
      </c>
      <c r="AU724" s="24" t="s">
        <v>87</v>
      </c>
      <c r="AY724" s="24" t="s">
        <v>161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24" t="s">
        <v>78</v>
      </c>
      <c r="BK724" s="227">
        <f>ROUND(I724*H724,2)</f>
        <v>0</v>
      </c>
      <c r="BL724" s="24" t="s">
        <v>168</v>
      </c>
      <c r="BM724" s="24" t="s">
        <v>775</v>
      </c>
    </row>
    <row r="725" spans="2:47" s="1" customFormat="1" ht="13.5">
      <c r="B725" s="46"/>
      <c r="C725" s="74"/>
      <c r="D725" s="230" t="s">
        <v>522</v>
      </c>
      <c r="E725" s="74"/>
      <c r="F725" s="272" t="s">
        <v>776</v>
      </c>
      <c r="G725" s="74"/>
      <c r="H725" s="74"/>
      <c r="I725" s="187"/>
      <c r="J725" s="74"/>
      <c r="K725" s="74"/>
      <c r="L725" s="72"/>
      <c r="M725" s="273"/>
      <c r="N725" s="47"/>
      <c r="O725" s="47"/>
      <c r="P725" s="47"/>
      <c r="Q725" s="47"/>
      <c r="R725" s="47"/>
      <c r="S725" s="47"/>
      <c r="T725" s="95"/>
      <c r="AT725" s="24" t="s">
        <v>522</v>
      </c>
      <c r="AU725" s="24" t="s">
        <v>87</v>
      </c>
    </row>
    <row r="726" spans="2:51" s="12" customFormat="1" ht="13.5">
      <c r="B726" s="239"/>
      <c r="C726" s="240"/>
      <c r="D726" s="230" t="s">
        <v>170</v>
      </c>
      <c r="E726" s="240"/>
      <c r="F726" s="242" t="s">
        <v>777</v>
      </c>
      <c r="G726" s="240"/>
      <c r="H726" s="243">
        <v>54.81</v>
      </c>
      <c r="I726" s="244"/>
      <c r="J726" s="240"/>
      <c r="K726" s="240"/>
      <c r="L726" s="245"/>
      <c r="M726" s="246"/>
      <c r="N726" s="247"/>
      <c r="O726" s="247"/>
      <c r="P726" s="247"/>
      <c r="Q726" s="247"/>
      <c r="R726" s="247"/>
      <c r="S726" s="247"/>
      <c r="T726" s="248"/>
      <c r="AT726" s="249" t="s">
        <v>170</v>
      </c>
      <c r="AU726" s="249" t="s">
        <v>87</v>
      </c>
      <c r="AV726" s="12" t="s">
        <v>87</v>
      </c>
      <c r="AW726" s="12" t="s">
        <v>6</v>
      </c>
      <c r="AX726" s="12" t="s">
        <v>78</v>
      </c>
      <c r="AY726" s="249" t="s">
        <v>161</v>
      </c>
    </row>
    <row r="727" spans="2:65" s="1" customFormat="1" ht="25.5" customHeight="1">
      <c r="B727" s="46"/>
      <c r="C727" s="216" t="s">
        <v>778</v>
      </c>
      <c r="D727" s="216" t="s">
        <v>163</v>
      </c>
      <c r="E727" s="217" t="s">
        <v>779</v>
      </c>
      <c r="F727" s="218" t="s">
        <v>780</v>
      </c>
      <c r="G727" s="219" t="s">
        <v>520</v>
      </c>
      <c r="H727" s="220">
        <v>67</v>
      </c>
      <c r="I727" s="221"/>
      <c r="J727" s="222">
        <f>ROUND(I727*H727,2)</f>
        <v>0</v>
      </c>
      <c r="K727" s="218" t="s">
        <v>167</v>
      </c>
      <c r="L727" s="72"/>
      <c r="M727" s="223" t="s">
        <v>21</v>
      </c>
      <c r="N727" s="224" t="s">
        <v>44</v>
      </c>
      <c r="O727" s="47"/>
      <c r="P727" s="225">
        <f>O727*H727</f>
        <v>0</v>
      </c>
      <c r="Q727" s="225">
        <v>0</v>
      </c>
      <c r="R727" s="225">
        <f>Q727*H727</f>
        <v>0</v>
      </c>
      <c r="S727" s="225">
        <v>0</v>
      </c>
      <c r="T727" s="226">
        <f>S727*H727</f>
        <v>0</v>
      </c>
      <c r="AR727" s="24" t="s">
        <v>168</v>
      </c>
      <c r="AT727" s="24" t="s">
        <v>163</v>
      </c>
      <c r="AU727" s="24" t="s">
        <v>87</v>
      </c>
      <c r="AY727" s="24" t="s">
        <v>161</v>
      </c>
      <c r="BE727" s="227">
        <f>IF(N727="základní",J727,0)</f>
        <v>0</v>
      </c>
      <c r="BF727" s="227">
        <f>IF(N727="snížená",J727,0)</f>
        <v>0</v>
      </c>
      <c r="BG727" s="227">
        <f>IF(N727="zákl. přenesená",J727,0)</f>
        <v>0</v>
      </c>
      <c r="BH727" s="227">
        <f>IF(N727="sníž. přenesená",J727,0)</f>
        <v>0</v>
      </c>
      <c r="BI727" s="227">
        <f>IF(N727="nulová",J727,0)</f>
        <v>0</v>
      </c>
      <c r="BJ727" s="24" t="s">
        <v>78</v>
      </c>
      <c r="BK727" s="227">
        <f>ROUND(I727*H727,2)</f>
        <v>0</v>
      </c>
      <c r="BL727" s="24" t="s">
        <v>168</v>
      </c>
      <c r="BM727" s="24" t="s">
        <v>781</v>
      </c>
    </row>
    <row r="728" spans="2:51" s="11" customFormat="1" ht="13.5">
      <c r="B728" s="228"/>
      <c r="C728" s="229"/>
      <c r="D728" s="230" t="s">
        <v>170</v>
      </c>
      <c r="E728" s="231" t="s">
        <v>21</v>
      </c>
      <c r="F728" s="232" t="s">
        <v>782</v>
      </c>
      <c r="G728" s="229"/>
      <c r="H728" s="231" t="s">
        <v>21</v>
      </c>
      <c r="I728" s="233"/>
      <c r="J728" s="229"/>
      <c r="K728" s="229"/>
      <c r="L728" s="234"/>
      <c r="M728" s="235"/>
      <c r="N728" s="236"/>
      <c r="O728" s="236"/>
      <c r="P728" s="236"/>
      <c r="Q728" s="236"/>
      <c r="R728" s="236"/>
      <c r="S728" s="236"/>
      <c r="T728" s="237"/>
      <c r="AT728" s="238" t="s">
        <v>170</v>
      </c>
      <c r="AU728" s="238" t="s">
        <v>87</v>
      </c>
      <c r="AV728" s="11" t="s">
        <v>78</v>
      </c>
      <c r="AW728" s="11" t="s">
        <v>37</v>
      </c>
      <c r="AX728" s="11" t="s">
        <v>73</v>
      </c>
      <c r="AY728" s="238" t="s">
        <v>161</v>
      </c>
    </row>
    <row r="729" spans="2:51" s="12" customFormat="1" ht="13.5">
      <c r="B729" s="239"/>
      <c r="C729" s="240"/>
      <c r="D729" s="230" t="s">
        <v>170</v>
      </c>
      <c r="E729" s="241" t="s">
        <v>21</v>
      </c>
      <c r="F729" s="242" t="s">
        <v>525</v>
      </c>
      <c r="G729" s="240"/>
      <c r="H729" s="243">
        <v>6</v>
      </c>
      <c r="I729" s="244"/>
      <c r="J729" s="240"/>
      <c r="K729" s="240"/>
      <c r="L729" s="245"/>
      <c r="M729" s="246"/>
      <c r="N729" s="247"/>
      <c r="O729" s="247"/>
      <c r="P729" s="247"/>
      <c r="Q729" s="247"/>
      <c r="R729" s="247"/>
      <c r="S729" s="247"/>
      <c r="T729" s="248"/>
      <c r="AT729" s="249" t="s">
        <v>170</v>
      </c>
      <c r="AU729" s="249" t="s">
        <v>87</v>
      </c>
      <c r="AV729" s="12" t="s">
        <v>87</v>
      </c>
      <c r="AW729" s="12" t="s">
        <v>37</v>
      </c>
      <c r="AX729" s="12" t="s">
        <v>73</v>
      </c>
      <c r="AY729" s="249" t="s">
        <v>161</v>
      </c>
    </row>
    <row r="730" spans="2:51" s="12" customFormat="1" ht="13.5">
      <c r="B730" s="239"/>
      <c r="C730" s="240"/>
      <c r="D730" s="230" t="s">
        <v>170</v>
      </c>
      <c r="E730" s="241" t="s">
        <v>21</v>
      </c>
      <c r="F730" s="242" t="s">
        <v>526</v>
      </c>
      <c r="G730" s="240"/>
      <c r="H730" s="243">
        <v>6</v>
      </c>
      <c r="I730" s="244"/>
      <c r="J730" s="240"/>
      <c r="K730" s="240"/>
      <c r="L730" s="245"/>
      <c r="M730" s="246"/>
      <c r="N730" s="247"/>
      <c r="O730" s="247"/>
      <c r="P730" s="247"/>
      <c r="Q730" s="247"/>
      <c r="R730" s="247"/>
      <c r="S730" s="247"/>
      <c r="T730" s="248"/>
      <c r="AT730" s="249" t="s">
        <v>170</v>
      </c>
      <c r="AU730" s="249" t="s">
        <v>87</v>
      </c>
      <c r="AV730" s="12" t="s">
        <v>87</v>
      </c>
      <c r="AW730" s="12" t="s">
        <v>37</v>
      </c>
      <c r="AX730" s="12" t="s">
        <v>73</v>
      </c>
      <c r="AY730" s="249" t="s">
        <v>161</v>
      </c>
    </row>
    <row r="731" spans="2:51" s="12" customFormat="1" ht="13.5">
      <c r="B731" s="239"/>
      <c r="C731" s="240"/>
      <c r="D731" s="230" t="s">
        <v>170</v>
      </c>
      <c r="E731" s="241" t="s">
        <v>21</v>
      </c>
      <c r="F731" s="242" t="s">
        <v>527</v>
      </c>
      <c r="G731" s="240"/>
      <c r="H731" s="243">
        <v>6</v>
      </c>
      <c r="I731" s="244"/>
      <c r="J731" s="240"/>
      <c r="K731" s="240"/>
      <c r="L731" s="245"/>
      <c r="M731" s="246"/>
      <c r="N731" s="247"/>
      <c r="O731" s="247"/>
      <c r="P731" s="247"/>
      <c r="Q731" s="247"/>
      <c r="R731" s="247"/>
      <c r="S731" s="247"/>
      <c r="T731" s="248"/>
      <c r="AT731" s="249" t="s">
        <v>170</v>
      </c>
      <c r="AU731" s="249" t="s">
        <v>87</v>
      </c>
      <c r="AV731" s="12" t="s">
        <v>87</v>
      </c>
      <c r="AW731" s="12" t="s">
        <v>37</v>
      </c>
      <c r="AX731" s="12" t="s">
        <v>73</v>
      </c>
      <c r="AY731" s="249" t="s">
        <v>161</v>
      </c>
    </row>
    <row r="732" spans="2:51" s="12" customFormat="1" ht="13.5">
      <c r="B732" s="239"/>
      <c r="C732" s="240"/>
      <c r="D732" s="230" t="s">
        <v>170</v>
      </c>
      <c r="E732" s="241" t="s">
        <v>21</v>
      </c>
      <c r="F732" s="242" t="s">
        <v>528</v>
      </c>
      <c r="G732" s="240"/>
      <c r="H732" s="243">
        <v>6</v>
      </c>
      <c r="I732" s="244"/>
      <c r="J732" s="240"/>
      <c r="K732" s="240"/>
      <c r="L732" s="245"/>
      <c r="M732" s="246"/>
      <c r="N732" s="247"/>
      <c r="O732" s="247"/>
      <c r="P732" s="247"/>
      <c r="Q732" s="247"/>
      <c r="R732" s="247"/>
      <c r="S732" s="247"/>
      <c r="T732" s="248"/>
      <c r="AT732" s="249" t="s">
        <v>170</v>
      </c>
      <c r="AU732" s="249" t="s">
        <v>87</v>
      </c>
      <c r="AV732" s="12" t="s">
        <v>87</v>
      </c>
      <c r="AW732" s="12" t="s">
        <v>37</v>
      </c>
      <c r="AX732" s="12" t="s">
        <v>73</v>
      </c>
      <c r="AY732" s="249" t="s">
        <v>161</v>
      </c>
    </row>
    <row r="733" spans="2:51" s="12" customFormat="1" ht="13.5">
      <c r="B733" s="239"/>
      <c r="C733" s="240"/>
      <c r="D733" s="230" t="s">
        <v>170</v>
      </c>
      <c r="E733" s="241" t="s">
        <v>21</v>
      </c>
      <c r="F733" s="242" t="s">
        <v>529</v>
      </c>
      <c r="G733" s="240"/>
      <c r="H733" s="243">
        <v>6</v>
      </c>
      <c r="I733" s="244"/>
      <c r="J733" s="240"/>
      <c r="K733" s="240"/>
      <c r="L733" s="245"/>
      <c r="M733" s="246"/>
      <c r="N733" s="247"/>
      <c r="O733" s="247"/>
      <c r="P733" s="247"/>
      <c r="Q733" s="247"/>
      <c r="R733" s="247"/>
      <c r="S733" s="247"/>
      <c r="T733" s="248"/>
      <c r="AT733" s="249" t="s">
        <v>170</v>
      </c>
      <c r="AU733" s="249" t="s">
        <v>87</v>
      </c>
      <c r="AV733" s="12" t="s">
        <v>87</v>
      </c>
      <c r="AW733" s="12" t="s">
        <v>37</v>
      </c>
      <c r="AX733" s="12" t="s">
        <v>73</v>
      </c>
      <c r="AY733" s="249" t="s">
        <v>161</v>
      </c>
    </row>
    <row r="734" spans="2:51" s="12" customFormat="1" ht="13.5">
      <c r="B734" s="239"/>
      <c r="C734" s="240"/>
      <c r="D734" s="230" t="s">
        <v>170</v>
      </c>
      <c r="E734" s="241" t="s">
        <v>21</v>
      </c>
      <c r="F734" s="242" t="s">
        <v>530</v>
      </c>
      <c r="G734" s="240"/>
      <c r="H734" s="243">
        <v>7</v>
      </c>
      <c r="I734" s="244"/>
      <c r="J734" s="240"/>
      <c r="K734" s="240"/>
      <c r="L734" s="245"/>
      <c r="M734" s="246"/>
      <c r="N734" s="247"/>
      <c r="O734" s="247"/>
      <c r="P734" s="247"/>
      <c r="Q734" s="247"/>
      <c r="R734" s="247"/>
      <c r="S734" s="247"/>
      <c r="T734" s="248"/>
      <c r="AT734" s="249" t="s">
        <v>170</v>
      </c>
      <c r="AU734" s="249" t="s">
        <v>87</v>
      </c>
      <c r="AV734" s="12" t="s">
        <v>87</v>
      </c>
      <c r="AW734" s="12" t="s">
        <v>37</v>
      </c>
      <c r="AX734" s="12" t="s">
        <v>73</v>
      </c>
      <c r="AY734" s="249" t="s">
        <v>161</v>
      </c>
    </row>
    <row r="735" spans="2:51" s="12" customFormat="1" ht="13.5">
      <c r="B735" s="239"/>
      <c r="C735" s="240"/>
      <c r="D735" s="230" t="s">
        <v>170</v>
      </c>
      <c r="E735" s="241" t="s">
        <v>21</v>
      </c>
      <c r="F735" s="242" t="s">
        <v>531</v>
      </c>
      <c r="G735" s="240"/>
      <c r="H735" s="243">
        <v>6</v>
      </c>
      <c r="I735" s="244"/>
      <c r="J735" s="240"/>
      <c r="K735" s="240"/>
      <c r="L735" s="245"/>
      <c r="M735" s="246"/>
      <c r="N735" s="247"/>
      <c r="O735" s="247"/>
      <c r="P735" s="247"/>
      <c r="Q735" s="247"/>
      <c r="R735" s="247"/>
      <c r="S735" s="247"/>
      <c r="T735" s="248"/>
      <c r="AT735" s="249" t="s">
        <v>170</v>
      </c>
      <c r="AU735" s="249" t="s">
        <v>87</v>
      </c>
      <c r="AV735" s="12" t="s">
        <v>87</v>
      </c>
      <c r="AW735" s="12" t="s">
        <v>37</v>
      </c>
      <c r="AX735" s="12" t="s">
        <v>73</v>
      </c>
      <c r="AY735" s="249" t="s">
        <v>161</v>
      </c>
    </row>
    <row r="736" spans="2:51" s="12" customFormat="1" ht="13.5">
      <c r="B736" s="239"/>
      <c r="C736" s="240"/>
      <c r="D736" s="230" t="s">
        <v>170</v>
      </c>
      <c r="E736" s="241" t="s">
        <v>21</v>
      </c>
      <c r="F736" s="242" t="s">
        <v>532</v>
      </c>
      <c r="G736" s="240"/>
      <c r="H736" s="243">
        <v>6</v>
      </c>
      <c r="I736" s="244"/>
      <c r="J736" s="240"/>
      <c r="K736" s="240"/>
      <c r="L736" s="245"/>
      <c r="M736" s="246"/>
      <c r="N736" s="247"/>
      <c r="O736" s="247"/>
      <c r="P736" s="247"/>
      <c r="Q736" s="247"/>
      <c r="R736" s="247"/>
      <c r="S736" s="247"/>
      <c r="T736" s="248"/>
      <c r="AT736" s="249" t="s">
        <v>170</v>
      </c>
      <c r="AU736" s="249" t="s">
        <v>87</v>
      </c>
      <c r="AV736" s="12" t="s">
        <v>87</v>
      </c>
      <c r="AW736" s="12" t="s">
        <v>37</v>
      </c>
      <c r="AX736" s="12" t="s">
        <v>73</v>
      </c>
      <c r="AY736" s="249" t="s">
        <v>161</v>
      </c>
    </row>
    <row r="737" spans="2:51" s="12" customFormat="1" ht="13.5">
      <c r="B737" s="239"/>
      <c r="C737" s="240"/>
      <c r="D737" s="230" t="s">
        <v>170</v>
      </c>
      <c r="E737" s="241" t="s">
        <v>21</v>
      </c>
      <c r="F737" s="242" t="s">
        <v>533</v>
      </c>
      <c r="G737" s="240"/>
      <c r="H737" s="243">
        <v>6</v>
      </c>
      <c r="I737" s="244"/>
      <c r="J737" s="240"/>
      <c r="K737" s="240"/>
      <c r="L737" s="245"/>
      <c r="M737" s="246"/>
      <c r="N737" s="247"/>
      <c r="O737" s="247"/>
      <c r="P737" s="247"/>
      <c r="Q737" s="247"/>
      <c r="R737" s="247"/>
      <c r="S737" s="247"/>
      <c r="T737" s="248"/>
      <c r="AT737" s="249" t="s">
        <v>170</v>
      </c>
      <c r="AU737" s="249" t="s">
        <v>87</v>
      </c>
      <c r="AV737" s="12" t="s">
        <v>87</v>
      </c>
      <c r="AW737" s="12" t="s">
        <v>37</v>
      </c>
      <c r="AX737" s="12" t="s">
        <v>73</v>
      </c>
      <c r="AY737" s="249" t="s">
        <v>161</v>
      </c>
    </row>
    <row r="738" spans="2:51" s="12" customFormat="1" ht="13.5">
      <c r="B738" s="239"/>
      <c r="C738" s="240"/>
      <c r="D738" s="230" t="s">
        <v>170</v>
      </c>
      <c r="E738" s="241" t="s">
        <v>21</v>
      </c>
      <c r="F738" s="242" t="s">
        <v>534</v>
      </c>
      <c r="G738" s="240"/>
      <c r="H738" s="243">
        <v>6</v>
      </c>
      <c r="I738" s="244"/>
      <c r="J738" s="240"/>
      <c r="K738" s="240"/>
      <c r="L738" s="245"/>
      <c r="M738" s="246"/>
      <c r="N738" s="247"/>
      <c r="O738" s="247"/>
      <c r="P738" s="247"/>
      <c r="Q738" s="247"/>
      <c r="R738" s="247"/>
      <c r="S738" s="247"/>
      <c r="T738" s="248"/>
      <c r="AT738" s="249" t="s">
        <v>170</v>
      </c>
      <c r="AU738" s="249" t="s">
        <v>87</v>
      </c>
      <c r="AV738" s="12" t="s">
        <v>87</v>
      </c>
      <c r="AW738" s="12" t="s">
        <v>37</v>
      </c>
      <c r="AX738" s="12" t="s">
        <v>73</v>
      </c>
      <c r="AY738" s="249" t="s">
        <v>161</v>
      </c>
    </row>
    <row r="739" spans="2:51" s="12" customFormat="1" ht="13.5">
      <c r="B739" s="239"/>
      <c r="C739" s="240"/>
      <c r="D739" s="230" t="s">
        <v>170</v>
      </c>
      <c r="E739" s="241" t="s">
        <v>21</v>
      </c>
      <c r="F739" s="242" t="s">
        <v>535</v>
      </c>
      <c r="G739" s="240"/>
      <c r="H739" s="243">
        <v>6</v>
      </c>
      <c r="I739" s="244"/>
      <c r="J739" s="240"/>
      <c r="K739" s="240"/>
      <c r="L739" s="245"/>
      <c r="M739" s="246"/>
      <c r="N739" s="247"/>
      <c r="O739" s="247"/>
      <c r="P739" s="247"/>
      <c r="Q739" s="247"/>
      <c r="R739" s="247"/>
      <c r="S739" s="247"/>
      <c r="T739" s="248"/>
      <c r="AT739" s="249" t="s">
        <v>170</v>
      </c>
      <c r="AU739" s="249" t="s">
        <v>87</v>
      </c>
      <c r="AV739" s="12" t="s">
        <v>87</v>
      </c>
      <c r="AW739" s="12" t="s">
        <v>37</v>
      </c>
      <c r="AX739" s="12" t="s">
        <v>73</v>
      </c>
      <c r="AY739" s="249" t="s">
        <v>161</v>
      </c>
    </row>
    <row r="740" spans="2:51" s="14" customFormat="1" ht="13.5">
      <c r="B740" s="261"/>
      <c r="C740" s="262"/>
      <c r="D740" s="230" t="s">
        <v>170</v>
      </c>
      <c r="E740" s="263" t="s">
        <v>21</v>
      </c>
      <c r="F740" s="264" t="s">
        <v>176</v>
      </c>
      <c r="G740" s="262"/>
      <c r="H740" s="265">
        <v>67</v>
      </c>
      <c r="I740" s="266"/>
      <c r="J740" s="262"/>
      <c r="K740" s="262"/>
      <c r="L740" s="267"/>
      <c r="M740" s="268"/>
      <c r="N740" s="269"/>
      <c r="O740" s="269"/>
      <c r="P740" s="269"/>
      <c r="Q740" s="269"/>
      <c r="R740" s="269"/>
      <c r="S740" s="269"/>
      <c r="T740" s="270"/>
      <c r="AT740" s="271" t="s">
        <v>170</v>
      </c>
      <c r="AU740" s="271" t="s">
        <v>87</v>
      </c>
      <c r="AV740" s="14" t="s">
        <v>168</v>
      </c>
      <c r="AW740" s="14" t="s">
        <v>37</v>
      </c>
      <c r="AX740" s="14" t="s">
        <v>78</v>
      </c>
      <c r="AY740" s="271" t="s">
        <v>161</v>
      </c>
    </row>
    <row r="741" spans="2:65" s="1" customFormat="1" ht="16.5" customHeight="1">
      <c r="B741" s="46"/>
      <c r="C741" s="274" t="s">
        <v>783</v>
      </c>
      <c r="D741" s="274" t="s">
        <v>583</v>
      </c>
      <c r="E741" s="275" t="s">
        <v>784</v>
      </c>
      <c r="F741" s="276" t="s">
        <v>785</v>
      </c>
      <c r="G741" s="277" t="s">
        <v>520</v>
      </c>
      <c r="H741" s="278">
        <v>68.005</v>
      </c>
      <c r="I741" s="279"/>
      <c r="J741" s="280">
        <f>ROUND(I741*H741,2)</f>
        <v>0</v>
      </c>
      <c r="K741" s="276" t="s">
        <v>167</v>
      </c>
      <c r="L741" s="281"/>
      <c r="M741" s="282" t="s">
        <v>21</v>
      </c>
      <c r="N741" s="283" t="s">
        <v>44</v>
      </c>
      <c r="O741" s="47"/>
      <c r="P741" s="225">
        <f>O741*H741</f>
        <v>0</v>
      </c>
      <c r="Q741" s="225">
        <v>0.0191</v>
      </c>
      <c r="R741" s="225">
        <f>Q741*H741</f>
        <v>1.2988954999999998</v>
      </c>
      <c r="S741" s="225">
        <v>0</v>
      </c>
      <c r="T741" s="226">
        <f>S741*H741</f>
        <v>0</v>
      </c>
      <c r="AR741" s="24" t="s">
        <v>205</v>
      </c>
      <c r="AT741" s="24" t="s">
        <v>583</v>
      </c>
      <c r="AU741" s="24" t="s">
        <v>87</v>
      </c>
      <c r="AY741" s="24" t="s">
        <v>161</v>
      </c>
      <c r="BE741" s="227">
        <f>IF(N741="základní",J741,0)</f>
        <v>0</v>
      </c>
      <c r="BF741" s="227">
        <f>IF(N741="snížená",J741,0)</f>
        <v>0</v>
      </c>
      <c r="BG741" s="227">
        <f>IF(N741="zákl. přenesená",J741,0)</f>
        <v>0</v>
      </c>
      <c r="BH741" s="227">
        <f>IF(N741="sníž. přenesená",J741,0)</f>
        <v>0</v>
      </c>
      <c r="BI741" s="227">
        <f>IF(N741="nulová",J741,0)</f>
        <v>0</v>
      </c>
      <c r="BJ741" s="24" t="s">
        <v>78</v>
      </c>
      <c r="BK741" s="227">
        <f>ROUND(I741*H741,2)</f>
        <v>0</v>
      </c>
      <c r="BL741" s="24" t="s">
        <v>168</v>
      </c>
      <c r="BM741" s="24" t="s">
        <v>786</v>
      </c>
    </row>
    <row r="742" spans="2:47" s="1" customFormat="1" ht="13.5">
      <c r="B742" s="46"/>
      <c r="C742" s="74"/>
      <c r="D742" s="230" t="s">
        <v>522</v>
      </c>
      <c r="E742" s="74"/>
      <c r="F742" s="272" t="s">
        <v>787</v>
      </c>
      <c r="G742" s="74"/>
      <c r="H742" s="74"/>
      <c r="I742" s="187"/>
      <c r="J742" s="74"/>
      <c r="K742" s="74"/>
      <c r="L742" s="72"/>
      <c r="M742" s="273"/>
      <c r="N742" s="47"/>
      <c r="O742" s="47"/>
      <c r="P742" s="47"/>
      <c r="Q742" s="47"/>
      <c r="R742" s="47"/>
      <c r="S742" s="47"/>
      <c r="T742" s="95"/>
      <c r="AT742" s="24" t="s">
        <v>522</v>
      </c>
      <c r="AU742" s="24" t="s">
        <v>87</v>
      </c>
    </row>
    <row r="743" spans="2:51" s="12" customFormat="1" ht="13.5">
      <c r="B743" s="239"/>
      <c r="C743" s="240"/>
      <c r="D743" s="230" t="s">
        <v>170</v>
      </c>
      <c r="E743" s="240"/>
      <c r="F743" s="242" t="s">
        <v>788</v>
      </c>
      <c r="G743" s="240"/>
      <c r="H743" s="243">
        <v>68.005</v>
      </c>
      <c r="I743" s="244"/>
      <c r="J743" s="240"/>
      <c r="K743" s="240"/>
      <c r="L743" s="245"/>
      <c r="M743" s="246"/>
      <c r="N743" s="247"/>
      <c r="O743" s="247"/>
      <c r="P743" s="247"/>
      <c r="Q743" s="247"/>
      <c r="R743" s="247"/>
      <c r="S743" s="247"/>
      <c r="T743" s="248"/>
      <c r="AT743" s="249" t="s">
        <v>170</v>
      </c>
      <c r="AU743" s="249" t="s">
        <v>87</v>
      </c>
      <c r="AV743" s="12" t="s">
        <v>87</v>
      </c>
      <c r="AW743" s="12" t="s">
        <v>6</v>
      </c>
      <c r="AX743" s="12" t="s">
        <v>78</v>
      </c>
      <c r="AY743" s="249" t="s">
        <v>161</v>
      </c>
    </row>
    <row r="744" spans="2:65" s="1" customFormat="1" ht="25.5" customHeight="1">
      <c r="B744" s="46"/>
      <c r="C744" s="216" t="s">
        <v>789</v>
      </c>
      <c r="D744" s="216" t="s">
        <v>163</v>
      </c>
      <c r="E744" s="217" t="s">
        <v>790</v>
      </c>
      <c r="F744" s="218" t="s">
        <v>791</v>
      </c>
      <c r="G744" s="219" t="s">
        <v>179</v>
      </c>
      <c r="H744" s="220">
        <v>6116.4</v>
      </c>
      <c r="I744" s="221"/>
      <c r="J744" s="222">
        <f>ROUND(I744*H744,2)</f>
        <v>0</v>
      </c>
      <c r="K744" s="218" t="s">
        <v>180</v>
      </c>
      <c r="L744" s="72"/>
      <c r="M744" s="223" t="s">
        <v>21</v>
      </c>
      <c r="N744" s="224" t="s">
        <v>44</v>
      </c>
      <c r="O744" s="47"/>
      <c r="P744" s="225">
        <f>O744*H744</f>
        <v>0</v>
      </c>
      <c r="Q744" s="225">
        <v>0.00187</v>
      </c>
      <c r="R744" s="225">
        <f>Q744*H744</f>
        <v>11.437667999999999</v>
      </c>
      <c r="S744" s="225">
        <v>0</v>
      </c>
      <c r="T744" s="226">
        <f>S744*H744</f>
        <v>0</v>
      </c>
      <c r="AR744" s="24" t="s">
        <v>168</v>
      </c>
      <c r="AT744" s="24" t="s">
        <v>163</v>
      </c>
      <c r="AU744" s="24" t="s">
        <v>87</v>
      </c>
      <c r="AY744" s="24" t="s">
        <v>161</v>
      </c>
      <c r="BE744" s="227">
        <f>IF(N744="základní",J744,0)</f>
        <v>0</v>
      </c>
      <c r="BF744" s="227">
        <f>IF(N744="snížená",J744,0)</f>
        <v>0</v>
      </c>
      <c r="BG744" s="227">
        <f>IF(N744="zákl. přenesená",J744,0)</f>
        <v>0</v>
      </c>
      <c r="BH744" s="227">
        <f>IF(N744="sníž. přenesená",J744,0)</f>
        <v>0</v>
      </c>
      <c r="BI744" s="227">
        <f>IF(N744="nulová",J744,0)</f>
        <v>0</v>
      </c>
      <c r="BJ744" s="24" t="s">
        <v>78</v>
      </c>
      <c r="BK744" s="227">
        <f>ROUND(I744*H744,2)</f>
        <v>0</v>
      </c>
      <c r="BL744" s="24" t="s">
        <v>168</v>
      </c>
      <c r="BM744" s="24" t="s">
        <v>792</v>
      </c>
    </row>
    <row r="745" spans="2:51" s="11" customFormat="1" ht="13.5">
      <c r="B745" s="228"/>
      <c r="C745" s="229"/>
      <c r="D745" s="230" t="s">
        <v>170</v>
      </c>
      <c r="E745" s="231" t="s">
        <v>21</v>
      </c>
      <c r="F745" s="232" t="s">
        <v>793</v>
      </c>
      <c r="G745" s="229"/>
      <c r="H745" s="231" t="s">
        <v>21</v>
      </c>
      <c r="I745" s="233"/>
      <c r="J745" s="229"/>
      <c r="K745" s="229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170</v>
      </c>
      <c r="AU745" s="238" t="s">
        <v>87</v>
      </c>
      <c r="AV745" s="11" t="s">
        <v>78</v>
      </c>
      <c r="AW745" s="11" t="s">
        <v>37</v>
      </c>
      <c r="AX745" s="11" t="s">
        <v>73</v>
      </c>
      <c r="AY745" s="238" t="s">
        <v>161</v>
      </c>
    </row>
    <row r="746" spans="2:51" s="12" customFormat="1" ht="13.5">
      <c r="B746" s="239"/>
      <c r="C746" s="240"/>
      <c r="D746" s="230" t="s">
        <v>170</v>
      </c>
      <c r="E746" s="241" t="s">
        <v>21</v>
      </c>
      <c r="F746" s="242" t="s">
        <v>794</v>
      </c>
      <c r="G746" s="240"/>
      <c r="H746" s="243">
        <v>6116.4</v>
      </c>
      <c r="I746" s="244"/>
      <c r="J746" s="240"/>
      <c r="K746" s="240"/>
      <c r="L746" s="245"/>
      <c r="M746" s="246"/>
      <c r="N746" s="247"/>
      <c r="O746" s="247"/>
      <c r="P746" s="247"/>
      <c r="Q746" s="247"/>
      <c r="R746" s="247"/>
      <c r="S746" s="247"/>
      <c r="T746" s="248"/>
      <c r="AT746" s="249" t="s">
        <v>170</v>
      </c>
      <c r="AU746" s="249" t="s">
        <v>87</v>
      </c>
      <c r="AV746" s="12" t="s">
        <v>87</v>
      </c>
      <c r="AW746" s="12" t="s">
        <v>37</v>
      </c>
      <c r="AX746" s="12" t="s">
        <v>73</v>
      </c>
      <c r="AY746" s="249" t="s">
        <v>161</v>
      </c>
    </row>
    <row r="747" spans="2:51" s="14" customFormat="1" ht="13.5">
      <c r="B747" s="261"/>
      <c r="C747" s="262"/>
      <c r="D747" s="230" t="s">
        <v>170</v>
      </c>
      <c r="E747" s="263" t="s">
        <v>21</v>
      </c>
      <c r="F747" s="264" t="s">
        <v>176</v>
      </c>
      <c r="G747" s="262"/>
      <c r="H747" s="265">
        <v>6116.4</v>
      </c>
      <c r="I747" s="266"/>
      <c r="J747" s="262"/>
      <c r="K747" s="262"/>
      <c r="L747" s="267"/>
      <c r="M747" s="268"/>
      <c r="N747" s="269"/>
      <c r="O747" s="269"/>
      <c r="P747" s="269"/>
      <c r="Q747" s="269"/>
      <c r="R747" s="269"/>
      <c r="S747" s="269"/>
      <c r="T747" s="270"/>
      <c r="AT747" s="271" t="s">
        <v>170</v>
      </c>
      <c r="AU747" s="271" t="s">
        <v>87</v>
      </c>
      <c r="AV747" s="14" t="s">
        <v>168</v>
      </c>
      <c r="AW747" s="14" t="s">
        <v>37</v>
      </c>
      <c r="AX747" s="14" t="s">
        <v>78</v>
      </c>
      <c r="AY747" s="271" t="s">
        <v>161</v>
      </c>
    </row>
    <row r="748" spans="2:65" s="1" customFormat="1" ht="25.5" customHeight="1">
      <c r="B748" s="46"/>
      <c r="C748" s="216" t="s">
        <v>795</v>
      </c>
      <c r="D748" s="216" t="s">
        <v>163</v>
      </c>
      <c r="E748" s="217" t="s">
        <v>796</v>
      </c>
      <c r="F748" s="218" t="s">
        <v>797</v>
      </c>
      <c r="G748" s="219" t="s">
        <v>520</v>
      </c>
      <c r="H748" s="220">
        <v>26</v>
      </c>
      <c r="I748" s="221"/>
      <c r="J748" s="222">
        <f>ROUND(I748*H748,2)</f>
        <v>0</v>
      </c>
      <c r="K748" s="218" t="s">
        <v>180</v>
      </c>
      <c r="L748" s="72"/>
      <c r="M748" s="223" t="s">
        <v>21</v>
      </c>
      <c r="N748" s="224" t="s">
        <v>44</v>
      </c>
      <c r="O748" s="47"/>
      <c r="P748" s="225">
        <f>O748*H748</f>
        <v>0</v>
      </c>
      <c r="Q748" s="225">
        <v>0</v>
      </c>
      <c r="R748" s="225">
        <f>Q748*H748</f>
        <v>0</v>
      </c>
      <c r="S748" s="225">
        <v>0</v>
      </c>
      <c r="T748" s="226">
        <f>S748*H748</f>
        <v>0</v>
      </c>
      <c r="AR748" s="24" t="s">
        <v>168</v>
      </c>
      <c r="AT748" s="24" t="s">
        <v>163</v>
      </c>
      <c r="AU748" s="24" t="s">
        <v>87</v>
      </c>
      <c r="AY748" s="24" t="s">
        <v>161</v>
      </c>
      <c r="BE748" s="227">
        <f>IF(N748="základní",J748,0)</f>
        <v>0</v>
      </c>
      <c r="BF748" s="227">
        <f>IF(N748="snížená",J748,0)</f>
        <v>0</v>
      </c>
      <c r="BG748" s="227">
        <f>IF(N748="zákl. přenesená",J748,0)</f>
        <v>0</v>
      </c>
      <c r="BH748" s="227">
        <f>IF(N748="sníž. přenesená",J748,0)</f>
        <v>0</v>
      </c>
      <c r="BI748" s="227">
        <f>IF(N748="nulová",J748,0)</f>
        <v>0</v>
      </c>
      <c r="BJ748" s="24" t="s">
        <v>78</v>
      </c>
      <c r="BK748" s="227">
        <f>ROUND(I748*H748,2)</f>
        <v>0</v>
      </c>
      <c r="BL748" s="24" t="s">
        <v>168</v>
      </c>
      <c r="BM748" s="24" t="s">
        <v>798</v>
      </c>
    </row>
    <row r="749" spans="2:51" s="11" customFormat="1" ht="13.5">
      <c r="B749" s="228"/>
      <c r="C749" s="229"/>
      <c r="D749" s="230" t="s">
        <v>170</v>
      </c>
      <c r="E749" s="231" t="s">
        <v>21</v>
      </c>
      <c r="F749" s="232" t="s">
        <v>799</v>
      </c>
      <c r="G749" s="229"/>
      <c r="H749" s="231" t="s">
        <v>21</v>
      </c>
      <c r="I749" s="233"/>
      <c r="J749" s="229"/>
      <c r="K749" s="229"/>
      <c r="L749" s="234"/>
      <c r="M749" s="235"/>
      <c r="N749" s="236"/>
      <c r="O749" s="236"/>
      <c r="P749" s="236"/>
      <c r="Q749" s="236"/>
      <c r="R749" s="236"/>
      <c r="S749" s="236"/>
      <c r="T749" s="237"/>
      <c r="AT749" s="238" t="s">
        <v>170</v>
      </c>
      <c r="AU749" s="238" t="s">
        <v>87</v>
      </c>
      <c r="AV749" s="11" t="s">
        <v>78</v>
      </c>
      <c r="AW749" s="11" t="s">
        <v>37</v>
      </c>
      <c r="AX749" s="11" t="s">
        <v>73</v>
      </c>
      <c r="AY749" s="238" t="s">
        <v>161</v>
      </c>
    </row>
    <row r="750" spans="2:51" s="12" customFormat="1" ht="13.5">
      <c r="B750" s="239"/>
      <c r="C750" s="240"/>
      <c r="D750" s="230" t="s">
        <v>170</v>
      </c>
      <c r="E750" s="241" t="s">
        <v>21</v>
      </c>
      <c r="F750" s="242" t="s">
        <v>800</v>
      </c>
      <c r="G750" s="240"/>
      <c r="H750" s="243">
        <v>4</v>
      </c>
      <c r="I750" s="244"/>
      <c r="J750" s="240"/>
      <c r="K750" s="240"/>
      <c r="L750" s="245"/>
      <c r="M750" s="246"/>
      <c r="N750" s="247"/>
      <c r="O750" s="247"/>
      <c r="P750" s="247"/>
      <c r="Q750" s="247"/>
      <c r="R750" s="247"/>
      <c r="S750" s="247"/>
      <c r="T750" s="248"/>
      <c r="AT750" s="249" t="s">
        <v>170</v>
      </c>
      <c r="AU750" s="249" t="s">
        <v>87</v>
      </c>
      <c r="AV750" s="12" t="s">
        <v>87</v>
      </c>
      <c r="AW750" s="12" t="s">
        <v>37</v>
      </c>
      <c r="AX750" s="12" t="s">
        <v>73</v>
      </c>
      <c r="AY750" s="249" t="s">
        <v>161</v>
      </c>
    </row>
    <row r="751" spans="2:51" s="12" customFormat="1" ht="13.5">
      <c r="B751" s="239"/>
      <c r="C751" s="240"/>
      <c r="D751" s="230" t="s">
        <v>170</v>
      </c>
      <c r="E751" s="241" t="s">
        <v>21</v>
      </c>
      <c r="F751" s="242" t="s">
        <v>801</v>
      </c>
      <c r="G751" s="240"/>
      <c r="H751" s="243">
        <v>22</v>
      </c>
      <c r="I751" s="244"/>
      <c r="J751" s="240"/>
      <c r="K751" s="240"/>
      <c r="L751" s="245"/>
      <c r="M751" s="246"/>
      <c r="N751" s="247"/>
      <c r="O751" s="247"/>
      <c r="P751" s="247"/>
      <c r="Q751" s="247"/>
      <c r="R751" s="247"/>
      <c r="S751" s="247"/>
      <c r="T751" s="248"/>
      <c r="AT751" s="249" t="s">
        <v>170</v>
      </c>
      <c r="AU751" s="249" t="s">
        <v>87</v>
      </c>
      <c r="AV751" s="12" t="s">
        <v>87</v>
      </c>
      <c r="AW751" s="12" t="s">
        <v>37</v>
      </c>
      <c r="AX751" s="12" t="s">
        <v>73</v>
      </c>
      <c r="AY751" s="249" t="s">
        <v>161</v>
      </c>
    </row>
    <row r="752" spans="2:51" s="14" customFormat="1" ht="13.5">
      <c r="B752" s="261"/>
      <c r="C752" s="262"/>
      <c r="D752" s="230" t="s">
        <v>170</v>
      </c>
      <c r="E752" s="263" t="s">
        <v>119</v>
      </c>
      <c r="F752" s="264" t="s">
        <v>176</v>
      </c>
      <c r="G752" s="262"/>
      <c r="H752" s="265">
        <v>26</v>
      </c>
      <c r="I752" s="266"/>
      <c r="J752" s="262"/>
      <c r="K752" s="262"/>
      <c r="L752" s="267"/>
      <c r="M752" s="268"/>
      <c r="N752" s="269"/>
      <c r="O752" s="269"/>
      <c r="P752" s="269"/>
      <c r="Q752" s="269"/>
      <c r="R752" s="269"/>
      <c r="S752" s="269"/>
      <c r="T752" s="270"/>
      <c r="AT752" s="271" t="s">
        <v>170</v>
      </c>
      <c r="AU752" s="271" t="s">
        <v>87</v>
      </c>
      <c r="AV752" s="14" t="s">
        <v>168</v>
      </c>
      <c r="AW752" s="14" t="s">
        <v>37</v>
      </c>
      <c r="AX752" s="14" t="s">
        <v>78</v>
      </c>
      <c r="AY752" s="271" t="s">
        <v>161</v>
      </c>
    </row>
    <row r="753" spans="2:65" s="1" customFormat="1" ht="25.5" customHeight="1">
      <c r="B753" s="46"/>
      <c r="C753" s="216" t="s">
        <v>802</v>
      </c>
      <c r="D753" s="216" t="s">
        <v>163</v>
      </c>
      <c r="E753" s="217" t="s">
        <v>803</v>
      </c>
      <c r="F753" s="218" t="s">
        <v>804</v>
      </c>
      <c r="G753" s="219" t="s">
        <v>215</v>
      </c>
      <c r="H753" s="220">
        <v>77.9</v>
      </c>
      <c r="I753" s="221"/>
      <c r="J753" s="222">
        <f>ROUND(I753*H753,2)</f>
        <v>0</v>
      </c>
      <c r="K753" s="218" t="s">
        <v>167</v>
      </c>
      <c r="L753" s="72"/>
      <c r="M753" s="223" t="s">
        <v>21</v>
      </c>
      <c r="N753" s="224" t="s">
        <v>44</v>
      </c>
      <c r="O753" s="47"/>
      <c r="P753" s="225">
        <f>O753*H753</f>
        <v>0</v>
      </c>
      <c r="Q753" s="225">
        <v>1.9695</v>
      </c>
      <c r="R753" s="225">
        <f>Q753*H753</f>
        <v>153.42405000000002</v>
      </c>
      <c r="S753" s="225">
        <v>0</v>
      </c>
      <c r="T753" s="226">
        <f>S753*H753</f>
        <v>0</v>
      </c>
      <c r="AR753" s="24" t="s">
        <v>168</v>
      </c>
      <c r="AT753" s="24" t="s">
        <v>163</v>
      </c>
      <c r="AU753" s="24" t="s">
        <v>87</v>
      </c>
      <c r="AY753" s="24" t="s">
        <v>161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24" t="s">
        <v>78</v>
      </c>
      <c r="BK753" s="227">
        <f>ROUND(I753*H753,2)</f>
        <v>0</v>
      </c>
      <c r="BL753" s="24" t="s">
        <v>168</v>
      </c>
      <c r="BM753" s="24" t="s">
        <v>805</v>
      </c>
    </row>
    <row r="754" spans="2:51" s="11" customFormat="1" ht="13.5">
      <c r="B754" s="228"/>
      <c r="C754" s="229"/>
      <c r="D754" s="230" t="s">
        <v>170</v>
      </c>
      <c r="E754" s="231" t="s">
        <v>21</v>
      </c>
      <c r="F754" s="232" t="s">
        <v>806</v>
      </c>
      <c r="G754" s="229"/>
      <c r="H754" s="231" t="s">
        <v>21</v>
      </c>
      <c r="I754" s="233"/>
      <c r="J754" s="229"/>
      <c r="K754" s="229"/>
      <c r="L754" s="234"/>
      <c r="M754" s="235"/>
      <c r="N754" s="236"/>
      <c r="O754" s="236"/>
      <c r="P754" s="236"/>
      <c r="Q754" s="236"/>
      <c r="R754" s="236"/>
      <c r="S754" s="236"/>
      <c r="T754" s="237"/>
      <c r="AT754" s="238" t="s">
        <v>170</v>
      </c>
      <c r="AU754" s="238" t="s">
        <v>87</v>
      </c>
      <c r="AV754" s="11" t="s">
        <v>78</v>
      </c>
      <c r="AW754" s="11" t="s">
        <v>37</v>
      </c>
      <c r="AX754" s="11" t="s">
        <v>73</v>
      </c>
      <c r="AY754" s="238" t="s">
        <v>161</v>
      </c>
    </row>
    <row r="755" spans="2:51" s="12" customFormat="1" ht="13.5">
      <c r="B755" s="239"/>
      <c r="C755" s="240"/>
      <c r="D755" s="230" t="s">
        <v>170</v>
      </c>
      <c r="E755" s="241" t="s">
        <v>21</v>
      </c>
      <c r="F755" s="242" t="s">
        <v>807</v>
      </c>
      <c r="G755" s="240"/>
      <c r="H755" s="243">
        <v>4.8</v>
      </c>
      <c r="I755" s="244"/>
      <c r="J755" s="240"/>
      <c r="K755" s="240"/>
      <c r="L755" s="245"/>
      <c r="M755" s="246"/>
      <c r="N755" s="247"/>
      <c r="O755" s="247"/>
      <c r="P755" s="247"/>
      <c r="Q755" s="247"/>
      <c r="R755" s="247"/>
      <c r="S755" s="247"/>
      <c r="T755" s="248"/>
      <c r="AT755" s="249" t="s">
        <v>170</v>
      </c>
      <c r="AU755" s="249" t="s">
        <v>87</v>
      </c>
      <c r="AV755" s="12" t="s">
        <v>87</v>
      </c>
      <c r="AW755" s="12" t="s">
        <v>37</v>
      </c>
      <c r="AX755" s="12" t="s">
        <v>73</v>
      </c>
      <c r="AY755" s="249" t="s">
        <v>161</v>
      </c>
    </row>
    <row r="756" spans="2:51" s="12" customFormat="1" ht="13.5">
      <c r="B756" s="239"/>
      <c r="C756" s="240"/>
      <c r="D756" s="230" t="s">
        <v>170</v>
      </c>
      <c r="E756" s="241" t="s">
        <v>21</v>
      </c>
      <c r="F756" s="242" t="s">
        <v>808</v>
      </c>
      <c r="G756" s="240"/>
      <c r="H756" s="243">
        <v>4.8</v>
      </c>
      <c r="I756" s="244"/>
      <c r="J756" s="240"/>
      <c r="K756" s="240"/>
      <c r="L756" s="245"/>
      <c r="M756" s="246"/>
      <c r="N756" s="247"/>
      <c r="O756" s="247"/>
      <c r="P756" s="247"/>
      <c r="Q756" s="247"/>
      <c r="R756" s="247"/>
      <c r="S756" s="247"/>
      <c r="T756" s="248"/>
      <c r="AT756" s="249" t="s">
        <v>170</v>
      </c>
      <c r="AU756" s="249" t="s">
        <v>87</v>
      </c>
      <c r="AV756" s="12" t="s">
        <v>87</v>
      </c>
      <c r="AW756" s="12" t="s">
        <v>37</v>
      </c>
      <c r="AX756" s="12" t="s">
        <v>73</v>
      </c>
      <c r="AY756" s="249" t="s">
        <v>161</v>
      </c>
    </row>
    <row r="757" spans="2:51" s="12" customFormat="1" ht="13.5">
      <c r="B757" s="239"/>
      <c r="C757" s="240"/>
      <c r="D757" s="230" t="s">
        <v>170</v>
      </c>
      <c r="E757" s="241" t="s">
        <v>21</v>
      </c>
      <c r="F757" s="242" t="s">
        <v>809</v>
      </c>
      <c r="G757" s="240"/>
      <c r="H757" s="243">
        <v>4.8</v>
      </c>
      <c r="I757" s="244"/>
      <c r="J757" s="240"/>
      <c r="K757" s="240"/>
      <c r="L757" s="245"/>
      <c r="M757" s="246"/>
      <c r="N757" s="247"/>
      <c r="O757" s="247"/>
      <c r="P757" s="247"/>
      <c r="Q757" s="247"/>
      <c r="R757" s="247"/>
      <c r="S757" s="247"/>
      <c r="T757" s="248"/>
      <c r="AT757" s="249" t="s">
        <v>170</v>
      </c>
      <c r="AU757" s="249" t="s">
        <v>87</v>
      </c>
      <c r="AV757" s="12" t="s">
        <v>87</v>
      </c>
      <c r="AW757" s="12" t="s">
        <v>37</v>
      </c>
      <c r="AX757" s="12" t="s">
        <v>73</v>
      </c>
      <c r="AY757" s="249" t="s">
        <v>161</v>
      </c>
    </row>
    <row r="758" spans="2:51" s="12" customFormat="1" ht="13.5">
      <c r="B758" s="239"/>
      <c r="C758" s="240"/>
      <c r="D758" s="230" t="s">
        <v>170</v>
      </c>
      <c r="E758" s="241" t="s">
        <v>21</v>
      </c>
      <c r="F758" s="242" t="s">
        <v>810</v>
      </c>
      <c r="G758" s="240"/>
      <c r="H758" s="243">
        <v>4.8</v>
      </c>
      <c r="I758" s="244"/>
      <c r="J758" s="240"/>
      <c r="K758" s="240"/>
      <c r="L758" s="245"/>
      <c r="M758" s="246"/>
      <c r="N758" s="247"/>
      <c r="O758" s="247"/>
      <c r="P758" s="247"/>
      <c r="Q758" s="247"/>
      <c r="R758" s="247"/>
      <c r="S758" s="247"/>
      <c r="T758" s="248"/>
      <c r="AT758" s="249" t="s">
        <v>170</v>
      </c>
      <c r="AU758" s="249" t="s">
        <v>87</v>
      </c>
      <c r="AV758" s="12" t="s">
        <v>87</v>
      </c>
      <c r="AW758" s="12" t="s">
        <v>37</v>
      </c>
      <c r="AX758" s="12" t="s">
        <v>73</v>
      </c>
      <c r="AY758" s="249" t="s">
        <v>161</v>
      </c>
    </row>
    <row r="759" spans="2:51" s="12" customFormat="1" ht="13.5">
      <c r="B759" s="239"/>
      <c r="C759" s="240"/>
      <c r="D759" s="230" t="s">
        <v>170</v>
      </c>
      <c r="E759" s="241" t="s">
        <v>21</v>
      </c>
      <c r="F759" s="242" t="s">
        <v>811</v>
      </c>
      <c r="G759" s="240"/>
      <c r="H759" s="243">
        <v>4.8</v>
      </c>
      <c r="I759" s="244"/>
      <c r="J759" s="240"/>
      <c r="K759" s="240"/>
      <c r="L759" s="245"/>
      <c r="M759" s="246"/>
      <c r="N759" s="247"/>
      <c r="O759" s="247"/>
      <c r="P759" s="247"/>
      <c r="Q759" s="247"/>
      <c r="R759" s="247"/>
      <c r="S759" s="247"/>
      <c r="T759" s="248"/>
      <c r="AT759" s="249" t="s">
        <v>170</v>
      </c>
      <c r="AU759" s="249" t="s">
        <v>87</v>
      </c>
      <c r="AV759" s="12" t="s">
        <v>87</v>
      </c>
      <c r="AW759" s="12" t="s">
        <v>37</v>
      </c>
      <c r="AX759" s="12" t="s">
        <v>73</v>
      </c>
      <c r="AY759" s="249" t="s">
        <v>161</v>
      </c>
    </row>
    <row r="760" spans="2:51" s="12" customFormat="1" ht="13.5">
      <c r="B760" s="239"/>
      <c r="C760" s="240"/>
      <c r="D760" s="230" t="s">
        <v>170</v>
      </c>
      <c r="E760" s="241" t="s">
        <v>21</v>
      </c>
      <c r="F760" s="242" t="s">
        <v>812</v>
      </c>
      <c r="G760" s="240"/>
      <c r="H760" s="243">
        <v>5.6</v>
      </c>
      <c r="I760" s="244"/>
      <c r="J760" s="240"/>
      <c r="K760" s="240"/>
      <c r="L760" s="245"/>
      <c r="M760" s="246"/>
      <c r="N760" s="247"/>
      <c r="O760" s="247"/>
      <c r="P760" s="247"/>
      <c r="Q760" s="247"/>
      <c r="R760" s="247"/>
      <c r="S760" s="247"/>
      <c r="T760" s="248"/>
      <c r="AT760" s="249" t="s">
        <v>170</v>
      </c>
      <c r="AU760" s="249" t="s">
        <v>87</v>
      </c>
      <c r="AV760" s="12" t="s">
        <v>87</v>
      </c>
      <c r="AW760" s="12" t="s">
        <v>37</v>
      </c>
      <c r="AX760" s="12" t="s">
        <v>73</v>
      </c>
      <c r="AY760" s="249" t="s">
        <v>161</v>
      </c>
    </row>
    <row r="761" spans="2:51" s="12" customFormat="1" ht="13.5">
      <c r="B761" s="239"/>
      <c r="C761" s="240"/>
      <c r="D761" s="230" t="s">
        <v>170</v>
      </c>
      <c r="E761" s="241" t="s">
        <v>21</v>
      </c>
      <c r="F761" s="242" t="s">
        <v>813</v>
      </c>
      <c r="G761" s="240"/>
      <c r="H761" s="243">
        <v>4.8</v>
      </c>
      <c r="I761" s="244"/>
      <c r="J761" s="240"/>
      <c r="K761" s="240"/>
      <c r="L761" s="245"/>
      <c r="M761" s="246"/>
      <c r="N761" s="247"/>
      <c r="O761" s="247"/>
      <c r="P761" s="247"/>
      <c r="Q761" s="247"/>
      <c r="R761" s="247"/>
      <c r="S761" s="247"/>
      <c r="T761" s="248"/>
      <c r="AT761" s="249" t="s">
        <v>170</v>
      </c>
      <c r="AU761" s="249" t="s">
        <v>87</v>
      </c>
      <c r="AV761" s="12" t="s">
        <v>87</v>
      </c>
      <c r="AW761" s="12" t="s">
        <v>37</v>
      </c>
      <c r="AX761" s="12" t="s">
        <v>73</v>
      </c>
      <c r="AY761" s="249" t="s">
        <v>161</v>
      </c>
    </row>
    <row r="762" spans="2:51" s="12" customFormat="1" ht="13.5">
      <c r="B762" s="239"/>
      <c r="C762" s="240"/>
      <c r="D762" s="230" t="s">
        <v>170</v>
      </c>
      <c r="E762" s="241" t="s">
        <v>21</v>
      </c>
      <c r="F762" s="242" t="s">
        <v>814</v>
      </c>
      <c r="G762" s="240"/>
      <c r="H762" s="243">
        <v>4.8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AT762" s="249" t="s">
        <v>170</v>
      </c>
      <c r="AU762" s="249" t="s">
        <v>87</v>
      </c>
      <c r="AV762" s="12" t="s">
        <v>87</v>
      </c>
      <c r="AW762" s="12" t="s">
        <v>37</v>
      </c>
      <c r="AX762" s="12" t="s">
        <v>73</v>
      </c>
      <c r="AY762" s="249" t="s">
        <v>161</v>
      </c>
    </row>
    <row r="763" spans="2:51" s="12" customFormat="1" ht="13.5">
      <c r="B763" s="239"/>
      <c r="C763" s="240"/>
      <c r="D763" s="230" t="s">
        <v>170</v>
      </c>
      <c r="E763" s="241" t="s">
        <v>21</v>
      </c>
      <c r="F763" s="242" t="s">
        <v>815</v>
      </c>
      <c r="G763" s="240"/>
      <c r="H763" s="243">
        <v>4.8</v>
      </c>
      <c r="I763" s="244"/>
      <c r="J763" s="240"/>
      <c r="K763" s="240"/>
      <c r="L763" s="245"/>
      <c r="M763" s="246"/>
      <c r="N763" s="247"/>
      <c r="O763" s="247"/>
      <c r="P763" s="247"/>
      <c r="Q763" s="247"/>
      <c r="R763" s="247"/>
      <c r="S763" s="247"/>
      <c r="T763" s="248"/>
      <c r="AT763" s="249" t="s">
        <v>170</v>
      </c>
      <c r="AU763" s="249" t="s">
        <v>87</v>
      </c>
      <c r="AV763" s="12" t="s">
        <v>87</v>
      </c>
      <c r="AW763" s="12" t="s">
        <v>37</v>
      </c>
      <c r="AX763" s="12" t="s">
        <v>73</v>
      </c>
      <c r="AY763" s="249" t="s">
        <v>161</v>
      </c>
    </row>
    <row r="764" spans="2:51" s="12" customFormat="1" ht="13.5">
      <c r="B764" s="239"/>
      <c r="C764" s="240"/>
      <c r="D764" s="230" t="s">
        <v>170</v>
      </c>
      <c r="E764" s="241" t="s">
        <v>21</v>
      </c>
      <c r="F764" s="242" t="s">
        <v>816</v>
      </c>
      <c r="G764" s="240"/>
      <c r="H764" s="243">
        <v>4.8</v>
      </c>
      <c r="I764" s="244"/>
      <c r="J764" s="240"/>
      <c r="K764" s="240"/>
      <c r="L764" s="245"/>
      <c r="M764" s="246"/>
      <c r="N764" s="247"/>
      <c r="O764" s="247"/>
      <c r="P764" s="247"/>
      <c r="Q764" s="247"/>
      <c r="R764" s="247"/>
      <c r="S764" s="247"/>
      <c r="T764" s="248"/>
      <c r="AT764" s="249" t="s">
        <v>170</v>
      </c>
      <c r="AU764" s="249" t="s">
        <v>87</v>
      </c>
      <c r="AV764" s="12" t="s">
        <v>87</v>
      </c>
      <c r="AW764" s="12" t="s">
        <v>37</v>
      </c>
      <c r="AX764" s="12" t="s">
        <v>73</v>
      </c>
      <c r="AY764" s="249" t="s">
        <v>161</v>
      </c>
    </row>
    <row r="765" spans="2:51" s="12" customFormat="1" ht="13.5">
      <c r="B765" s="239"/>
      <c r="C765" s="240"/>
      <c r="D765" s="230" t="s">
        <v>170</v>
      </c>
      <c r="E765" s="241" t="s">
        <v>21</v>
      </c>
      <c r="F765" s="242" t="s">
        <v>817</v>
      </c>
      <c r="G765" s="240"/>
      <c r="H765" s="243">
        <v>4.8</v>
      </c>
      <c r="I765" s="244"/>
      <c r="J765" s="240"/>
      <c r="K765" s="240"/>
      <c r="L765" s="245"/>
      <c r="M765" s="246"/>
      <c r="N765" s="247"/>
      <c r="O765" s="247"/>
      <c r="P765" s="247"/>
      <c r="Q765" s="247"/>
      <c r="R765" s="247"/>
      <c r="S765" s="247"/>
      <c r="T765" s="248"/>
      <c r="AT765" s="249" t="s">
        <v>170</v>
      </c>
      <c r="AU765" s="249" t="s">
        <v>87</v>
      </c>
      <c r="AV765" s="12" t="s">
        <v>87</v>
      </c>
      <c r="AW765" s="12" t="s">
        <v>37</v>
      </c>
      <c r="AX765" s="12" t="s">
        <v>73</v>
      </c>
      <c r="AY765" s="249" t="s">
        <v>161</v>
      </c>
    </row>
    <row r="766" spans="2:51" s="13" customFormat="1" ht="13.5">
      <c r="B766" s="250"/>
      <c r="C766" s="251"/>
      <c r="D766" s="230" t="s">
        <v>170</v>
      </c>
      <c r="E766" s="252" t="s">
        <v>21</v>
      </c>
      <c r="F766" s="253" t="s">
        <v>173</v>
      </c>
      <c r="G766" s="251"/>
      <c r="H766" s="254">
        <v>53.6</v>
      </c>
      <c r="I766" s="255"/>
      <c r="J766" s="251"/>
      <c r="K766" s="251"/>
      <c r="L766" s="256"/>
      <c r="M766" s="257"/>
      <c r="N766" s="258"/>
      <c r="O766" s="258"/>
      <c r="P766" s="258"/>
      <c r="Q766" s="258"/>
      <c r="R766" s="258"/>
      <c r="S766" s="258"/>
      <c r="T766" s="259"/>
      <c r="AT766" s="260" t="s">
        <v>170</v>
      </c>
      <c r="AU766" s="260" t="s">
        <v>87</v>
      </c>
      <c r="AV766" s="13" t="s">
        <v>174</v>
      </c>
      <c r="AW766" s="13" t="s">
        <v>37</v>
      </c>
      <c r="AX766" s="13" t="s">
        <v>73</v>
      </c>
      <c r="AY766" s="260" t="s">
        <v>161</v>
      </c>
    </row>
    <row r="767" spans="2:51" s="11" customFormat="1" ht="13.5">
      <c r="B767" s="228"/>
      <c r="C767" s="229"/>
      <c r="D767" s="230" t="s">
        <v>170</v>
      </c>
      <c r="E767" s="231" t="s">
        <v>21</v>
      </c>
      <c r="F767" s="232" t="s">
        <v>818</v>
      </c>
      <c r="G767" s="229"/>
      <c r="H767" s="231" t="s">
        <v>21</v>
      </c>
      <c r="I767" s="233"/>
      <c r="J767" s="229"/>
      <c r="K767" s="229"/>
      <c r="L767" s="234"/>
      <c r="M767" s="235"/>
      <c r="N767" s="236"/>
      <c r="O767" s="236"/>
      <c r="P767" s="236"/>
      <c r="Q767" s="236"/>
      <c r="R767" s="236"/>
      <c r="S767" s="236"/>
      <c r="T767" s="237"/>
      <c r="AT767" s="238" t="s">
        <v>170</v>
      </c>
      <c r="AU767" s="238" t="s">
        <v>87</v>
      </c>
      <c r="AV767" s="11" t="s">
        <v>78</v>
      </c>
      <c r="AW767" s="11" t="s">
        <v>37</v>
      </c>
      <c r="AX767" s="11" t="s">
        <v>73</v>
      </c>
      <c r="AY767" s="238" t="s">
        <v>161</v>
      </c>
    </row>
    <row r="768" spans="2:51" s="12" customFormat="1" ht="13.5">
      <c r="B768" s="239"/>
      <c r="C768" s="240"/>
      <c r="D768" s="230" t="s">
        <v>170</v>
      </c>
      <c r="E768" s="241" t="s">
        <v>21</v>
      </c>
      <c r="F768" s="242" t="s">
        <v>819</v>
      </c>
      <c r="G768" s="240"/>
      <c r="H768" s="243">
        <v>3.15</v>
      </c>
      <c r="I768" s="244"/>
      <c r="J768" s="240"/>
      <c r="K768" s="240"/>
      <c r="L768" s="245"/>
      <c r="M768" s="246"/>
      <c r="N768" s="247"/>
      <c r="O768" s="247"/>
      <c r="P768" s="247"/>
      <c r="Q768" s="247"/>
      <c r="R768" s="247"/>
      <c r="S768" s="247"/>
      <c r="T768" s="248"/>
      <c r="AT768" s="249" t="s">
        <v>170</v>
      </c>
      <c r="AU768" s="249" t="s">
        <v>87</v>
      </c>
      <c r="AV768" s="12" t="s">
        <v>87</v>
      </c>
      <c r="AW768" s="12" t="s">
        <v>37</v>
      </c>
      <c r="AX768" s="12" t="s">
        <v>73</v>
      </c>
      <c r="AY768" s="249" t="s">
        <v>161</v>
      </c>
    </row>
    <row r="769" spans="2:51" s="12" customFormat="1" ht="13.5">
      <c r="B769" s="239"/>
      <c r="C769" s="240"/>
      <c r="D769" s="230" t="s">
        <v>170</v>
      </c>
      <c r="E769" s="241" t="s">
        <v>21</v>
      </c>
      <c r="F769" s="242" t="s">
        <v>820</v>
      </c>
      <c r="G769" s="240"/>
      <c r="H769" s="243">
        <v>3.15</v>
      </c>
      <c r="I769" s="244"/>
      <c r="J769" s="240"/>
      <c r="K769" s="240"/>
      <c r="L769" s="245"/>
      <c r="M769" s="246"/>
      <c r="N769" s="247"/>
      <c r="O769" s="247"/>
      <c r="P769" s="247"/>
      <c r="Q769" s="247"/>
      <c r="R769" s="247"/>
      <c r="S769" s="247"/>
      <c r="T769" s="248"/>
      <c r="AT769" s="249" t="s">
        <v>170</v>
      </c>
      <c r="AU769" s="249" t="s">
        <v>87</v>
      </c>
      <c r="AV769" s="12" t="s">
        <v>87</v>
      </c>
      <c r="AW769" s="12" t="s">
        <v>37</v>
      </c>
      <c r="AX769" s="12" t="s">
        <v>73</v>
      </c>
      <c r="AY769" s="249" t="s">
        <v>161</v>
      </c>
    </row>
    <row r="770" spans="2:51" s="12" customFormat="1" ht="13.5">
      <c r="B770" s="239"/>
      <c r="C770" s="240"/>
      <c r="D770" s="230" t="s">
        <v>170</v>
      </c>
      <c r="E770" s="241" t="s">
        <v>21</v>
      </c>
      <c r="F770" s="242" t="s">
        <v>821</v>
      </c>
      <c r="G770" s="240"/>
      <c r="H770" s="243">
        <v>4.05</v>
      </c>
      <c r="I770" s="244"/>
      <c r="J770" s="240"/>
      <c r="K770" s="240"/>
      <c r="L770" s="245"/>
      <c r="M770" s="246"/>
      <c r="N770" s="247"/>
      <c r="O770" s="247"/>
      <c r="P770" s="247"/>
      <c r="Q770" s="247"/>
      <c r="R770" s="247"/>
      <c r="S770" s="247"/>
      <c r="T770" s="248"/>
      <c r="AT770" s="249" t="s">
        <v>170</v>
      </c>
      <c r="AU770" s="249" t="s">
        <v>87</v>
      </c>
      <c r="AV770" s="12" t="s">
        <v>87</v>
      </c>
      <c r="AW770" s="12" t="s">
        <v>37</v>
      </c>
      <c r="AX770" s="12" t="s">
        <v>73</v>
      </c>
      <c r="AY770" s="249" t="s">
        <v>161</v>
      </c>
    </row>
    <row r="771" spans="2:51" s="12" customFormat="1" ht="13.5">
      <c r="B771" s="239"/>
      <c r="C771" s="240"/>
      <c r="D771" s="230" t="s">
        <v>170</v>
      </c>
      <c r="E771" s="241" t="s">
        <v>21</v>
      </c>
      <c r="F771" s="242" t="s">
        <v>822</v>
      </c>
      <c r="G771" s="240"/>
      <c r="H771" s="243">
        <v>3.15</v>
      </c>
      <c r="I771" s="244"/>
      <c r="J771" s="240"/>
      <c r="K771" s="240"/>
      <c r="L771" s="245"/>
      <c r="M771" s="246"/>
      <c r="N771" s="247"/>
      <c r="O771" s="247"/>
      <c r="P771" s="247"/>
      <c r="Q771" s="247"/>
      <c r="R771" s="247"/>
      <c r="S771" s="247"/>
      <c r="T771" s="248"/>
      <c r="AT771" s="249" t="s">
        <v>170</v>
      </c>
      <c r="AU771" s="249" t="s">
        <v>87</v>
      </c>
      <c r="AV771" s="12" t="s">
        <v>87</v>
      </c>
      <c r="AW771" s="12" t="s">
        <v>37</v>
      </c>
      <c r="AX771" s="12" t="s">
        <v>73</v>
      </c>
      <c r="AY771" s="249" t="s">
        <v>161</v>
      </c>
    </row>
    <row r="772" spans="2:51" s="12" customFormat="1" ht="13.5">
      <c r="B772" s="239"/>
      <c r="C772" s="240"/>
      <c r="D772" s="230" t="s">
        <v>170</v>
      </c>
      <c r="E772" s="241" t="s">
        <v>21</v>
      </c>
      <c r="F772" s="242" t="s">
        <v>823</v>
      </c>
      <c r="G772" s="240"/>
      <c r="H772" s="243">
        <v>3.6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AT772" s="249" t="s">
        <v>170</v>
      </c>
      <c r="AU772" s="249" t="s">
        <v>87</v>
      </c>
      <c r="AV772" s="12" t="s">
        <v>87</v>
      </c>
      <c r="AW772" s="12" t="s">
        <v>37</v>
      </c>
      <c r="AX772" s="12" t="s">
        <v>73</v>
      </c>
      <c r="AY772" s="249" t="s">
        <v>161</v>
      </c>
    </row>
    <row r="773" spans="2:51" s="12" customFormat="1" ht="13.5">
      <c r="B773" s="239"/>
      <c r="C773" s="240"/>
      <c r="D773" s="230" t="s">
        <v>170</v>
      </c>
      <c r="E773" s="241" t="s">
        <v>21</v>
      </c>
      <c r="F773" s="242" t="s">
        <v>824</v>
      </c>
      <c r="G773" s="240"/>
      <c r="H773" s="243">
        <v>3.6</v>
      </c>
      <c r="I773" s="244"/>
      <c r="J773" s="240"/>
      <c r="K773" s="240"/>
      <c r="L773" s="245"/>
      <c r="M773" s="246"/>
      <c r="N773" s="247"/>
      <c r="O773" s="247"/>
      <c r="P773" s="247"/>
      <c r="Q773" s="247"/>
      <c r="R773" s="247"/>
      <c r="S773" s="247"/>
      <c r="T773" s="248"/>
      <c r="AT773" s="249" t="s">
        <v>170</v>
      </c>
      <c r="AU773" s="249" t="s">
        <v>87</v>
      </c>
      <c r="AV773" s="12" t="s">
        <v>87</v>
      </c>
      <c r="AW773" s="12" t="s">
        <v>37</v>
      </c>
      <c r="AX773" s="12" t="s">
        <v>73</v>
      </c>
      <c r="AY773" s="249" t="s">
        <v>161</v>
      </c>
    </row>
    <row r="774" spans="2:51" s="12" customFormat="1" ht="13.5">
      <c r="B774" s="239"/>
      <c r="C774" s="240"/>
      <c r="D774" s="230" t="s">
        <v>170</v>
      </c>
      <c r="E774" s="241" t="s">
        <v>21</v>
      </c>
      <c r="F774" s="242" t="s">
        <v>825</v>
      </c>
      <c r="G774" s="240"/>
      <c r="H774" s="243">
        <v>3.6</v>
      </c>
      <c r="I774" s="244"/>
      <c r="J774" s="240"/>
      <c r="K774" s="240"/>
      <c r="L774" s="245"/>
      <c r="M774" s="246"/>
      <c r="N774" s="247"/>
      <c r="O774" s="247"/>
      <c r="P774" s="247"/>
      <c r="Q774" s="247"/>
      <c r="R774" s="247"/>
      <c r="S774" s="247"/>
      <c r="T774" s="248"/>
      <c r="AT774" s="249" t="s">
        <v>170</v>
      </c>
      <c r="AU774" s="249" t="s">
        <v>87</v>
      </c>
      <c r="AV774" s="12" t="s">
        <v>87</v>
      </c>
      <c r="AW774" s="12" t="s">
        <v>37</v>
      </c>
      <c r="AX774" s="12" t="s">
        <v>73</v>
      </c>
      <c r="AY774" s="249" t="s">
        <v>161</v>
      </c>
    </row>
    <row r="775" spans="2:51" s="13" customFormat="1" ht="13.5">
      <c r="B775" s="250"/>
      <c r="C775" s="251"/>
      <c r="D775" s="230" t="s">
        <v>170</v>
      </c>
      <c r="E775" s="252" t="s">
        <v>21</v>
      </c>
      <c r="F775" s="253" t="s">
        <v>173</v>
      </c>
      <c r="G775" s="251"/>
      <c r="H775" s="254">
        <v>24.3</v>
      </c>
      <c r="I775" s="255"/>
      <c r="J775" s="251"/>
      <c r="K775" s="251"/>
      <c r="L775" s="256"/>
      <c r="M775" s="257"/>
      <c r="N775" s="258"/>
      <c r="O775" s="258"/>
      <c r="P775" s="258"/>
      <c r="Q775" s="258"/>
      <c r="R775" s="258"/>
      <c r="S775" s="258"/>
      <c r="T775" s="259"/>
      <c r="AT775" s="260" t="s">
        <v>170</v>
      </c>
      <c r="AU775" s="260" t="s">
        <v>87</v>
      </c>
      <c r="AV775" s="13" t="s">
        <v>174</v>
      </c>
      <c r="AW775" s="13" t="s">
        <v>37</v>
      </c>
      <c r="AX775" s="13" t="s">
        <v>73</v>
      </c>
      <c r="AY775" s="260" t="s">
        <v>161</v>
      </c>
    </row>
    <row r="776" spans="2:51" s="14" customFormat="1" ht="13.5">
      <c r="B776" s="261"/>
      <c r="C776" s="262"/>
      <c r="D776" s="230" t="s">
        <v>170</v>
      </c>
      <c r="E776" s="263" t="s">
        <v>21</v>
      </c>
      <c r="F776" s="264" t="s">
        <v>176</v>
      </c>
      <c r="G776" s="262"/>
      <c r="H776" s="265">
        <v>77.9</v>
      </c>
      <c r="I776" s="266"/>
      <c r="J776" s="262"/>
      <c r="K776" s="262"/>
      <c r="L776" s="267"/>
      <c r="M776" s="268"/>
      <c r="N776" s="269"/>
      <c r="O776" s="269"/>
      <c r="P776" s="269"/>
      <c r="Q776" s="269"/>
      <c r="R776" s="269"/>
      <c r="S776" s="269"/>
      <c r="T776" s="270"/>
      <c r="AT776" s="271" t="s">
        <v>170</v>
      </c>
      <c r="AU776" s="271" t="s">
        <v>87</v>
      </c>
      <c r="AV776" s="14" t="s">
        <v>168</v>
      </c>
      <c r="AW776" s="14" t="s">
        <v>37</v>
      </c>
      <c r="AX776" s="14" t="s">
        <v>78</v>
      </c>
      <c r="AY776" s="271" t="s">
        <v>161</v>
      </c>
    </row>
    <row r="777" spans="2:65" s="1" customFormat="1" ht="63.75" customHeight="1">
      <c r="B777" s="46"/>
      <c r="C777" s="216" t="s">
        <v>826</v>
      </c>
      <c r="D777" s="216" t="s">
        <v>163</v>
      </c>
      <c r="E777" s="217" t="s">
        <v>827</v>
      </c>
      <c r="F777" s="218" t="s">
        <v>828</v>
      </c>
      <c r="G777" s="219" t="s">
        <v>520</v>
      </c>
      <c r="H777" s="220">
        <v>119</v>
      </c>
      <c r="I777" s="221"/>
      <c r="J777" s="222">
        <f>ROUND(I777*H777,2)</f>
        <v>0</v>
      </c>
      <c r="K777" s="218" t="s">
        <v>180</v>
      </c>
      <c r="L777" s="72"/>
      <c r="M777" s="223" t="s">
        <v>21</v>
      </c>
      <c r="N777" s="224" t="s">
        <v>44</v>
      </c>
      <c r="O777" s="47"/>
      <c r="P777" s="225">
        <f>O777*H777</f>
        <v>0</v>
      </c>
      <c r="Q777" s="225">
        <v>0</v>
      </c>
      <c r="R777" s="225">
        <f>Q777*H777</f>
        <v>0</v>
      </c>
      <c r="S777" s="225">
        <v>0</v>
      </c>
      <c r="T777" s="226">
        <f>S777*H777</f>
        <v>0</v>
      </c>
      <c r="AR777" s="24" t="s">
        <v>168</v>
      </c>
      <c r="AT777" s="24" t="s">
        <v>163</v>
      </c>
      <c r="AU777" s="24" t="s">
        <v>87</v>
      </c>
      <c r="AY777" s="24" t="s">
        <v>161</v>
      </c>
      <c r="BE777" s="227">
        <f>IF(N777="základní",J777,0)</f>
        <v>0</v>
      </c>
      <c r="BF777" s="227">
        <f>IF(N777="snížená",J777,0)</f>
        <v>0</v>
      </c>
      <c r="BG777" s="227">
        <f>IF(N777="zákl. přenesená",J777,0)</f>
        <v>0</v>
      </c>
      <c r="BH777" s="227">
        <f>IF(N777="sníž. přenesená",J777,0)</f>
        <v>0</v>
      </c>
      <c r="BI777" s="227">
        <f>IF(N777="nulová",J777,0)</f>
        <v>0</v>
      </c>
      <c r="BJ777" s="24" t="s">
        <v>78</v>
      </c>
      <c r="BK777" s="227">
        <f>ROUND(I777*H777,2)</f>
        <v>0</v>
      </c>
      <c r="BL777" s="24" t="s">
        <v>168</v>
      </c>
      <c r="BM777" s="24" t="s">
        <v>829</v>
      </c>
    </row>
    <row r="778" spans="2:51" s="11" customFormat="1" ht="13.5">
      <c r="B778" s="228"/>
      <c r="C778" s="229"/>
      <c r="D778" s="230" t="s">
        <v>170</v>
      </c>
      <c r="E778" s="231" t="s">
        <v>21</v>
      </c>
      <c r="F778" s="232" t="s">
        <v>830</v>
      </c>
      <c r="G778" s="229"/>
      <c r="H778" s="231" t="s">
        <v>21</v>
      </c>
      <c r="I778" s="233"/>
      <c r="J778" s="229"/>
      <c r="K778" s="229"/>
      <c r="L778" s="234"/>
      <c r="M778" s="235"/>
      <c r="N778" s="236"/>
      <c r="O778" s="236"/>
      <c r="P778" s="236"/>
      <c r="Q778" s="236"/>
      <c r="R778" s="236"/>
      <c r="S778" s="236"/>
      <c r="T778" s="237"/>
      <c r="AT778" s="238" t="s">
        <v>170</v>
      </c>
      <c r="AU778" s="238" t="s">
        <v>87</v>
      </c>
      <c r="AV778" s="11" t="s">
        <v>78</v>
      </c>
      <c r="AW778" s="11" t="s">
        <v>37</v>
      </c>
      <c r="AX778" s="11" t="s">
        <v>73</v>
      </c>
      <c r="AY778" s="238" t="s">
        <v>161</v>
      </c>
    </row>
    <row r="779" spans="2:51" s="12" customFormat="1" ht="13.5">
      <c r="B779" s="239"/>
      <c r="C779" s="240"/>
      <c r="D779" s="230" t="s">
        <v>170</v>
      </c>
      <c r="E779" s="241" t="s">
        <v>21</v>
      </c>
      <c r="F779" s="242" t="s">
        <v>831</v>
      </c>
      <c r="G779" s="240"/>
      <c r="H779" s="243">
        <v>119</v>
      </c>
      <c r="I779" s="244"/>
      <c r="J779" s="240"/>
      <c r="K779" s="240"/>
      <c r="L779" s="245"/>
      <c r="M779" s="246"/>
      <c r="N779" s="247"/>
      <c r="O779" s="247"/>
      <c r="P779" s="247"/>
      <c r="Q779" s="247"/>
      <c r="R779" s="247"/>
      <c r="S779" s="247"/>
      <c r="T779" s="248"/>
      <c r="AT779" s="249" t="s">
        <v>170</v>
      </c>
      <c r="AU779" s="249" t="s">
        <v>87</v>
      </c>
      <c r="AV779" s="12" t="s">
        <v>87</v>
      </c>
      <c r="AW779" s="12" t="s">
        <v>37</v>
      </c>
      <c r="AX779" s="12" t="s">
        <v>73</v>
      </c>
      <c r="AY779" s="249" t="s">
        <v>161</v>
      </c>
    </row>
    <row r="780" spans="2:51" s="14" customFormat="1" ht="13.5">
      <c r="B780" s="261"/>
      <c r="C780" s="262"/>
      <c r="D780" s="230" t="s">
        <v>170</v>
      </c>
      <c r="E780" s="263" t="s">
        <v>97</v>
      </c>
      <c r="F780" s="264" t="s">
        <v>176</v>
      </c>
      <c r="G780" s="262"/>
      <c r="H780" s="265">
        <v>119</v>
      </c>
      <c r="I780" s="266"/>
      <c r="J780" s="262"/>
      <c r="K780" s="262"/>
      <c r="L780" s="267"/>
      <c r="M780" s="268"/>
      <c r="N780" s="269"/>
      <c r="O780" s="269"/>
      <c r="P780" s="269"/>
      <c r="Q780" s="269"/>
      <c r="R780" s="269"/>
      <c r="S780" s="269"/>
      <c r="T780" s="270"/>
      <c r="AT780" s="271" t="s">
        <v>170</v>
      </c>
      <c r="AU780" s="271" t="s">
        <v>87</v>
      </c>
      <c r="AV780" s="14" t="s">
        <v>168</v>
      </c>
      <c r="AW780" s="14" t="s">
        <v>37</v>
      </c>
      <c r="AX780" s="14" t="s">
        <v>78</v>
      </c>
      <c r="AY780" s="271" t="s">
        <v>161</v>
      </c>
    </row>
    <row r="781" spans="2:65" s="1" customFormat="1" ht="63.75" customHeight="1">
      <c r="B781" s="46"/>
      <c r="C781" s="216" t="s">
        <v>106</v>
      </c>
      <c r="D781" s="216" t="s">
        <v>163</v>
      </c>
      <c r="E781" s="217" t="s">
        <v>832</v>
      </c>
      <c r="F781" s="218" t="s">
        <v>833</v>
      </c>
      <c r="G781" s="219" t="s">
        <v>520</v>
      </c>
      <c r="H781" s="220">
        <v>463</v>
      </c>
      <c r="I781" s="221"/>
      <c r="J781" s="222">
        <f>ROUND(I781*H781,2)</f>
        <v>0</v>
      </c>
      <c r="K781" s="218" t="s">
        <v>180</v>
      </c>
      <c r="L781" s="72"/>
      <c r="M781" s="223" t="s">
        <v>21</v>
      </c>
      <c r="N781" s="224" t="s">
        <v>44</v>
      </c>
      <c r="O781" s="47"/>
      <c r="P781" s="225">
        <f>O781*H781</f>
        <v>0</v>
      </c>
      <c r="Q781" s="225">
        <v>0</v>
      </c>
      <c r="R781" s="225">
        <f>Q781*H781</f>
        <v>0</v>
      </c>
      <c r="S781" s="225">
        <v>0</v>
      </c>
      <c r="T781" s="226">
        <f>S781*H781</f>
        <v>0</v>
      </c>
      <c r="AR781" s="24" t="s">
        <v>168</v>
      </c>
      <c r="AT781" s="24" t="s">
        <v>163</v>
      </c>
      <c r="AU781" s="24" t="s">
        <v>87</v>
      </c>
      <c r="AY781" s="24" t="s">
        <v>161</v>
      </c>
      <c r="BE781" s="227">
        <f>IF(N781="základní",J781,0)</f>
        <v>0</v>
      </c>
      <c r="BF781" s="227">
        <f>IF(N781="snížená",J781,0)</f>
        <v>0</v>
      </c>
      <c r="BG781" s="227">
        <f>IF(N781="zákl. přenesená",J781,0)</f>
        <v>0</v>
      </c>
      <c r="BH781" s="227">
        <f>IF(N781="sníž. přenesená",J781,0)</f>
        <v>0</v>
      </c>
      <c r="BI781" s="227">
        <f>IF(N781="nulová",J781,0)</f>
        <v>0</v>
      </c>
      <c r="BJ781" s="24" t="s">
        <v>78</v>
      </c>
      <c r="BK781" s="227">
        <f>ROUND(I781*H781,2)</f>
        <v>0</v>
      </c>
      <c r="BL781" s="24" t="s">
        <v>168</v>
      </c>
      <c r="BM781" s="24" t="s">
        <v>834</v>
      </c>
    </row>
    <row r="782" spans="2:51" s="11" customFormat="1" ht="13.5">
      <c r="B782" s="228"/>
      <c r="C782" s="229"/>
      <c r="D782" s="230" t="s">
        <v>170</v>
      </c>
      <c r="E782" s="231" t="s">
        <v>21</v>
      </c>
      <c r="F782" s="232" t="s">
        <v>835</v>
      </c>
      <c r="G782" s="229"/>
      <c r="H782" s="231" t="s">
        <v>21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170</v>
      </c>
      <c r="AU782" s="238" t="s">
        <v>87</v>
      </c>
      <c r="AV782" s="11" t="s">
        <v>78</v>
      </c>
      <c r="AW782" s="11" t="s">
        <v>37</v>
      </c>
      <c r="AX782" s="11" t="s">
        <v>73</v>
      </c>
      <c r="AY782" s="238" t="s">
        <v>161</v>
      </c>
    </row>
    <row r="783" spans="2:51" s="12" customFormat="1" ht="13.5">
      <c r="B783" s="239"/>
      <c r="C783" s="240"/>
      <c r="D783" s="230" t="s">
        <v>170</v>
      </c>
      <c r="E783" s="241" t="s">
        <v>21</v>
      </c>
      <c r="F783" s="242" t="s">
        <v>836</v>
      </c>
      <c r="G783" s="240"/>
      <c r="H783" s="243">
        <v>163</v>
      </c>
      <c r="I783" s="244"/>
      <c r="J783" s="240"/>
      <c r="K783" s="240"/>
      <c r="L783" s="245"/>
      <c r="M783" s="246"/>
      <c r="N783" s="247"/>
      <c r="O783" s="247"/>
      <c r="P783" s="247"/>
      <c r="Q783" s="247"/>
      <c r="R783" s="247"/>
      <c r="S783" s="247"/>
      <c r="T783" s="248"/>
      <c r="AT783" s="249" t="s">
        <v>170</v>
      </c>
      <c r="AU783" s="249" t="s">
        <v>87</v>
      </c>
      <c r="AV783" s="12" t="s">
        <v>87</v>
      </c>
      <c r="AW783" s="12" t="s">
        <v>37</v>
      </c>
      <c r="AX783" s="12" t="s">
        <v>73</v>
      </c>
      <c r="AY783" s="249" t="s">
        <v>161</v>
      </c>
    </row>
    <row r="784" spans="2:51" s="12" customFormat="1" ht="13.5">
      <c r="B784" s="239"/>
      <c r="C784" s="240"/>
      <c r="D784" s="230" t="s">
        <v>170</v>
      </c>
      <c r="E784" s="241" t="s">
        <v>21</v>
      </c>
      <c r="F784" s="242" t="s">
        <v>837</v>
      </c>
      <c r="G784" s="240"/>
      <c r="H784" s="243">
        <v>300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AT784" s="249" t="s">
        <v>170</v>
      </c>
      <c r="AU784" s="249" t="s">
        <v>87</v>
      </c>
      <c r="AV784" s="12" t="s">
        <v>87</v>
      </c>
      <c r="AW784" s="12" t="s">
        <v>37</v>
      </c>
      <c r="AX784" s="12" t="s">
        <v>73</v>
      </c>
      <c r="AY784" s="249" t="s">
        <v>161</v>
      </c>
    </row>
    <row r="785" spans="2:51" s="14" customFormat="1" ht="13.5">
      <c r="B785" s="261"/>
      <c r="C785" s="262"/>
      <c r="D785" s="230" t="s">
        <v>170</v>
      </c>
      <c r="E785" s="263" t="s">
        <v>99</v>
      </c>
      <c r="F785" s="264" t="s">
        <v>176</v>
      </c>
      <c r="G785" s="262"/>
      <c r="H785" s="265">
        <v>463</v>
      </c>
      <c r="I785" s="266"/>
      <c r="J785" s="262"/>
      <c r="K785" s="262"/>
      <c r="L785" s="267"/>
      <c r="M785" s="268"/>
      <c r="N785" s="269"/>
      <c r="O785" s="269"/>
      <c r="P785" s="269"/>
      <c r="Q785" s="269"/>
      <c r="R785" s="269"/>
      <c r="S785" s="269"/>
      <c r="T785" s="270"/>
      <c r="AT785" s="271" t="s">
        <v>170</v>
      </c>
      <c r="AU785" s="271" t="s">
        <v>87</v>
      </c>
      <c r="AV785" s="14" t="s">
        <v>168</v>
      </c>
      <c r="AW785" s="14" t="s">
        <v>37</v>
      </c>
      <c r="AX785" s="14" t="s">
        <v>78</v>
      </c>
      <c r="AY785" s="271" t="s">
        <v>161</v>
      </c>
    </row>
    <row r="786" spans="2:65" s="1" customFormat="1" ht="63.75" customHeight="1">
      <c r="B786" s="46"/>
      <c r="C786" s="216" t="s">
        <v>838</v>
      </c>
      <c r="D786" s="216" t="s">
        <v>163</v>
      </c>
      <c r="E786" s="217" t="s">
        <v>839</v>
      </c>
      <c r="F786" s="218" t="s">
        <v>840</v>
      </c>
      <c r="G786" s="219" t="s">
        <v>520</v>
      </c>
      <c r="H786" s="220">
        <v>2377</v>
      </c>
      <c r="I786" s="221"/>
      <c r="J786" s="222">
        <f>ROUND(I786*H786,2)</f>
        <v>0</v>
      </c>
      <c r="K786" s="218" t="s">
        <v>180</v>
      </c>
      <c r="L786" s="72"/>
      <c r="M786" s="223" t="s">
        <v>21</v>
      </c>
      <c r="N786" s="224" t="s">
        <v>44</v>
      </c>
      <c r="O786" s="47"/>
      <c r="P786" s="225">
        <f>O786*H786</f>
        <v>0</v>
      </c>
      <c r="Q786" s="225">
        <v>0</v>
      </c>
      <c r="R786" s="225">
        <f>Q786*H786</f>
        <v>0</v>
      </c>
      <c r="S786" s="225">
        <v>0</v>
      </c>
      <c r="T786" s="226">
        <f>S786*H786</f>
        <v>0</v>
      </c>
      <c r="AR786" s="24" t="s">
        <v>168</v>
      </c>
      <c r="AT786" s="24" t="s">
        <v>163</v>
      </c>
      <c r="AU786" s="24" t="s">
        <v>87</v>
      </c>
      <c r="AY786" s="24" t="s">
        <v>161</v>
      </c>
      <c r="BE786" s="227">
        <f>IF(N786="základní",J786,0)</f>
        <v>0</v>
      </c>
      <c r="BF786" s="227">
        <f>IF(N786="snížená",J786,0)</f>
        <v>0</v>
      </c>
      <c r="BG786" s="227">
        <f>IF(N786="zákl. přenesená",J786,0)</f>
        <v>0</v>
      </c>
      <c r="BH786" s="227">
        <f>IF(N786="sníž. přenesená",J786,0)</f>
        <v>0</v>
      </c>
      <c r="BI786" s="227">
        <f>IF(N786="nulová",J786,0)</f>
        <v>0</v>
      </c>
      <c r="BJ786" s="24" t="s">
        <v>78</v>
      </c>
      <c r="BK786" s="227">
        <f>ROUND(I786*H786,2)</f>
        <v>0</v>
      </c>
      <c r="BL786" s="24" t="s">
        <v>168</v>
      </c>
      <c r="BM786" s="24" t="s">
        <v>841</v>
      </c>
    </row>
    <row r="787" spans="2:51" s="11" customFormat="1" ht="13.5">
      <c r="B787" s="228"/>
      <c r="C787" s="229"/>
      <c r="D787" s="230" t="s">
        <v>170</v>
      </c>
      <c r="E787" s="231" t="s">
        <v>21</v>
      </c>
      <c r="F787" s="232" t="s">
        <v>835</v>
      </c>
      <c r="G787" s="229"/>
      <c r="H787" s="231" t="s">
        <v>21</v>
      </c>
      <c r="I787" s="233"/>
      <c r="J787" s="229"/>
      <c r="K787" s="229"/>
      <c r="L787" s="234"/>
      <c r="M787" s="235"/>
      <c r="N787" s="236"/>
      <c r="O787" s="236"/>
      <c r="P787" s="236"/>
      <c r="Q787" s="236"/>
      <c r="R787" s="236"/>
      <c r="S787" s="236"/>
      <c r="T787" s="237"/>
      <c r="AT787" s="238" t="s">
        <v>170</v>
      </c>
      <c r="AU787" s="238" t="s">
        <v>87</v>
      </c>
      <c r="AV787" s="11" t="s">
        <v>78</v>
      </c>
      <c r="AW787" s="11" t="s">
        <v>37</v>
      </c>
      <c r="AX787" s="11" t="s">
        <v>73</v>
      </c>
      <c r="AY787" s="238" t="s">
        <v>161</v>
      </c>
    </row>
    <row r="788" spans="2:51" s="12" customFormat="1" ht="13.5">
      <c r="B788" s="239"/>
      <c r="C788" s="240"/>
      <c r="D788" s="230" t="s">
        <v>170</v>
      </c>
      <c r="E788" s="241" t="s">
        <v>21</v>
      </c>
      <c r="F788" s="242" t="s">
        <v>842</v>
      </c>
      <c r="G788" s="240"/>
      <c r="H788" s="243">
        <v>195</v>
      </c>
      <c r="I788" s="244"/>
      <c r="J788" s="240"/>
      <c r="K788" s="240"/>
      <c r="L788" s="245"/>
      <c r="M788" s="246"/>
      <c r="N788" s="247"/>
      <c r="O788" s="247"/>
      <c r="P788" s="247"/>
      <c r="Q788" s="247"/>
      <c r="R788" s="247"/>
      <c r="S788" s="247"/>
      <c r="T788" s="248"/>
      <c r="AT788" s="249" t="s">
        <v>170</v>
      </c>
      <c r="AU788" s="249" t="s">
        <v>87</v>
      </c>
      <c r="AV788" s="12" t="s">
        <v>87</v>
      </c>
      <c r="AW788" s="12" t="s">
        <v>37</v>
      </c>
      <c r="AX788" s="12" t="s">
        <v>73</v>
      </c>
      <c r="AY788" s="249" t="s">
        <v>161</v>
      </c>
    </row>
    <row r="789" spans="2:51" s="12" customFormat="1" ht="13.5">
      <c r="B789" s="239"/>
      <c r="C789" s="240"/>
      <c r="D789" s="230" t="s">
        <v>170</v>
      </c>
      <c r="E789" s="241" t="s">
        <v>21</v>
      </c>
      <c r="F789" s="242" t="s">
        <v>843</v>
      </c>
      <c r="G789" s="240"/>
      <c r="H789" s="243">
        <v>260</v>
      </c>
      <c r="I789" s="244"/>
      <c r="J789" s="240"/>
      <c r="K789" s="240"/>
      <c r="L789" s="245"/>
      <c r="M789" s="246"/>
      <c r="N789" s="247"/>
      <c r="O789" s="247"/>
      <c r="P789" s="247"/>
      <c r="Q789" s="247"/>
      <c r="R789" s="247"/>
      <c r="S789" s="247"/>
      <c r="T789" s="248"/>
      <c r="AT789" s="249" t="s">
        <v>170</v>
      </c>
      <c r="AU789" s="249" t="s">
        <v>87</v>
      </c>
      <c r="AV789" s="12" t="s">
        <v>87</v>
      </c>
      <c r="AW789" s="12" t="s">
        <v>37</v>
      </c>
      <c r="AX789" s="12" t="s">
        <v>73</v>
      </c>
      <c r="AY789" s="249" t="s">
        <v>161</v>
      </c>
    </row>
    <row r="790" spans="2:51" s="12" customFormat="1" ht="13.5">
      <c r="B790" s="239"/>
      <c r="C790" s="240"/>
      <c r="D790" s="230" t="s">
        <v>170</v>
      </c>
      <c r="E790" s="241" t="s">
        <v>21</v>
      </c>
      <c r="F790" s="242" t="s">
        <v>844</v>
      </c>
      <c r="G790" s="240"/>
      <c r="H790" s="243">
        <v>98</v>
      </c>
      <c r="I790" s="244"/>
      <c r="J790" s="240"/>
      <c r="K790" s="240"/>
      <c r="L790" s="245"/>
      <c r="M790" s="246"/>
      <c r="N790" s="247"/>
      <c r="O790" s="247"/>
      <c r="P790" s="247"/>
      <c r="Q790" s="247"/>
      <c r="R790" s="247"/>
      <c r="S790" s="247"/>
      <c r="T790" s="248"/>
      <c r="AT790" s="249" t="s">
        <v>170</v>
      </c>
      <c r="AU790" s="249" t="s">
        <v>87</v>
      </c>
      <c r="AV790" s="12" t="s">
        <v>87</v>
      </c>
      <c r="AW790" s="12" t="s">
        <v>37</v>
      </c>
      <c r="AX790" s="12" t="s">
        <v>73</v>
      </c>
      <c r="AY790" s="249" t="s">
        <v>161</v>
      </c>
    </row>
    <row r="791" spans="2:51" s="12" customFormat="1" ht="13.5">
      <c r="B791" s="239"/>
      <c r="C791" s="240"/>
      <c r="D791" s="230" t="s">
        <v>170</v>
      </c>
      <c r="E791" s="241" t="s">
        <v>21</v>
      </c>
      <c r="F791" s="242" t="s">
        <v>845</v>
      </c>
      <c r="G791" s="240"/>
      <c r="H791" s="243">
        <v>85</v>
      </c>
      <c r="I791" s="244"/>
      <c r="J791" s="240"/>
      <c r="K791" s="240"/>
      <c r="L791" s="245"/>
      <c r="M791" s="246"/>
      <c r="N791" s="247"/>
      <c r="O791" s="247"/>
      <c r="P791" s="247"/>
      <c r="Q791" s="247"/>
      <c r="R791" s="247"/>
      <c r="S791" s="247"/>
      <c r="T791" s="248"/>
      <c r="AT791" s="249" t="s">
        <v>170</v>
      </c>
      <c r="AU791" s="249" t="s">
        <v>87</v>
      </c>
      <c r="AV791" s="12" t="s">
        <v>87</v>
      </c>
      <c r="AW791" s="12" t="s">
        <v>37</v>
      </c>
      <c r="AX791" s="12" t="s">
        <v>73</v>
      </c>
      <c r="AY791" s="249" t="s">
        <v>161</v>
      </c>
    </row>
    <row r="792" spans="2:51" s="12" customFormat="1" ht="13.5">
      <c r="B792" s="239"/>
      <c r="C792" s="240"/>
      <c r="D792" s="230" t="s">
        <v>170</v>
      </c>
      <c r="E792" s="241" t="s">
        <v>21</v>
      </c>
      <c r="F792" s="242" t="s">
        <v>846</v>
      </c>
      <c r="G792" s="240"/>
      <c r="H792" s="243">
        <v>164</v>
      </c>
      <c r="I792" s="244"/>
      <c r="J792" s="240"/>
      <c r="K792" s="240"/>
      <c r="L792" s="245"/>
      <c r="M792" s="246"/>
      <c r="N792" s="247"/>
      <c r="O792" s="247"/>
      <c r="P792" s="247"/>
      <c r="Q792" s="247"/>
      <c r="R792" s="247"/>
      <c r="S792" s="247"/>
      <c r="T792" s="248"/>
      <c r="AT792" s="249" t="s">
        <v>170</v>
      </c>
      <c r="AU792" s="249" t="s">
        <v>87</v>
      </c>
      <c r="AV792" s="12" t="s">
        <v>87</v>
      </c>
      <c r="AW792" s="12" t="s">
        <v>37</v>
      </c>
      <c r="AX792" s="12" t="s">
        <v>73</v>
      </c>
      <c r="AY792" s="249" t="s">
        <v>161</v>
      </c>
    </row>
    <row r="793" spans="2:51" s="12" customFormat="1" ht="13.5">
      <c r="B793" s="239"/>
      <c r="C793" s="240"/>
      <c r="D793" s="230" t="s">
        <v>170</v>
      </c>
      <c r="E793" s="241" t="s">
        <v>21</v>
      </c>
      <c r="F793" s="242" t="s">
        <v>847</v>
      </c>
      <c r="G793" s="240"/>
      <c r="H793" s="243">
        <v>408</v>
      </c>
      <c r="I793" s="244"/>
      <c r="J793" s="240"/>
      <c r="K793" s="240"/>
      <c r="L793" s="245"/>
      <c r="M793" s="246"/>
      <c r="N793" s="247"/>
      <c r="O793" s="247"/>
      <c r="P793" s="247"/>
      <c r="Q793" s="247"/>
      <c r="R793" s="247"/>
      <c r="S793" s="247"/>
      <c r="T793" s="248"/>
      <c r="AT793" s="249" t="s">
        <v>170</v>
      </c>
      <c r="AU793" s="249" t="s">
        <v>87</v>
      </c>
      <c r="AV793" s="12" t="s">
        <v>87</v>
      </c>
      <c r="AW793" s="12" t="s">
        <v>37</v>
      </c>
      <c r="AX793" s="12" t="s">
        <v>73</v>
      </c>
      <c r="AY793" s="249" t="s">
        <v>161</v>
      </c>
    </row>
    <row r="794" spans="2:51" s="12" customFormat="1" ht="13.5">
      <c r="B794" s="239"/>
      <c r="C794" s="240"/>
      <c r="D794" s="230" t="s">
        <v>170</v>
      </c>
      <c r="E794" s="241" t="s">
        <v>21</v>
      </c>
      <c r="F794" s="242" t="s">
        <v>848</v>
      </c>
      <c r="G794" s="240"/>
      <c r="H794" s="243">
        <v>247</v>
      </c>
      <c r="I794" s="244"/>
      <c r="J794" s="240"/>
      <c r="K794" s="240"/>
      <c r="L794" s="245"/>
      <c r="M794" s="246"/>
      <c r="N794" s="247"/>
      <c r="O794" s="247"/>
      <c r="P794" s="247"/>
      <c r="Q794" s="247"/>
      <c r="R794" s="247"/>
      <c r="S794" s="247"/>
      <c r="T794" s="248"/>
      <c r="AT794" s="249" t="s">
        <v>170</v>
      </c>
      <c r="AU794" s="249" t="s">
        <v>87</v>
      </c>
      <c r="AV794" s="12" t="s">
        <v>87</v>
      </c>
      <c r="AW794" s="12" t="s">
        <v>37</v>
      </c>
      <c r="AX794" s="12" t="s">
        <v>73</v>
      </c>
      <c r="AY794" s="249" t="s">
        <v>161</v>
      </c>
    </row>
    <row r="795" spans="2:51" s="12" customFormat="1" ht="13.5">
      <c r="B795" s="239"/>
      <c r="C795" s="240"/>
      <c r="D795" s="230" t="s">
        <v>170</v>
      </c>
      <c r="E795" s="241" t="s">
        <v>21</v>
      </c>
      <c r="F795" s="242" t="s">
        <v>849</v>
      </c>
      <c r="G795" s="240"/>
      <c r="H795" s="243">
        <v>240</v>
      </c>
      <c r="I795" s="244"/>
      <c r="J795" s="240"/>
      <c r="K795" s="240"/>
      <c r="L795" s="245"/>
      <c r="M795" s="246"/>
      <c r="N795" s="247"/>
      <c r="O795" s="247"/>
      <c r="P795" s="247"/>
      <c r="Q795" s="247"/>
      <c r="R795" s="247"/>
      <c r="S795" s="247"/>
      <c r="T795" s="248"/>
      <c r="AT795" s="249" t="s">
        <v>170</v>
      </c>
      <c r="AU795" s="249" t="s">
        <v>87</v>
      </c>
      <c r="AV795" s="12" t="s">
        <v>87</v>
      </c>
      <c r="AW795" s="12" t="s">
        <v>37</v>
      </c>
      <c r="AX795" s="12" t="s">
        <v>73</v>
      </c>
      <c r="AY795" s="249" t="s">
        <v>161</v>
      </c>
    </row>
    <row r="796" spans="2:51" s="12" customFormat="1" ht="13.5">
      <c r="B796" s="239"/>
      <c r="C796" s="240"/>
      <c r="D796" s="230" t="s">
        <v>170</v>
      </c>
      <c r="E796" s="241" t="s">
        <v>21</v>
      </c>
      <c r="F796" s="242" t="s">
        <v>850</v>
      </c>
      <c r="G796" s="240"/>
      <c r="H796" s="243">
        <v>90</v>
      </c>
      <c r="I796" s="244"/>
      <c r="J796" s="240"/>
      <c r="K796" s="240"/>
      <c r="L796" s="245"/>
      <c r="M796" s="246"/>
      <c r="N796" s="247"/>
      <c r="O796" s="247"/>
      <c r="P796" s="247"/>
      <c r="Q796" s="247"/>
      <c r="R796" s="247"/>
      <c r="S796" s="247"/>
      <c r="T796" s="248"/>
      <c r="AT796" s="249" t="s">
        <v>170</v>
      </c>
      <c r="AU796" s="249" t="s">
        <v>87</v>
      </c>
      <c r="AV796" s="12" t="s">
        <v>87</v>
      </c>
      <c r="AW796" s="12" t="s">
        <v>37</v>
      </c>
      <c r="AX796" s="12" t="s">
        <v>73</v>
      </c>
      <c r="AY796" s="249" t="s">
        <v>161</v>
      </c>
    </row>
    <row r="797" spans="2:51" s="12" customFormat="1" ht="13.5">
      <c r="B797" s="239"/>
      <c r="C797" s="240"/>
      <c r="D797" s="230" t="s">
        <v>170</v>
      </c>
      <c r="E797" s="241" t="s">
        <v>21</v>
      </c>
      <c r="F797" s="242" t="s">
        <v>851</v>
      </c>
      <c r="G797" s="240"/>
      <c r="H797" s="243">
        <v>123</v>
      </c>
      <c r="I797" s="244"/>
      <c r="J797" s="240"/>
      <c r="K797" s="240"/>
      <c r="L797" s="245"/>
      <c r="M797" s="246"/>
      <c r="N797" s="247"/>
      <c r="O797" s="247"/>
      <c r="P797" s="247"/>
      <c r="Q797" s="247"/>
      <c r="R797" s="247"/>
      <c r="S797" s="247"/>
      <c r="T797" s="248"/>
      <c r="AT797" s="249" t="s">
        <v>170</v>
      </c>
      <c r="AU797" s="249" t="s">
        <v>87</v>
      </c>
      <c r="AV797" s="12" t="s">
        <v>87</v>
      </c>
      <c r="AW797" s="12" t="s">
        <v>37</v>
      </c>
      <c r="AX797" s="12" t="s">
        <v>73</v>
      </c>
      <c r="AY797" s="249" t="s">
        <v>161</v>
      </c>
    </row>
    <row r="798" spans="2:51" s="12" customFormat="1" ht="13.5">
      <c r="B798" s="239"/>
      <c r="C798" s="240"/>
      <c r="D798" s="230" t="s">
        <v>170</v>
      </c>
      <c r="E798" s="241" t="s">
        <v>21</v>
      </c>
      <c r="F798" s="242" t="s">
        <v>852</v>
      </c>
      <c r="G798" s="240"/>
      <c r="H798" s="243">
        <v>98</v>
      </c>
      <c r="I798" s="244"/>
      <c r="J798" s="240"/>
      <c r="K798" s="240"/>
      <c r="L798" s="245"/>
      <c r="M798" s="246"/>
      <c r="N798" s="247"/>
      <c r="O798" s="247"/>
      <c r="P798" s="247"/>
      <c r="Q798" s="247"/>
      <c r="R798" s="247"/>
      <c r="S798" s="247"/>
      <c r="T798" s="248"/>
      <c r="AT798" s="249" t="s">
        <v>170</v>
      </c>
      <c r="AU798" s="249" t="s">
        <v>87</v>
      </c>
      <c r="AV798" s="12" t="s">
        <v>87</v>
      </c>
      <c r="AW798" s="12" t="s">
        <v>37</v>
      </c>
      <c r="AX798" s="12" t="s">
        <v>73</v>
      </c>
      <c r="AY798" s="249" t="s">
        <v>161</v>
      </c>
    </row>
    <row r="799" spans="2:51" s="12" customFormat="1" ht="13.5">
      <c r="B799" s="239"/>
      <c r="C799" s="240"/>
      <c r="D799" s="230" t="s">
        <v>170</v>
      </c>
      <c r="E799" s="241" t="s">
        <v>21</v>
      </c>
      <c r="F799" s="242" t="s">
        <v>853</v>
      </c>
      <c r="G799" s="240"/>
      <c r="H799" s="243">
        <v>90</v>
      </c>
      <c r="I799" s="244"/>
      <c r="J799" s="240"/>
      <c r="K799" s="240"/>
      <c r="L799" s="245"/>
      <c r="M799" s="246"/>
      <c r="N799" s="247"/>
      <c r="O799" s="247"/>
      <c r="P799" s="247"/>
      <c r="Q799" s="247"/>
      <c r="R799" s="247"/>
      <c r="S799" s="247"/>
      <c r="T799" s="248"/>
      <c r="AT799" s="249" t="s">
        <v>170</v>
      </c>
      <c r="AU799" s="249" t="s">
        <v>87</v>
      </c>
      <c r="AV799" s="12" t="s">
        <v>87</v>
      </c>
      <c r="AW799" s="12" t="s">
        <v>37</v>
      </c>
      <c r="AX799" s="12" t="s">
        <v>73</v>
      </c>
      <c r="AY799" s="249" t="s">
        <v>161</v>
      </c>
    </row>
    <row r="800" spans="2:51" s="12" customFormat="1" ht="13.5">
      <c r="B800" s="239"/>
      <c r="C800" s="240"/>
      <c r="D800" s="230" t="s">
        <v>170</v>
      </c>
      <c r="E800" s="241" t="s">
        <v>21</v>
      </c>
      <c r="F800" s="242" t="s">
        <v>854</v>
      </c>
      <c r="G800" s="240"/>
      <c r="H800" s="243">
        <v>147</v>
      </c>
      <c r="I800" s="244"/>
      <c r="J800" s="240"/>
      <c r="K800" s="240"/>
      <c r="L800" s="245"/>
      <c r="M800" s="246"/>
      <c r="N800" s="247"/>
      <c r="O800" s="247"/>
      <c r="P800" s="247"/>
      <c r="Q800" s="247"/>
      <c r="R800" s="247"/>
      <c r="S800" s="247"/>
      <c r="T800" s="248"/>
      <c r="AT800" s="249" t="s">
        <v>170</v>
      </c>
      <c r="AU800" s="249" t="s">
        <v>87</v>
      </c>
      <c r="AV800" s="12" t="s">
        <v>87</v>
      </c>
      <c r="AW800" s="12" t="s">
        <v>37</v>
      </c>
      <c r="AX800" s="12" t="s">
        <v>73</v>
      </c>
      <c r="AY800" s="249" t="s">
        <v>161</v>
      </c>
    </row>
    <row r="801" spans="2:51" s="12" customFormat="1" ht="13.5">
      <c r="B801" s="239"/>
      <c r="C801" s="240"/>
      <c r="D801" s="230" t="s">
        <v>170</v>
      </c>
      <c r="E801" s="241" t="s">
        <v>21</v>
      </c>
      <c r="F801" s="242" t="s">
        <v>855</v>
      </c>
      <c r="G801" s="240"/>
      <c r="H801" s="243">
        <v>44</v>
      </c>
      <c r="I801" s="244"/>
      <c r="J801" s="240"/>
      <c r="K801" s="240"/>
      <c r="L801" s="245"/>
      <c r="M801" s="246"/>
      <c r="N801" s="247"/>
      <c r="O801" s="247"/>
      <c r="P801" s="247"/>
      <c r="Q801" s="247"/>
      <c r="R801" s="247"/>
      <c r="S801" s="247"/>
      <c r="T801" s="248"/>
      <c r="AT801" s="249" t="s">
        <v>170</v>
      </c>
      <c r="AU801" s="249" t="s">
        <v>87</v>
      </c>
      <c r="AV801" s="12" t="s">
        <v>87</v>
      </c>
      <c r="AW801" s="12" t="s">
        <v>37</v>
      </c>
      <c r="AX801" s="12" t="s">
        <v>73</v>
      </c>
      <c r="AY801" s="249" t="s">
        <v>161</v>
      </c>
    </row>
    <row r="802" spans="2:51" s="13" customFormat="1" ht="13.5">
      <c r="B802" s="250"/>
      <c r="C802" s="251"/>
      <c r="D802" s="230" t="s">
        <v>170</v>
      </c>
      <c r="E802" s="252" t="s">
        <v>21</v>
      </c>
      <c r="F802" s="253" t="s">
        <v>173</v>
      </c>
      <c r="G802" s="251"/>
      <c r="H802" s="254">
        <v>2289</v>
      </c>
      <c r="I802" s="255"/>
      <c r="J802" s="251"/>
      <c r="K802" s="251"/>
      <c r="L802" s="256"/>
      <c r="M802" s="257"/>
      <c r="N802" s="258"/>
      <c r="O802" s="258"/>
      <c r="P802" s="258"/>
      <c r="Q802" s="258"/>
      <c r="R802" s="258"/>
      <c r="S802" s="258"/>
      <c r="T802" s="259"/>
      <c r="AT802" s="260" t="s">
        <v>170</v>
      </c>
      <c r="AU802" s="260" t="s">
        <v>87</v>
      </c>
      <c r="AV802" s="13" t="s">
        <v>174</v>
      </c>
      <c r="AW802" s="13" t="s">
        <v>37</v>
      </c>
      <c r="AX802" s="13" t="s">
        <v>73</v>
      </c>
      <c r="AY802" s="260" t="s">
        <v>161</v>
      </c>
    </row>
    <row r="803" spans="2:51" s="11" customFormat="1" ht="13.5">
      <c r="B803" s="228"/>
      <c r="C803" s="229"/>
      <c r="D803" s="230" t="s">
        <v>170</v>
      </c>
      <c r="E803" s="231" t="s">
        <v>21</v>
      </c>
      <c r="F803" s="232" t="s">
        <v>856</v>
      </c>
      <c r="G803" s="229"/>
      <c r="H803" s="231" t="s">
        <v>21</v>
      </c>
      <c r="I803" s="233"/>
      <c r="J803" s="229"/>
      <c r="K803" s="229"/>
      <c r="L803" s="234"/>
      <c r="M803" s="235"/>
      <c r="N803" s="236"/>
      <c r="O803" s="236"/>
      <c r="P803" s="236"/>
      <c r="Q803" s="236"/>
      <c r="R803" s="236"/>
      <c r="S803" s="236"/>
      <c r="T803" s="237"/>
      <c r="AT803" s="238" t="s">
        <v>170</v>
      </c>
      <c r="AU803" s="238" t="s">
        <v>87</v>
      </c>
      <c r="AV803" s="11" t="s">
        <v>78</v>
      </c>
      <c r="AW803" s="11" t="s">
        <v>37</v>
      </c>
      <c r="AX803" s="11" t="s">
        <v>73</v>
      </c>
      <c r="AY803" s="238" t="s">
        <v>161</v>
      </c>
    </row>
    <row r="804" spans="2:51" s="12" customFormat="1" ht="13.5">
      <c r="B804" s="239"/>
      <c r="C804" s="240"/>
      <c r="D804" s="230" t="s">
        <v>170</v>
      </c>
      <c r="E804" s="241" t="s">
        <v>21</v>
      </c>
      <c r="F804" s="242" t="s">
        <v>857</v>
      </c>
      <c r="G804" s="240"/>
      <c r="H804" s="243">
        <v>5</v>
      </c>
      <c r="I804" s="244"/>
      <c r="J804" s="240"/>
      <c r="K804" s="240"/>
      <c r="L804" s="245"/>
      <c r="M804" s="246"/>
      <c r="N804" s="247"/>
      <c r="O804" s="247"/>
      <c r="P804" s="247"/>
      <c r="Q804" s="247"/>
      <c r="R804" s="247"/>
      <c r="S804" s="247"/>
      <c r="T804" s="248"/>
      <c r="AT804" s="249" t="s">
        <v>170</v>
      </c>
      <c r="AU804" s="249" t="s">
        <v>87</v>
      </c>
      <c r="AV804" s="12" t="s">
        <v>87</v>
      </c>
      <c r="AW804" s="12" t="s">
        <v>37</v>
      </c>
      <c r="AX804" s="12" t="s">
        <v>73</v>
      </c>
      <c r="AY804" s="249" t="s">
        <v>161</v>
      </c>
    </row>
    <row r="805" spans="2:51" s="12" customFormat="1" ht="13.5">
      <c r="B805" s="239"/>
      <c r="C805" s="240"/>
      <c r="D805" s="230" t="s">
        <v>170</v>
      </c>
      <c r="E805" s="241" t="s">
        <v>21</v>
      </c>
      <c r="F805" s="242" t="s">
        <v>858</v>
      </c>
      <c r="G805" s="240"/>
      <c r="H805" s="243">
        <v>5</v>
      </c>
      <c r="I805" s="244"/>
      <c r="J805" s="240"/>
      <c r="K805" s="240"/>
      <c r="L805" s="245"/>
      <c r="M805" s="246"/>
      <c r="N805" s="247"/>
      <c r="O805" s="247"/>
      <c r="P805" s="247"/>
      <c r="Q805" s="247"/>
      <c r="R805" s="247"/>
      <c r="S805" s="247"/>
      <c r="T805" s="248"/>
      <c r="AT805" s="249" t="s">
        <v>170</v>
      </c>
      <c r="AU805" s="249" t="s">
        <v>87</v>
      </c>
      <c r="AV805" s="12" t="s">
        <v>87</v>
      </c>
      <c r="AW805" s="12" t="s">
        <v>37</v>
      </c>
      <c r="AX805" s="12" t="s">
        <v>73</v>
      </c>
      <c r="AY805" s="249" t="s">
        <v>161</v>
      </c>
    </row>
    <row r="806" spans="2:51" s="12" customFormat="1" ht="13.5">
      <c r="B806" s="239"/>
      <c r="C806" s="240"/>
      <c r="D806" s="230" t="s">
        <v>170</v>
      </c>
      <c r="E806" s="241" t="s">
        <v>21</v>
      </c>
      <c r="F806" s="242" t="s">
        <v>859</v>
      </c>
      <c r="G806" s="240"/>
      <c r="H806" s="243">
        <v>5</v>
      </c>
      <c r="I806" s="244"/>
      <c r="J806" s="240"/>
      <c r="K806" s="240"/>
      <c r="L806" s="245"/>
      <c r="M806" s="246"/>
      <c r="N806" s="247"/>
      <c r="O806" s="247"/>
      <c r="P806" s="247"/>
      <c r="Q806" s="247"/>
      <c r="R806" s="247"/>
      <c r="S806" s="247"/>
      <c r="T806" s="248"/>
      <c r="AT806" s="249" t="s">
        <v>170</v>
      </c>
      <c r="AU806" s="249" t="s">
        <v>87</v>
      </c>
      <c r="AV806" s="12" t="s">
        <v>87</v>
      </c>
      <c r="AW806" s="12" t="s">
        <v>37</v>
      </c>
      <c r="AX806" s="12" t="s">
        <v>73</v>
      </c>
      <c r="AY806" s="249" t="s">
        <v>161</v>
      </c>
    </row>
    <row r="807" spans="2:51" s="12" customFormat="1" ht="13.5">
      <c r="B807" s="239"/>
      <c r="C807" s="240"/>
      <c r="D807" s="230" t="s">
        <v>170</v>
      </c>
      <c r="E807" s="241" t="s">
        <v>21</v>
      </c>
      <c r="F807" s="242" t="s">
        <v>860</v>
      </c>
      <c r="G807" s="240"/>
      <c r="H807" s="243">
        <v>13</v>
      </c>
      <c r="I807" s="244"/>
      <c r="J807" s="240"/>
      <c r="K807" s="240"/>
      <c r="L807" s="245"/>
      <c r="M807" s="246"/>
      <c r="N807" s="247"/>
      <c r="O807" s="247"/>
      <c r="P807" s="247"/>
      <c r="Q807" s="247"/>
      <c r="R807" s="247"/>
      <c r="S807" s="247"/>
      <c r="T807" s="248"/>
      <c r="AT807" s="249" t="s">
        <v>170</v>
      </c>
      <c r="AU807" s="249" t="s">
        <v>87</v>
      </c>
      <c r="AV807" s="12" t="s">
        <v>87</v>
      </c>
      <c r="AW807" s="12" t="s">
        <v>37</v>
      </c>
      <c r="AX807" s="12" t="s">
        <v>73</v>
      </c>
      <c r="AY807" s="249" t="s">
        <v>161</v>
      </c>
    </row>
    <row r="808" spans="2:51" s="12" customFormat="1" ht="13.5">
      <c r="B808" s="239"/>
      <c r="C808" s="240"/>
      <c r="D808" s="230" t="s">
        <v>170</v>
      </c>
      <c r="E808" s="241" t="s">
        <v>21</v>
      </c>
      <c r="F808" s="242" t="s">
        <v>861</v>
      </c>
      <c r="G808" s="240"/>
      <c r="H808" s="243">
        <v>10</v>
      </c>
      <c r="I808" s="244"/>
      <c r="J808" s="240"/>
      <c r="K808" s="240"/>
      <c r="L808" s="245"/>
      <c r="M808" s="246"/>
      <c r="N808" s="247"/>
      <c r="O808" s="247"/>
      <c r="P808" s="247"/>
      <c r="Q808" s="247"/>
      <c r="R808" s="247"/>
      <c r="S808" s="247"/>
      <c r="T808" s="248"/>
      <c r="AT808" s="249" t="s">
        <v>170</v>
      </c>
      <c r="AU808" s="249" t="s">
        <v>87</v>
      </c>
      <c r="AV808" s="12" t="s">
        <v>87</v>
      </c>
      <c r="AW808" s="12" t="s">
        <v>37</v>
      </c>
      <c r="AX808" s="12" t="s">
        <v>73</v>
      </c>
      <c r="AY808" s="249" t="s">
        <v>161</v>
      </c>
    </row>
    <row r="809" spans="2:51" s="12" customFormat="1" ht="13.5">
      <c r="B809" s="239"/>
      <c r="C809" s="240"/>
      <c r="D809" s="230" t="s">
        <v>170</v>
      </c>
      <c r="E809" s="241" t="s">
        <v>21</v>
      </c>
      <c r="F809" s="242" t="s">
        <v>862</v>
      </c>
      <c r="G809" s="240"/>
      <c r="H809" s="243">
        <v>10</v>
      </c>
      <c r="I809" s="244"/>
      <c r="J809" s="240"/>
      <c r="K809" s="240"/>
      <c r="L809" s="245"/>
      <c r="M809" s="246"/>
      <c r="N809" s="247"/>
      <c r="O809" s="247"/>
      <c r="P809" s="247"/>
      <c r="Q809" s="247"/>
      <c r="R809" s="247"/>
      <c r="S809" s="247"/>
      <c r="T809" s="248"/>
      <c r="AT809" s="249" t="s">
        <v>170</v>
      </c>
      <c r="AU809" s="249" t="s">
        <v>87</v>
      </c>
      <c r="AV809" s="12" t="s">
        <v>87</v>
      </c>
      <c r="AW809" s="12" t="s">
        <v>37</v>
      </c>
      <c r="AX809" s="12" t="s">
        <v>73</v>
      </c>
      <c r="AY809" s="249" t="s">
        <v>161</v>
      </c>
    </row>
    <row r="810" spans="2:51" s="12" customFormat="1" ht="13.5">
      <c r="B810" s="239"/>
      <c r="C810" s="240"/>
      <c r="D810" s="230" t="s">
        <v>170</v>
      </c>
      <c r="E810" s="241" t="s">
        <v>21</v>
      </c>
      <c r="F810" s="242" t="s">
        <v>863</v>
      </c>
      <c r="G810" s="240"/>
      <c r="H810" s="243">
        <v>5</v>
      </c>
      <c r="I810" s="244"/>
      <c r="J810" s="240"/>
      <c r="K810" s="240"/>
      <c r="L810" s="245"/>
      <c r="M810" s="246"/>
      <c r="N810" s="247"/>
      <c r="O810" s="247"/>
      <c r="P810" s="247"/>
      <c r="Q810" s="247"/>
      <c r="R810" s="247"/>
      <c r="S810" s="247"/>
      <c r="T810" s="248"/>
      <c r="AT810" s="249" t="s">
        <v>170</v>
      </c>
      <c r="AU810" s="249" t="s">
        <v>87</v>
      </c>
      <c r="AV810" s="12" t="s">
        <v>87</v>
      </c>
      <c r="AW810" s="12" t="s">
        <v>37</v>
      </c>
      <c r="AX810" s="12" t="s">
        <v>73</v>
      </c>
      <c r="AY810" s="249" t="s">
        <v>161</v>
      </c>
    </row>
    <row r="811" spans="2:51" s="12" customFormat="1" ht="13.5">
      <c r="B811" s="239"/>
      <c r="C811" s="240"/>
      <c r="D811" s="230" t="s">
        <v>170</v>
      </c>
      <c r="E811" s="241" t="s">
        <v>21</v>
      </c>
      <c r="F811" s="242" t="s">
        <v>864</v>
      </c>
      <c r="G811" s="240"/>
      <c r="H811" s="243">
        <v>5</v>
      </c>
      <c r="I811" s="244"/>
      <c r="J811" s="240"/>
      <c r="K811" s="240"/>
      <c r="L811" s="245"/>
      <c r="M811" s="246"/>
      <c r="N811" s="247"/>
      <c r="O811" s="247"/>
      <c r="P811" s="247"/>
      <c r="Q811" s="247"/>
      <c r="R811" s="247"/>
      <c r="S811" s="247"/>
      <c r="T811" s="248"/>
      <c r="AT811" s="249" t="s">
        <v>170</v>
      </c>
      <c r="AU811" s="249" t="s">
        <v>87</v>
      </c>
      <c r="AV811" s="12" t="s">
        <v>87</v>
      </c>
      <c r="AW811" s="12" t="s">
        <v>37</v>
      </c>
      <c r="AX811" s="12" t="s">
        <v>73</v>
      </c>
      <c r="AY811" s="249" t="s">
        <v>161</v>
      </c>
    </row>
    <row r="812" spans="2:51" s="12" customFormat="1" ht="13.5">
      <c r="B812" s="239"/>
      <c r="C812" s="240"/>
      <c r="D812" s="230" t="s">
        <v>170</v>
      </c>
      <c r="E812" s="241" t="s">
        <v>21</v>
      </c>
      <c r="F812" s="242" t="s">
        <v>865</v>
      </c>
      <c r="G812" s="240"/>
      <c r="H812" s="243">
        <v>15</v>
      </c>
      <c r="I812" s="244"/>
      <c r="J812" s="240"/>
      <c r="K812" s="240"/>
      <c r="L812" s="245"/>
      <c r="M812" s="246"/>
      <c r="N812" s="247"/>
      <c r="O812" s="247"/>
      <c r="P812" s="247"/>
      <c r="Q812" s="247"/>
      <c r="R812" s="247"/>
      <c r="S812" s="247"/>
      <c r="T812" s="248"/>
      <c r="AT812" s="249" t="s">
        <v>170</v>
      </c>
      <c r="AU812" s="249" t="s">
        <v>87</v>
      </c>
      <c r="AV812" s="12" t="s">
        <v>87</v>
      </c>
      <c r="AW812" s="12" t="s">
        <v>37</v>
      </c>
      <c r="AX812" s="12" t="s">
        <v>73</v>
      </c>
      <c r="AY812" s="249" t="s">
        <v>161</v>
      </c>
    </row>
    <row r="813" spans="2:51" s="12" customFormat="1" ht="13.5">
      <c r="B813" s="239"/>
      <c r="C813" s="240"/>
      <c r="D813" s="230" t="s">
        <v>170</v>
      </c>
      <c r="E813" s="241" t="s">
        <v>21</v>
      </c>
      <c r="F813" s="242" t="s">
        <v>866</v>
      </c>
      <c r="G813" s="240"/>
      <c r="H813" s="243">
        <v>15</v>
      </c>
      <c r="I813" s="244"/>
      <c r="J813" s="240"/>
      <c r="K813" s="240"/>
      <c r="L813" s="245"/>
      <c r="M813" s="246"/>
      <c r="N813" s="247"/>
      <c r="O813" s="247"/>
      <c r="P813" s="247"/>
      <c r="Q813" s="247"/>
      <c r="R813" s="247"/>
      <c r="S813" s="247"/>
      <c r="T813" s="248"/>
      <c r="AT813" s="249" t="s">
        <v>170</v>
      </c>
      <c r="AU813" s="249" t="s">
        <v>87</v>
      </c>
      <c r="AV813" s="12" t="s">
        <v>87</v>
      </c>
      <c r="AW813" s="12" t="s">
        <v>37</v>
      </c>
      <c r="AX813" s="12" t="s">
        <v>73</v>
      </c>
      <c r="AY813" s="249" t="s">
        <v>161</v>
      </c>
    </row>
    <row r="814" spans="2:51" s="13" customFormat="1" ht="13.5">
      <c r="B814" s="250"/>
      <c r="C814" s="251"/>
      <c r="D814" s="230" t="s">
        <v>170</v>
      </c>
      <c r="E814" s="252" t="s">
        <v>21</v>
      </c>
      <c r="F814" s="253" t="s">
        <v>173</v>
      </c>
      <c r="G814" s="251"/>
      <c r="H814" s="254">
        <v>88</v>
      </c>
      <c r="I814" s="255"/>
      <c r="J814" s="251"/>
      <c r="K814" s="251"/>
      <c r="L814" s="256"/>
      <c r="M814" s="257"/>
      <c r="N814" s="258"/>
      <c r="O814" s="258"/>
      <c r="P814" s="258"/>
      <c r="Q814" s="258"/>
      <c r="R814" s="258"/>
      <c r="S814" s="258"/>
      <c r="T814" s="259"/>
      <c r="AT814" s="260" t="s">
        <v>170</v>
      </c>
      <c r="AU814" s="260" t="s">
        <v>87</v>
      </c>
      <c r="AV814" s="13" t="s">
        <v>174</v>
      </c>
      <c r="AW814" s="13" t="s">
        <v>37</v>
      </c>
      <c r="AX814" s="13" t="s">
        <v>73</v>
      </c>
      <c r="AY814" s="260" t="s">
        <v>161</v>
      </c>
    </row>
    <row r="815" spans="2:51" s="14" customFormat="1" ht="13.5">
      <c r="B815" s="261"/>
      <c r="C815" s="262"/>
      <c r="D815" s="230" t="s">
        <v>170</v>
      </c>
      <c r="E815" s="263" t="s">
        <v>101</v>
      </c>
      <c r="F815" s="264" t="s">
        <v>176</v>
      </c>
      <c r="G815" s="262"/>
      <c r="H815" s="265">
        <v>2377</v>
      </c>
      <c r="I815" s="266"/>
      <c r="J815" s="262"/>
      <c r="K815" s="262"/>
      <c r="L815" s="267"/>
      <c r="M815" s="268"/>
      <c r="N815" s="269"/>
      <c r="O815" s="269"/>
      <c r="P815" s="269"/>
      <c r="Q815" s="269"/>
      <c r="R815" s="269"/>
      <c r="S815" s="269"/>
      <c r="T815" s="270"/>
      <c r="AT815" s="271" t="s">
        <v>170</v>
      </c>
      <c r="AU815" s="271" t="s">
        <v>87</v>
      </c>
      <c r="AV815" s="14" t="s">
        <v>168</v>
      </c>
      <c r="AW815" s="14" t="s">
        <v>37</v>
      </c>
      <c r="AX815" s="14" t="s">
        <v>78</v>
      </c>
      <c r="AY815" s="271" t="s">
        <v>161</v>
      </c>
    </row>
    <row r="816" spans="2:65" s="1" customFormat="1" ht="25.5" customHeight="1">
      <c r="B816" s="46"/>
      <c r="C816" s="216" t="s">
        <v>867</v>
      </c>
      <c r="D816" s="216" t="s">
        <v>163</v>
      </c>
      <c r="E816" s="217" t="s">
        <v>868</v>
      </c>
      <c r="F816" s="218" t="s">
        <v>869</v>
      </c>
      <c r="G816" s="219" t="s">
        <v>179</v>
      </c>
      <c r="H816" s="220">
        <v>26568.238</v>
      </c>
      <c r="I816" s="221"/>
      <c r="J816" s="222">
        <f>ROUND(I816*H816,2)</f>
        <v>0</v>
      </c>
      <c r="K816" s="218" t="s">
        <v>180</v>
      </c>
      <c r="L816" s="72"/>
      <c r="M816" s="223" t="s">
        <v>21</v>
      </c>
      <c r="N816" s="224" t="s">
        <v>44</v>
      </c>
      <c r="O816" s="47"/>
      <c r="P816" s="225">
        <f>O816*H816</f>
        <v>0</v>
      </c>
      <c r="Q816" s="225">
        <v>0</v>
      </c>
      <c r="R816" s="225">
        <f>Q816*H816</f>
        <v>0</v>
      </c>
      <c r="S816" s="225">
        <v>0</v>
      </c>
      <c r="T816" s="226">
        <f>S816*H816</f>
        <v>0</v>
      </c>
      <c r="AR816" s="24" t="s">
        <v>168</v>
      </c>
      <c r="AT816" s="24" t="s">
        <v>163</v>
      </c>
      <c r="AU816" s="24" t="s">
        <v>87</v>
      </c>
      <c r="AY816" s="24" t="s">
        <v>161</v>
      </c>
      <c r="BE816" s="227">
        <f>IF(N816="základní",J816,0)</f>
        <v>0</v>
      </c>
      <c r="BF816" s="227">
        <f>IF(N816="snížená",J816,0)</f>
        <v>0</v>
      </c>
      <c r="BG816" s="227">
        <f>IF(N816="zákl. přenesená",J816,0)</f>
        <v>0</v>
      </c>
      <c r="BH816" s="227">
        <f>IF(N816="sníž. přenesená",J816,0)</f>
        <v>0</v>
      </c>
      <c r="BI816" s="227">
        <f>IF(N816="nulová",J816,0)</f>
        <v>0</v>
      </c>
      <c r="BJ816" s="24" t="s">
        <v>78</v>
      </c>
      <c r="BK816" s="227">
        <f>ROUND(I816*H816,2)</f>
        <v>0</v>
      </c>
      <c r="BL816" s="24" t="s">
        <v>168</v>
      </c>
      <c r="BM816" s="24" t="s">
        <v>870</v>
      </c>
    </row>
    <row r="817" spans="2:51" s="11" customFormat="1" ht="13.5">
      <c r="B817" s="228"/>
      <c r="C817" s="229"/>
      <c r="D817" s="230" t="s">
        <v>170</v>
      </c>
      <c r="E817" s="231" t="s">
        <v>21</v>
      </c>
      <c r="F817" s="232" t="s">
        <v>871</v>
      </c>
      <c r="G817" s="229"/>
      <c r="H817" s="231" t="s">
        <v>21</v>
      </c>
      <c r="I817" s="233"/>
      <c r="J817" s="229"/>
      <c r="K817" s="229"/>
      <c r="L817" s="234"/>
      <c r="M817" s="235"/>
      <c r="N817" s="236"/>
      <c r="O817" s="236"/>
      <c r="P817" s="236"/>
      <c r="Q817" s="236"/>
      <c r="R817" s="236"/>
      <c r="S817" s="236"/>
      <c r="T817" s="237"/>
      <c r="AT817" s="238" t="s">
        <v>170</v>
      </c>
      <c r="AU817" s="238" t="s">
        <v>87</v>
      </c>
      <c r="AV817" s="11" t="s">
        <v>78</v>
      </c>
      <c r="AW817" s="11" t="s">
        <v>37</v>
      </c>
      <c r="AX817" s="11" t="s">
        <v>73</v>
      </c>
      <c r="AY817" s="238" t="s">
        <v>161</v>
      </c>
    </row>
    <row r="818" spans="2:51" s="12" customFormat="1" ht="13.5">
      <c r="B818" s="239"/>
      <c r="C818" s="240"/>
      <c r="D818" s="230" t="s">
        <v>170</v>
      </c>
      <c r="E818" s="241" t="s">
        <v>21</v>
      </c>
      <c r="F818" s="242" t="s">
        <v>872</v>
      </c>
      <c r="G818" s="240"/>
      <c r="H818" s="243">
        <v>25760.238</v>
      </c>
      <c r="I818" s="244"/>
      <c r="J818" s="240"/>
      <c r="K818" s="240"/>
      <c r="L818" s="245"/>
      <c r="M818" s="246"/>
      <c r="N818" s="247"/>
      <c r="O818" s="247"/>
      <c r="P818" s="247"/>
      <c r="Q818" s="247"/>
      <c r="R818" s="247"/>
      <c r="S818" s="247"/>
      <c r="T818" s="248"/>
      <c r="AT818" s="249" t="s">
        <v>170</v>
      </c>
      <c r="AU818" s="249" t="s">
        <v>87</v>
      </c>
      <c r="AV818" s="12" t="s">
        <v>87</v>
      </c>
      <c r="AW818" s="12" t="s">
        <v>37</v>
      </c>
      <c r="AX818" s="12" t="s">
        <v>73</v>
      </c>
      <c r="AY818" s="249" t="s">
        <v>161</v>
      </c>
    </row>
    <row r="819" spans="2:51" s="12" customFormat="1" ht="13.5">
      <c r="B819" s="239"/>
      <c r="C819" s="240"/>
      <c r="D819" s="230" t="s">
        <v>170</v>
      </c>
      <c r="E819" s="241" t="s">
        <v>21</v>
      </c>
      <c r="F819" s="242" t="s">
        <v>873</v>
      </c>
      <c r="G819" s="240"/>
      <c r="H819" s="243">
        <v>334</v>
      </c>
      <c r="I819" s="244"/>
      <c r="J819" s="240"/>
      <c r="K819" s="240"/>
      <c r="L819" s="245"/>
      <c r="M819" s="246"/>
      <c r="N819" s="247"/>
      <c r="O819" s="247"/>
      <c r="P819" s="247"/>
      <c r="Q819" s="247"/>
      <c r="R819" s="247"/>
      <c r="S819" s="247"/>
      <c r="T819" s="248"/>
      <c r="AT819" s="249" t="s">
        <v>170</v>
      </c>
      <c r="AU819" s="249" t="s">
        <v>87</v>
      </c>
      <c r="AV819" s="12" t="s">
        <v>87</v>
      </c>
      <c r="AW819" s="12" t="s">
        <v>37</v>
      </c>
      <c r="AX819" s="12" t="s">
        <v>73</v>
      </c>
      <c r="AY819" s="249" t="s">
        <v>161</v>
      </c>
    </row>
    <row r="820" spans="2:51" s="13" customFormat="1" ht="13.5">
      <c r="B820" s="250"/>
      <c r="C820" s="251"/>
      <c r="D820" s="230" t="s">
        <v>170</v>
      </c>
      <c r="E820" s="252" t="s">
        <v>21</v>
      </c>
      <c r="F820" s="253" t="s">
        <v>173</v>
      </c>
      <c r="G820" s="251"/>
      <c r="H820" s="254">
        <v>26094.238</v>
      </c>
      <c r="I820" s="255"/>
      <c r="J820" s="251"/>
      <c r="K820" s="251"/>
      <c r="L820" s="256"/>
      <c r="M820" s="257"/>
      <c r="N820" s="258"/>
      <c r="O820" s="258"/>
      <c r="P820" s="258"/>
      <c r="Q820" s="258"/>
      <c r="R820" s="258"/>
      <c r="S820" s="258"/>
      <c r="T820" s="259"/>
      <c r="AT820" s="260" t="s">
        <v>170</v>
      </c>
      <c r="AU820" s="260" t="s">
        <v>87</v>
      </c>
      <c r="AV820" s="13" t="s">
        <v>174</v>
      </c>
      <c r="AW820" s="13" t="s">
        <v>37</v>
      </c>
      <c r="AX820" s="13" t="s">
        <v>73</v>
      </c>
      <c r="AY820" s="260" t="s">
        <v>161</v>
      </c>
    </row>
    <row r="821" spans="2:51" s="11" customFormat="1" ht="13.5">
      <c r="B821" s="228"/>
      <c r="C821" s="229"/>
      <c r="D821" s="230" t="s">
        <v>170</v>
      </c>
      <c r="E821" s="231" t="s">
        <v>21</v>
      </c>
      <c r="F821" s="232" t="s">
        <v>637</v>
      </c>
      <c r="G821" s="229"/>
      <c r="H821" s="231" t="s">
        <v>21</v>
      </c>
      <c r="I821" s="233"/>
      <c r="J821" s="229"/>
      <c r="K821" s="229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170</v>
      </c>
      <c r="AU821" s="238" t="s">
        <v>87</v>
      </c>
      <c r="AV821" s="11" t="s">
        <v>78</v>
      </c>
      <c r="AW821" s="11" t="s">
        <v>37</v>
      </c>
      <c r="AX821" s="11" t="s">
        <v>73</v>
      </c>
      <c r="AY821" s="238" t="s">
        <v>161</v>
      </c>
    </row>
    <row r="822" spans="2:51" s="12" customFormat="1" ht="13.5">
      <c r="B822" s="239"/>
      <c r="C822" s="240"/>
      <c r="D822" s="230" t="s">
        <v>170</v>
      </c>
      <c r="E822" s="241" t="s">
        <v>21</v>
      </c>
      <c r="F822" s="242" t="s">
        <v>874</v>
      </c>
      <c r="G822" s="240"/>
      <c r="H822" s="243">
        <v>242</v>
      </c>
      <c r="I822" s="244"/>
      <c r="J822" s="240"/>
      <c r="K822" s="240"/>
      <c r="L822" s="245"/>
      <c r="M822" s="246"/>
      <c r="N822" s="247"/>
      <c r="O822" s="247"/>
      <c r="P822" s="247"/>
      <c r="Q822" s="247"/>
      <c r="R822" s="247"/>
      <c r="S822" s="247"/>
      <c r="T822" s="248"/>
      <c r="AT822" s="249" t="s">
        <v>170</v>
      </c>
      <c r="AU822" s="249" t="s">
        <v>87</v>
      </c>
      <c r="AV822" s="12" t="s">
        <v>87</v>
      </c>
      <c r="AW822" s="12" t="s">
        <v>37</v>
      </c>
      <c r="AX822" s="12" t="s">
        <v>73</v>
      </c>
      <c r="AY822" s="249" t="s">
        <v>161</v>
      </c>
    </row>
    <row r="823" spans="2:51" s="12" customFormat="1" ht="13.5">
      <c r="B823" s="239"/>
      <c r="C823" s="240"/>
      <c r="D823" s="230" t="s">
        <v>170</v>
      </c>
      <c r="E823" s="241" t="s">
        <v>21</v>
      </c>
      <c r="F823" s="242" t="s">
        <v>875</v>
      </c>
      <c r="G823" s="240"/>
      <c r="H823" s="243">
        <v>232</v>
      </c>
      <c r="I823" s="244"/>
      <c r="J823" s="240"/>
      <c r="K823" s="240"/>
      <c r="L823" s="245"/>
      <c r="M823" s="246"/>
      <c r="N823" s="247"/>
      <c r="O823" s="247"/>
      <c r="P823" s="247"/>
      <c r="Q823" s="247"/>
      <c r="R823" s="247"/>
      <c r="S823" s="247"/>
      <c r="T823" s="248"/>
      <c r="AT823" s="249" t="s">
        <v>170</v>
      </c>
      <c r="AU823" s="249" t="s">
        <v>87</v>
      </c>
      <c r="AV823" s="12" t="s">
        <v>87</v>
      </c>
      <c r="AW823" s="12" t="s">
        <v>37</v>
      </c>
      <c r="AX823" s="12" t="s">
        <v>73</v>
      </c>
      <c r="AY823" s="249" t="s">
        <v>161</v>
      </c>
    </row>
    <row r="824" spans="2:51" s="13" customFormat="1" ht="13.5">
      <c r="B824" s="250"/>
      <c r="C824" s="251"/>
      <c r="D824" s="230" t="s">
        <v>170</v>
      </c>
      <c r="E824" s="252" t="s">
        <v>21</v>
      </c>
      <c r="F824" s="253" t="s">
        <v>173</v>
      </c>
      <c r="G824" s="251"/>
      <c r="H824" s="254">
        <v>474</v>
      </c>
      <c r="I824" s="255"/>
      <c r="J824" s="251"/>
      <c r="K824" s="251"/>
      <c r="L824" s="256"/>
      <c r="M824" s="257"/>
      <c r="N824" s="258"/>
      <c r="O824" s="258"/>
      <c r="P824" s="258"/>
      <c r="Q824" s="258"/>
      <c r="R824" s="258"/>
      <c r="S824" s="258"/>
      <c r="T824" s="259"/>
      <c r="AT824" s="260" t="s">
        <v>170</v>
      </c>
      <c r="AU824" s="260" t="s">
        <v>87</v>
      </c>
      <c r="AV824" s="13" t="s">
        <v>174</v>
      </c>
      <c r="AW824" s="13" t="s">
        <v>37</v>
      </c>
      <c r="AX824" s="13" t="s">
        <v>73</v>
      </c>
      <c r="AY824" s="260" t="s">
        <v>161</v>
      </c>
    </row>
    <row r="825" spans="2:51" s="14" customFormat="1" ht="13.5">
      <c r="B825" s="261"/>
      <c r="C825" s="262"/>
      <c r="D825" s="230" t="s">
        <v>170</v>
      </c>
      <c r="E825" s="263" t="s">
        <v>21</v>
      </c>
      <c r="F825" s="264" t="s">
        <v>176</v>
      </c>
      <c r="G825" s="262"/>
      <c r="H825" s="265">
        <v>26568.238</v>
      </c>
      <c r="I825" s="266"/>
      <c r="J825" s="262"/>
      <c r="K825" s="262"/>
      <c r="L825" s="267"/>
      <c r="M825" s="268"/>
      <c r="N825" s="269"/>
      <c r="O825" s="269"/>
      <c r="P825" s="269"/>
      <c r="Q825" s="269"/>
      <c r="R825" s="269"/>
      <c r="S825" s="269"/>
      <c r="T825" s="270"/>
      <c r="AT825" s="271" t="s">
        <v>170</v>
      </c>
      <c r="AU825" s="271" t="s">
        <v>87</v>
      </c>
      <c r="AV825" s="14" t="s">
        <v>168</v>
      </c>
      <c r="AW825" s="14" t="s">
        <v>37</v>
      </c>
      <c r="AX825" s="14" t="s">
        <v>78</v>
      </c>
      <c r="AY825" s="271" t="s">
        <v>161</v>
      </c>
    </row>
    <row r="826" spans="2:65" s="1" customFormat="1" ht="38.25" customHeight="1">
      <c r="B826" s="46"/>
      <c r="C826" s="216" t="s">
        <v>876</v>
      </c>
      <c r="D826" s="216" t="s">
        <v>163</v>
      </c>
      <c r="E826" s="217" t="s">
        <v>877</v>
      </c>
      <c r="F826" s="218" t="s">
        <v>878</v>
      </c>
      <c r="G826" s="219" t="s">
        <v>179</v>
      </c>
      <c r="H826" s="220">
        <v>53136.476</v>
      </c>
      <c r="I826" s="221"/>
      <c r="J826" s="222">
        <f>ROUND(I826*H826,2)</f>
        <v>0</v>
      </c>
      <c r="K826" s="218" t="s">
        <v>180</v>
      </c>
      <c r="L826" s="72"/>
      <c r="M826" s="223" t="s">
        <v>21</v>
      </c>
      <c r="N826" s="224" t="s">
        <v>44</v>
      </c>
      <c r="O826" s="47"/>
      <c r="P826" s="225">
        <f>O826*H826</f>
        <v>0</v>
      </c>
      <c r="Q826" s="225">
        <v>0</v>
      </c>
      <c r="R826" s="225">
        <f>Q826*H826</f>
        <v>0</v>
      </c>
      <c r="S826" s="225">
        <v>0</v>
      </c>
      <c r="T826" s="226">
        <f>S826*H826</f>
        <v>0</v>
      </c>
      <c r="AR826" s="24" t="s">
        <v>168</v>
      </c>
      <c r="AT826" s="24" t="s">
        <v>163</v>
      </c>
      <c r="AU826" s="24" t="s">
        <v>87</v>
      </c>
      <c r="AY826" s="24" t="s">
        <v>161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24" t="s">
        <v>78</v>
      </c>
      <c r="BK826" s="227">
        <f>ROUND(I826*H826,2)</f>
        <v>0</v>
      </c>
      <c r="BL826" s="24" t="s">
        <v>168</v>
      </c>
      <c r="BM826" s="24" t="s">
        <v>879</v>
      </c>
    </row>
    <row r="827" spans="2:51" s="11" customFormat="1" ht="13.5">
      <c r="B827" s="228"/>
      <c r="C827" s="229"/>
      <c r="D827" s="230" t="s">
        <v>170</v>
      </c>
      <c r="E827" s="231" t="s">
        <v>21</v>
      </c>
      <c r="F827" s="232" t="s">
        <v>871</v>
      </c>
      <c r="G827" s="229"/>
      <c r="H827" s="231" t="s">
        <v>21</v>
      </c>
      <c r="I827" s="233"/>
      <c r="J827" s="229"/>
      <c r="K827" s="229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170</v>
      </c>
      <c r="AU827" s="238" t="s">
        <v>87</v>
      </c>
      <c r="AV827" s="11" t="s">
        <v>78</v>
      </c>
      <c r="AW827" s="11" t="s">
        <v>37</v>
      </c>
      <c r="AX827" s="11" t="s">
        <v>73</v>
      </c>
      <c r="AY827" s="238" t="s">
        <v>161</v>
      </c>
    </row>
    <row r="828" spans="2:51" s="12" customFormat="1" ht="13.5">
      <c r="B828" s="239"/>
      <c r="C828" s="240"/>
      <c r="D828" s="230" t="s">
        <v>170</v>
      </c>
      <c r="E828" s="241" t="s">
        <v>21</v>
      </c>
      <c r="F828" s="242" t="s">
        <v>880</v>
      </c>
      <c r="G828" s="240"/>
      <c r="H828" s="243">
        <v>51520.476</v>
      </c>
      <c r="I828" s="244"/>
      <c r="J828" s="240"/>
      <c r="K828" s="240"/>
      <c r="L828" s="245"/>
      <c r="M828" s="246"/>
      <c r="N828" s="247"/>
      <c r="O828" s="247"/>
      <c r="P828" s="247"/>
      <c r="Q828" s="247"/>
      <c r="R828" s="247"/>
      <c r="S828" s="247"/>
      <c r="T828" s="248"/>
      <c r="AT828" s="249" t="s">
        <v>170</v>
      </c>
      <c r="AU828" s="249" t="s">
        <v>87</v>
      </c>
      <c r="AV828" s="12" t="s">
        <v>87</v>
      </c>
      <c r="AW828" s="12" t="s">
        <v>37</v>
      </c>
      <c r="AX828" s="12" t="s">
        <v>73</v>
      </c>
      <c r="AY828" s="249" t="s">
        <v>161</v>
      </c>
    </row>
    <row r="829" spans="2:51" s="12" customFormat="1" ht="13.5">
      <c r="B829" s="239"/>
      <c r="C829" s="240"/>
      <c r="D829" s="230" t="s">
        <v>170</v>
      </c>
      <c r="E829" s="241" t="s">
        <v>21</v>
      </c>
      <c r="F829" s="242" t="s">
        <v>881</v>
      </c>
      <c r="G829" s="240"/>
      <c r="H829" s="243">
        <v>668</v>
      </c>
      <c r="I829" s="244"/>
      <c r="J829" s="240"/>
      <c r="K829" s="240"/>
      <c r="L829" s="245"/>
      <c r="M829" s="246"/>
      <c r="N829" s="247"/>
      <c r="O829" s="247"/>
      <c r="P829" s="247"/>
      <c r="Q829" s="247"/>
      <c r="R829" s="247"/>
      <c r="S829" s="247"/>
      <c r="T829" s="248"/>
      <c r="AT829" s="249" t="s">
        <v>170</v>
      </c>
      <c r="AU829" s="249" t="s">
        <v>87</v>
      </c>
      <c r="AV829" s="12" t="s">
        <v>87</v>
      </c>
      <c r="AW829" s="12" t="s">
        <v>37</v>
      </c>
      <c r="AX829" s="12" t="s">
        <v>73</v>
      </c>
      <c r="AY829" s="249" t="s">
        <v>161</v>
      </c>
    </row>
    <row r="830" spans="2:51" s="13" customFormat="1" ht="13.5">
      <c r="B830" s="250"/>
      <c r="C830" s="251"/>
      <c r="D830" s="230" t="s">
        <v>170</v>
      </c>
      <c r="E830" s="252" t="s">
        <v>21</v>
      </c>
      <c r="F830" s="253" t="s">
        <v>173</v>
      </c>
      <c r="G830" s="251"/>
      <c r="H830" s="254">
        <v>52188.476</v>
      </c>
      <c r="I830" s="255"/>
      <c r="J830" s="251"/>
      <c r="K830" s="251"/>
      <c r="L830" s="256"/>
      <c r="M830" s="257"/>
      <c r="N830" s="258"/>
      <c r="O830" s="258"/>
      <c r="P830" s="258"/>
      <c r="Q830" s="258"/>
      <c r="R830" s="258"/>
      <c r="S830" s="258"/>
      <c r="T830" s="259"/>
      <c r="AT830" s="260" t="s">
        <v>170</v>
      </c>
      <c r="AU830" s="260" t="s">
        <v>87</v>
      </c>
      <c r="AV830" s="13" t="s">
        <v>174</v>
      </c>
      <c r="AW830" s="13" t="s">
        <v>37</v>
      </c>
      <c r="AX830" s="13" t="s">
        <v>73</v>
      </c>
      <c r="AY830" s="260" t="s">
        <v>161</v>
      </c>
    </row>
    <row r="831" spans="2:51" s="11" customFormat="1" ht="13.5">
      <c r="B831" s="228"/>
      <c r="C831" s="229"/>
      <c r="D831" s="230" t="s">
        <v>170</v>
      </c>
      <c r="E831" s="231" t="s">
        <v>21</v>
      </c>
      <c r="F831" s="232" t="s">
        <v>637</v>
      </c>
      <c r="G831" s="229"/>
      <c r="H831" s="231" t="s">
        <v>21</v>
      </c>
      <c r="I831" s="233"/>
      <c r="J831" s="229"/>
      <c r="K831" s="229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170</v>
      </c>
      <c r="AU831" s="238" t="s">
        <v>87</v>
      </c>
      <c r="AV831" s="11" t="s">
        <v>78</v>
      </c>
      <c r="AW831" s="11" t="s">
        <v>37</v>
      </c>
      <c r="AX831" s="11" t="s">
        <v>73</v>
      </c>
      <c r="AY831" s="238" t="s">
        <v>161</v>
      </c>
    </row>
    <row r="832" spans="2:51" s="12" customFormat="1" ht="13.5">
      <c r="B832" s="239"/>
      <c r="C832" s="240"/>
      <c r="D832" s="230" t="s">
        <v>170</v>
      </c>
      <c r="E832" s="241" t="s">
        <v>21</v>
      </c>
      <c r="F832" s="242" t="s">
        <v>882</v>
      </c>
      <c r="G832" s="240"/>
      <c r="H832" s="243">
        <v>484</v>
      </c>
      <c r="I832" s="244"/>
      <c r="J832" s="240"/>
      <c r="K832" s="240"/>
      <c r="L832" s="245"/>
      <c r="M832" s="246"/>
      <c r="N832" s="247"/>
      <c r="O832" s="247"/>
      <c r="P832" s="247"/>
      <c r="Q832" s="247"/>
      <c r="R832" s="247"/>
      <c r="S832" s="247"/>
      <c r="T832" s="248"/>
      <c r="AT832" s="249" t="s">
        <v>170</v>
      </c>
      <c r="AU832" s="249" t="s">
        <v>87</v>
      </c>
      <c r="AV832" s="12" t="s">
        <v>87</v>
      </c>
      <c r="AW832" s="12" t="s">
        <v>37</v>
      </c>
      <c r="AX832" s="12" t="s">
        <v>73</v>
      </c>
      <c r="AY832" s="249" t="s">
        <v>161</v>
      </c>
    </row>
    <row r="833" spans="2:51" s="12" customFormat="1" ht="13.5">
      <c r="B833" s="239"/>
      <c r="C833" s="240"/>
      <c r="D833" s="230" t="s">
        <v>170</v>
      </c>
      <c r="E833" s="241" t="s">
        <v>21</v>
      </c>
      <c r="F833" s="242" t="s">
        <v>883</v>
      </c>
      <c r="G833" s="240"/>
      <c r="H833" s="243">
        <v>464</v>
      </c>
      <c r="I833" s="244"/>
      <c r="J833" s="240"/>
      <c r="K833" s="240"/>
      <c r="L833" s="245"/>
      <c r="M833" s="246"/>
      <c r="N833" s="247"/>
      <c r="O833" s="247"/>
      <c r="P833" s="247"/>
      <c r="Q833" s="247"/>
      <c r="R833" s="247"/>
      <c r="S833" s="247"/>
      <c r="T833" s="248"/>
      <c r="AT833" s="249" t="s">
        <v>170</v>
      </c>
      <c r="AU833" s="249" t="s">
        <v>87</v>
      </c>
      <c r="AV833" s="12" t="s">
        <v>87</v>
      </c>
      <c r="AW833" s="12" t="s">
        <v>37</v>
      </c>
      <c r="AX833" s="12" t="s">
        <v>73</v>
      </c>
      <c r="AY833" s="249" t="s">
        <v>161</v>
      </c>
    </row>
    <row r="834" spans="2:51" s="13" customFormat="1" ht="13.5">
      <c r="B834" s="250"/>
      <c r="C834" s="251"/>
      <c r="D834" s="230" t="s">
        <v>170</v>
      </c>
      <c r="E834" s="252" t="s">
        <v>21</v>
      </c>
      <c r="F834" s="253" t="s">
        <v>173</v>
      </c>
      <c r="G834" s="251"/>
      <c r="H834" s="254">
        <v>948</v>
      </c>
      <c r="I834" s="255"/>
      <c r="J834" s="251"/>
      <c r="K834" s="251"/>
      <c r="L834" s="256"/>
      <c r="M834" s="257"/>
      <c r="N834" s="258"/>
      <c r="O834" s="258"/>
      <c r="P834" s="258"/>
      <c r="Q834" s="258"/>
      <c r="R834" s="258"/>
      <c r="S834" s="258"/>
      <c r="T834" s="259"/>
      <c r="AT834" s="260" t="s">
        <v>170</v>
      </c>
      <c r="AU834" s="260" t="s">
        <v>87</v>
      </c>
      <c r="AV834" s="13" t="s">
        <v>174</v>
      </c>
      <c r="AW834" s="13" t="s">
        <v>37</v>
      </c>
      <c r="AX834" s="13" t="s">
        <v>73</v>
      </c>
      <c r="AY834" s="260" t="s">
        <v>161</v>
      </c>
    </row>
    <row r="835" spans="2:51" s="14" customFormat="1" ht="13.5">
      <c r="B835" s="261"/>
      <c r="C835" s="262"/>
      <c r="D835" s="230" t="s">
        <v>170</v>
      </c>
      <c r="E835" s="263" t="s">
        <v>21</v>
      </c>
      <c r="F835" s="264" t="s">
        <v>176</v>
      </c>
      <c r="G835" s="262"/>
      <c r="H835" s="265">
        <v>53136.476</v>
      </c>
      <c r="I835" s="266"/>
      <c r="J835" s="262"/>
      <c r="K835" s="262"/>
      <c r="L835" s="267"/>
      <c r="M835" s="268"/>
      <c r="N835" s="269"/>
      <c r="O835" s="269"/>
      <c r="P835" s="269"/>
      <c r="Q835" s="269"/>
      <c r="R835" s="269"/>
      <c r="S835" s="269"/>
      <c r="T835" s="270"/>
      <c r="AT835" s="271" t="s">
        <v>170</v>
      </c>
      <c r="AU835" s="271" t="s">
        <v>87</v>
      </c>
      <c r="AV835" s="14" t="s">
        <v>168</v>
      </c>
      <c r="AW835" s="14" t="s">
        <v>37</v>
      </c>
      <c r="AX835" s="14" t="s">
        <v>78</v>
      </c>
      <c r="AY835" s="271" t="s">
        <v>161</v>
      </c>
    </row>
    <row r="836" spans="2:65" s="1" customFormat="1" ht="51" customHeight="1">
      <c r="B836" s="46"/>
      <c r="C836" s="216" t="s">
        <v>884</v>
      </c>
      <c r="D836" s="216" t="s">
        <v>163</v>
      </c>
      <c r="E836" s="217" t="s">
        <v>885</v>
      </c>
      <c r="F836" s="218" t="s">
        <v>886</v>
      </c>
      <c r="G836" s="219" t="s">
        <v>179</v>
      </c>
      <c r="H836" s="220">
        <v>3398</v>
      </c>
      <c r="I836" s="221"/>
      <c r="J836" s="222">
        <f>ROUND(I836*H836,2)</f>
        <v>0</v>
      </c>
      <c r="K836" s="218" t="s">
        <v>180</v>
      </c>
      <c r="L836" s="72"/>
      <c r="M836" s="223" t="s">
        <v>21</v>
      </c>
      <c r="N836" s="224" t="s">
        <v>44</v>
      </c>
      <c r="O836" s="47"/>
      <c r="P836" s="225">
        <f>O836*H836</f>
        <v>0</v>
      </c>
      <c r="Q836" s="225">
        <v>0</v>
      </c>
      <c r="R836" s="225">
        <f>Q836*H836</f>
        <v>0</v>
      </c>
      <c r="S836" s="225">
        <v>0</v>
      </c>
      <c r="T836" s="226">
        <f>S836*H836</f>
        <v>0</v>
      </c>
      <c r="AR836" s="24" t="s">
        <v>168</v>
      </c>
      <c r="AT836" s="24" t="s">
        <v>163</v>
      </c>
      <c r="AU836" s="24" t="s">
        <v>87</v>
      </c>
      <c r="AY836" s="24" t="s">
        <v>161</v>
      </c>
      <c r="BE836" s="227">
        <f>IF(N836="základní",J836,0)</f>
        <v>0</v>
      </c>
      <c r="BF836" s="227">
        <f>IF(N836="snížená",J836,0)</f>
        <v>0</v>
      </c>
      <c r="BG836" s="227">
        <f>IF(N836="zákl. přenesená",J836,0)</f>
        <v>0</v>
      </c>
      <c r="BH836" s="227">
        <f>IF(N836="sníž. přenesená",J836,0)</f>
        <v>0</v>
      </c>
      <c r="BI836" s="227">
        <f>IF(N836="nulová",J836,0)</f>
        <v>0</v>
      </c>
      <c r="BJ836" s="24" t="s">
        <v>78</v>
      </c>
      <c r="BK836" s="227">
        <f>ROUND(I836*H836,2)</f>
        <v>0</v>
      </c>
      <c r="BL836" s="24" t="s">
        <v>168</v>
      </c>
      <c r="BM836" s="24" t="s">
        <v>887</v>
      </c>
    </row>
    <row r="837" spans="2:51" s="11" customFormat="1" ht="13.5">
      <c r="B837" s="228"/>
      <c r="C837" s="229"/>
      <c r="D837" s="230" t="s">
        <v>170</v>
      </c>
      <c r="E837" s="231" t="s">
        <v>21</v>
      </c>
      <c r="F837" s="232" t="s">
        <v>888</v>
      </c>
      <c r="G837" s="229"/>
      <c r="H837" s="231" t="s">
        <v>21</v>
      </c>
      <c r="I837" s="233"/>
      <c r="J837" s="229"/>
      <c r="K837" s="229"/>
      <c r="L837" s="234"/>
      <c r="M837" s="235"/>
      <c r="N837" s="236"/>
      <c r="O837" s="236"/>
      <c r="P837" s="236"/>
      <c r="Q837" s="236"/>
      <c r="R837" s="236"/>
      <c r="S837" s="236"/>
      <c r="T837" s="237"/>
      <c r="AT837" s="238" t="s">
        <v>170</v>
      </c>
      <c r="AU837" s="238" t="s">
        <v>87</v>
      </c>
      <c r="AV837" s="11" t="s">
        <v>78</v>
      </c>
      <c r="AW837" s="11" t="s">
        <v>37</v>
      </c>
      <c r="AX837" s="11" t="s">
        <v>73</v>
      </c>
      <c r="AY837" s="238" t="s">
        <v>161</v>
      </c>
    </row>
    <row r="838" spans="2:51" s="12" customFormat="1" ht="13.5">
      <c r="B838" s="239"/>
      <c r="C838" s="240"/>
      <c r="D838" s="230" t="s">
        <v>170</v>
      </c>
      <c r="E838" s="241" t="s">
        <v>21</v>
      </c>
      <c r="F838" s="242" t="s">
        <v>889</v>
      </c>
      <c r="G838" s="240"/>
      <c r="H838" s="243">
        <v>3398</v>
      </c>
      <c r="I838" s="244"/>
      <c r="J838" s="240"/>
      <c r="K838" s="240"/>
      <c r="L838" s="245"/>
      <c r="M838" s="246"/>
      <c r="N838" s="247"/>
      <c r="O838" s="247"/>
      <c r="P838" s="247"/>
      <c r="Q838" s="247"/>
      <c r="R838" s="247"/>
      <c r="S838" s="247"/>
      <c r="T838" s="248"/>
      <c r="AT838" s="249" t="s">
        <v>170</v>
      </c>
      <c r="AU838" s="249" t="s">
        <v>87</v>
      </c>
      <c r="AV838" s="12" t="s">
        <v>87</v>
      </c>
      <c r="AW838" s="12" t="s">
        <v>37</v>
      </c>
      <c r="AX838" s="12" t="s">
        <v>73</v>
      </c>
      <c r="AY838" s="249" t="s">
        <v>161</v>
      </c>
    </row>
    <row r="839" spans="2:51" s="14" customFormat="1" ht="13.5">
      <c r="B839" s="261"/>
      <c r="C839" s="262"/>
      <c r="D839" s="230" t="s">
        <v>170</v>
      </c>
      <c r="E839" s="263" t="s">
        <v>21</v>
      </c>
      <c r="F839" s="264" t="s">
        <v>176</v>
      </c>
      <c r="G839" s="262"/>
      <c r="H839" s="265">
        <v>3398</v>
      </c>
      <c r="I839" s="266"/>
      <c r="J839" s="262"/>
      <c r="K839" s="262"/>
      <c r="L839" s="267"/>
      <c r="M839" s="268"/>
      <c r="N839" s="269"/>
      <c r="O839" s="269"/>
      <c r="P839" s="269"/>
      <c r="Q839" s="269"/>
      <c r="R839" s="269"/>
      <c r="S839" s="269"/>
      <c r="T839" s="270"/>
      <c r="AT839" s="271" t="s">
        <v>170</v>
      </c>
      <c r="AU839" s="271" t="s">
        <v>87</v>
      </c>
      <c r="AV839" s="14" t="s">
        <v>168</v>
      </c>
      <c r="AW839" s="14" t="s">
        <v>37</v>
      </c>
      <c r="AX839" s="14" t="s">
        <v>78</v>
      </c>
      <c r="AY839" s="271" t="s">
        <v>161</v>
      </c>
    </row>
    <row r="840" spans="2:65" s="1" customFormat="1" ht="16.5" customHeight="1">
      <c r="B840" s="46"/>
      <c r="C840" s="216" t="s">
        <v>890</v>
      </c>
      <c r="D840" s="216" t="s">
        <v>163</v>
      </c>
      <c r="E840" s="217" t="s">
        <v>891</v>
      </c>
      <c r="F840" s="218" t="s">
        <v>892</v>
      </c>
      <c r="G840" s="219" t="s">
        <v>215</v>
      </c>
      <c r="H840" s="220">
        <v>12.5</v>
      </c>
      <c r="I840" s="221"/>
      <c r="J840" s="222">
        <f>ROUND(I840*H840,2)</f>
        <v>0</v>
      </c>
      <c r="K840" s="218" t="s">
        <v>167</v>
      </c>
      <c r="L840" s="72"/>
      <c r="M840" s="223" t="s">
        <v>21</v>
      </c>
      <c r="N840" s="224" t="s">
        <v>44</v>
      </c>
      <c r="O840" s="47"/>
      <c r="P840" s="225">
        <f>O840*H840</f>
        <v>0</v>
      </c>
      <c r="Q840" s="225">
        <v>0.12</v>
      </c>
      <c r="R840" s="225">
        <f>Q840*H840</f>
        <v>1.5</v>
      </c>
      <c r="S840" s="225">
        <v>2.49</v>
      </c>
      <c r="T840" s="226">
        <f>S840*H840</f>
        <v>31.125000000000004</v>
      </c>
      <c r="AR840" s="24" t="s">
        <v>168</v>
      </c>
      <c r="AT840" s="24" t="s">
        <v>163</v>
      </c>
      <c r="AU840" s="24" t="s">
        <v>87</v>
      </c>
      <c r="AY840" s="24" t="s">
        <v>161</v>
      </c>
      <c r="BE840" s="227">
        <f>IF(N840="základní",J840,0)</f>
        <v>0</v>
      </c>
      <c r="BF840" s="227">
        <f>IF(N840="snížená",J840,0)</f>
        <v>0</v>
      </c>
      <c r="BG840" s="227">
        <f>IF(N840="zákl. přenesená",J840,0)</f>
        <v>0</v>
      </c>
      <c r="BH840" s="227">
        <f>IF(N840="sníž. přenesená",J840,0)</f>
        <v>0</v>
      </c>
      <c r="BI840" s="227">
        <f>IF(N840="nulová",J840,0)</f>
        <v>0</v>
      </c>
      <c r="BJ840" s="24" t="s">
        <v>78</v>
      </c>
      <c r="BK840" s="227">
        <f>ROUND(I840*H840,2)</f>
        <v>0</v>
      </c>
      <c r="BL840" s="24" t="s">
        <v>168</v>
      </c>
      <c r="BM840" s="24" t="s">
        <v>893</v>
      </c>
    </row>
    <row r="841" spans="2:51" s="11" customFormat="1" ht="13.5">
      <c r="B841" s="228"/>
      <c r="C841" s="229"/>
      <c r="D841" s="230" t="s">
        <v>170</v>
      </c>
      <c r="E841" s="231" t="s">
        <v>21</v>
      </c>
      <c r="F841" s="232" t="s">
        <v>894</v>
      </c>
      <c r="G841" s="229"/>
      <c r="H841" s="231" t="s">
        <v>21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170</v>
      </c>
      <c r="AU841" s="238" t="s">
        <v>87</v>
      </c>
      <c r="AV841" s="11" t="s">
        <v>78</v>
      </c>
      <c r="AW841" s="11" t="s">
        <v>37</v>
      </c>
      <c r="AX841" s="11" t="s">
        <v>73</v>
      </c>
      <c r="AY841" s="238" t="s">
        <v>161</v>
      </c>
    </row>
    <row r="842" spans="2:51" s="12" customFormat="1" ht="13.5">
      <c r="B842" s="239"/>
      <c r="C842" s="240"/>
      <c r="D842" s="230" t="s">
        <v>170</v>
      </c>
      <c r="E842" s="241" t="s">
        <v>21</v>
      </c>
      <c r="F842" s="242" t="s">
        <v>895</v>
      </c>
      <c r="G842" s="240"/>
      <c r="H842" s="243">
        <v>2.5</v>
      </c>
      <c r="I842" s="244"/>
      <c r="J842" s="240"/>
      <c r="K842" s="240"/>
      <c r="L842" s="245"/>
      <c r="M842" s="246"/>
      <c r="N842" s="247"/>
      <c r="O842" s="247"/>
      <c r="P842" s="247"/>
      <c r="Q842" s="247"/>
      <c r="R842" s="247"/>
      <c r="S842" s="247"/>
      <c r="T842" s="248"/>
      <c r="AT842" s="249" t="s">
        <v>170</v>
      </c>
      <c r="AU842" s="249" t="s">
        <v>87</v>
      </c>
      <c r="AV842" s="12" t="s">
        <v>87</v>
      </c>
      <c r="AW842" s="12" t="s">
        <v>37</v>
      </c>
      <c r="AX842" s="12" t="s">
        <v>73</v>
      </c>
      <c r="AY842" s="249" t="s">
        <v>161</v>
      </c>
    </row>
    <row r="843" spans="2:51" s="12" customFormat="1" ht="13.5">
      <c r="B843" s="239"/>
      <c r="C843" s="240"/>
      <c r="D843" s="230" t="s">
        <v>170</v>
      </c>
      <c r="E843" s="241" t="s">
        <v>21</v>
      </c>
      <c r="F843" s="242" t="s">
        <v>896</v>
      </c>
      <c r="G843" s="240"/>
      <c r="H843" s="243">
        <v>2.5</v>
      </c>
      <c r="I843" s="244"/>
      <c r="J843" s="240"/>
      <c r="K843" s="240"/>
      <c r="L843" s="245"/>
      <c r="M843" s="246"/>
      <c r="N843" s="247"/>
      <c r="O843" s="247"/>
      <c r="P843" s="247"/>
      <c r="Q843" s="247"/>
      <c r="R843" s="247"/>
      <c r="S843" s="247"/>
      <c r="T843" s="248"/>
      <c r="AT843" s="249" t="s">
        <v>170</v>
      </c>
      <c r="AU843" s="249" t="s">
        <v>87</v>
      </c>
      <c r="AV843" s="12" t="s">
        <v>87</v>
      </c>
      <c r="AW843" s="12" t="s">
        <v>37</v>
      </c>
      <c r="AX843" s="12" t="s">
        <v>73</v>
      </c>
      <c r="AY843" s="249" t="s">
        <v>161</v>
      </c>
    </row>
    <row r="844" spans="2:51" s="12" customFormat="1" ht="13.5">
      <c r="B844" s="239"/>
      <c r="C844" s="240"/>
      <c r="D844" s="230" t="s">
        <v>170</v>
      </c>
      <c r="E844" s="241" t="s">
        <v>21</v>
      </c>
      <c r="F844" s="242" t="s">
        <v>897</v>
      </c>
      <c r="G844" s="240"/>
      <c r="H844" s="243">
        <v>2.5</v>
      </c>
      <c r="I844" s="244"/>
      <c r="J844" s="240"/>
      <c r="K844" s="240"/>
      <c r="L844" s="245"/>
      <c r="M844" s="246"/>
      <c r="N844" s="247"/>
      <c r="O844" s="247"/>
      <c r="P844" s="247"/>
      <c r="Q844" s="247"/>
      <c r="R844" s="247"/>
      <c r="S844" s="247"/>
      <c r="T844" s="248"/>
      <c r="AT844" s="249" t="s">
        <v>170</v>
      </c>
      <c r="AU844" s="249" t="s">
        <v>87</v>
      </c>
      <c r="AV844" s="12" t="s">
        <v>87</v>
      </c>
      <c r="AW844" s="12" t="s">
        <v>37</v>
      </c>
      <c r="AX844" s="12" t="s">
        <v>73</v>
      </c>
      <c r="AY844" s="249" t="s">
        <v>161</v>
      </c>
    </row>
    <row r="845" spans="2:51" s="12" customFormat="1" ht="13.5">
      <c r="B845" s="239"/>
      <c r="C845" s="240"/>
      <c r="D845" s="230" t="s">
        <v>170</v>
      </c>
      <c r="E845" s="241" t="s">
        <v>21</v>
      </c>
      <c r="F845" s="242" t="s">
        <v>898</v>
      </c>
      <c r="G845" s="240"/>
      <c r="H845" s="243">
        <v>2.5</v>
      </c>
      <c r="I845" s="244"/>
      <c r="J845" s="240"/>
      <c r="K845" s="240"/>
      <c r="L845" s="245"/>
      <c r="M845" s="246"/>
      <c r="N845" s="247"/>
      <c r="O845" s="247"/>
      <c r="P845" s="247"/>
      <c r="Q845" s="247"/>
      <c r="R845" s="247"/>
      <c r="S845" s="247"/>
      <c r="T845" s="248"/>
      <c r="AT845" s="249" t="s">
        <v>170</v>
      </c>
      <c r="AU845" s="249" t="s">
        <v>87</v>
      </c>
      <c r="AV845" s="12" t="s">
        <v>87</v>
      </c>
      <c r="AW845" s="12" t="s">
        <v>37</v>
      </c>
      <c r="AX845" s="12" t="s">
        <v>73</v>
      </c>
      <c r="AY845" s="249" t="s">
        <v>161</v>
      </c>
    </row>
    <row r="846" spans="2:51" s="12" customFormat="1" ht="13.5">
      <c r="B846" s="239"/>
      <c r="C846" s="240"/>
      <c r="D846" s="230" t="s">
        <v>170</v>
      </c>
      <c r="E846" s="241" t="s">
        <v>21</v>
      </c>
      <c r="F846" s="242" t="s">
        <v>899</v>
      </c>
      <c r="G846" s="240"/>
      <c r="H846" s="243">
        <v>2.5</v>
      </c>
      <c r="I846" s="244"/>
      <c r="J846" s="240"/>
      <c r="K846" s="240"/>
      <c r="L846" s="245"/>
      <c r="M846" s="246"/>
      <c r="N846" s="247"/>
      <c r="O846" s="247"/>
      <c r="P846" s="247"/>
      <c r="Q846" s="247"/>
      <c r="R846" s="247"/>
      <c r="S846" s="247"/>
      <c r="T846" s="248"/>
      <c r="AT846" s="249" t="s">
        <v>170</v>
      </c>
      <c r="AU846" s="249" t="s">
        <v>87</v>
      </c>
      <c r="AV846" s="12" t="s">
        <v>87</v>
      </c>
      <c r="AW846" s="12" t="s">
        <v>37</v>
      </c>
      <c r="AX846" s="12" t="s">
        <v>73</v>
      </c>
      <c r="AY846" s="249" t="s">
        <v>161</v>
      </c>
    </row>
    <row r="847" spans="2:51" s="14" customFormat="1" ht="13.5">
      <c r="B847" s="261"/>
      <c r="C847" s="262"/>
      <c r="D847" s="230" t="s">
        <v>170</v>
      </c>
      <c r="E847" s="263" t="s">
        <v>21</v>
      </c>
      <c r="F847" s="264" t="s">
        <v>176</v>
      </c>
      <c r="G847" s="262"/>
      <c r="H847" s="265">
        <v>12.5</v>
      </c>
      <c r="I847" s="266"/>
      <c r="J847" s="262"/>
      <c r="K847" s="262"/>
      <c r="L847" s="267"/>
      <c r="M847" s="268"/>
      <c r="N847" s="269"/>
      <c r="O847" s="269"/>
      <c r="P847" s="269"/>
      <c r="Q847" s="269"/>
      <c r="R847" s="269"/>
      <c r="S847" s="269"/>
      <c r="T847" s="270"/>
      <c r="AT847" s="271" t="s">
        <v>170</v>
      </c>
      <c r="AU847" s="271" t="s">
        <v>87</v>
      </c>
      <c r="AV847" s="14" t="s">
        <v>168</v>
      </c>
      <c r="AW847" s="14" t="s">
        <v>37</v>
      </c>
      <c r="AX847" s="14" t="s">
        <v>78</v>
      </c>
      <c r="AY847" s="271" t="s">
        <v>161</v>
      </c>
    </row>
    <row r="848" spans="2:65" s="1" customFormat="1" ht="16.5" customHeight="1">
      <c r="B848" s="46"/>
      <c r="C848" s="216" t="s">
        <v>900</v>
      </c>
      <c r="D848" s="216" t="s">
        <v>163</v>
      </c>
      <c r="E848" s="217" t="s">
        <v>901</v>
      </c>
      <c r="F848" s="218" t="s">
        <v>902</v>
      </c>
      <c r="G848" s="219" t="s">
        <v>215</v>
      </c>
      <c r="H848" s="220">
        <v>12.5</v>
      </c>
      <c r="I848" s="221"/>
      <c r="J848" s="222">
        <f>ROUND(I848*H848,2)</f>
        <v>0</v>
      </c>
      <c r="K848" s="218" t="s">
        <v>167</v>
      </c>
      <c r="L848" s="72"/>
      <c r="M848" s="223" t="s">
        <v>21</v>
      </c>
      <c r="N848" s="224" t="s">
        <v>44</v>
      </c>
      <c r="O848" s="47"/>
      <c r="P848" s="225">
        <f>O848*H848</f>
        <v>0</v>
      </c>
      <c r="Q848" s="225">
        <v>0.12</v>
      </c>
      <c r="R848" s="225">
        <f>Q848*H848</f>
        <v>1.5</v>
      </c>
      <c r="S848" s="225">
        <v>2.2</v>
      </c>
      <c r="T848" s="226">
        <f>S848*H848</f>
        <v>27.500000000000004</v>
      </c>
      <c r="AR848" s="24" t="s">
        <v>168</v>
      </c>
      <c r="AT848" s="24" t="s">
        <v>163</v>
      </c>
      <c r="AU848" s="24" t="s">
        <v>87</v>
      </c>
      <c r="AY848" s="24" t="s">
        <v>161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24" t="s">
        <v>78</v>
      </c>
      <c r="BK848" s="227">
        <f>ROUND(I848*H848,2)</f>
        <v>0</v>
      </c>
      <c r="BL848" s="24" t="s">
        <v>168</v>
      </c>
      <c r="BM848" s="24" t="s">
        <v>903</v>
      </c>
    </row>
    <row r="849" spans="2:51" s="11" customFormat="1" ht="13.5">
      <c r="B849" s="228"/>
      <c r="C849" s="229"/>
      <c r="D849" s="230" t="s">
        <v>170</v>
      </c>
      <c r="E849" s="231" t="s">
        <v>21</v>
      </c>
      <c r="F849" s="232" t="s">
        <v>894</v>
      </c>
      <c r="G849" s="229"/>
      <c r="H849" s="231" t="s">
        <v>21</v>
      </c>
      <c r="I849" s="233"/>
      <c r="J849" s="229"/>
      <c r="K849" s="229"/>
      <c r="L849" s="234"/>
      <c r="M849" s="235"/>
      <c r="N849" s="236"/>
      <c r="O849" s="236"/>
      <c r="P849" s="236"/>
      <c r="Q849" s="236"/>
      <c r="R849" s="236"/>
      <c r="S849" s="236"/>
      <c r="T849" s="237"/>
      <c r="AT849" s="238" t="s">
        <v>170</v>
      </c>
      <c r="AU849" s="238" t="s">
        <v>87</v>
      </c>
      <c r="AV849" s="11" t="s">
        <v>78</v>
      </c>
      <c r="AW849" s="11" t="s">
        <v>37</v>
      </c>
      <c r="AX849" s="11" t="s">
        <v>73</v>
      </c>
      <c r="AY849" s="238" t="s">
        <v>161</v>
      </c>
    </row>
    <row r="850" spans="2:51" s="12" customFormat="1" ht="13.5">
      <c r="B850" s="239"/>
      <c r="C850" s="240"/>
      <c r="D850" s="230" t="s">
        <v>170</v>
      </c>
      <c r="E850" s="241" t="s">
        <v>21</v>
      </c>
      <c r="F850" s="242" t="s">
        <v>895</v>
      </c>
      <c r="G850" s="240"/>
      <c r="H850" s="243">
        <v>2.5</v>
      </c>
      <c r="I850" s="244"/>
      <c r="J850" s="240"/>
      <c r="K850" s="240"/>
      <c r="L850" s="245"/>
      <c r="M850" s="246"/>
      <c r="N850" s="247"/>
      <c r="O850" s="247"/>
      <c r="P850" s="247"/>
      <c r="Q850" s="247"/>
      <c r="R850" s="247"/>
      <c r="S850" s="247"/>
      <c r="T850" s="248"/>
      <c r="AT850" s="249" t="s">
        <v>170</v>
      </c>
      <c r="AU850" s="249" t="s">
        <v>87</v>
      </c>
      <c r="AV850" s="12" t="s">
        <v>87</v>
      </c>
      <c r="AW850" s="12" t="s">
        <v>37</v>
      </c>
      <c r="AX850" s="12" t="s">
        <v>73</v>
      </c>
      <c r="AY850" s="249" t="s">
        <v>161</v>
      </c>
    </row>
    <row r="851" spans="2:51" s="12" customFormat="1" ht="13.5">
      <c r="B851" s="239"/>
      <c r="C851" s="240"/>
      <c r="D851" s="230" t="s">
        <v>170</v>
      </c>
      <c r="E851" s="241" t="s">
        <v>21</v>
      </c>
      <c r="F851" s="242" t="s">
        <v>896</v>
      </c>
      <c r="G851" s="240"/>
      <c r="H851" s="243">
        <v>2.5</v>
      </c>
      <c r="I851" s="244"/>
      <c r="J851" s="240"/>
      <c r="K851" s="240"/>
      <c r="L851" s="245"/>
      <c r="M851" s="246"/>
      <c r="N851" s="247"/>
      <c r="O851" s="247"/>
      <c r="P851" s="247"/>
      <c r="Q851" s="247"/>
      <c r="R851" s="247"/>
      <c r="S851" s="247"/>
      <c r="T851" s="248"/>
      <c r="AT851" s="249" t="s">
        <v>170</v>
      </c>
      <c r="AU851" s="249" t="s">
        <v>87</v>
      </c>
      <c r="AV851" s="12" t="s">
        <v>87</v>
      </c>
      <c r="AW851" s="12" t="s">
        <v>37</v>
      </c>
      <c r="AX851" s="12" t="s">
        <v>73</v>
      </c>
      <c r="AY851" s="249" t="s">
        <v>161</v>
      </c>
    </row>
    <row r="852" spans="2:51" s="12" customFormat="1" ht="13.5">
      <c r="B852" s="239"/>
      <c r="C852" s="240"/>
      <c r="D852" s="230" t="s">
        <v>170</v>
      </c>
      <c r="E852" s="241" t="s">
        <v>21</v>
      </c>
      <c r="F852" s="242" t="s">
        <v>897</v>
      </c>
      <c r="G852" s="240"/>
      <c r="H852" s="243">
        <v>2.5</v>
      </c>
      <c r="I852" s="244"/>
      <c r="J852" s="240"/>
      <c r="K852" s="240"/>
      <c r="L852" s="245"/>
      <c r="M852" s="246"/>
      <c r="N852" s="247"/>
      <c r="O852" s="247"/>
      <c r="P852" s="247"/>
      <c r="Q852" s="247"/>
      <c r="R852" s="247"/>
      <c r="S852" s="247"/>
      <c r="T852" s="248"/>
      <c r="AT852" s="249" t="s">
        <v>170</v>
      </c>
      <c r="AU852" s="249" t="s">
        <v>87</v>
      </c>
      <c r="AV852" s="12" t="s">
        <v>87</v>
      </c>
      <c r="AW852" s="12" t="s">
        <v>37</v>
      </c>
      <c r="AX852" s="12" t="s">
        <v>73</v>
      </c>
      <c r="AY852" s="249" t="s">
        <v>161</v>
      </c>
    </row>
    <row r="853" spans="2:51" s="12" customFormat="1" ht="13.5">
      <c r="B853" s="239"/>
      <c r="C853" s="240"/>
      <c r="D853" s="230" t="s">
        <v>170</v>
      </c>
      <c r="E853" s="241" t="s">
        <v>21</v>
      </c>
      <c r="F853" s="242" t="s">
        <v>898</v>
      </c>
      <c r="G853" s="240"/>
      <c r="H853" s="243">
        <v>2.5</v>
      </c>
      <c r="I853" s="244"/>
      <c r="J853" s="240"/>
      <c r="K853" s="240"/>
      <c r="L853" s="245"/>
      <c r="M853" s="246"/>
      <c r="N853" s="247"/>
      <c r="O853" s="247"/>
      <c r="P853" s="247"/>
      <c r="Q853" s="247"/>
      <c r="R853" s="247"/>
      <c r="S853" s="247"/>
      <c r="T853" s="248"/>
      <c r="AT853" s="249" t="s">
        <v>170</v>
      </c>
      <c r="AU853" s="249" t="s">
        <v>87</v>
      </c>
      <c r="AV853" s="12" t="s">
        <v>87</v>
      </c>
      <c r="AW853" s="12" t="s">
        <v>37</v>
      </c>
      <c r="AX853" s="12" t="s">
        <v>73</v>
      </c>
      <c r="AY853" s="249" t="s">
        <v>161</v>
      </c>
    </row>
    <row r="854" spans="2:51" s="12" customFormat="1" ht="13.5">
      <c r="B854" s="239"/>
      <c r="C854" s="240"/>
      <c r="D854" s="230" t="s">
        <v>170</v>
      </c>
      <c r="E854" s="241" t="s">
        <v>21</v>
      </c>
      <c r="F854" s="242" t="s">
        <v>899</v>
      </c>
      <c r="G854" s="240"/>
      <c r="H854" s="243">
        <v>2.5</v>
      </c>
      <c r="I854" s="244"/>
      <c r="J854" s="240"/>
      <c r="K854" s="240"/>
      <c r="L854" s="245"/>
      <c r="M854" s="246"/>
      <c r="N854" s="247"/>
      <c r="O854" s="247"/>
      <c r="P854" s="247"/>
      <c r="Q854" s="247"/>
      <c r="R854" s="247"/>
      <c r="S854" s="247"/>
      <c r="T854" s="248"/>
      <c r="AT854" s="249" t="s">
        <v>170</v>
      </c>
      <c r="AU854" s="249" t="s">
        <v>87</v>
      </c>
      <c r="AV854" s="12" t="s">
        <v>87</v>
      </c>
      <c r="AW854" s="12" t="s">
        <v>37</v>
      </c>
      <c r="AX854" s="12" t="s">
        <v>73</v>
      </c>
      <c r="AY854" s="249" t="s">
        <v>161</v>
      </c>
    </row>
    <row r="855" spans="2:51" s="14" customFormat="1" ht="13.5">
      <c r="B855" s="261"/>
      <c r="C855" s="262"/>
      <c r="D855" s="230" t="s">
        <v>170</v>
      </c>
      <c r="E855" s="263" t="s">
        <v>21</v>
      </c>
      <c r="F855" s="264" t="s">
        <v>176</v>
      </c>
      <c r="G855" s="262"/>
      <c r="H855" s="265">
        <v>12.5</v>
      </c>
      <c r="I855" s="266"/>
      <c r="J855" s="262"/>
      <c r="K855" s="262"/>
      <c r="L855" s="267"/>
      <c r="M855" s="268"/>
      <c r="N855" s="269"/>
      <c r="O855" s="269"/>
      <c r="P855" s="269"/>
      <c r="Q855" s="269"/>
      <c r="R855" s="269"/>
      <c r="S855" s="269"/>
      <c r="T855" s="270"/>
      <c r="AT855" s="271" t="s">
        <v>170</v>
      </c>
      <c r="AU855" s="271" t="s">
        <v>87</v>
      </c>
      <c r="AV855" s="14" t="s">
        <v>168</v>
      </c>
      <c r="AW855" s="14" t="s">
        <v>37</v>
      </c>
      <c r="AX855" s="14" t="s">
        <v>78</v>
      </c>
      <c r="AY855" s="271" t="s">
        <v>161</v>
      </c>
    </row>
    <row r="856" spans="2:65" s="1" customFormat="1" ht="38.25" customHeight="1">
      <c r="B856" s="46"/>
      <c r="C856" s="216" t="s">
        <v>904</v>
      </c>
      <c r="D856" s="216" t="s">
        <v>163</v>
      </c>
      <c r="E856" s="217" t="s">
        <v>905</v>
      </c>
      <c r="F856" s="218" t="s">
        <v>906</v>
      </c>
      <c r="G856" s="219" t="s">
        <v>520</v>
      </c>
      <c r="H856" s="220">
        <v>28</v>
      </c>
      <c r="I856" s="221"/>
      <c r="J856" s="222">
        <f>ROUND(I856*H856,2)</f>
        <v>0</v>
      </c>
      <c r="K856" s="218" t="s">
        <v>180</v>
      </c>
      <c r="L856" s="72"/>
      <c r="M856" s="223" t="s">
        <v>21</v>
      </c>
      <c r="N856" s="224" t="s">
        <v>44</v>
      </c>
      <c r="O856" s="47"/>
      <c r="P856" s="225">
        <f>O856*H856</f>
        <v>0</v>
      </c>
      <c r="Q856" s="225">
        <v>0</v>
      </c>
      <c r="R856" s="225">
        <f>Q856*H856</f>
        <v>0</v>
      </c>
      <c r="S856" s="225">
        <v>2.055</v>
      </c>
      <c r="T856" s="226">
        <f>S856*H856</f>
        <v>57.540000000000006</v>
      </c>
      <c r="AR856" s="24" t="s">
        <v>168</v>
      </c>
      <c r="AT856" s="24" t="s">
        <v>163</v>
      </c>
      <c r="AU856" s="24" t="s">
        <v>87</v>
      </c>
      <c r="AY856" s="24" t="s">
        <v>161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24" t="s">
        <v>78</v>
      </c>
      <c r="BK856" s="227">
        <f>ROUND(I856*H856,2)</f>
        <v>0</v>
      </c>
      <c r="BL856" s="24" t="s">
        <v>168</v>
      </c>
      <c r="BM856" s="24" t="s">
        <v>907</v>
      </c>
    </row>
    <row r="857" spans="2:51" s="11" customFormat="1" ht="13.5">
      <c r="B857" s="228"/>
      <c r="C857" s="229"/>
      <c r="D857" s="230" t="s">
        <v>170</v>
      </c>
      <c r="E857" s="231" t="s">
        <v>21</v>
      </c>
      <c r="F857" s="232" t="s">
        <v>908</v>
      </c>
      <c r="G857" s="229"/>
      <c r="H857" s="231" t="s">
        <v>21</v>
      </c>
      <c r="I857" s="233"/>
      <c r="J857" s="229"/>
      <c r="K857" s="229"/>
      <c r="L857" s="234"/>
      <c r="M857" s="235"/>
      <c r="N857" s="236"/>
      <c r="O857" s="236"/>
      <c r="P857" s="236"/>
      <c r="Q857" s="236"/>
      <c r="R857" s="236"/>
      <c r="S857" s="236"/>
      <c r="T857" s="237"/>
      <c r="AT857" s="238" t="s">
        <v>170</v>
      </c>
      <c r="AU857" s="238" t="s">
        <v>87</v>
      </c>
      <c r="AV857" s="11" t="s">
        <v>78</v>
      </c>
      <c r="AW857" s="11" t="s">
        <v>37</v>
      </c>
      <c r="AX857" s="11" t="s">
        <v>73</v>
      </c>
      <c r="AY857" s="238" t="s">
        <v>161</v>
      </c>
    </row>
    <row r="858" spans="2:51" s="12" customFormat="1" ht="13.5">
      <c r="B858" s="239"/>
      <c r="C858" s="240"/>
      <c r="D858" s="230" t="s">
        <v>170</v>
      </c>
      <c r="E858" s="241" t="s">
        <v>21</v>
      </c>
      <c r="F858" s="242" t="s">
        <v>909</v>
      </c>
      <c r="G858" s="240"/>
      <c r="H858" s="243">
        <v>5</v>
      </c>
      <c r="I858" s="244"/>
      <c r="J858" s="240"/>
      <c r="K858" s="240"/>
      <c r="L858" s="245"/>
      <c r="M858" s="246"/>
      <c r="N858" s="247"/>
      <c r="O858" s="247"/>
      <c r="P858" s="247"/>
      <c r="Q858" s="247"/>
      <c r="R858" s="247"/>
      <c r="S858" s="247"/>
      <c r="T858" s="248"/>
      <c r="AT858" s="249" t="s">
        <v>170</v>
      </c>
      <c r="AU858" s="249" t="s">
        <v>87</v>
      </c>
      <c r="AV858" s="12" t="s">
        <v>87</v>
      </c>
      <c r="AW858" s="12" t="s">
        <v>37</v>
      </c>
      <c r="AX858" s="12" t="s">
        <v>73</v>
      </c>
      <c r="AY858" s="249" t="s">
        <v>161</v>
      </c>
    </row>
    <row r="859" spans="2:51" s="12" customFormat="1" ht="13.5">
      <c r="B859" s="239"/>
      <c r="C859" s="240"/>
      <c r="D859" s="230" t="s">
        <v>170</v>
      </c>
      <c r="E859" s="241" t="s">
        <v>21</v>
      </c>
      <c r="F859" s="242" t="s">
        <v>910</v>
      </c>
      <c r="G859" s="240"/>
      <c r="H859" s="243">
        <v>5</v>
      </c>
      <c r="I859" s="244"/>
      <c r="J859" s="240"/>
      <c r="K859" s="240"/>
      <c r="L859" s="245"/>
      <c r="M859" s="246"/>
      <c r="N859" s="247"/>
      <c r="O859" s="247"/>
      <c r="P859" s="247"/>
      <c r="Q859" s="247"/>
      <c r="R859" s="247"/>
      <c r="S859" s="247"/>
      <c r="T859" s="248"/>
      <c r="AT859" s="249" t="s">
        <v>170</v>
      </c>
      <c r="AU859" s="249" t="s">
        <v>87</v>
      </c>
      <c r="AV859" s="12" t="s">
        <v>87</v>
      </c>
      <c r="AW859" s="12" t="s">
        <v>37</v>
      </c>
      <c r="AX859" s="12" t="s">
        <v>73</v>
      </c>
      <c r="AY859" s="249" t="s">
        <v>161</v>
      </c>
    </row>
    <row r="860" spans="2:51" s="12" customFormat="1" ht="13.5">
      <c r="B860" s="239"/>
      <c r="C860" s="240"/>
      <c r="D860" s="230" t="s">
        <v>170</v>
      </c>
      <c r="E860" s="241" t="s">
        <v>21</v>
      </c>
      <c r="F860" s="242" t="s">
        <v>533</v>
      </c>
      <c r="G860" s="240"/>
      <c r="H860" s="243">
        <v>6</v>
      </c>
      <c r="I860" s="244"/>
      <c r="J860" s="240"/>
      <c r="K860" s="240"/>
      <c r="L860" s="245"/>
      <c r="M860" s="246"/>
      <c r="N860" s="247"/>
      <c r="O860" s="247"/>
      <c r="P860" s="247"/>
      <c r="Q860" s="247"/>
      <c r="R860" s="247"/>
      <c r="S860" s="247"/>
      <c r="T860" s="248"/>
      <c r="AT860" s="249" t="s">
        <v>170</v>
      </c>
      <c r="AU860" s="249" t="s">
        <v>87</v>
      </c>
      <c r="AV860" s="12" t="s">
        <v>87</v>
      </c>
      <c r="AW860" s="12" t="s">
        <v>37</v>
      </c>
      <c r="AX860" s="12" t="s">
        <v>73</v>
      </c>
      <c r="AY860" s="249" t="s">
        <v>161</v>
      </c>
    </row>
    <row r="861" spans="2:51" s="12" customFormat="1" ht="13.5">
      <c r="B861" s="239"/>
      <c r="C861" s="240"/>
      <c r="D861" s="230" t="s">
        <v>170</v>
      </c>
      <c r="E861" s="241" t="s">
        <v>21</v>
      </c>
      <c r="F861" s="242" t="s">
        <v>534</v>
      </c>
      <c r="G861" s="240"/>
      <c r="H861" s="243">
        <v>6</v>
      </c>
      <c r="I861" s="244"/>
      <c r="J861" s="240"/>
      <c r="K861" s="240"/>
      <c r="L861" s="245"/>
      <c r="M861" s="246"/>
      <c r="N861" s="247"/>
      <c r="O861" s="247"/>
      <c r="P861" s="247"/>
      <c r="Q861" s="247"/>
      <c r="R861" s="247"/>
      <c r="S861" s="247"/>
      <c r="T861" s="248"/>
      <c r="AT861" s="249" t="s">
        <v>170</v>
      </c>
      <c r="AU861" s="249" t="s">
        <v>87</v>
      </c>
      <c r="AV861" s="12" t="s">
        <v>87</v>
      </c>
      <c r="AW861" s="12" t="s">
        <v>37</v>
      </c>
      <c r="AX861" s="12" t="s">
        <v>73</v>
      </c>
      <c r="AY861" s="249" t="s">
        <v>161</v>
      </c>
    </row>
    <row r="862" spans="2:51" s="12" customFormat="1" ht="13.5">
      <c r="B862" s="239"/>
      <c r="C862" s="240"/>
      <c r="D862" s="230" t="s">
        <v>170</v>
      </c>
      <c r="E862" s="241" t="s">
        <v>21</v>
      </c>
      <c r="F862" s="242" t="s">
        <v>535</v>
      </c>
      <c r="G862" s="240"/>
      <c r="H862" s="243">
        <v>6</v>
      </c>
      <c r="I862" s="244"/>
      <c r="J862" s="240"/>
      <c r="K862" s="240"/>
      <c r="L862" s="245"/>
      <c r="M862" s="246"/>
      <c r="N862" s="247"/>
      <c r="O862" s="247"/>
      <c r="P862" s="247"/>
      <c r="Q862" s="247"/>
      <c r="R862" s="247"/>
      <c r="S862" s="247"/>
      <c r="T862" s="248"/>
      <c r="AT862" s="249" t="s">
        <v>170</v>
      </c>
      <c r="AU862" s="249" t="s">
        <v>87</v>
      </c>
      <c r="AV862" s="12" t="s">
        <v>87</v>
      </c>
      <c r="AW862" s="12" t="s">
        <v>37</v>
      </c>
      <c r="AX862" s="12" t="s">
        <v>73</v>
      </c>
      <c r="AY862" s="249" t="s">
        <v>161</v>
      </c>
    </row>
    <row r="863" spans="2:51" s="14" customFormat="1" ht="13.5">
      <c r="B863" s="261"/>
      <c r="C863" s="262"/>
      <c r="D863" s="230" t="s">
        <v>170</v>
      </c>
      <c r="E863" s="263" t="s">
        <v>21</v>
      </c>
      <c r="F863" s="264" t="s">
        <v>176</v>
      </c>
      <c r="G863" s="262"/>
      <c r="H863" s="265">
        <v>28</v>
      </c>
      <c r="I863" s="266"/>
      <c r="J863" s="262"/>
      <c r="K863" s="262"/>
      <c r="L863" s="267"/>
      <c r="M863" s="268"/>
      <c r="N863" s="269"/>
      <c r="O863" s="269"/>
      <c r="P863" s="269"/>
      <c r="Q863" s="269"/>
      <c r="R863" s="269"/>
      <c r="S863" s="269"/>
      <c r="T863" s="270"/>
      <c r="AT863" s="271" t="s">
        <v>170</v>
      </c>
      <c r="AU863" s="271" t="s">
        <v>87</v>
      </c>
      <c r="AV863" s="14" t="s">
        <v>168</v>
      </c>
      <c r="AW863" s="14" t="s">
        <v>37</v>
      </c>
      <c r="AX863" s="14" t="s">
        <v>78</v>
      </c>
      <c r="AY863" s="271" t="s">
        <v>161</v>
      </c>
    </row>
    <row r="864" spans="2:65" s="1" customFormat="1" ht="16.5" customHeight="1">
      <c r="B864" s="46"/>
      <c r="C864" s="216" t="s">
        <v>911</v>
      </c>
      <c r="D864" s="216" t="s">
        <v>163</v>
      </c>
      <c r="E864" s="217" t="s">
        <v>912</v>
      </c>
      <c r="F864" s="218" t="s">
        <v>913</v>
      </c>
      <c r="G864" s="219" t="s">
        <v>185</v>
      </c>
      <c r="H864" s="220">
        <v>11</v>
      </c>
      <c r="I864" s="221"/>
      <c r="J864" s="222">
        <f>ROUND(I864*H864,2)</f>
        <v>0</v>
      </c>
      <c r="K864" s="218" t="s">
        <v>21</v>
      </c>
      <c r="L864" s="72"/>
      <c r="M864" s="223" t="s">
        <v>21</v>
      </c>
      <c r="N864" s="224" t="s">
        <v>44</v>
      </c>
      <c r="O864" s="47"/>
      <c r="P864" s="225">
        <f>O864*H864</f>
        <v>0</v>
      </c>
      <c r="Q864" s="225">
        <v>14.14974</v>
      </c>
      <c r="R864" s="225">
        <f>Q864*H864</f>
        <v>155.64714</v>
      </c>
      <c r="S864" s="225">
        <v>0</v>
      </c>
      <c r="T864" s="226">
        <f>S864*H864</f>
        <v>0</v>
      </c>
      <c r="AR864" s="24" t="s">
        <v>168</v>
      </c>
      <c r="AT864" s="24" t="s">
        <v>163</v>
      </c>
      <c r="AU864" s="24" t="s">
        <v>87</v>
      </c>
      <c r="AY864" s="24" t="s">
        <v>161</v>
      </c>
      <c r="BE864" s="227">
        <f>IF(N864="základní",J864,0)</f>
        <v>0</v>
      </c>
      <c r="BF864" s="227">
        <f>IF(N864="snížená",J864,0)</f>
        <v>0</v>
      </c>
      <c r="BG864" s="227">
        <f>IF(N864="zákl. přenesená",J864,0)</f>
        <v>0</v>
      </c>
      <c r="BH864" s="227">
        <f>IF(N864="sníž. přenesená",J864,0)</f>
        <v>0</v>
      </c>
      <c r="BI864" s="227">
        <f>IF(N864="nulová",J864,0)</f>
        <v>0</v>
      </c>
      <c r="BJ864" s="24" t="s">
        <v>78</v>
      </c>
      <c r="BK864" s="227">
        <f>ROUND(I864*H864,2)</f>
        <v>0</v>
      </c>
      <c r="BL864" s="24" t="s">
        <v>168</v>
      </c>
      <c r="BM864" s="24" t="s">
        <v>914</v>
      </c>
    </row>
    <row r="865" spans="2:47" s="1" customFormat="1" ht="13.5">
      <c r="B865" s="46"/>
      <c r="C865" s="74"/>
      <c r="D865" s="230" t="s">
        <v>522</v>
      </c>
      <c r="E865" s="74"/>
      <c r="F865" s="272" t="s">
        <v>915</v>
      </c>
      <c r="G865" s="74"/>
      <c r="H865" s="74"/>
      <c r="I865" s="187"/>
      <c r="J865" s="74"/>
      <c r="K865" s="74"/>
      <c r="L865" s="72"/>
      <c r="M865" s="273"/>
      <c r="N865" s="47"/>
      <c r="O865" s="47"/>
      <c r="P865" s="47"/>
      <c r="Q865" s="47"/>
      <c r="R865" s="47"/>
      <c r="S865" s="47"/>
      <c r="T865" s="95"/>
      <c r="AT865" s="24" t="s">
        <v>522</v>
      </c>
      <c r="AU865" s="24" t="s">
        <v>87</v>
      </c>
    </row>
    <row r="866" spans="2:51" s="11" customFormat="1" ht="13.5">
      <c r="B866" s="228"/>
      <c r="C866" s="229"/>
      <c r="D866" s="230" t="s">
        <v>170</v>
      </c>
      <c r="E866" s="231" t="s">
        <v>21</v>
      </c>
      <c r="F866" s="232" t="s">
        <v>916</v>
      </c>
      <c r="G866" s="229"/>
      <c r="H866" s="231" t="s">
        <v>21</v>
      </c>
      <c r="I866" s="233"/>
      <c r="J866" s="229"/>
      <c r="K866" s="229"/>
      <c r="L866" s="234"/>
      <c r="M866" s="235"/>
      <c r="N866" s="236"/>
      <c r="O866" s="236"/>
      <c r="P866" s="236"/>
      <c r="Q866" s="236"/>
      <c r="R866" s="236"/>
      <c r="S866" s="236"/>
      <c r="T866" s="237"/>
      <c r="AT866" s="238" t="s">
        <v>170</v>
      </c>
      <c r="AU866" s="238" t="s">
        <v>87</v>
      </c>
      <c r="AV866" s="11" t="s">
        <v>78</v>
      </c>
      <c r="AW866" s="11" t="s">
        <v>37</v>
      </c>
      <c r="AX866" s="11" t="s">
        <v>73</v>
      </c>
      <c r="AY866" s="238" t="s">
        <v>161</v>
      </c>
    </row>
    <row r="867" spans="2:51" s="12" customFormat="1" ht="13.5">
      <c r="B867" s="239"/>
      <c r="C867" s="240"/>
      <c r="D867" s="230" t="s">
        <v>170</v>
      </c>
      <c r="E867" s="241" t="s">
        <v>21</v>
      </c>
      <c r="F867" s="242" t="s">
        <v>917</v>
      </c>
      <c r="G867" s="240"/>
      <c r="H867" s="243">
        <v>1</v>
      </c>
      <c r="I867" s="244"/>
      <c r="J867" s="240"/>
      <c r="K867" s="240"/>
      <c r="L867" s="245"/>
      <c r="M867" s="246"/>
      <c r="N867" s="247"/>
      <c r="O867" s="247"/>
      <c r="P867" s="247"/>
      <c r="Q867" s="247"/>
      <c r="R867" s="247"/>
      <c r="S867" s="247"/>
      <c r="T867" s="248"/>
      <c r="AT867" s="249" t="s">
        <v>170</v>
      </c>
      <c r="AU867" s="249" t="s">
        <v>87</v>
      </c>
      <c r="AV867" s="12" t="s">
        <v>87</v>
      </c>
      <c r="AW867" s="12" t="s">
        <v>37</v>
      </c>
      <c r="AX867" s="12" t="s">
        <v>73</v>
      </c>
      <c r="AY867" s="249" t="s">
        <v>161</v>
      </c>
    </row>
    <row r="868" spans="2:51" s="12" customFormat="1" ht="13.5">
      <c r="B868" s="239"/>
      <c r="C868" s="240"/>
      <c r="D868" s="230" t="s">
        <v>170</v>
      </c>
      <c r="E868" s="241" t="s">
        <v>21</v>
      </c>
      <c r="F868" s="242" t="s">
        <v>918</v>
      </c>
      <c r="G868" s="240"/>
      <c r="H868" s="243">
        <v>1</v>
      </c>
      <c r="I868" s="244"/>
      <c r="J868" s="240"/>
      <c r="K868" s="240"/>
      <c r="L868" s="245"/>
      <c r="M868" s="246"/>
      <c r="N868" s="247"/>
      <c r="O868" s="247"/>
      <c r="P868" s="247"/>
      <c r="Q868" s="247"/>
      <c r="R868" s="247"/>
      <c r="S868" s="247"/>
      <c r="T868" s="248"/>
      <c r="AT868" s="249" t="s">
        <v>170</v>
      </c>
      <c r="AU868" s="249" t="s">
        <v>87</v>
      </c>
      <c r="AV868" s="12" t="s">
        <v>87</v>
      </c>
      <c r="AW868" s="12" t="s">
        <v>37</v>
      </c>
      <c r="AX868" s="12" t="s">
        <v>73</v>
      </c>
      <c r="AY868" s="249" t="s">
        <v>161</v>
      </c>
    </row>
    <row r="869" spans="2:51" s="12" customFormat="1" ht="13.5">
      <c r="B869" s="239"/>
      <c r="C869" s="240"/>
      <c r="D869" s="230" t="s">
        <v>170</v>
      </c>
      <c r="E869" s="241" t="s">
        <v>21</v>
      </c>
      <c r="F869" s="242" t="s">
        <v>919</v>
      </c>
      <c r="G869" s="240"/>
      <c r="H869" s="243">
        <v>1</v>
      </c>
      <c r="I869" s="244"/>
      <c r="J869" s="240"/>
      <c r="K869" s="240"/>
      <c r="L869" s="245"/>
      <c r="M869" s="246"/>
      <c r="N869" s="247"/>
      <c r="O869" s="247"/>
      <c r="P869" s="247"/>
      <c r="Q869" s="247"/>
      <c r="R869" s="247"/>
      <c r="S869" s="247"/>
      <c r="T869" s="248"/>
      <c r="AT869" s="249" t="s">
        <v>170</v>
      </c>
      <c r="AU869" s="249" t="s">
        <v>87</v>
      </c>
      <c r="AV869" s="12" t="s">
        <v>87</v>
      </c>
      <c r="AW869" s="12" t="s">
        <v>37</v>
      </c>
      <c r="AX869" s="12" t="s">
        <v>73</v>
      </c>
      <c r="AY869" s="249" t="s">
        <v>161</v>
      </c>
    </row>
    <row r="870" spans="2:51" s="12" customFormat="1" ht="13.5">
      <c r="B870" s="239"/>
      <c r="C870" s="240"/>
      <c r="D870" s="230" t="s">
        <v>170</v>
      </c>
      <c r="E870" s="241" t="s">
        <v>21</v>
      </c>
      <c r="F870" s="242" t="s">
        <v>920</v>
      </c>
      <c r="G870" s="240"/>
      <c r="H870" s="243">
        <v>1</v>
      </c>
      <c r="I870" s="244"/>
      <c r="J870" s="240"/>
      <c r="K870" s="240"/>
      <c r="L870" s="245"/>
      <c r="M870" s="246"/>
      <c r="N870" s="247"/>
      <c r="O870" s="247"/>
      <c r="P870" s="247"/>
      <c r="Q870" s="247"/>
      <c r="R870" s="247"/>
      <c r="S870" s="247"/>
      <c r="T870" s="248"/>
      <c r="AT870" s="249" t="s">
        <v>170</v>
      </c>
      <c r="AU870" s="249" t="s">
        <v>87</v>
      </c>
      <c r="AV870" s="12" t="s">
        <v>87</v>
      </c>
      <c r="AW870" s="12" t="s">
        <v>37</v>
      </c>
      <c r="AX870" s="12" t="s">
        <v>73</v>
      </c>
      <c r="AY870" s="249" t="s">
        <v>161</v>
      </c>
    </row>
    <row r="871" spans="2:51" s="12" customFormat="1" ht="13.5">
      <c r="B871" s="239"/>
      <c r="C871" s="240"/>
      <c r="D871" s="230" t="s">
        <v>170</v>
      </c>
      <c r="E871" s="241" t="s">
        <v>21</v>
      </c>
      <c r="F871" s="242" t="s">
        <v>921</v>
      </c>
      <c r="G871" s="240"/>
      <c r="H871" s="243">
        <v>1</v>
      </c>
      <c r="I871" s="244"/>
      <c r="J871" s="240"/>
      <c r="K871" s="240"/>
      <c r="L871" s="245"/>
      <c r="M871" s="246"/>
      <c r="N871" s="247"/>
      <c r="O871" s="247"/>
      <c r="P871" s="247"/>
      <c r="Q871" s="247"/>
      <c r="R871" s="247"/>
      <c r="S871" s="247"/>
      <c r="T871" s="248"/>
      <c r="AT871" s="249" t="s">
        <v>170</v>
      </c>
      <c r="AU871" s="249" t="s">
        <v>87</v>
      </c>
      <c r="AV871" s="12" t="s">
        <v>87</v>
      </c>
      <c r="AW871" s="12" t="s">
        <v>37</v>
      </c>
      <c r="AX871" s="12" t="s">
        <v>73</v>
      </c>
      <c r="AY871" s="249" t="s">
        <v>161</v>
      </c>
    </row>
    <row r="872" spans="2:51" s="12" customFormat="1" ht="13.5">
      <c r="B872" s="239"/>
      <c r="C872" s="240"/>
      <c r="D872" s="230" t="s">
        <v>170</v>
      </c>
      <c r="E872" s="241" t="s">
        <v>21</v>
      </c>
      <c r="F872" s="242" t="s">
        <v>922</v>
      </c>
      <c r="G872" s="240"/>
      <c r="H872" s="243">
        <v>1</v>
      </c>
      <c r="I872" s="244"/>
      <c r="J872" s="240"/>
      <c r="K872" s="240"/>
      <c r="L872" s="245"/>
      <c r="M872" s="246"/>
      <c r="N872" s="247"/>
      <c r="O872" s="247"/>
      <c r="P872" s="247"/>
      <c r="Q872" s="247"/>
      <c r="R872" s="247"/>
      <c r="S872" s="247"/>
      <c r="T872" s="248"/>
      <c r="AT872" s="249" t="s">
        <v>170</v>
      </c>
      <c r="AU872" s="249" t="s">
        <v>87</v>
      </c>
      <c r="AV872" s="12" t="s">
        <v>87</v>
      </c>
      <c r="AW872" s="12" t="s">
        <v>37</v>
      </c>
      <c r="AX872" s="12" t="s">
        <v>73</v>
      </c>
      <c r="AY872" s="249" t="s">
        <v>161</v>
      </c>
    </row>
    <row r="873" spans="2:51" s="12" customFormat="1" ht="13.5">
      <c r="B873" s="239"/>
      <c r="C873" s="240"/>
      <c r="D873" s="230" t="s">
        <v>170</v>
      </c>
      <c r="E873" s="241" t="s">
        <v>21</v>
      </c>
      <c r="F873" s="242" t="s">
        <v>923</v>
      </c>
      <c r="G873" s="240"/>
      <c r="H873" s="243">
        <v>1</v>
      </c>
      <c r="I873" s="244"/>
      <c r="J873" s="240"/>
      <c r="K873" s="240"/>
      <c r="L873" s="245"/>
      <c r="M873" s="246"/>
      <c r="N873" s="247"/>
      <c r="O873" s="247"/>
      <c r="P873" s="247"/>
      <c r="Q873" s="247"/>
      <c r="R873" s="247"/>
      <c r="S873" s="247"/>
      <c r="T873" s="248"/>
      <c r="AT873" s="249" t="s">
        <v>170</v>
      </c>
      <c r="AU873" s="249" t="s">
        <v>87</v>
      </c>
      <c r="AV873" s="12" t="s">
        <v>87</v>
      </c>
      <c r="AW873" s="12" t="s">
        <v>37</v>
      </c>
      <c r="AX873" s="12" t="s">
        <v>73</v>
      </c>
      <c r="AY873" s="249" t="s">
        <v>161</v>
      </c>
    </row>
    <row r="874" spans="2:51" s="12" customFormat="1" ht="13.5">
      <c r="B874" s="239"/>
      <c r="C874" s="240"/>
      <c r="D874" s="230" t="s">
        <v>170</v>
      </c>
      <c r="E874" s="241" t="s">
        <v>21</v>
      </c>
      <c r="F874" s="242" t="s">
        <v>924</v>
      </c>
      <c r="G874" s="240"/>
      <c r="H874" s="243">
        <v>1</v>
      </c>
      <c r="I874" s="244"/>
      <c r="J874" s="240"/>
      <c r="K874" s="240"/>
      <c r="L874" s="245"/>
      <c r="M874" s="246"/>
      <c r="N874" s="247"/>
      <c r="O874" s="247"/>
      <c r="P874" s="247"/>
      <c r="Q874" s="247"/>
      <c r="R874" s="247"/>
      <c r="S874" s="247"/>
      <c r="T874" s="248"/>
      <c r="AT874" s="249" t="s">
        <v>170</v>
      </c>
      <c r="AU874" s="249" t="s">
        <v>87</v>
      </c>
      <c r="AV874" s="12" t="s">
        <v>87</v>
      </c>
      <c r="AW874" s="12" t="s">
        <v>37</v>
      </c>
      <c r="AX874" s="12" t="s">
        <v>73</v>
      </c>
      <c r="AY874" s="249" t="s">
        <v>161</v>
      </c>
    </row>
    <row r="875" spans="2:51" s="12" customFormat="1" ht="13.5">
      <c r="B875" s="239"/>
      <c r="C875" s="240"/>
      <c r="D875" s="230" t="s">
        <v>170</v>
      </c>
      <c r="E875" s="241" t="s">
        <v>21</v>
      </c>
      <c r="F875" s="242" t="s">
        <v>925</v>
      </c>
      <c r="G875" s="240"/>
      <c r="H875" s="243">
        <v>1</v>
      </c>
      <c r="I875" s="244"/>
      <c r="J875" s="240"/>
      <c r="K875" s="240"/>
      <c r="L875" s="245"/>
      <c r="M875" s="246"/>
      <c r="N875" s="247"/>
      <c r="O875" s="247"/>
      <c r="P875" s="247"/>
      <c r="Q875" s="247"/>
      <c r="R875" s="247"/>
      <c r="S875" s="247"/>
      <c r="T875" s="248"/>
      <c r="AT875" s="249" t="s">
        <v>170</v>
      </c>
      <c r="AU875" s="249" t="s">
        <v>87</v>
      </c>
      <c r="AV875" s="12" t="s">
        <v>87</v>
      </c>
      <c r="AW875" s="12" t="s">
        <v>37</v>
      </c>
      <c r="AX875" s="12" t="s">
        <v>73</v>
      </c>
      <c r="AY875" s="249" t="s">
        <v>161</v>
      </c>
    </row>
    <row r="876" spans="2:51" s="12" customFormat="1" ht="13.5">
      <c r="B876" s="239"/>
      <c r="C876" s="240"/>
      <c r="D876" s="230" t="s">
        <v>170</v>
      </c>
      <c r="E876" s="241" t="s">
        <v>21</v>
      </c>
      <c r="F876" s="242" t="s">
        <v>926</v>
      </c>
      <c r="G876" s="240"/>
      <c r="H876" s="243">
        <v>1</v>
      </c>
      <c r="I876" s="244"/>
      <c r="J876" s="240"/>
      <c r="K876" s="240"/>
      <c r="L876" s="245"/>
      <c r="M876" s="246"/>
      <c r="N876" s="247"/>
      <c r="O876" s="247"/>
      <c r="P876" s="247"/>
      <c r="Q876" s="247"/>
      <c r="R876" s="247"/>
      <c r="S876" s="247"/>
      <c r="T876" s="248"/>
      <c r="AT876" s="249" t="s">
        <v>170</v>
      </c>
      <c r="AU876" s="249" t="s">
        <v>87</v>
      </c>
      <c r="AV876" s="12" t="s">
        <v>87</v>
      </c>
      <c r="AW876" s="12" t="s">
        <v>37</v>
      </c>
      <c r="AX876" s="12" t="s">
        <v>73</v>
      </c>
      <c r="AY876" s="249" t="s">
        <v>161</v>
      </c>
    </row>
    <row r="877" spans="2:51" s="12" customFormat="1" ht="13.5">
      <c r="B877" s="239"/>
      <c r="C877" s="240"/>
      <c r="D877" s="230" t="s">
        <v>170</v>
      </c>
      <c r="E877" s="241" t="s">
        <v>21</v>
      </c>
      <c r="F877" s="242" t="s">
        <v>927</v>
      </c>
      <c r="G877" s="240"/>
      <c r="H877" s="243">
        <v>1</v>
      </c>
      <c r="I877" s="244"/>
      <c r="J877" s="240"/>
      <c r="K877" s="240"/>
      <c r="L877" s="245"/>
      <c r="M877" s="246"/>
      <c r="N877" s="247"/>
      <c r="O877" s="247"/>
      <c r="P877" s="247"/>
      <c r="Q877" s="247"/>
      <c r="R877" s="247"/>
      <c r="S877" s="247"/>
      <c r="T877" s="248"/>
      <c r="AT877" s="249" t="s">
        <v>170</v>
      </c>
      <c r="AU877" s="249" t="s">
        <v>87</v>
      </c>
      <c r="AV877" s="12" t="s">
        <v>87</v>
      </c>
      <c r="AW877" s="12" t="s">
        <v>37</v>
      </c>
      <c r="AX877" s="12" t="s">
        <v>73</v>
      </c>
      <c r="AY877" s="249" t="s">
        <v>161</v>
      </c>
    </row>
    <row r="878" spans="2:51" s="14" customFormat="1" ht="13.5">
      <c r="B878" s="261"/>
      <c r="C878" s="262"/>
      <c r="D878" s="230" t="s">
        <v>170</v>
      </c>
      <c r="E878" s="263" t="s">
        <v>21</v>
      </c>
      <c r="F878" s="264" t="s">
        <v>176</v>
      </c>
      <c r="G878" s="262"/>
      <c r="H878" s="265">
        <v>11</v>
      </c>
      <c r="I878" s="266"/>
      <c r="J878" s="262"/>
      <c r="K878" s="262"/>
      <c r="L878" s="267"/>
      <c r="M878" s="268"/>
      <c r="N878" s="269"/>
      <c r="O878" s="269"/>
      <c r="P878" s="269"/>
      <c r="Q878" s="269"/>
      <c r="R878" s="269"/>
      <c r="S878" s="269"/>
      <c r="T878" s="270"/>
      <c r="AT878" s="271" t="s">
        <v>170</v>
      </c>
      <c r="AU878" s="271" t="s">
        <v>87</v>
      </c>
      <c r="AV878" s="14" t="s">
        <v>168</v>
      </c>
      <c r="AW878" s="14" t="s">
        <v>37</v>
      </c>
      <c r="AX878" s="14" t="s">
        <v>78</v>
      </c>
      <c r="AY878" s="271" t="s">
        <v>161</v>
      </c>
    </row>
    <row r="879" spans="2:65" s="1" customFormat="1" ht="16.5" customHeight="1">
      <c r="B879" s="46"/>
      <c r="C879" s="216" t="s">
        <v>928</v>
      </c>
      <c r="D879" s="216" t="s">
        <v>163</v>
      </c>
      <c r="E879" s="217" t="s">
        <v>929</v>
      </c>
      <c r="F879" s="218" t="s">
        <v>930</v>
      </c>
      <c r="G879" s="219" t="s">
        <v>185</v>
      </c>
      <c r="H879" s="220">
        <v>11</v>
      </c>
      <c r="I879" s="221"/>
      <c r="J879" s="222">
        <f>ROUND(I879*H879,2)</f>
        <v>0</v>
      </c>
      <c r="K879" s="218" t="s">
        <v>21</v>
      </c>
      <c r="L879" s="72"/>
      <c r="M879" s="223" t="s">
        <v>21</v>
      </c>
      <c r="N879" s="224" t="s">
        <v>44</v>
      </c>
      <c r="O879" s="47"/>
      <c r="P879" s="225">
        <f>O879*H879</f>
        <v>0</v>
      </c>
      <c r="Q879" s="225">
        <v>14.14974</v>
      </c>
      <c r="R879" s="225">
        <f>Q879*H879</f>
        <v>155.64714</v>
      </c>
      <c r="S879" s="225">
        <v>0</v>
      </c>
      <c r="T879" s="226">
        <f>S879*H879</f>
        <v>0</v>
      </c>
      <c r="AR879" s="24" t="s">
        <v>168</v>
      </c>
      <c r="AT879" s="24" t="s">
        <v>163</v>
      </c>
      <c r="AU879" s="24" t="s">
        <v>87</v>
      </c>
      <c r="AY879" s="24" t="s">
        <v>161</v>
      </c>
      <c r="BE879" s="227">
        <f>IF(N879="základní",J879,0)</f>
        <v>0</v>
      </c>
      <c r="BF879" s="227">
        <f>IF(N879="snížená",J879,0)</f>
        <v>0</v>
      </c>
      <c r="BG879" s="227">
        <f>IF(N879="zákl. přenesená",J879,0)</f>
        <v>0</v>
      </c>
      <c r="BH879" s="227">
        <f>IF(N879="sníž. přenesená",J879,0)</f>
        <v>0</v>
      </c>
      <c r="BI879" s="227">
        <f>IF(N879="nulová",J879,0)</f>
        <v>0</v>
      </c>
      <c r="BJ879" s="24" t="s">
        <v>78</v>
      </c>
      <c r="BK879" s="227">
        <f>ROUND(I879*H879,2)</f>
        <v>0</v>
      </c>
      <c r="BL879" s="24" t="s">
        <v>168</v>
      </c>
      <c r="BM879" s="24" t="s">
        <v>931</v>
      </c>
    </row>
    <row r="880" spans="2:47" s="1" customFormat="1" ht="13.5">
      <c r="B880" s="46"/>
      <c r="C880" s="74"/>
      <c r="D880" s="230" t="s">
        <v>522</v>
      </c>
      <c r="E880" s="74"/>
      <c r="F880" s="272" t="s">
        <v>932</v>
      </c>
      <c r="G880" s="74"/>
      <c r="H880" s="74"/>
      <c r="I880" s="187"/>
      <c r="J880" s="74"/>
      <c r="K880" s="74"/>
      <c r="L880" s="72"/>
      <c r="M880" s="273"/>
      <c r="N880" s="47"/>
      <c r="O880" s="47"/>
      <c r="P880" s="47"/>
      <c r="Q880" s="47"/>
      <c r="R880" s="47"/>
      <c r="S880" s="47"/>
      <c r="T880" s="95"/>
      <c r="AT880" s="24" t="s">
        <v>522</v>
      </c>
      <c r="AU880" s="24" t="s">
        <v>87</v>
      </c>
    </row>
    <row r="881" spans="2:51" s="11" customFormat="1" ht="13.5">
      <c r="B881" s="228"/>
      <c r="C881" s="229"/>
      <c r="D881" s="230" t="s">
        <v>170</v>
      </c>
      <c r="E881" s="231" t="s">
        <v>21</v>
      </c>
      <c r="F881" s="232" t="s">
        <v>933</v>
      </c>
      <c r="G881" s="229"/>
      <c r="H881" s="231" t="s">
        <v>21</v>
      </c>
      <c r="I881" s="233"/>
      <c r="J881" s="229"/>
      <c r="K881" s="229"/>
      <c r="L881" s="234"/>
      <c r="M881" s="235"/>
      <c r="N881" s="236"/>
      <c r="O881" s="236"/>
      <c r="P881" s="236"/>
      <c r="Q881" s="236"/>
      <c r="R881" s="236"/>
      <c r="S881" s="236"/>
      <c r="T881" s="237"/>
      <c r="AT881" s="238" t="s">
        <v>170</v>
      </c>
      <c r="AU881" s="238" t="s">
        <v>87</v>
      </c>
      <c r="AV881" s="11" t="s">
        <v>78</v>
      </c>
      <c r="AW881" s="11" t="s">
        <v>37</v>
      </c>
      <c r="AX881" s="11" t="s">
        <v>73</v>
      </c>
      <c r="AY881" s="238" t="s">
        <v>161</v>
      </c>
    </row>
    <row r="882" spans="2:51" s="12" customFormat="1" ht="13.5">
      <c r="B882" s="239"/>
      <c r="C882" s="240"/>
      <c r="D882" s="230" t="s">
        <v>170</v>
      </c>
      <c r="E882" s="241" t="s">
        <v>21</v>
      </c>
      <c r="F882" s="242" t="s">
        <v>917</v>
      </c>
      <c r="G882" s="240"/>
      <c r="H882" s="243">
        <v>1</v>
      </c>
      <c r="I882" s="244"/>
      <c r="J882" s="240"/>
      <c r="K882" s="240"/>
      <c r="L882" s="245"/>
      <c r="M882" s="246"/>
      <c r="N882" s="247"/>
      <c r="O882" s="247"/>
      <c r="P882" s="247"/>
      <c r="Q882" s="247"/>
      <c r="R882" s="247"/>
      <c r="S882" s="247"/>
      <c r="T882" s="248"/>
      <c r="AT882" s="249" t="s">
        <v>170</v>
      </c>
      <c r="AU882" s="249" t="s">
        <v>87</v>
      </c>
      <c r="AV882" s="12" t="s">
        <v>87</v>
      </c>
      <c r="AW882" s="12" t="s">
        <v>37</v>
      </c>
      <c r="AX882" s="12" t="s">
        <v>73</v>
      </c>
      <c r="AY882" s="249" t="s">
        <v>161</v>
      </c>
    </row>
    <row r="883" spans="2:51" s="12" customFormat="1" ht="13.5">
      <c r="B883" s="239"/>
      <c r="C883" s="240"/>
      <c r="D883" s="230" t="s">
        <v>170</v>
      </c>
      <c r="E883" s="241" t="s">
        <v>21</v>
      </c>
      <c r="F883" s="242" t="s">
        <v>918</v>
      </c>
      <c r="G883" s="240"/>
      <c r="H883" s="243">
        <v>1</v>
      </c>
      <c r="I883" s="244"/>
      <c r="J883" s="240"/>
      <c r="K883" s="240"/>
      <c r="L883" s="245"/>
      <c r="M883" s="246"/>
      <c r="N883" s="247"/>
      <c r="O883" s="247"/>
      <c r="P883" s="247"/>
      <c r="Q883" s="247"/>
      <c r="R883" s="247"/>
      <c r="S883" s="247"/>
      <c r="T883" s="248"/>
      <c r="AT883" s="249" t="s">
        <v>170</v>
      </c>
      <c r="AU883" s="249" t="s">
        <v>87</v>
      </c>
      <c r="AV883" s="12" t="s">
        <v>87</v>
      </c>
      <c r="AW883" s="12" t="s">
        <v>37</v>
      </c>
      <c r="AX883" s="12" t="s">
        <v>73</v>
      </c>
      <c r="AY883" s="249" t="s">
        <v>161</v>
      </c>
    </row>
    <row r="884" spans="2:51" s="12" customFormat="1" ht="13.5">
      <c r="B884" s="239"/>
      <c r="C884" s="240"/>
      <c r="D884" s="230" t="s">
        <v>170</v>
      </c>
      <c r="E884" s="241" t="s">
        <v>21</v>
      </c>
      <c r="F884" s="242" t="s">
        <v>919</v>
      </c>
      <c r="G884" s="240"/>
      <c r="H884" s="243">
        <v>1</v>
      </c>
      <c r="I884" s="244"/>
      <c r="J884" s="240"/>
      <c r="K884" s="240"/>
      <c r="L884" s="245"/>
      <c r="M884" s="246"/>
      <c r="N884" s="247"/>
      <c r="O884" s="247"/>
      <c r="P884" s="247"/>
      <c r="Q884" s="247"/>
      <c r="R884" s="247"/>
      <c r="S884" s="247"/>
      <c r="T884" s="248"/>
      <c r="AT884" s="249" t="s">
        <v>170</v>
      </c>
      <c r="AU884" s="249" t="s">
        <v>87</v>
      </c>
      <c r="AV884" s="12" t="s">
        <v>87</v>
      </c>
      <c r="AW884" s="12" t="s">
        <v>37</v>
      </c>
      <c r="AX884" s="12" t="s">
        <v>73</v>
      </c>
      <c r="AY884" s="249" t="s">
        <v>161</v>
      </c>
    </row>
    <row r="885" spans="2:51" s="12" customFormat="1" ht="13.5">
      <c r="B885" s="239"/>
      <c r="C885" s="240"/>
      <c r="D885" s="230" t="s">
        <v>170</v>
      </c>
      <c r="E885" s="241" t="s">
        <v>21</v>
      </c>
      <c r="F885" s="242" t="s">
        <v>920</v>
      </c>
      <c r="G885" s="240"/>
      <c r="H885" s="243">
        <v>1</v>
      </c>
      <c r="I885" s="244"/>
      <c r="J885" s="240"/>
      <c r="K885" s="240"/>
      <c r="L885" s="245"/>
      <c r="M885" s="246"/>
      <c r="N885" s="247"/>
      <c r="O885" s="247"/>
      <c r="P885" s="247"/>
      <c r="Q885" s="247"/>
      <c r="R885" s="247"/>
      <c r="S885" s="247"/>
      <c r="T885" s="248"/>
      <c r="AT885" s="249" t="s">
        <v>170</v>
      </c>
      <c r="AU885" s="249" t="s">
        <v>87</v>
      </c>
      <c r="AV885" s="12" t="s">
        <v>87</v>
      </c>
      <c r="AW885" s="12" t="s">
        <v>37</v>
      </c>
      <c r="AX885" s="12" t="s">
        <v>73</v>
      </c>
      <c r="AY885" s="249" t="s">
        <v>161</v>
      </c>
    </row>
    <row r="886" spans="2:51" s="12" customFormat="1" ht="13.5">
      <c r="B886" s="239"/>
      <c r="C886" s="240"/>
      <c r="D886" s="230" t="s">
        <v>170</v>
      </c>
      <c r="E886" s="241" t="s">
        <v>21</v>
      </c>
      <c r="F886" s="242" t="s">
        <v>921</v>
      </c>
      <c r="G886" s="240"/>
      <c r="H886" s="243">
        <v>1</v>
      </c>
      <c r="I886" s="244"/>
      <c r="J886" s="240"/>
      <c r="K886" s="240"/>
      <c r="L886" s="245"/>
      <c r="M886" s="246"/>
      <c r="N886" s="247"/>
      <c r="O886" s="247"/>
      <c r="P886" s="247"/>
      <c r="Q886" s="247"/>
      <c r="R886" s="247"/>
      <c r="S886" s="247"/>
      <c r="T886" s="248"/>
      <c r="AT886" s="249" t="s">
        <v>170</v>
      </c>
      <c r="AU886" s="249" t="s">
        <v>87</v>
      </c>
      <c r="AV886" s="12" t="s">
        <v>87</v>
      </c>
      <c r="AW886" s="12" t="s">
        <v>37</v>
      </c>
      <c r="AX886" s="12" t="s">
        <v>73</v>
      </c>
      <c r="AY886" s="249" t="s">
        <v>161</v>
      </c>
    </row>
    <row r="887" spans="2:51" s="12" customFormat="1" ht="13.5">
      <c r="B887" s="239"/>
      <c r="C887" s="240"/>
      <c r="D887" s="230" t="s">
        <v>170</v>
      </c>
      <c r="E887" s="241" t="s">
        <v>21</v>
      </c>
      <c r="F887" s="242" t="s">
        <v>922</v>
      </c>
      <c r="G887" s="240"/>
      <c r="H887" s="243">
        <v>1</v>
      </c>
      <c r="I887" s="244"/>
      <c r="J887" s="240"/>
      <c r="K887" s="240"/>
      <c r="L887" s="245"/>
      <c r="M887" s="246"/>
      <c r="N887" s="247"/>
      <c r="O887" s="247"/>
      <c r="P887" s="247"/>
      <c r="Q887" s="247"/>
      <c r="R887" s="247"/>
      <c r="S887" s="247"/>
      <c r="T887" s="248"/>
      <c r="AT887" s="249" t="s">
        <v>170</v>
      </c>
      <c r="AU887" s="249" t="s">
        <v>87</v>
      </c>
      <c r="AV887" s="12" t="s">
        <v>87</v>
      </c>
      <c r="AW887" s="12" t="s">
        <v>37</v>
      </c>
      <c r="AX887" s="12" t="s">
        <v>73</v>
      </c>
      <c r="AY887" s="249" t="s">
        <v>161</v>
      </c>
    </row>
    <row r="888" spans="2:51" s="12" customFormat="1" ht="13.5">
      <c r="B888" s="239"/>
      <c r="C888" s="240"/>
      <c r="D888" s="230" t="s">
        <v>170</v>
      </c>
      <c r="E888" s="241" t="s">
        <v>21</v>
      </c>
      <c r="F888" s="242" t="s">
        <v>923</v>
      </c>
      <c r="G888" s="240"/>
      <c r="H888" s="243">
        <v>1</v>
      </c>
      <c r="I888" s="244"/>
      <c r="J888" s="240"/>
      <c r="K888" s="240"/>
      <c r="L888" s="245"/>
      <c r="M888" s="246"/>
      <c r="N888" s="247"/>
      <c r="O888" s="247"/>
      <c r="P888" s="247"/>
      <c r="Q888" s="247"/>
      <c r="R888" s="247"/>
      <c r="S888" s="247"/>
      <c r="T888" s="248"/>
      <c r="AT888" s="249" t="s">
        <v>170</v>
      </c>
      <c r="AU888" s="249" t="s">
        <v>87</v>
      </c>
      <c r="AV888" s="12" t="s">
        <v>87</v>
      </c>
      <c r="AW888" s="12" t="s">
        <v>37</v>
      </c>
      <c r="AX888" s="12" t="s">
        <v>73</v>
      </c>
      <c r="AY888" s="249" t="s">
        <v>161</v>
      </c>
    </row>
    <row r="889" spans="2:51" s="12" customFormat="1" ht="13.5">
      <c r="B889" s="239"/>
      <c r="C889" s="240"/>
      <c r="D889" s="230" t="s">
        <v>170</v>
      </c>
      <c r="E889" s="241" t="s">
        <v>21</v>
      </c>
      <c r="F889" s="242" t="s">
        <v>924</v>
      </c>
      <c r="G889" s="240"/>
      <c r="H889" s="243">
        <v>1</v>
      </c>
      <c r="I889" s="244"/>
      <c r="J889" s="240"/>
      <c r="K889" s="240"/>
      <c r="L889" s="245"/>
      <c r="M889" s="246"/>
      <c r="N889" s="247"/>
      <c r="O889" s="247"/>
      <c r="P889" s="247"/>
      <c r="Q889" s="247"/>
      <c r="R889" s="247"/>
      <c r="S889" s="247"/>
      <c r="T889" s="248"/>
      <c r="AT889" s="249" t="s">
        <v>170</v>
      </c>
      <c r="AU889" s="249" t="s">
        <v>87</v>
      </c>
      <c r="AV889" s="12" t="s">
        <v>87</v>
      </c>
      <c r="AW889" s="12" t="s">
        <v>37</v>
      </c>
      <c r="AX889" s="12" t="s">
        <v>73</v>
      </c>
      <c r="AY889" s="249" t="s">
        <v>161</v>
      </c>
    </row>
    <row r="890" spans="2:51" s="12" customFormat="1" ht="13.5">
      <c r="B890" s="239"/>
      <c r="C890" s="240"/>
      <c r="D890" s="230" t="s">
        <v>170</v>
      </c>
      <c r="E890" s="241" t="s">
        <v>21</v>
      </c>
      <c r="F890" s="242" t="s">
        <v>925</v>
      </c>
      <c r="G890" s="240"/>
      <c r="H890" s="243">
        <v>1</v>
      </c>
      <c r="I890" s="244"/>
      <c r="J890" s="240"/>
      <c r="K890" s="240"/>
      <c r="L890" s="245"/>
      <c r="M890" s="246"/>
      <c r="N890" s="247"/>
      <c r="O890" s="247"/>
      <c r="P890" s="247"/>
      <c r="Q890" s="247"/>
      <c r="R890" s="247"/>
      <c r="S890" s="247"/>
      <c r="T890" s="248"/>
      <c r="AT890" s="249" t="s">
        <v>170</v>
      </c>
      <c r="AU890" s="249" t="s">
        <v>87</v>
      </c>
      <c r="AV890" s="12" t="s">
        <v>87</v>
      </c>
      <c r="AW890" s="12" t="s">
        <v>37</v>
      </c>
      <c r="AX890" s="12" t="s">
        <v>73</v>
      </c>
      <c r="AY890" s="249" t="s">
        <v>161</v>
      </c>
    </row>
    <row r="891" spans="2:51" s="12" customFormat="1" ht="13.5">
      <c r="B891" s="239"/>
      <c r="C891" s="240"/>
      <c r="D891" s="230" t="s">
        <v>170</v>
      </c>
      <c r="E891" s="241" t="s">
        <v>21</v>
      </c>
      <c r="F891" s="242" t="s">
        <v>926</v>
      </c>
      <c r="G891" s="240"/>
      <c r="H891" s="243">
        <v>1</v>
      </c>
      <c r="I891" s="244"/>
      <c r="J891" s="240"/>
      <c r="K891" s="240"/>
      <c r="L891" s="245"/>
      <c r="M891" s="246"/>
      <c r="N891" s="247"/>
      <c r="O891" s="247"/>
      <c r="P891" s="247"/>
      <c r="Q891" s="247"/>
      <c r="R891" s="247"/>
      <c r="S891" s="247"/>
      <c r="T891" s="248"/>
      <c r="AT891" s="249" t="s">
        <v>170</v>
      </c>
      <c r="AU891" s="249" t="s">
        <v>87</v>
      </c>
      <c r="AV891" s="12" t="s">
        <v>87</v>
      </c>
      <c r="AW891" s="12" t="s">
        <v>37</v>
      </c>
      <c r="AX891" s="12" t="s">
        <v>73</v>
      </c>
      <c r="AY891" s="249" t="s">
        <v>161</v>
      </c>
    </row>
    <row r="892" spans="2:51" s="12" customFormat="1" ht="13.5">
      <c r="B892" s="239"/>
      <c r="C892" s="240"/>
      <c r="D892" s="230" t="s">
        <v>170</v>
      </c>
      <c r="E892" s="241" t="s">
        <v>21</v>
      </c>
      <c r="F892" s="242" t="s">
        <v>927</v>
      </c>
      <c r="G892" s="240"/>
      <c r="H892" s="243">
        <v>1</v>
      </c>
      <c r="I892" s="244"/>
      <c r="J892" s="240"/>
      <c r="K892" s="240"/>
      <c r="L892" s="245"/>
      <c r="M892" s="246"/>
      <c r="N892" s="247"/>
      <c r="O892" s="247"/>
      <c r="P892" s="247"/>
      <c r="Q892" s="247"/>
      <c r="R892" s="247"/>
      <c r="S892" s="247"/>
      <c r="T892" s="248"/>
      <c r="AT892" s="249" t="s">
        <v>170</v>
      </c>
      <c r="AU892" s="249" t="s">
        <v>87</v>
      </c>
      <c r="AV892" s="12" t="s">
        <v>87</v>
      </c>
      <c r="AW892" s="12" t="s">
        <v>37</v>
      </c>
      <c r="AX892" s="12" t="s">
        <v>73</v>
      </c>
      <c r="AY892" s="249" t="s">
        <v>161</v>
      </c>
    </row>
    <row r="893" spans="2:51" s="14" customFormat="1" ht="13.5">
      <c r="B893" s="261"/>
      <c r="C893" s="262"/>
      <c r="D893" s="230" t="s">
        <v>170</v>
      </c>
      <c r="E893" s="263" t="s">
        <v>21</v>
      </c>
      <c r="F893" s="264" t="s">
        <v>176</v>
      </c>
      <c r="G893" s="262"/>
      <c r="H893" s="265">
        <v>11</v>
      </c>
      <c r="I893" s="266"/>
      <c r="J893" s="262"/>
      <c r="K893" s="262"/>
      <c r="L893" s="267"/>
      <c r="M893" s="268"/>
      <c r="N893" s="269"/>
      <c r="O893" s="269"/>
      <c r="P893" s="269"/>
      <c r="Q893" s="269"/>
      <c r="R893" s="269"/>
      <c r="S893" s="269"/>
      <c r="T893" s="270"/>
      <c r="AT893" s="271" t="s">
        <v>170</v>
      </c>
      <c r="AU893" s="271" t="s">
        <v>87</v>
      </c>
      <c r="AV893" s="14" t="s">
        <v>168</v>
      </c>
      <c r="AW893" s="14" t="s">
        <v>37</v>
      </c>
      <c r="AX893" s="14" t="s">
        <v>78</v>
      </c>
      <c r="AY893" s="271" t="s">
        <v>161</v>
      </c>
    </row>
    <row r="894" spans="2:65" s="1" customFormat="1" ht="16.5" customHeight="1">
      <c r="B894" s="46"/>
      <c r="C894" s="216" t="s">
        <v>934</v>
      </c>
      <c r="D894" s="216" t="s">
        <v>163</v>
      </c>
      <c r="E894" s="217" t="s">
        <v>935</v>
      </c>
      <c r="F894" s="218" t="s">
        <v>936</v>
      </c>
      <c r="G894" s="219" t="s">
        <v>185</v>
      </c>
      <c r="H894" s="220">
        <v>1</v>
      </c>
      <c r="I894" s="221"/>
      <c r="J894" s="222">
        <f>ROUND(I894*H894,2)</f>
        <v>0</v>
      </c>
      <c r="K894" s="218" t="s">
        <v>21</v>
      </c>
      <c r="L894" s="72"/>
      <c r="M894" s="223" t="s">
        <v>21</v>
      </c>
      <c r="N894" s="224" t="s">
        <v>44</v>
      </c>
      <c r="O894" s="47"/>
      <c r="P894" s="225">
        <f>O894*H894</f>
        <v>0</v>
      </c>
      <c r="Q894" s="225">
        <v>7.00566</v>
      </c>
      <c r="R894" s="225">
        <f>Q894*H894</f>
        <v>7.00566</v>
      </c>
      <c r="S894" s="225">
        <v>0</v>
      </c>
      <c r="T894" s="226">
        <f>S894*H894</f>
        <v>0</v>
      </c>
      <c r="AR894" s="24" t="s">
        <v>168</v>
      </c>
      <c r="AT894" s="24" t="s">
        <v>163</v>
      </c>
      <c r="AU894" s="24" t="s">
        <v>87</v>
      </c>
      <c r="AY894" s="24" t="s">
        <v>161</v>
      </c>
      <c r="BE894" s="227">
        <f>IF(N894="základní",J894,0)</f>
        <v>0</v>
      </c>
      <c r="BF894" s="227">
        <f>IF(N894="snížená",J894,0)</f>
        <v>0</v>
      </c>
      <c r="BG894" s="227">
        <f>IF(N894="zákl. přenesená",J894,0)</f>
        <v>0</v>
      </c>
      <c r="BH894" s="227">
        <f>IF(N894="sníž. přenesená",J894,0)</f>
        <v>0</v>
      </c>
      <c r="BI894" s="227">
        <f>IF(N894="nulová",J894,0)</f>
        <v>0</v>
      </c>
      <c r="BJ894" s="24" t="s">
        <v>78</v>
      </c>
      <c r="BK894" s="227">
        <f>ROUND(I894*H894,2)</f>
        <v>0</v>
      </c>
      <c r="BL894" s="24" t="s">
        <v>168</v>
      </c>
      <c r="BM894" s="24" t="s">
        <v>937</v>
      </c>
    </row>
    <row r="895" spans="2:47" s="1" customFormat="1" ht="13.5">
      <c r="B895" s="46"/>
      <c r="C895" s="74"/>
      <c r="D895" s="230" t="s">
        <v>522</v>
      </c>
      <c r="E895" s="74"/>
      <c r="F895" s="272" t="s">
        <v>938</v>
      </c>
      <c r="G895" s="74"/>
      <c r="H895" s="74"/>
      <c r="I895" s="187"/>
      <c r="J895" s="74"/>
      <c r="K895" s="74"/>
      <c r="L895" s="72"/>
      <c r="M895" s="273"/>
      <c r="N895" s="47"/>
      <c r="O895" s="47"/>
      <c r="P895" s="47"/>
      <c r="Q895" s="47"/>
      <c r="R895" s="47"/>
      <c r="S895" s="47"/>
      <c r="T895" s="95"/>
      <c r="AT895" s="24" t="s">
        <v>522</v>
      </c>
      <c r="AU895" s="24" t="s">
        <v>87</v>
      </c>
    </row>
    <row r="896" spans="2:51" s="11" customFormat="1" ht="13.5">
      <c r="B896" s="228"/>
      <c r="C896" s="229"/>
      <c r="D896" s="230" t="s">
        <v>170</v>
      </c>
      <c r="E896" s="231" t="s">
        <v>21</v>
      </c>
      <c r="F896" s="232" t="s">
        <v>939</v>
      </c>
      <c r="G896" s="229"/>
      <c r="H896" s="231" t="s">
        <v>21</v>
      </c>
      <c r="I896" s="233"/>
      <c r="J896" s="229"/>
      <c r="K896" s="229"/>
      <c r="L896" s="234"/>
      <c r="M896" s="235"/>
      <c r="N896" s="236"/>
      <c r="O896" s="236"/>
      <c r="P896" s="236"/>
      <c r="Q896" s="236"/>
      <c r="R896" s="236"/>
      <c r="S896" s="236"/>
      <c r="T896" s="237"/>
      <c r="AT896" s="238" t="s">
        <v>170</v>
      </c>
      <c r="AU896" s="238" t="s">
        <v>87</v>
      </c>
      <c r="AV896" s="11" t="s">
        <v>78</v>
      </c>
      <c r="AW896" s="11" t="s">
        <v>37</v>
      </c>
      <c r="AX896" s="11" t="s">
        <v>73</v>
      </c>
      <c r="AY896" s="238" t="s">
        <v>161</v>
      </c>
    </row>
    <row r="897" spans="2:51" s="12" customFormat="1" ht="13.5">
      <c r="B897" s="239"/>
      <c r="C897" s="240"/>
      <c r="D897" s="230" t="s">
        <v>170</v>
      </c>
      <c r="E897" s="241" t="s">
        <v>21</v>
      </c>
      <c r="F897" s="242" t="s">
        <v>78</v>
      </c>
      <c r="G897" s="240"/>
      <c r="H897" s="243">
        <v>1</v>
      </c>
      <c r="I897" s="244"/>
      <c r="J897" s="240"/>
      <c r="K897" s="240"/>
      <c r="L897" s="245"/>
      <c r="M897" s="246"/>
      <c r="N897" s="247"/>
      <c r="O897" s="247"/>
      <c r="P897" s="247"/>
      <c r="Q897" s="247"/>
      <c r="R897" s="247"/>
      <c r="S897" s="247"/>
      <c r="T897" s="248"/>
      <c r="AT897" s="249" t="s">
        <v>170</v>
      </c>
      <c r="AU897" s="249" t="s">
        <v>87</v>
      </c>
      <c r="AV897" s="12" t="s">
        <v>87</v>
      </c>
      <c r="AW897" s="12" t="s">
        <v>37</v>
      </c>
      <c r="AX897" s="12" t="s">
        <v>73</v>
      </c>
      <c r="AY897" s="249" t="s">
        <v>161</v>
      </c>
    </row>
    <row r="898" spans="2:51" s="14" customFormat="1" ht="13.5">
      <c r="B898" s="261"/>
      <c r="C898" s="262"/>
      <c r="D898" s="230" t="s">
        <v>170</v>
      </c>
      <c r="E898" s="263" t="s">
        <v>21</v>
      </c>
      <c r="F898" s="264" t="s">
        <v>176</v>
      </c>
      <c r="G898" s="262"/>
      <c r="H898" s="265">
        <v>1</v>
      </c>
      <c r="I898" s="266"/>
      <c r="J898" s="262"/>
      <c r="K898" s="262"/>
      <c r="L898" s="267"/>
      <c r="M898" s="268"/>
      <c r="N898" s="269"/>
      <c r="O898" s="269"/>
      <c r="P898" s="269"/>
      <c r="Q898" s="269"/>
      <c r="R898" s="269"/>
      <c r="S898" s="269"/>
      <c r="T898" s="270"/>
      <c r="AT898" s="271" t="s">
        <v>170</v>
      </c>
      <c r="AU898" s="271" t="s">
        <v>87</v>
      </c>
      <c r="AV898" s="14" t="s">
        <v>168</v>
      </c>
      <c r="AW898" s="14" t="s">
        <v>37</v>
      </c>
      <c r="AX898" s="14" t="s">
        <v>78</v>
      </c>
      <c r="AY898" s="271" t="s">
        <v>161</v>
      </c>
    </row>
    <row r="899" spans="2:65" s="1" customFormat="1" ht="16.5" customHeight="1">
      <c r="B899" s="46"/>
      <c r="C899" s="216" t="s">
        <v>940</v>
      </c>
      <c r="D899" s="216" t="s">
        <v>163</v>
      </c>
      <c r="E899" s="217" t="s">
        <v>941</v>
      </c>
      <c r="F899" s="218" t="s">
        <v>942</v>
      </c>
      <c r="G899" s="219" t="s">
        <v>185</v>
      </c>
      <c r="H899" s="220">
        <v>1</v>
      </c>
      <c r="I899" s="221"/>
      <c r="J899" s="222">
        <f>ROUND(I899*H899,2)</f>
        <v>0</v>
      </c>
      <c r="K899" s="218" t="s">
        <v>21</v>
      </c>
      <c r="L899" s="72"/>
      <c r="M899" s="223" t="s">
        <v>21</v>
      </c>
      <c r="N899" s="224" t="s">
        <v>44</v>
      </c>
      <c r="O899" s="47"/>
      <c r="P899" s="225">
        <f>O899*H899</f>
        <v>0</v>
      </c>
      <c r="Q899" s="225">
        <v>7.00566</v>
      </c>
      <c r="R899" s="225">
        <f>Q899*H899</f>
        <v>7.00566</v>
      </c>
      <c r="S899" s="225">
        <v>0</v>
      </c>
      <c r="T899" s="226">
        <f>S899*H899</f>
        <v>0</v>
      </c>
      <c r="AR899" s="24" t="s">
        <v>168</v>
      </c>
      <c r="AT899" s="24" t="s">
        <v>163</v>
      </c>
      <c r="AU899" s="24" t="s">
        <v>87</v>
      </c>
      <c r="AY899" s="24" t="s">
        <v>161</v>
      </c>
      <c r="BE899" s="227">
        <f>IF(N899="základní",J899,0)</f>
        <v>0</v>
      </c>
      <c r="BF899" s="227">
        <f>IF(N899="snížená",J899,0)</f>
        <v>0</v>
      </c>
      <c r="BG899" s="227">
        <f>IF(N899="zákl. přenesená",J899,0)</f>
        <v>0</v>
      </c>
      <c r="BH899" s="227">
        <f>IF(N899="sníž. přenesená",J899,0)</f>
        <v>0</v>
      </c>
      <c r="BI899" s="227">
        <f>IF(N899="nulová",J899,0)</f>
        <v>0</v>
      </c>
      <c r="BJ899" s="24" t="s">
        <v>78</v>
      </c>
      <c r="BK899" s="227">
        <f>ROUND(I899*H899,2)</f>
        <v>0</v>
      </c>
      <c r="BL899" s="24" t="s">
        <v>168</v>
      </c>
      <c r="BM899" s="24" t="s">
        <v>943</v>
      </c>
    </row>
    <row r="900" spans="2:47" s="1" customFormat="1" ht="13.5">
      <c r="B900" s="46"/>
      <c r="C900" s="74"/>
      <c r="D900" s="230" t="s">
        <v>522</v>
      </c>
      <c r="E900" s="74"/>
      <c r="F900" s="272" t="s">
        <v>944</v>
      </c>
      <c r="G900" s="74"/>
      <c r="H900" s="74"/>
      <c r="I900" s="187"/>
      <c r="J900" s="74"/>
      <c r="K900" s="74"/>
      <c r="L900" s="72"/>
      <c r="M900" s="273"/>
      <c r="N900" s="47"/>
      <c r="O900" s="47"/>
      <c r="P900" s="47"/>
      <c r="Q900" s="47"/>
      <c r="R900" s="47"/>
      <c r="S900" s="47"/>
      <c r="T900" s="95"/>
      <c r="AT900" s="24" t="s">
        <v>522</v>
      </c>
      <c r="AU900" s="24" t="s">
        <v>87</v>
      </c>
    </row>
    <row r="901" spans="2:51" s="11" customFormat="1" ht="13.5">
      <c r="B901" s="228"/>
      <c r="C901" s="229"/>
      <c r="D901" s="230" t="s">
        <v>170</v>
      </c>
      <c r="E901" s="231" t="s">
        <v>21</v>
      </c>
      <c r="F901" s="232" t="s">
        <v>945</v>
      </c>
      <c r="G901" s="229"/>
      <c r="H901" s="231" t="s">
        <v>21</v>
      </c>
      <c r="I901" s="233"/>
      <c r="J901" s="229"/>
      <c r="K901" s="229"/>
      <c r="L901" s="234"/>
      <c r="M901" s="235"/>
      <c r="N901" s="236"/>
      <c r="O901" s="236"/>
      <c r="P901" s="236"/>
      <c r="Q901" s="236"/>
      <c r="R901" s="236"/>
      <c r="S901" s="236"/>
      <c r="T901" s="237"/>
      <c r="AT901" s="238" t="s">
        <v>170</v>
      </c>
      <c r="AU901" s="238" t="s">
        <v>87</v>
      </c>
      <c r="AV901" s="11" t="s">
        <v>78</v>
      </c>
      <c r="AW901" s="11" t="s">
        <v>37</v>
      </c>
      <c r="AX901" s="11" t="s">
        <v>73</v>
      </c>
      <c r="AY901" s="238" t="s">
        <v>161</v>
      </c>
    </row>
    <row r="902" spans="2:51" s="12" customFormat="1" ht="13.5">
      <c r="B902" s="239"/>
      <c r="C902" s="240"/>
      <c r="D902" s="230" t="s">
        <v>170</v>
      </c>
      <c r="E902" s="241" t="s">
        <v>21</v>
      </c>
      <c r="F902" s="242" t="s">
        <v>78</v>
      </c>
      <c r="G902" s="240"/>
      <c r="H902" s="243">
        <v>1</v>
      </c>
      <c r="I902" s="244"/>
      <c r="J902" s="240"/>
      <c r="K902" s="240"/>
      <c r="L902" s="245"/>
      <c r="M902" s="246"/>
      <c r="N902" s="247"/>
      <c r="O902" s="247"/>
      <c r="P902" s="247"/>
      <c r="Q902" s="247"/>
      <c r="R902" s="247"/>
      <c r="S902" s="247"/>
      <c r="T902" s="248"/>
      <c r="AT902" s="249" t="s">
        <v>170</v>
      </c>
      <c r="AU902" s="249" t="s">
        <v>87</v>
      </c>
      <c r="AV902" s="12" t="s">
        <v>87</v>
      </c>
      <c r="AW902" s="12" t="s">
        <v>37</v>
      </c>
      <c r="AX902" s="12" t="s">
        <v>73</v>
      </c>
      <c r="AY902" s="249" t="s">
        <v>161</v>
      </c>
    </row>
    <row r="903" spans="2:51" s="14" customFormat="1" ht="13.5">
      <c r="B903" s="261"/>
      <c r="C903" s="262"/>
      <c r="D903" s="230" t="s">
        <v>170</v>
      </c>
      <c r="E903" s="263" t="s">
        <v>21</v>
      </c>
      <c r="F903" s="264" t="s">
        <v>176</v>
      </c>
      <c r="G903" s="262"/>
      <c r="H903" s="265">
        <v>1</v>
      </c>
      <c r="I903" s="266"/>
      <c r="J903" s="262"/>
      <c r="K903" s="262"/>
      <c r="L903" s="267"/>
      <c r="M903" s="268"/>
      <c r="N903" s="269"/>
      <c r="O903" s="269"/>
      <c r="P903" s="269"/>
      <c r="Q903" s="269"/>
      <c r="R903" s="269"/>
      <c r="S903" s="269"/>
      <c r="T903" s="270"/>
      <c r="AT903" s="271" t="s">
        <v>170</v>
      </c>
      <c r="AU903" s="271" t="s">
        <v>87</v>
      </c>
      <c r="AV903" s="14" t="s">
        <v>168</v>
      </c>
      <c r="AW903" s="14" t="s">
        <v>37</v>
      </c>
      <c r="AX903" s="14" t="s">
        <v>78</v>
      </c>
      <c r="AY903" s="271" t="s">
        <v>161</v>
      </c>
    </row>
    <row r="904" spans="2:65" s="1" customFormat="1" ht="16.5" customHeight="1">
      <c r="B904" s="46"/>
      <c r="C904" s="216" t="s">
        <v>946</v>
      </c>
      <c r="D904" s="216" t="s">
        <v>163</v>
      </c>
      <c r="E904" s="217" t="s">
        <v>947</v>
      </c>
      <c r="F904" s="218" t="s">
        <v>948</v>
      </c>
      <c r="G904" s="219" t="s">
        <v>185</v>
      </c>
      <c r="H904" s="220">
        <v>2</v>
      </c>
      <c r="I904" s="221"/>
      <c r="J904" s="222">
        <f>ROUND(I904*H904,2)</f>
        <v>0</v>
      </c>
      <c r="K904" s="218" t="s">
        <v>21</v>
      </c>
      <c r="L904" s="72"/>
      <c r="M904" s="223" t="s">
        <v>21</v>
      </c>
      <c r="N904" s="224" t="s">
        <v>44</v>
      </c>
      <c r="O904" s="47"/>
      <c r="P904" s="225">
        <f>O904*H904</f>
        <v>0</v>
      </c>
      <c r="Q904" s="225">
        <v>7.00566</v>
      </c>
      <c r="R904" s="225">
        <f>Q904*H904</f>
        <v>14.01132</v>
      </c>
      <c r="S904" s="225">
        <v>0</v>
      </c>
      <c r="T904" s="226">
        <f>S904*H904</f>
        <v>0</v>
      </c>
      <c r="AR904" s="24" t="s">
        <v>168</v>
      </c>
      <c r="AT904" s="24" t="s">
        <v>163</v>
      </c>
      <c r="AU904" s="24" t="s">
        <v>87</v>
      </c>
      <c r="AY904" s="24" t="s">
        <v>161</v>
      </c>
      <c r="BE904" s="227">
        <f>IF(N904="základní",J904,0)</f>
        <v>0</v>
      </c>
      <c r="BF904" s="227">
        <f>IF(N904="snížená",J904,0)</f>
        <v>0</v>
      </c>
      <c r="BG904" s="227">
        <f>IF(N904="zákl. přenesená",J904,0)</f>
        <v>0</v>
      </c>
      <c r="BH904" s="227">
        <f>IF(N904="sníž. přenesená",J904,0)</f>
        <v>0</v>
      </c>
      <c r="BI904" s="227">
        <f>IF(N904="nulová",J904,0)</f>
        <v>0</v>
      </c>
      <c r="BJ904" s="24" t="s">
        <v>78</v>
      </c>
      <c r="BK904" s="227">
        <f>ROUND(I904*H904,2)</f>
        <v>0</v>
      </c>
      <c r="BL904" s="24" t="s">
        <v>168</v>
      </c>
      <c r="BM904" s="24" t="s">
        <v>949</v>
      </c>
    </row>
    <row r="905" spans="2:47" s="1" customFormat="1" ht="13.5">
      <c r="B905" s="46"/>
      <c r="C905" s="74"/>
      <c r="D905" s="230" t="s">
        <v>522</v>
      </c>
      <c r="E905" s="74"/>
      <c r="F905" s="272" t="s">
        <v>938</v>
      </c>
      <c r="G905" s="74"/>
      <c r="H905" s="74"/>
      <c r="I905" s="187"/>
      <c r="J905" s="74"/>
      <c r="K905" s="74"/>
      <c r="L905" s="72"/>
      <c r="M905" s="273"/>
      <c r="N905" s="47"/>
      <c r="O905" s="47"/>
      <c r="P905" s="47"/>
      <c r="Q905" s="47"/>
      <c r="R905" s="47"/>
      <c r="S905" s="47"/>
      <c r="T905" s="95"/>
      <c r="AT905" s="24" t="s">
        <v>522</v>
      </c>
      <c r="AU905" s="24" t="s">
        <v>87</v>
      </c>
    </row>
    <row r="906" spans="2:51" s="11" customFormat="1" ht="13.5">
      <c r="B906" s="228"/>
      <c r="C906" s="229"/>
      <c r="D906" s="230" t="s">
        <v>170</v>
      </c>
      <c r="E906" s="231" t="s">
        <v>21</v>
      </c>
      <c r="F906" s="232" t="s">
        <v>950</v>
      </c>
      <c r="G906" s="229"/>
      <c r="H906" s="231" t="s">
        <v>21</v>
      </c>
      <c r="I906" s="233"/>
      <c r="J906" s="229"/>
      <c r="K906" s="229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170</v>
      </c>
      <c r="AU906" s="238" t="s">
        <v>87</v>
      </c>
      <c r="AV906" s="11" t="s">
        <v>78</v>
      </c>
      <c r="AW906" s="11" t="s">
        <v>37</v>
      </c>
      <c r="AX906" s="11" t="s">
        <v>73</v>
      </c>
      <c r="AY906" s="238" t="s">
        <v>161</v>
      </c>
    </row>
    <row r="907" spans="2:51" s="12" customFormat="1" ht="13.5">
      <c r="B907" s="239"/>
      <c r="C907" s="240"/>
      <c r="D907" s="230" t="s">
        <v>170</v>
      </c>
      <c r="E907" s="241" t="s">
        <v>21</v>
      </c>
      <c r="F907" s="242" t="s">
        <v>87</v>
      </c>
      <c r="G907" s="240"/>
      <c r="H907" s="243">
        <v>2</v>
      </c>
      <c r="I907" s="244"/>
      <c r="J907" s="240"/>
      <c r="K907" s="240"/>
      <c r="L907" s="245"/>
      <c r="M907" s="246"/>
      <c r="N907" s="247"/>
      <c r="O907" s="247"/>
      <c r="P907" s="247"/>
      <c r="Q907" s="247"/>
      <c r="R907" s="247"/>
      <c r="S907" s="247"/>
      <c r="T907" s="248"/>
      <c r="AT907" s="249" t="s">
        <v>170</v>
      </c>
      <c r="AU907" s="249" t="s">
        <v>87</v>
      </c>
      <c r="AV907" s="12" t="s">
        <v>87</v>
      </c>
      <c r="AW907" s="12" t="s">
        <v>37</v>
      </c>
      <c r="AX907" s="12" t="s">
        <v>73</v>
      </c>
      <c r="AY907" s="249" t="s">
        <v>161</v>
      </c>
    </row>
    <row r="908" spans="2:51" s="14" customFormat="1" ht="13.5">
      <c r="B908" s="261"/>
      <c r="C908" s="262"/>
      <c r="D908" s="230" t="s">
        <v>170</v>
      </c>
      <c r="E908" s="263" t="s">
        <v>21</v>
      </c>
      <c r="F908" s="264" t="s">
        <v>176</v>
      </c>
      <c r="G908" s="262"/>
      <c r="H908" s="265">
        <v>2</v>
      </c>
      <c r="I908" s="266"/>
      <c r="J908" s="262"/>
      <c r="K908" s="262"/>
      <c r="L908" s="267"/>
      <c r="M908" s="268"/>
      <c r="N908" s="269"/>
      <c r="O908" s="269"/>
      <c r="P908" s="269"/>
      <c r="Q908" s="269"/>
      <c r="R908" s="269"/>
      <c r="S908" s="269"/>
      <c r="T908" s="270"/>
      <c r="AT908" s="271" t="s">
        <v>170</v>
      </c>
      <c r="AU908" s="271" t="s">
        <v>87</v>
      </c>
      <c r="AV908" s="14" t="s">
        <v>168</v>
      </c>
      <c r="AW908" s="14" t="s">
        <v>37</v>
      </c>
      <c r="AX908" s="14" t="s">
        <v>78</v>
      </c>
      <c r="AY908" s="271" t="s">
        <v>161</v>
      </c>
    </row>
    <row r="909" spans="2:65" s="1" customFormat="1" ht="51" customHeight="1">
      <c r="B909" s="46"/>
      <c r="C909" s="216" t="s">
        <v>951</v>
      </c>
      <c r="D909" s="216" t="s">
        <v>163</v>
      </c>
      <c r="E909" s="217" t="s">
        <v>952</v>
      </c>
      <c r="F909" s="218" t="s">
        <v>953</v>
      </c>
      <c r="G909" s="219" t="s">
        <v>520</v>
      </c>
      <c r="H909" s="220">
        <v>26</v>
      </c>
      <c r="I909" s="221"/>
      <c r="J909" s="222">
        <f>ROUND(I909*H909,2)</f>
        <v>0</v>
      </c>
      <c r="K909" s="218" t="s">
        <v>21</v>
      </c>
      <c r="L909" s="72"/>
      <c r="M909" s="223" t="s">
        <v>21</v>
      </c>
      <c r="N909" s="224" t="s">
        <v>44</v>
      </c>
      <c r="O909" s="47"/>
      <c r="P909" s="225">
        <f>O909*H909</f>
        <v>0</v>
      </c>
      <c r="Q909" s="225">
        <v>7.00566</v>
      </c>
      <c r="R909" s="225">
        <f>Q909*H909</f>
        <v>182.14715999999999</v>
      </c>
      <c r="S909" s="225">
        <v>0</v>
      </c>
      <c r="T909" s="226">
        <f>S909*H909</f>
        <v>0</v>
      </c>
      <c r="AR909" s="24" t="s">
        <v>168</v>
      </c>
      <c r="AT909" s="24" t="s">
        <v>163</v>
      </c>
      <c r="AU909" s="24" t="s">
        <v>87</v>
      </c>
      <c r="AY909" s="24" t="s">
        <v>161</v>
      </c>
      <c r="BE909" s="227">
        <f>IF(N909="základní",J909,0)</f>
        <v>0</v>
      </c>
      <c r="BF909" s="227">
        <f>IF(N909="snížená",J909,0)</f>
        <v>0</v>
      </c>
      <c r="BG909" s="227">
        <f>IF(N909="zákl. přenesená",J909,0)</f>
        <v>0</v>
      </c>
      <c r="BH909" s="227">
        <f>IF(N909="sníž. přenesená",J909,0)</f>
        <v>0</v>
      </c>
      <c r="BI909" s="227">
        <f>IF(N909="nulová",J909,0)</f>
        <v>0</v>
      </c>
      <c r="BJ909" s="24" t="s">
        <v>78</v>
      </c>
      <c r="BK909" s="227">
        <f>ROUND(I909*H909,2)</f>
        <v>0</v>
      </c>
      <c r="BL909" s="24" t="s">
        <v>168</v>
      </c>
      <c r="BM909" s="24" t="s">
        <v>954</v>
      </c>
    </row>
    <row r="910" spans="2:47" s="1" customFormat="1" ht="13.5">
      <c r="B910" s="46"/>
      <c r="C910" s="74"/>
      <c r="D910" s="230" t="s">
        <v>522</v>
      </c>
      <c r="E910" s="74"/>
      <c r="F910" s="272" t="s">
        <v>955</v>
      </c>
      <c r="G910" s="74"/>
      <c r="H910" s="74"/>
      <c r="I910" s="187"/>
      <c r="J910" s="74"/>
      <c r="K910" s="74"/>
      <c r="L910" s="72"/>
      <c r="M910" s="273"/>
      <c r="N910" s="47"/>
      <c r="O910" s="47"/>
      <c r="P910" s="47"/>
      <c r="Q910" s="47"/>
      <c r="R910" s="47"/>
      <c r="S910" s="47"/>
      <c r="T910" s="95"/>
      <c r="AT910" s="24" t="s">
        <v>522</v>
      </c>
      <c r="AU910" s="24" t="s">
        <v>87</v>
      </c>
    </row>
    <row r="911" spans="2:51" s="11" customFormat="1" ht="13.5">
      <c r="B911" s="228"/>
      <c r="C911" s="229"/>
      <c r="D911" s="230" t="s">
        <v>170</v>
      </c>
      <c r="E911" s="231" t="s">
        <v>21</v>
      </c>
      <c r="F911" s="232" t="s">
        <v>956</v>
      </c>
      <c r="G911" s="229"/>
      <c r="H911" s="231" t="s">
        <v>21</v>
      </c>
      <c r="I911" s="233"/>
      <c r="J911" s="229"/>
      <c r="K911" s="229"/>
      <c r="L911" s="234"/>
      <c r="M911" s="235"/>
      <c r="N911" s="236"/>
      <c r="O911" s="236"/>
      <c r="P911" s="236"/>
      <c r="Q911" s="236"/>
      <c r="R911" s="236"/>
      <c r="S911" s="236"/>
      <c r="T911" s="237"/>
      <c r="AT911" s="238" t="s">
        <v>170</v>
      </c>
      <c r="AU911" s="238" t="s">
        <v>87</v>
      </c>
      <c r="AV911" s="11" t="s">
        <v>78</v>
      </c>
      <c r="AW911" s="11" t="s">
        <v>37</v>
      </c>
      <c r="AX911" s="11" t="s">
        <v>73</v>
      </c>
      <c r="AY911" s="238" t="s">
        <v>161</v>
      </c>
    </row>
    <row r="912" spans="2:51" s="12" customFormat="1" ht="13.5">
      <c r="B912" s="239"/>
      <c r="C912" s="240"/>
      <c r="D912" s="230" t="s">
        <v>170</v>
      </c>
      <c r="E912" s="241" t="s">
        <v>21</v>
      </c>
      <c r="F912" s="242" t="s">
        <v>957</v>
      </c>
      <c r="G912" s="240"/>
      <c r="H912" s="243">
        <v>13</v>
      </c>
      <c r="I912" s="244"/>
      <c r="J912" s="240"/>
      <c r="K912" s="240"/>
      <c r="L912" s="245"/>
      <c r="M912" s="246"/>
      <c r="N912" s="247"/>
      <c r="O912" s="247"/>
      <c r="P912" s="247"/>
      <c r="Q912" s="247"/>
      <c r="R912" s="247"/>
      <c r="S912" s="247"/>
      <c r="T912" s="248"/>
      <c r="AT912" s="249" t="s">
        <v>170</v>
      </c>
      <c r="AU912" s="249" t="s">
        <v>87</v>
      </c>
      <c r="AV912" s="12" t="s">
        <v>87</v>
      </c>
      <c r="AW912" s="12" t="s">
        <v>37</v>
      </c>
      <c r="AX912" s="12" t="s">
        <v>73</v>
      </c>
      <c r="AY912" s="249" t="s">
        <v>161</v>
      </c>
    </row>
    <row r="913" spans="2:51" s="12" customFormat="1" ht="13.5">
      <c r="B913" s="239"/>
      <c r="C913" s="240"/>
      <c r="D913" s="230" t="s">
        <v>170</v>
      </c>
      <c r="E913" s="241" t="s">
        <v>21</v>
      </c>
      <c r="F913" s="242" t="s">
        <v>958</v>
      </c>
      <c r="G913" s="240"/>
      <c r="H913" s="243">
        <v>13</v>
      </c>
      <c r="I913" s="244"/>
      <c r="J913" s="240"/>
      <c r="K913" s="240"/>
      <c r="L913" s="245"/>
      <c r="M913" s="246"/>
      <c r="N913" s="247"/>
      <c r="O913" s="247"/>
      <c r="P913" s="247"/>
      <c r="Q913" s="247"/>
      <c r="R913" s="247"/>
      <c r="S913" s="247"/>
      <c r="T913" s="248"/>
      <c r="AT913" s="249" t="s">
        <v>170</v>
      </c>
      <c r="AU913" s="249" t="s">
        <v>87</v>
      </c>
      <c r="AV913" s="12" t="s">
        <v>87</v>
      </c>
      <c r="AW913" s="12" t="s">
        <v>37</v>
      </c>
      <c r="AX913" s="12" t="s">
        <v>73</v>
      </c>
      <c r="AY913" s="249" t="s">
        <v>161</v>
      </c>
    </row>
    <row r="914" spans="2:51" s="14" customFormat="1" ht="13.5">
      <c r="B914" s="261"/>
      <c r="C914" s="262"/>
      <c r="D914" s="230" t="s">
        <v>170</v>
      </c>
      <c r="E914" s="263" t="s">
        <v>21</v>
      </c>
      <c r="F914" s="264" t="s">
        <v>176</v>
      </c>
      <c r="G914" s="262"/>
      <c r="H914" s="265">
        <v>26</v>
      </c>
      <c r="I914" s="266"/>
      <c r="J914" s="262"/>
      <c r="K914" s="262"/>
      <c r="L914" s="267"/>
      <c r="M914" s="268"/>
      <c r="N914" s="269"/>
      <c r="O914" s="269"/>
      <c r="P914" s="269"/>
      <c r="Q914" s="269"/>
      <c r="R914" s="269"/>
      <c r="S914" s="269"/>
      <c r="T914" s="270"/>
      <c r="AT914" s="271" t="s">
        <v>170</v>
      </c>
      <c r="AU914" s="271" t="s">
        <v>87</v>
      </c>
      <c r="AV914" s="14" t="s">
        <v>168</v>
      </c>
      <c r="AW914" s="14" t="s">
        <v>37</v>
      </c>
      <c r="AX914" s="14" t="s">
        <v>78</v>
      </c>
      <c r="AY914" s="271" t="s">
        <v>161</v>
      </c>
    </row>
    <row r="915" spans="2:65" s="1" customFormat="1" ht="16.5" customHeight="1">
      <c r="B915" s="46"/>
      <c r="C915" s="216" t="s">
        <v>959</v>
      </c>
      <c r="D915" s="216" t="s">
        <v>163</v>
      </c>
      <c r="E915" s="217" t="s">
        <v>960</v>
      </c>
      <c r="F915" s="218" t="s">
        <v>961</v>
      </c>
      <c r="G915" s="219" t="s">
        <v>520</v>
      </c>
      <c r="H915" s="220">
        <v>10</v>
      </c>
      <c r="I915" s="221"/>
      <c r="J915" s="222">
        <f>ROUND(I915*H915,2)</f>
        <v>0</v>
      </c>
      <c r="K915" s="218" t="s">
        <v>21</v>
      </c>
      <c r="L915" s="72"/>
      <c r="M915" s="223" t="s">
        <v>21</v>
      </c>
      <c r="N915" s="224" t="s">
        <v>44</v>
      </c>
      <c r="O915" s="47"/>
      <c r="P915" s="225">
        <f>O915*H915</f>
        <v>0</v>
      </c>
      <c r="Q915" s="225">
        <v>14.14974</v>
      </c>
      <c r="R915" s="225">
        <f>Q915*H915</f>
        <v>141.4974</v>
      </c>
      <c r="S915" s="225">
        <v>0</v>
      </c>
      <c r="T915" s="226">
        <f>S915*H915</f>
        <v>0</v>
      </c>
      <c r="AR915" s="24" t="s">
        <v>168</v>
      </c>
      <c r="AT915" s="24" t="s">
        <v>163</v>
      </c>
      <c r="AU915" s="24" t="s">
        <v>87</v>
      </c>
      <c r="AY915" s="24" t="s">
        <v>161</v>
      </c>
      <c r="BE915" s="227">
        <f>IF(N915="základní",J915,0)</f>
        <v>0</v>
      </c>
      <c r="BF915" s="227">
        <f>IF(N915="snížená",J915,0)</f>
        <v>0</v>
      </c>
      <c r="BG915" s="227">
        <f>IF(N915="zákl. přenesená",J915,0)</f>
        <v>0</v>
      </c>
      <c r="BH915" s="227">
        <f>IF(N915="sníž. přenesená",J915,0)</f>
        <v>0</v>
      </c>
      <c r="BI915" s="227">
        <f>IF(N915="nulová",J915,0)</f>
        <v>0</v>
      </c>
      <c r="BJ915" s="24" t="s">
        <v>78</v>
      </c>
      <c r="BK915" s="227">
        <f>ROUND(I915*H915,2)</f>
        <v>0</v>
      </c>
      <c r="BL915" s="24" t="s">
        <v>168</v>
      </c>
      <c r="BM915" s="24" t="s">
        <v>962</v>
      </c>
    </row>
    <row r="916" spans="2:47" s="1" customFormat="1" ht="13.5">
      <c r="B916" s="46"/>
      <c r="C916" s="74"/>
      <c r="D916" s="230" t="s">
        <v>522</v>
      </c>
      <c r="E916" s="74"/>
      <c r="F916" s="272" t="s">
        <v>963</v>
      </c>
      <c r="G916" s="74"/>
      <c r="H916" s="74"/>
      <c r="I916" s="187"/>
      <c r="J916" s="74"/>
      <c r="K916" s="74"/>
      <c r="L916" s="72"/>
      <c r="M916" s="273"/>
      <c r="N916" s="47"/>
      <c r="O916" s="47"/>
      <c r="P916" s="47"/>
      <c r="Q916" s="47"/>
      <c r="R916" s="47"/>
      <c r="S916" s="47"/>
      <c r="T916" s="95"/>
      <c r="AT916" s="24" t="s">
        <v>522</v>
      </c>
      <c r="AU916" s="24" t="s">
        <v>87</v>
      </c>
    </row>
    <row r="917" spans="2:51" s="11" customFormat="1" ht="13.5">
      <c r="B917" s="228"/>
      <c r="C917" s="229"/>
      <c r="D917" s="230" t="s">
        <v>170</v>
      </c>
      <c r="E917" s="231" t="s">
        <v>21</v>
      </c>
      <c r="F917" s="232" t="s">
        <v>964</v>
      </c>
      <c r="G917" s="229"/>
      <c r="H917" s="231" t="s">
        <v>21</v>
      </c>
      <c r="I917" s="233"/>
      <c r="J917" s="229"/>
      <c r="K917" s="229"/>
      <c r="L917" s="234"/>
      <c r="M917" s="235"/>
      <c r="N917" s="236"/>
      <c r="O917" s="236"/>
      <c r="P917" s="236"/>
      <c r="Q917" s="236"/>
      <c r="R917" s="236"/>
      <c r="S917" s="236"/>
      <c r="T917" s="237"/>
      <c r="AT917" s="238" t="s">
        <v>170</v>
      </c>
      <c r="AU917" s="238" t="s">
        <v>87</v>
      </c>
      <c r="AV917" s="11" t="s">
        <v>78</v>
      </c>
      <c r="AW917" s="11" t="s">
        <v>37</v>
      </c>
      <c r="AX917" s="11" t="s">
        <v>73</v>
      </c>
      <c r="AY917" s="238" t="s">
        <v>161</v>
      </c>
    </row>
    <row r="918" spans="2:51" s="12" customFormat="1" ht="13.5">
      <c r="B918" s="239"/>
      <c r="C918" s="240"/>
      <c r="D918" s="230" t="s">
        <v>170</v>
      </c>
      <c r="E918" s="241" t="s">
        <v>21</v>
      </c>
      <c r="F918" s="242" t="s">
        <v>965</v>
      </c>
      <c r="G918" s="240"/>
      <c r="H918" s="243">
        <v>10</v>
      </c>
      <c r="I918" s="244"/>
      <c r="J918" s="240"/>
      <c r="K918" s="240"/>
      <c r="L918" s="245"/>
      <c r="M918" s="246"/>
      <c r="N918" s="247"/>
      <c r="O918" s="247"/>
      <c r="P918" s="247"/>
      <c r="Q918" s="247"/>
      <c r="R918" s="247"/>
      <c r="S918" s="247"/>
      <c r="T918" s="248"/>
      <c r="AT918" s="249" t="s">
        <v>170</v>
      </c>
      <c r="AU918" s="249" t="s">
        <v>87</v>
      </c>
      <c r="AV918" s="12" t="s">
        <v>87</v>
      </c>
      <c r="AW918" s="12" t="s">
        <v>37</v>
      </c>
      <c r="AX918" s="12" t="s">
        <v>73</v>
      </c>
      <c r="AY918" s="249" t="s">
        <v>161</v>
      </c>
    </row>
    <row r="919" spans="2:51" s="14" customFormat="1" ht="13.5">
      <c r="B919" s="261"/>
      <c r="C919" s="262"/>
      <c r="D919" s="230" t="s">
        <v>170</v>
      </c>
      <c r="E919" s="263" t="s">
        <v>21</v>
      </c>
      <c r="F919" s="264" t="s">
        <v>176</v>
      </c>
      <c r="G919" s="262"/>
      <c r="H919" s="265">
        <v>10</v>
      </c>
      <c r="I919" s="266"/>
      <c r="J919" s="262"/>
      <c r="K919" s="262"/>
      <c r="L919" s="267"/>
      <c r="M919" s="268"/>
      <c r="N919" s="269"/>
      <c r="O919" s="269"/>
      <c r="P919" s="269"/>
      <c r="Q919" s="269"/>
      <c r="R919" s="269"/>
      <c r="S919" s="269"/>
      <c r="T919" s="270"/>
      <c r="AT919" s="271" t="s">
        <v>170</v>
      </c>
      <c r="AU919" s="271" t="s">
        <v>87</v>
      </c>
      <c r="AV919" s="14" t="s">
        <v>168</v>
      </c>
      <c r="AW919" s="14" t="s">
        <v>37</v>
      </c>
      <c r="AX919" s="14" t="s">
        <v>78</v>
      </c>
      <c r="AY919" s="271" t="s">
        <v>161</v>
      </c>
    </row>
    <row r="920" spans="2:65" s="1" customFormat="1" ht="16.5" customHeight="1">
      <c r="B920" s="46"/>
      <c r="C920" s="216" t="s">
        <v>966</v>
      </c>
      <c r="D920" s="216" t="s">
        <v>163</v>
      </c>
      <c r="E920" s="217" t="s">
        <v>967</v>
      </c>
      <c r="F920" s="218" t="s">
        <v>968</v>
      </c>
      <c r="G920" s="219" t="s">
        <v>185</v>
      </c>
      <c r="H920" s="220">
        <v>14</v>
      </c>
      <c r="I920" s="221"/>
      <c r="J920" s="222">
        <f>ROUND(I920*H920,2)</f>
        <v>0</v>
      </c>
      <c r="K920" s="218" t="s">
        <v>21</v>
      </c>
      <c r="L920" s="72"/>
      <c r="M920" s="223" t="s">
        <v>21</v>
      </c>
      <c r="N920" s="224" t="s">
        <v>44</v>
      </c>
      <c r="O920" s="47"/>
      <c r="P920" s="225">
        <f>O920*H920</f>
        <v>0</v>
      </c>
      <c r="Q920" s="225">
        <v>14.14974</v>
      </c>
      <c r="R920" s="225">
        <f>Q920*H920</f>
        <v>198.09636</v>
      </c>
      <c r="S920" s="225">
        <v>0</v>
      </c>
      <c r="T920" s="226">
        <f>S920*H920</f>
        <v>0</v>
      </c>
      <c r="AR920" s="24" t="s">
        <v>168</v>
      </c>
      <c r="AT920" s="24" t="s">
        <v>163</v>
      </c>
      <c r="AU920" s="24" t="s">
        <v>87</v>
      </c>
      <c r="AY920" s="24" t="s">
        <v>161</v>
      </c>
      <c r="BE920" s="227">
        <f>IF(N920="základní",J920,0)</f>
        <v>0</v>
      </c>
      <c r="BF920" s="227">
        <f>IF(N920="snížená",J920,0)</f>
        <v>0</v>
      </c>
      <c r="BG920" s="227">
        <f>IF(N920="zákl. přenesená",J920,0)</f>
        <v>0</v>
      </c>
      <c r="BH920" s="227">
        <f>IF(N920="sníž. přenesená",J920,0)</f>
        <v>0</v>
      </c>
      <c r="BI920" s="227">
        <f>IF(N920="nulová",J920,0)</f>
        <v>0</v>
      </c>
      <c r="BJ920" s="24" t="s">
        <v>78</v>
      </c>
      <c r="BK920" s="227">
        <f>ROUND(I920*H920,2)</f>
        <v>0</v>
      </c>
      <c r="BL920" s="24" t="s">
        <v>168</v>
      </c>
      <c r="BM920" s="24" t="s">
        <v>969</v>
      </c>
    </row>
    <row r="921" spans="2:47" s="1" customFormat="1" ht="13.5">
      <c r="B921" s="46"/>
      <c r="C921" s="74"/>
      <c r="D921" s="230" t="s">
        <v>522</v>
      </c>
      <c r="E921" s="74"/>
      <c r="F921" s="272" t="s">
        <v>970</v>
      </c>
      <c r="G921" s="74"/>
      <c r="H921" s="74"/>
      <c r="I921" s="187"/>
      <c r="J921" s="74"/>
      <c r="K921" s="74"/>
      <c r="L921" s="72"/>
      <c r="M921" s="273"/>
      <c r="N921" s="47"/>
      <c r="O921" s="47"/>
      <c r="P921" s="47"/>
      <c r="Q921" s="47"/>
      <c r="R921" s="47"/>
      <c r="S921" s="47"/>
      <c r="T921" s="95"/>
      <c r="AT921" s="24" t="s">
        <v>522</v>
      </c>
      <c r="AU921" s="24" t="s">
        <v>87</v>
      </c>
    </row>
    <row r="922" spans="2:51" s="11" customFormat="1" ht="13.5">
      <c r="B922" s="228"/>
      <c r="C922" s="229"/>
      <c r="D922" s="230" t="s">
        <v>170</v>
      </c>
      <c r="E922" s="231" t="s">
        <v>21</v>
      </c>
      <c r="F922" s="232" t="s">
        <v>971</v>
      </c>
      <c r="G922" s="229"/>
      <c r="H922" s="231" t="s">
        <v>21</v>
      </c>
      <c r="I922" s="233"/>
      <c r="J922" s="229"/>
      <c r="K922" s="229"/>
      <c r="L922" s="234"/>
      <c r="M922" s="235"/>
      <c r="N922" s="236"/>
      <c r="O922" s="236"/>
      <c r="P922" s="236"/>
      <c r="Q922" s="236"/>
      <c r="R922" s="236"/>
      <c r="S922" s="236"/>
      <c r="T922" s="237"/>
      <c r="AT922" s="238" t="s">
        <v>170</v>
      </c>
      <c r="AU922" s="238" t="s">
        <v>87</v>
      </c>
      <c r="AV922" s="11" t="s">
        <v>78</v>
      </c>
      <c r="AW922" s="11" t="s">
        <v>37</v>
      </c>
      <c r="AX922" s="11" t="s">
        <v>73</v>
      </c>
      <c r="AY922" s="238" t="s">
        <v>161</v>
      </c>
    </row>
    <row r="923" spans="2:51" s="12" customFormat="1" ht="13.5">
      <c r="B923" s="239"/>
      <c r="C923" s="240"/>
      <c r="D923" s="230" t="s">
        <v>170</v>
      </c>
      <c r="E923" s="241" t="s">
        <v>21</v>
      </c>
      <c r="F923" s="242" t="s">
        <v>972</v>
      </c>
      <c r="G923" s="240"/>
      <c r="H923" s="243">
        <v>2</v>
      </c>
      <c r="I923" s="244"/>
      <c r="J923" s="240"/>
      <c r="K923" s="240"/>
      <c r="L923" s="245"/>
      <c r="M923" s="246"/>
      <c r="N923" s="247"/>
      <c r="O923" s="247"/>
      <c r="P923" s="247"/>
      <c r="Q923" s="247"/>
      <c r="R923" s="247"/>
      <c r="S923" s="247"/>
      <c r="T923" s="248"/>
      <c r="AT923" s="249" t="s">
        <v>170</v>
      </c>
      <c r="AU923" s="249" t="s">
        <v>87</v>
      </c>
      <c r="AV923" s="12" t="s">
        <v>87</v>
      </c>
      <c r="AW923" s="12" t="s">
        <v>37</v>
      </c>
      <c r="AX923" s="12" t="s">
        <v>73</v>
      </c>
      <c r="AY923" s="249" t="s">
        <v>161</v>
      </c>
    </row>
    <row r="924" spans="2:51" s="12" customFormat="1" ht="13.5">
      <c r="B924" s="239"/>
      <c r="C924" s="240"/>
      <c r="D924" s="230" t="s">
        <v>170</v>
      </c>
      <c r="E924" s="241" t="s">
        <v>21</v>
      </c>
      <c r="F924" s="242" t="s">
        <v>973</v>
      </c>
      <c r="G924" s="240"/>
      <c r="H924" s="243">
        <v>2</v>
      </c>
      <c r="I924" s="244"/>
      <c r="J924" s="240"/>
      <c r="K924" s="240"/>
      <c r="L924" s="245"/>
      <c r="M924" s="246"/>
      <c r="N924" s="247"/>
      <c r="O924" s="247"/>
      <c r="P924" s="247"/>
      <c r="Q924" s="247"/>
      <c r="R924" s="247"/>
      <c r="S924" s="247"/>
      <c r="T924" s="248"/>
      <c r="AT924" s="249" t="s">
        <v>170</v>
      </c>
      <c r="AU924" s="249" t="s">
        <v>87</v>
      </c>
      <c r="AV924" s="12" t="s">
        <v>87</v>
      </c>
      <c r="AW924" s="12" t="s">
        <v>37</v>
      </c>
      <c r="AX924" s="12" t="s">
        <v>73</v>
      </c>
      <c r="AY924" s="249" t="s">
        <v>161</v>
      </c>
    </row>
    <row r="925" spans="2:51" s="12" customFormat="1" ht="13.5">
      <c r="B925" s="239"/>
      <c r="C925" s="240"/>
      <c r="D925" s="230" t="s">
        <v>170</v>
      </c>
      <c r="E925" s="241" t="s">
        <v>21</v>
      </c>
      <c r="F925" s="242" t="s">
        <v>974</v>
      </c>
      <c r="G925" s="240"/>
      <c r="H925" s="243">
        <v>2</v>
      </c>
      <c r="I925" s="244"/>
      <c r="J925" s="240"/>
      <c r="K925" s="240"/>
      <c r="L925" s="245"/>
      <c r="M925" s="246"/>
      <c r="N925" s="247"/>
      <c r="O925" s="247"/>
      <c r="P925" s="247"/>
      <c r="Q925" s="247"/>
      <c r="R925" s="247"/>
      <c r="S925" s="247"/>
      <c r="T925" s="248"/>
      <c r="AT925" s="249" t="s">
        <v>170</v>
      </c>
      <c r="AU925" s="249" t="s">
        <v>87</v>
      </c>
      <c r="AV925" s="12" t="s">
        <v>87</v>
      </c>
      <c r="AW925" s="12" t="s">
        <v>37</v>
      </c>
      <c r="AX925" s="12" t="s">
        <v>73</v>
      </c>
      <c r="AY925" s="249" t="s">
        <v>161</v>
      </c>
    </row>
    <row r="926" spans="2:51" s="12" customFormat="1" ht="13.5">
      <c r="B926" s="239"/>
      <c r="C926" s="240"/>
      <c r="D926" s="230" t="s">
        <v>170</v>
      </c>
      <c r="E926" s="241" t="s">
        <v>21</v>
      </c>
      <c r="F926" s="242" t="s">
        <v>975</v>
      </c>
      <c r="G926" s="240"/>
      <c r="H926" s="243">
        <v>2</v>
      </c>
      <c r="I926" s="244"/>
      <c r="J926" s="240"/>
      <c r="K926" s="240"/>
      <c r="L926" s="245"/>
      <c r="M926" s="246"/>
      <c r="N926" s="247"/>
      <c r="O926" s="247"/>
      <c r="P926" s="247"/>
      <c r="Q926" s="247"/>
      <c r="R926" s="247"/>
      <c r="S926" s="247"/>
      <c r="T926" s="248"/>
      <c r="AT926" s="249" t="s">
        <v>170</v>
      </c>
      <c r="AU926" s="249" t="s">
        <v>87</v>
      </c>
      <c r="AV926" s="12" t="s">
        <v>87</v>
      </c>
      <c r="AW926" s="12" t="s">
        <v>37</v>
      </c>
      <c r="AX926" s="12" t="s">
        <v>73</v>
      </c>
      <c r="AY926" s="249" t="s">
        <v>161</v>
      </c>
    </row>
    <row r="927" spans="2:51" s="12" customFormat="1" ht="13.5">
      <c r="B927" s="239"/>
      <c r="C927" s="240"/>
      <c r="D927" s="230" t="s">
        <v>170</v>
      </c>
      <c r="E927" s="241" t="s">
        <v>21</v>
      </c>
      <c r="F927" s="242" t="s">
        <v>976</v>
      </c>
      <c r="G927" s="240"/>
      <c r="H927" s="243">
        <v>2</v>
      </c>
      <c r="I927" s="244"/>
      <c r="J927" s="240"/>
      <c r="K927" s="240"/>
      <c r="L927" s="245"/>
      <c r="M927" s="246"/>
      <c r="N927" s="247"/>
      <c r="O927" s="247"/>
      <c r="P927" s="247"/>
      <c r="Q927" s="247"/>
      <c r="R927" s="247"/>
      <c r="S927" s="247"/>
      <c r="T927" s="248"/>
      <c r="AT927" s="249" t="s">
        <v>170</v>
      </c>
      <c r="AU927" s="249" t="s">
        <v>87</v>
      </c>
      <c r="AV927" s="12" t="s">
        <v>87</v>
      </c>
      <c r="AW927" s="12" t="s">
        <v>37</v>
      </c>
      <c r="AX927" s="12" t="s">
        <v>73</v>
      </c>
      <c r="AY927" s="249" t="s">
        <v>161</v>
      </c>
    </row>
    <row r="928" spans="2:51" s="12" customFormat="1" ht="13.5">
      <c r="B928" s="239"/>
      <c r="C928" s="240"/>
      <c r="D928" s="230" t="s">
        <v>170</v>
      </c>
      <c r="E928" s="241" t="s">
        <v>21</v>
      </c>
      <c r="F928" s="242" t="s">
        <v>977</v>
      </c>
      <c r="G928" s="240"/>
      <c r="H928" s="243">
        <v>2</v>
      </c>
      <c r="I928" s="244"/>
      <c r="J928" s="240"/>
      <c r="K928" s="240"/>
      <c r="L928" s="245"/>
      <c r="M928" s="246"/>
      <c r="N928" s="247"/>
      <c r="O928" s="247"/>
      <c r="P928" s="247"/>
      <c r="Q928" s="247"/>
      <c r="R928" s="247"/>
      <c r="S928" s="247"/>
      <c r="T928" s="248"/>
      <c r="AT928" s="249" t="s">
        <v>170</v>
      </c>
      <c r="AU928" s="249" t="s">
        <v>87</v>
      </c>
      <c r="AV928" s="12" t="s">
        <v>87</v>
      </c>
      <c r="AW928" s="12" t="s">
        <v>37</v>
      </c>
      <c r="AX928" s="12" t="s">
        <v>73</v>
      </c>
      <c r="AY928" s="249" t="s">
        <v>161</v>
      </c>
    </row>
    <row r="929" spans="2:51" s="12" customFormat="1" ht="13.5">
      <c r="B929" s="239"/>
      <c r="C929" s="240"/>
      <c r="D929" s="230" t="s">
        <v>170</v>
      </c>
      <c r="E929" s="241" t="s">
        <v>21</v>
      </c>
      <c r="F929" s="242" t="s">
        <v>978</v>
      </c>
      <c r="G929" s="240"/>
      <c r="H929" s="243">
        <v>2</v>
      </c>
      <c r="I929" s="244"/>
      <c r="J929" s="240"/>
      <c r="K929" s="240"/>
      <c r="L929" s="245"/>
      <c r="M929" s="246"/>
      <c r="N929" s="247"/>
      <c r="O929" s="247"/>
      <c r="P929" s="247"/>
      <c r="Q929" s="247"/>
      <c r="R929" s="247"/>
      <c r="S929" s="247"/>
      <c r="T929" s="248"/>
      <c r="AT929" s="249" t="s">
        <v>170</v>
      </c>
      <c r="AU929" s="249" t="s">
        <v>87</v>
      </c>
      <c r="AV929" s="12" t="s">
        <v>87</v>
      </c>
      <c r="AW929" s="12" t="s">
        <v>37</v>
      </c>
      <c r="AX929" s="12" t="s">
        <v>73</v>
      </c>
      <c r="AY929" s="249" t="s">
        <v>161</v>
      </c>
    </row>
    <row r="930" spans="2:51" s="14" customFormat="1" ht="13.5">
      <c r="B930" s="261"/>
      <c r="C930" s="262"/>
      <c r="D930" s="230" t="s">
        <v>170</v>
      </c>
      <c r="E930" s="263" t="s">
        <v>21</v>
      </c>
      <c r="F930" s="264" t="s">
        <v>176</v>
      </c>
      <c r="G930" s="262"/>
      <c r="H930" s="265">
        <v>14</v>
      </c>
      <c r="I930" s="266"/>
      <c r="J930" s="262"/>
      <c r="K930" s="262"/>
      <c r="L930" s="267"/>
      <c r="M930" s="268"/>
      <c r="N930" s="269"/>
      <c r="O930" s="269"/>
      <c r="P930" s="269"/>
      <c r="Q930" s="269"/>
      <c r="R930" s="269"/>
      <c r="S930" s="269"/>
      <c r="T930" s="270"/>
      <c r="AT930" s="271" t="s">
        <v>170</v>
      </c>
      <c r="AU930" s="271" t="s">
        <v>87</v>
      </c>
      <c r="AV930" s="14" t="s">
        <v>168</v>
      </c>
      <c r="AW930" s="14" t="s">
        <v>37</v>
      </c>
      <c r="AX930" s="14" t="s">
        <v>78</v>
      </c>
      <c r="AY930" s="271" t="s">
        <v>161</v>
      </c>
    </row>
    <row r="931" spans="2:65" s="1" customFormat="1" ht="16.5" customHeight="1">
      <c r="B931" s="46"/>
      <c r="C931" s="216" t="s">
        <v>979</v>
      </c>
      <c r="D931" s="216" t="s">
        <v>163</v>
      </c>
      <c r="E931" s="217" t="s">
        <v>980</v>
      </c>
      <c r="F931" s="218" t="s">
        <v>981</v>
      </c>
      <c r="G931" s="219" t="s">
        <v>215</v>
      </c>
      <c r="H931" s="220">
        <v>109.05</v>
      </c>
      <c r="I931" s="221"/>
      <c r="J931" s="222">
        <f>ROUND(I931*H931,2)</f>
        <v>0</v>
      </c>
      <c r="K931" s="218" t="s">
        <v>21</v>
      </c>
      <c r="L931" s="72"/>
      <c r="M931" s="223" t="s">
        <v>21</v>
      </c>
      <c r="N931" s="224" t="s">
        <v>44</v>
      </c>
      <c r="O931" s="47"/>
      <c r="P931" s="225">
        <f>O931*H931</f>
        <v>0</v>
      </c>
      <c r="Q931" s="225">
        <v>2.26672</v>
      </c>
      <c r="R931" s="225">
        <f>Q931*H931</f>
        <v>247.185816</v>
      </c>
      <c r="S931" s="225">
        <v>0</v>
      </c>
      <c r="T931" s="226">
        <f>S931*H931</f>
        <v>0</v>
      </c>
      <c r="AR931" s="24" t="s">
        <v>168</v>
      </c>
      <c r="AT931" s="24" t="s">
        <v>163</v>
      </c>
      <c r="AU931" s="24" t="s">
        <v>87</v>
      </c>
      <c r="AY931" s="24" t="s">
        <v>161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24" t="s">
        <v>78</v>
      </c>
      <c r="BK931" s="227">
        <f>ROUND(I931*H931,2)</f>
        <v>0</v>
      </c>
      <c r="BL931" s="24" t="s">
        <v>168</v>
      </c>
      <c r="BM931" s="24" t="s">
        <v>982</v>
      </c>
    </row>
    <row r="932" spans="2:47" s="1" customFormat="1" ht="13.5">
      <c r="B932" s="46"/>
      <c r="C932" s="74"/>
      <c r="D932" s="230" t="s">
        <v>522</v>
      </c>
      <c r="E932" s="74"/>
      <c r="F932" s="272" t="s">
        <v>983</v>
      </c>
      <c r="G932" s="74"/>
      <c r="H932" s="74"/>
      <c r="I932" s="187"/>
      <c r="J932" s="74"/>
      <c r="K932" s="74"/>
      <c r="L932" s="72"/>
      <c r="M932" s="273"/>
      <c r="N932" s="47"/>
      <c r="O932" s="47"/>
      <c r="P932" s="47"/>
      <c r="Q932" s="47"/>
      <c r="R932" s="47"/>
      <c r="S932" s="47"/>
      <c r="T932" s="95"/>
      <c r="AT932" s="24" t="s">
        <v>522</v>
      </c>
      <c r="AU932" s="24" t="s">
        <v>87</v>
      </c>
    </row>
    <row r="933" spans="2:51" s="11" customFormat="1" ht="13.5">
      <c r="B933" s="228"/>
      <c r="C933" s="229"/>
      <c r="D933" s="230" t="s">
        <v>170</v>
      </c>
      <c r="E933" s="231" t="s">
        <v>21</v>
      </c>
      <c r="F933" s="232" t="s">
        <v>984</v>
      </c>
      <c r="G933" s="229"/>
      <c r="H933" s="231" t="s">
        <v>21</v>
      </c>
      <c r="I933" s="233"/>
      <c r="J933" s="229"/>
      <c r="K933" s="229"/>
      <c r="L933" s="234"/>
      <c r="M933" s="235"/>
      <c r="N933" s="236"/>
      <c r="O933" s="236"/>
      <c r="P933" s="236"/>
      <c r="Q933" s="236"/>
      <c r="R933" s="236"/>
      <c r="S933" s="236"/>
      <c r="T933" s="237"/>
      <c r="AT933" s="238" t="s">
        <v>170</v>
      </c>
      <c r="AU933" s="238" t="s">
        <v>87</v>
      </c>
      <c r="AV933" s="11" t="s">
        <v>78</v>
      </c>
      <c r="AW933" s="11" t="s">
        <v>37</v>
      </c>
      <c r="AX933" s="11" t="s">
        <v>73</v>
      </c>
      <c r="AY933" s="238" t="s">
        <v>161</v>
      </c>
    </row>
    <row r="934" spans="2:51" s="12" customFormat="1" ht="13.5">
      <c r="B934" s="239"/>
      <c r="C934" s="240"/>
      <c r="D934" s="230" t="s">
        <v>170</v>
      </c>
      <c r="E934" s="241" t="s">
        <v>21</v>
      </c>
      <c r="F934" s="242" t="s">
        <v>985</v>
      </c>
      <c r="G934" s="240"/>
      <c r="H934" s="243">
        <v>5.75</v>
      </c>
      <c r="I934" s="244"/>
      <c r="J934" s="240"/>
      <c r="K934" s="240"/>
      <c r="L934" s="245"/>
      <c r="M934" s="246"/>
      <c r="N934" s="247"/>
      <c r="O934" s="247"/>
      <c r="P934" s="247"/>
      <c r="Q934" s="247"/>
      <c r="R934" s="247"/>
      <c r="S934" s="247"/>
      <c r="T934" s="248"/>
      <c r="AT934" s="249" t="s">
        <v>170</v>
      </c>
      <c r="AU934" s="249" t="s">
        <v>87</v>
      </c>
      <c r="AV934" s="12" t="s">
        <v>87</v>
      </c>
      <c r="AW934" s="12" t="s">
        <v>37</v>
      </c>
      <c r="AX934" s="12" t="s">
        <v>73</v>
      </c>
      <c r="AY934" s="249" t="s">
        <v>161</v>
      </c>
    </row>
    <row r="935" spans="2:51" s="12" customFormat="1" ht="13.5">
      <c r="B935" s="239"/>
      <c r="C935" s="240"/>
      <c r="D935" s="230" t="s">
        <v>170</v>
      </c>
      <c r="E935" s="241" t="s">
        <v>21</v>
      </c>
      <c r="F935" s="242" t="s">
        <v>986</v>
      </c>
      <c r="G935" s="240"/>
      <c r="H935" s="243">
        <v>5.75</v>
      </c>
      <c r="I935" s="244"/>
      <c r="J935" s="240"/>
      <c r="K935" s="240"/>
      <c r="L935" s="245"/>
      <c r="M935" s="246"/>
      <c r="N935" s="247"/>
      <c r="O935" s="247"/>
      <c r="P935" s="247"/>
      <c r="Q935" s="247"/>
      <c r="R935" s="247"/>
      <c r="S935" s="247"/>
      <c r="T935" s="248"/>
      <c r="AT935" s="249" t="s">
        <v>170</v>
      </c>
      <c r="AU935" s="249" t="s">
        <v>87</v>
      </c>
      <c r="AV935" s="12" t="s">
        <v>87</v>
      </c>
      <c r="AW935" s="12" t="s">
        <v>37</v>
      </c>
      <c r="AX935" s="12" t="s">
        <v>73</v>
      </c>
      <c r="AY935" s="249" t="s">
        <v>161</v>
      </c>
    </row>
    <row r="936" spans="2:51" s="12" customFormat="1" ht="13.5">
      <c r="B936" s="239"/>
      <c r="C936" s="240"/>
      <c r="D936" s="230" t="s">
        <v>170</v>
      </c>
      <c r="E936" s="241" t="s">
        <v>21</v>
      </c>
      <c r="F936" s="242" t="s">
        <v>987</v>
      </c>
      <c r="G936" s="240"/>
      <c r="H936" s="243">
        <v>5.75</v>
      </c>
      <c r="I936" s="244"/>
      <c r="J936" s="240"/>
      <c r="K936" s="240"/>
      <c r="L936" s="245"/>
      <c r="M936" s="246"/>
      <c r="N936" s="247"/>
      <c r="O936" s="247"/>
      <c r="P936" s="247"/>
      <c r="Q936" s="247"/>
      <c r="R936" s="247"/>
      <c r="S936" s="247"/>
      <c r="T936" s="248"/>
      <c r="AT936" s="249" t="s">
        <v>170</v>
      </c>
      <c r="AU936" s="249" t="s">
        <v>87</v>
      </c>
      <c r="AV936" s="12" t="s">
        <v>87</v>
      </c>
      <c r="AW936" s="12" t="s">
        <v>37</v>
      </c>
      <c r="AX936" s="12" t="s">
        <v>73</v>
      </c>
      <c r="AY936" s="249" t="s">
        <v>161</v>
      </c>
    </row>
    <row r="937" spans="2:51" s="12" customFormat="1" ht="13.5">
      <c r="B937" s="239"/>
      <c r="C937" s="240"/>
      <c r="D937" s="230" t="s">
        <v>170</v>
      </c>
      <c r="E937" s="241" t="s">
        <v>21</v>
      </c>
      <c r="F937" s="242" t="s">
        <v>988</v>
      </c>
      <c r="G937" s="240"/>
      <c r="H937" s="243">
        <v>5.75</v>
      </c>
      <c r="I937" s="244"/>
      <c r="J937" s="240"/>
      <c r="K937" s="240"/>
      <c r="L937" s="245"/>
      <c r="M937" s="246"/>
      <c r="N937" s="247"/>
      <c r="O937" s="247"/>
      <c r="P937" s="247"/>
      <c r="Q937" s="247"/>
      <c r="R937" s="247"/>
      <c r="S937" s="247"/>
      <c r="T937" s="248"/>
      <c r="AT937" s="249" t="s">
        <v>170</v>
      </c>
      <c r="AU937" s="249" t="s">
        <v>87</v>
      </c>
      <c r="AV937" s="12" t="s">
        <v>87</v>
      </c>
      <c r="AW937" s="12" t="s">
        <v>37</v>
      </c>
      <c r="AX937" s="12" t="s">
        <v>73</v>
      </c>
      <c r="AY937" s="249" t="s">
        <v>161</v>
      </c>
    </row>
    <row r="938" spans="2:51" s="12" customFormat="1" ht="13.5">
      <c r="B938" s="239"/>
      <c r="C938" s="240"/>
      <c r="D938" s="230" t="s">
        <v>170</v>
      </c>
      <c r="E938" s="241" t="s">
        <v>21</v>
      </c>
      <c r="F938" s="242" t="s">
        <v>989</v>
      </c>
      <c r="G938" s="240"/>
      <c r="H938" s="243">
        <v>5.75</v>
      </c>
      <c r="I938" s="244"/>
      <c r="J938" s="240"/>
      <c r="K938" s="240"/>
      <c r="L938" s="245"/>
      <c r="M938" s="246"/>
      <c r="N938" s="247"/>
      <c r="O938" s="247"/>
      <c r="P938" s="247"/>
      <c r="Q938" s="247"/>
      <c r="R938" s="247"/>
      <c r="S938" s="247"/>
      <c r="T938" s="248"/>
      <c r="AT938" s="249" t="s">
        <v>170</v>
      </c>
      <c r="AU938" s="249" t="s">
        <v>87</v>
      </c>
      <c r="AV938" s="12" t="s">
        <v>87</v>
      </c>
      <c r="AW938" s="12" t="s">
        <v>37</v>
      </c>
      <c r="AX938" s="12" t="s">
        <v>73</v>
      </c>
      <c r="AY938" s="249" t="s">
        <v>161</v>
      </c>
    </row>
    <row r="939" spans="2:51" s="12" customFormat="1" ht="13.5">
      <c r="B939" s="239"/>
      <c r="C939" s="240"/>
      <c r="D939" s="230" t="s">
        <v>170</v>
      </c>
      <c r="E939" s="241" t="s">
        <v>21</v>
      </c>
      <c r="F939" s="242" t="s">
        <v>990</v>
      </c>
      <c r="G939" s="240"/>
      <c r="H939" s="243">
        <v>6.9</v>
      </c>
      <c r="I939" s="244"/>
      <c r="J939" s="240"/>
      <c r="K939" s="240"/>
      <c r="L939" s="245"/>
      <c r="M939" s="246"/>
      <c r="N939" s="247"/>
      <c r="O939" s="247"/>
      <c r="P939" s="247"/>
      <c r="Q939" s="247"/>
      <c r="R939" s="247"/>
      <c r="S939" s="247"/>
      <c r="T939" s="248"/>
      <c r="AT939" s="249" t="s">
        <v>170</v>
      </c>
      <c r="AU939" s="249" t="s">
        <v>87</v>
      </c>
      <c r="AV939" s="12" t="s">
        <v>87</v>
      </c>
      <c r="AW939" s="12" t="s">
        <v>37</v>
      </c>
      <c r="AX939" s="12" t="s">
        <v>73</v>
      </c>
      <c r="AY939" s="249" t="s">
        <v>161</v>
      </c>
    </row>
    <row r="940" spans="2:51" s="12" customFormat="1" ht="13.5">
      <c r="B940" s="239"/>
      <c r="C940" s="240"/>
      <c r="D940" s="230" t="s">
        <v>170</v>
      </c>
      <c r="E940" s="241" t="s">
        <v>21</v>
      </c>
      <c r="F940" s="242" t="s">
        <v>991</v>
      </c>
      <c r="G940" s="240"/>
      <c r="H940" s="243">
        <v>5.75</v>
      </c>
      <c r="I940" s="244"/>
      <c r="J940" s="240"/>
      <c r="K940" s="240"/>
      <c r="L940" s="245"/>
      <c r="M940" s="246"/>
      <c r="N940" s="247"/>
      <c r="O940" s="247"/>
      <c r="P940" s="247"/>
      <c r="Q940" s="247"/>
      <c r="R940" s="247"/>
      <c r="S940" s="247"/>
      <c r="T940" s="248"/>
      <c r="AT940" s="249" t="s">
        <v>170</v>
      </c>
      <c r="AU940" s="249" t="s">
        <v>87</v>
      </c>
      <c r="AV940" s="12" t="s">
        <v>87</v>
      </c>
      <c r="AW940" s="12" t="s">
        <v>37</v>
      </c>
      <c r="AX940" s="12" t="s">
        <v>73</v>
      </c>
      <c r="AY940" s="249" t="s">
        <v>161</v>
      </c>
    </row>
    <row r="941" spans="2:51" s="12" customFormat="1" ht="13.5">
      <c r="B941" s="239"/>
      <c r="C941" s="240"/>
      <c r="D941" s="230" t="s">
        <v>170</v>
      </c>
      <c r="E941" s="241" t="s">
        <v>21</v>
      </c>
      <c r="F941" s="242" t="s">
        <v>992</v>
      </c>
      <c r="G941" s="240"/>
      <c r="H941" s="243">
        <v>5.75</v>
      </c>
      <c r="I941" s="244"/>
      <c r="J941" s="240"/>
      <c r="K941" s="240"/>
      <c r="L941" s="245"/>
      <c r="M941" s="246"/>
      <c r="N941" s="247"/>
      <c r="O941" s="247"/>
      <c r="P941" s="247"/>
      <c r="Q941" s="247"/>
      <c r="R941" s="247"/>
      <c r="S941" s="247"/>
      <c r="T941" s="248"/>
      <c r="AT941" s="249" t="s">
        <v>170</v>
      </c>
      <c r="AU941" s="249" t="s">
        <v>87</v>
      </c>
      <c r="AV941" s="12" t="s">
        <v>87</v>
      </c>
      <c r="AW941" s="12" t="s">
        <v>37</v>
      </c>
      <c r="AX941" s="12" t="s">
        <v>73</v>
      </c>
      <c r="AY941" s="249" t="s">
        <v>161</v>
      </c>
    </row>
    <row r="942" spans="2:51" s="12" customFormat="1" ht="13.5">
      <c r="B942" s="239"/>
      <c r="C942" s="240"/>
      <c r="D942" s="230" t="s">
        <v>170</v>
      </c>
      <c r="E942" s="241" t="s">
        <v>21</v>
      </c>
      <c r="F942" s="242" t="s">
        <v>993</v>
      </c>
      <c r="G942" s="240"/>
      <c r="H942" s="243">
        <v>5.75</v>
      </c>
      <c r="I942" s="244"/>
      <c r="J942" s="240"/>
      <c r="K942" s="240"/>
      <c r="L942" s="245"/>
      <c r="M942" s="246"/>
      <c r="N942" s="247"/>
      <c r="O942" s="247"/>
      <c r="P942" s="247"/>
      <c r="Q942" s="247"/>
      <c r="R942" s="247"/>
      <c r="S942" s="247"/>
      <c r="T942" s="248"/>
      <c r="AT942" s="249" t="s">
        <v>170</v>
      </c>
      <c r="AU942" s="249" t="s">
        <v>87</v>
      </c>
      <c r="AV942" s="12" t="s">
        <v>87</v>
      </c>
      <c r="AW942" s="12" t="s">
        <v>37</v>
      </c>
      <c r="AX942" s="12" t="s">
        <v>73</v>
      </c>
      <c r="AY942" s="249" t="s">
        <v>161</v>
      </c>
    </row>
    <row r="943" spans="2:51" s="12" customFormat="1" ht="13.5">
      <c r="B943" s="239"/>
      <c r="C943" s="240"/>
      <c r="D943" s="230" t="s">
        <v>170</v>
      </c>
      <c r="E943" s="241" t="s">
        <v>21</v>
      </c>
      <c r="F943" s="242" t="s">
        <v>994</v>
      </c>
      <c r="G943" s="240"/>
      <c r="H943" s="243">
        <v>5.75</v>
      </c>
      <c r="I943" s="244"/>
      <c r="J943" s="240"/>
      <c r="K943" s="240"/>
      <c r="L943" s="245"/>
      <c r="M943" s="246"/>
      <c r="N943" s="247"/>
      <c r="O943" s="247"/>
      <c r="P943" s="247"/>
      <c r="Q943" s="247"/>
      <c r="R943" s="247"/>
      <c r="S943" s="247"/>
      <c r="T943" s="248"/>
      <c r="AT943" s="249" t="s">
        <v>170</v>
      </c>
      <c r="AU943" s="249" t="s">
        <v>87</v>
      </c>
      <c r="AV943" s="12" t="s">
        <v>87</v>
      </c>
      <c r="AW943" s="12" t="s">
        <v>37</v>
      </c>
      <c r="AX943" s="12" t="s">
        <v>73</v>
      </c>
      <c r="AY943" s="249" t="s">
        <v>161</v>
      </c>
    </row>
    <row r="944" spans="2:51" s="12" customFormat="1" ht="13.5">
      <c r="B944" s="239"/>
      <c r="C944" s="240"/>
      <c r="D944" s="230" t="s">
        <v>170</v>
      </c>
      <c r="E944" s="241" t="s">
        <v>21</v>
      </c>
      <c r="F944" s="242" t="s">
        <v>995</v>
      </c>
      <c r="G944" s="240"/>
      <c r="H944" s="243">
        <v>5.75</v>
      </c>
      <c r="I944" s="244"/>
      <c r="J944" s="240"/>
      <c r="K944" s="240"/>
      <c r="L944" s="245"/>
      <c r="M944" s="246"/>
      <c r="N944" s="247"/>
      <c r="O944" s="247"/>
      <c r="P944" s="247"/>
      <c r="Q944" s="247"/>
      <c r="R944" s="247"/>
      <c r="S944" s="247"/>
      <c r="T944" s="248"/>
      <c r="AT944" s="249" t="s">
        <v>170</v>
      </c>
      <c r="AU944" s="249" t="s">
        <v>87</v>
      </c>
      <c r="AV944" s="12" t="s">
        <v>87</v>
      </c>
      <c r="AW944" s="12" t="s">
        <v>37</v>
      </c>
      <c r="AX944" s="12" t="s">
        <v>73</v>
      </c>
      <c r="AY944" s="249" t="s">
        <v>161</v>
      </c>
    </row>
    <row r="945" spans="2:51" s="13" customFormat="1" ht="13.5">
      <c r="B945" s="250"/>
      <c r="C945" s="251"/>
      <c r="D945" s="230" t="s">
        <v>170</v>
      </c>
      <c r="E945" s="252" t="s">
        <v>21</v>
      </c>
      <c r="F945" s="253" t="s">
        <v>173</v>
      </c>
      <c r="G945" s="251"/>
      <c r="H945" s="254">
        <v>64.4</v>
      </c>
      <c r="I945" s="255"/>
      <c r="J945" s="251"/>
      <c r="K945" s="251"/>
      <c r="L945" s="256"/>
      <c r="M945" s="257"/>
      <c r="N945" s="258"/>
      <c r="O945" s="258"/>
      <c r="P945" s="258"/>
      <c r="Q945" s="258"/>
      <c r="R945" s="258"/>
      <c r="S945" s="258"/>
      <c r="T945" s="259"/>
      <c r="AT945" s="260" t="s">
        <v>170</v>
      </c>
      <c r="AU945" s="260" t="s">
        <v>87</v>
      </c>
      <c r="AV945" s="13" t="s">
        <v>174</v>
      </c>
      <c r="AW945" s="13" t="s">
        <v>37</v>
      </c>
      <c r="AX945" s="13" t="s">
        <v>73</v>
      </c>
      <c r="AY945" s="260" t="s">
        <v>161</v>
      </c>
    </row>
    <row r="946" spans="2:51" s="11" customFormat="1" ht="13.5">
      <c r="B946" s="228"/>
      <c r="C946" s="229"/>
      <c r="D946" s="230" t="s">
        <v>170</v>
      </c>
      <c r="E946" s="231" t="s">
        <v>21</v>
      </c>
      <c r="F946" s="232" t="s">
        <v>996</v>
      </c>
      <c r="G946" s="229"/>
      <c r="H946" s="231" t="s">
        <v>21</v>
      </c>
      <c r="I946" s="233"/>
      <c r="J946" s="229"/>
      <c r="K946" s="229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170</v>
      </c>
      <c r="AU946" s="238" t="s">
        <v>87</v>
      </c>
      <c r="AV946" s="11" t="s">
        <v>78</v>
      </c>
      <c r="AW946" s="11" t="s">
        <v>37</v>
      </c>
      <c r="AX946" s="11" t="s">
        <v>73</v>
      </c>
      <c r="AY946" s="238" t="s">
        <v>161</v>
      </c>
    </row>
    <row r="947" spans="2:51" s="12" customFormat="1" ht="13.5">
      <c r="B947" s="239"/>
      <c r="C947" s="240"/>
      <c r="D947" s="230" t="s">
        <v>170</v>
      </c>
      <c r="E947" s="241" t="s">
        <v>21</v>
      </c>
      <c r="F947" s="242" t="s">
        <v>997</v>
      </c>
      <c r="G947" s="240"/>
      <c r="H947" s="243">
        <v>5.7</v>
      </c>
      <c r="I947" s="244"/>
      <c r="J947" s="240"/>
      <c r="K947" s="240"/>
      <c r="L947" s="245"/>
      <c r="M947" s="246"/>
      <c r="N947" s="247"/>
      <c r="O947" s="247"/>
      <c r="P947" s="247"/>
      <c r="Q947" s="247"/>
      <c r="R947" s="247"/>
      <c r="S947" s="247"/>
      <c r="T947" s="248"/>
      <c r="AT947" s="249" t="s">
        <v>170</v>
      </c>
      <c r="AU947" s="249" t="s">
        <v>87</v>
      </c>
      <c r="AV947" s="12" t="s">
        <v>87</v>
      </c>
      <c r="AW947" s="12" t="s">
        <v>37</v>
      </c>
      <c r="AX947" s="12" t="s">
        <v>73</v>
      </c>
      <c r="AY947" s="249" t="s">
        <v>161</v>
      </c>
    </row>
    <row r="948" spans="2:51" s="12" customFormat="1" ht="13.5">
      <c r="B948" s="239"/>
      <c r="C948" s="240"/>
      <c r="D948" s="230" t="s">
        <v>170</v>
      </c>
      <c r="E948" s="241" t="s">
        <v>21</v>
      </c>
      <c r="F948" s="242" t="s">
        <v>998</v>
      </c>
      <c r="G948" s="240"/>
      <c r="H948" s="243">
        <v>5.7</v>
      </c>
      <c r="I948" s="244"/>
      <c r="J948" s="240"/>
      <c r="K948" s="240"/>
      <c r="L948" s="245"/>
      <c r="M948" s="246"/>
      <c r="N948" s="247"/>
      <c r="O948" s="247"/>
      <c r="P948" s="247"/>
      <c r="Q948" s="247"/>
      <c r="R948" s="247"/>
      <c r="S948" s="247"/>
      <c r="T948" s="248"/>
      <c r="AT948" s="249" t="s">
        <v>170</v>
      </c>
      <c r="AU948" s="249" t="s">
        <v>87</v>
      </c>
      <c r="AV948" s="12" t="s">
        <v>87</v>
      </c>
      <c r="AW948" s="12" t="s">
        <v>37</v>
      </c>
      <c r="AX948" s="12" t="s">
        <v>73</v>
      </c>
      <c r="AY948" s="249" t="s">
        <v>161</v>
      </c>
    </row>
    <row r="949" spans="2:51" s="12" customFormat="1" ht="13.5">
      <c r="B949" s="239"/>
      <c r="C949" s="240"/>
      <c r="D949" s="230" t="s">
        <v>170</v>
      </c>
      <c r="E949" s="241" t="s">
        <v>21</v>
      </c>
      <c r="F949" s="242" t="s">
        <v>999</v>
      </c>
      <c r="G949" s="240"/>
      <c r="H949" s="243">
        <v>7.6</v>
      </c>
      <c r="I949" s="244"/>
      <c r="J949" s="240"/>
      <c r="K949" s="240"/>
      <c r="L949" s="245"/>
      <c r="M949" s="246"/>
      <c r="N949" s="247"/>
      <c r="O949" s="247"/>
      <c r="P949" s="247"/>
      <c r="Q949" s="247"/>
      <c r="R949" s="247"/>
      <c r="S949" s="247"/>
      <c r="T949" s="248"/>
      <c r="AT949" s="249" t="s">
        <v>170</v>
      </c>
      <c r="AU949" s="249" t="s">
        <v>87</v>
      </c>
      <c r="AV949" s="12" t="s">
        <v>87</v>
      </c>
      <c r="AW949" s="12" t="s">
        <v>37</v>
      </c>
      <c r="AX949" s="12" t="s">
        <v>73</v>
      </c>
      <c r="AY949" s="249" t="s">
        <v>161</v>
      </c>
    </row>
    <row r="950" spans="2:51" s="12" customFormat="1" ht="13.5">
      <c r="B950" s="239"/>
      <c r="C950" s="240"/>
      <c r="D950" s="230" t="s">
        <v>170</v>
      </c>
      <c r="E950" s="241" t="s">
        <v>21</v>
      </c>
      <c r="F950" s="242" t="s">
        <v>1000</v>
      </c>
      <c r="G950" s="240"/>
      <c r="H950" s="243">
        <v>5.7</v>
      </c>
      <c r="I950" s="244"/>
      <c r="J950" s="240"/>
      <c r="K950" s="240"/>
      <c r="L950" s="245"/>
      <c r="M950" s="246"/>
      <c r="N950" s="247"/>
      <c r="O950" s="247"/>
      <c r="P950" s="247"/>
      <c r="Q950" s="247"/>
      <c r="R950" s="247"/>
      <c r="S950" s="247"/>
      <c r="T950" s="248"/>
      <c r="AT950" s="249" t="s">
        <v>170</v>
      </c>
      <c r="AU950" s="249" t="s">
        <v>87</v>
      </c>
      <c r="AV950" s="12" t="s">
        <v>87</v>
      </c>
      <c r="AW950" s="12" t="s">
        <v>37</v>
      </c>
      <c r="AX950" s="12" t="s">
        <v>73</v>
      </c>
      <c r="AY950" s="249" t="s">
        <v>161</v>
      </c>
    </row>
    <row r="951" spans="2:51" s="12" customFormat="1" ht="13.5">
      <c r="B951" s="239"/>
      <c r="C951" s="240"/>
      <c r="D951" s="230" t="s">
        <v>170</v>
      </c>
      <c r="E951" s="241" t="s">
        <v>21</v>
      </c>
      <c r="F951" s="242" t="s">
        <v>1001</v>
      </c>
      <c r="G951" s="240"/>
      <c r="H951" s="243">
        <v>6.65</v>
      </c>
      <c r="I951" s="244"/>
      <c r="J951" s="240"/>
      <c r="K951" s="240"/>
      <c r="L951" s="245"/>
      <c r="M951" s="246"/>
      <c r="N951" s="247"/>
      <c r="O951" s="247"/>
      <c r="P951" s="247"/>
      <c r="Q951" s="247"/>
      <c r="R951" s="247"/>
      <c r="S951" s="247"/>
      <c r="T951" s="248"/>
      <c r="AT951" s="249" t="s">
        <v>170</v>
      </c>
      <c r="AU951" s="249" t="s">
        <v>87</v>
      </c>
      <c r="AV951" s="12" t="s">
        <v>87</v>
      </c>
      <c r="AW951" s="12" t="s">
        <v>37</v>
      </c>
      <c r="AX951" s="12" t="s">
        <v>73</v>
      </c>
      <c r="AY951" s="249" t="s">
        <v>161</v>
      </c>
    </row>
    <row r="952" spans="2:51" s="12" customFormat="1" ht="13.5">
      <c r="B952" s="239"/>
      <c r="C952" s="240"/>
      <c r="D952" s="230" t="s">
        <v>170</v>
      </c>
      <c r="E952" s="241" t="s">
        <v>21</v>
      </c>
      <c r="F952" s="242" t="s">
        <v>1002</v>
      </c>
      <c r="G952" s="240"/>
      <c r="H952" s="243">
        <v>6.65</v>
      </c>
      <c r="I952" s="244"/>
      <c r="J952" s="240"/>
      <c r="K952" s="240"/>
      <c r="L952" s="245"/>
      <c r="M952" s="246"/>
      <c r="N952" s="247"/>
      <c r="O952" s="247"/>
      <c r="P952" s="247"/>
      <c r="Q952" s="247"/>
      <c r="R952" s="247"/>
      <c r="S952" s="247"/>
      <c r="T952" s="248"/>
      <c r="AT952" s="249" t="s">
        <v>170</v>
      </c>
      <c r="AU952" s="249" t="s">
        <v>87</v>
      </c>
      <c r="AV952" s="12" t="s">
        <v>87</v>
      </c>
      <c r="AW952" s="12" t="s">
        <v>37</v>
      </c>
      <c r="AX952" s="12" t="s">
        <v>73</v>
      </c>
      <c r="AY952" s="249" t="s">
        <v>161</v>
      </c>
    </row>
    <row r="953" spans="2:51" s="12" customFormat="1" ht="13.5">
      <c r="B953" s="239"/>
      <c r="C953" s="240"/>
      <c r="D953" s="230" t="s">
        <v>170</v>
      </c>
      <c r="E953" s="241" t="s">
        <v>21</v>
      </c>
      <c r="F953" s="242" t="s">
        <v>1003</v>
      </c>
      <c r="G953" s="240"/>
      <c r="H953" s="243">
        <v>6.65</v>
      </c>
      <c r="I953" s="244"/>
      <c r="J953" s="240"/>
      <c r="K953" s="240"/>
      <c r="L953" s="245"/>
      <c r="M953" s="246"/>
      <c r="N953" s="247"/>
      <c r="O953" s="247"/>
      <c r="P953" s="247"/>
      <c r="Q953" s="247"/>
      <c r="R953" s="247"/>
      <c r="S953" s="247"/>
      <c r="T953" s="248"/>
      <c r="AT953" s="249" t="s">
        <v>170</v>
      </c>
      <c r="AU953" s="249" t="s">
        <v>87</v>
      </c>
      <c r="AV953" s="12" t="s">
        <v>87</v>
      </c>
      <c r="AW953" s="12" t="s">
        <v>37</v>
      </c>
      <c r="AX953" s="12" t="s">
        <v>73</v>
      </c>
      <c r="AY953" s="249" t="s">
        <v>161</v>
      </c>
    </row>
    <row r="954" spans="2:51" s="13" customFormat="1" ht="13.5">
      <c r="B954" s="250"/>
      <c r="C954" s="251"/>
      <c r="D954" s="230" t="s">
        <v>170</v>
      </c>
      <c r="E954" s="252" t="s">
        <v>21</v>
      </c>
      <c r="F954" s="253" t="s">
        <v>173</v>
      </c>
      <c r="G954" s="251"/>
      <c r="H954" s="254">
        <v>44.65</v>
      </c>
      <c r="I954" s="255"/>
      <c r="J954" s="251"/>
      <c r="K954" s="251"/>
      <c r="L954" s="256"/>
      <c r="M954" s="257"/>
      <c r="N954" s="258"/>
      <c r="O954" s="258"/>
      <c r="P954" s="258"/>
      <c r="Q954" s="258"/>
      <c r="R954" s="258"/>
      <c r="S954" s="258"/>
      <c r="T954" s="259"/>
      <c r="AT954" s="260" t="s">
        <v>170</v>
      </c>
      <c r="AU954" s="260" t="s">
        <v>87</v>
      </c>
      <c r="AV954" s="13" t="s">
        <v>174</v>
      </c>
      <c r="AW954" s="13" t="s">
        <v>37</v>
      </c>
      <c r="AX954" s="13" t="s">
        <v>73</v>
      </c>
      <c r="AY954" s="260" t="s">
        <v>161</v>
      </c>
    </row>
    <row r="955" spans="2:51" s="14" customFormat="1" ht="13.5">
      <c r="B955" s="261"/>
      <c r="C955" s="262"/>
      <c r="D955" s="230" t="s">
        <v>170</v>
      </c>
      <c r="E955" s="263" t="s">
        <v>21</v>
      </c>
      <c r="F955" s="264" t="s">
        <v>176</v>
      </c>
      <c r="G955" s="262"/>
      <c r="H955" s="265">
        <v>109.05</v>
      </c>
      <c r="I955" s="266"/>
      <c r="J955" s="262"/>
      <c r="K955" s="262"/>
      <c r="L955" s="267"/>
      <c r="M955" s="268"/>
      <c r="N955" s="269"/>
      <c r="O955" s="269"/>
      <c r="P955" s="269"/>
      <c r="Q955" s="269"/>
      <c r="R955" s="269"/>
      <c r="S955" s="269"/>
      <c r="T955" s="270"/>
      <c r="AT955" s="271" t="s">
        <v>170</v>
      </c>
      <c r="AU955" s="271" t="s">
        <v>87</v>
      </c>
      <c r="AV955" s="14" t="s">
        <v>168</v>
      </c>
      <c r="AW955" s="14" t="s">
        <v>37</v>
      </c>
      <c r="AX955" s="14" t="s">
        <v>78</v>
      </c>
      <c r="AY955" s="271" t="s">
        <v>161</v>
      </c>
    </row>
    <row r="956" spans="2:63" s="10" customFormat="1" ht="29.85" customHeight="1">
      <c r="B956" s="200"/>
      <c r="C956" s="201"/>
      <c r="D956" s="202" t="s">
        <v>72</v>
      </c>
      <c r="E956" s="214" t="s">
        <v>1004</v>
      </c>
      <c r="F956" s="214" t="s">
        <v>1005</v>
      </c>
      <c r="G956" s="201"/>
      <c r="H956" s="201"/>
      <c r="I956" s="204"/>
      <c r="J956" s="215">
        <f>BK956</f>
        <v>0</v>
      </c>
      <c r="K956" s="201"/>
      <c r="L956" s="206"/>
      <c r="M956" s="207"/>
      <c r="N956" s="208"/>
      <c r="O956" s="208"/>
      <c r="P956" s="209">
        <f>SUM(P957:P960)</f>
        <v>0</v>
      </c>
      <c r="Q956" s="208"/>
      <c r="R956" s="209">
        <f>SUM(R957:R960)</f>
        <v>0</v>
      </c>
      <c r="S956" s="208"/>
      <c r="T956" s="210">
        <f>SUM(T957:T960)</f>
        <v>0</v>
      </c>
      <c r="AR956" s="211" t="s">
        <v>78</v>
      </c>
      <c r="AT956" s="212" t="s">
        <v>72</v>
      </c>
      <c r="AU956" s="212" t="s">
        <v>78</v>
      </c>
      <c r="AY956" s="211" t="s">
        <v>161</v>
      </c>
      <c r="BK956" s="213">
        <f>SUM(BK957:BK960)</f>
        <v>0</v>
      </c>
    </row>
    <row r="957" spans="2:65" s="1" customFormat="1" ht="25.5" customHeight="1">
      <c r="B957" s="46"/>
      <c r="C957" s="216" t="s">
        <v>1006</v>
      </c>
      <c r="D957" s="216" t="s">
        <v>163</v>
      </c>
      <c r="E957" s="217" t="s">
        <v>1007</v>
      </c>
      <c r="F957" s="218" t="s">
        <v>1008</v>
      </c>
      <c r="G957" s="219" t="s">
        <v>554</v>
      </c>
      <c r="H957" s="220">
        <v>489.945</v>
      </c>
      <c r="I957" s="221"/>
      <c r="J957" s="222">
        <f>ROUND(I957*H957,2)</f>
        <v>0</v>
      </c>
      <c r="K957" s="218" t="s">
        <v>167</v>
      </c>
      <c r="L957" s="72"/>
      <c r="M957" s="223" t="s">
        <v>21</v>
      </c>
      <c r="N957" s="224" t="s">
        <v>44</v>
      </c>
      <c r="O957" s="47"/>
      <c r="P957" s="225">
        <f>O957*H957</f>
        <v>0</v>
      </c>
      <c r="Q957" s="225">
        <v>0</v>
      </c>
      <c r="R957" s="225">
        <f>Q957*H957</f>
        <v>0</v>
      </c>
      <c r="S957" s="225">
        <v>0</v>
      </c>
      <c r="T957" s="226">
        <f>S957*H957</f>
        <v>0</v>
      </c>
      <c r="AR957" s="24" t="s">
        <v>168</v>
      </c>
      <c r="AT957" s="24" t="s">
        <v>163</v>
      </c>
      <c r="AU957" s="24" t="s">
        <v>87</v>
      </c>
      <c r="AY957" s="24" t="s">
        <v>161</v>
      </c>
      <c r="BE957" s="227">
        <f>IF(N957="základní",J957,0)</f>
        <v>0</v>
      </c>
      <c r="BF957" s="227">
        <f>IF(N957="snížená",J957,0)</f>
        <v>0</v>
      </c>
      <c r="BG957" s="227">
        <f>IF(N957="zákl. přenesená",J957,0)</f>
        <v>0</v>
      </c>
      <c r="BH957" s="227">
        <f>IF(N957="sníž. přenesená",J957,0)</f>
        <v>0</v>
      </c>
      <c r="BI957" s="227">
        <f>IF(N957="nulová",J957,0)</f>
        <v>0</v>
      </c>
      <c r="BJ957" s="24" t="s">
        <v>78</v>
      </c>
      <c r="BK957" s="227">
        <f>ROUND(I957*H957,2)</f>
        <v>0</v>
      </c>
      <c r="BL957" s="24" t="s">
        <v>168</v>
      </c>
      <c r="BM957" s="24" t="s">
        <v>1009</v>
      </c>
    </row>
    <row r="958" spans="2:65" s="1" customFormat="1" ht="38.25" customHeight="1">
      <c r="B958" s="46"/>
      <c r="C958" s="216" t="s">
        <v>1010</v>
      </c>
      <c r="D958" s="216" t="s">
        <v>163</v>
      </c>
      <c r="E958" s="217" t="s">
        <v>1011</v>
      </c>
      <c r="F958" s="218" t="s">
        <v>1012</v>
      </c>
      <c r="G958" s="219" t="s">
        <v>554</v>
      </c>
      <c r="H958" s="220">
        <v>489.945</v>
      </c>
      <c r="I958" s="221"/>
      <c r="J958" s="222">
        <f>ROUND(I958*H958,2)</f>
        <v>0</v>
      </c>
      <c r="K958" s="218" t="s">
        <v>167</v>
      </c>
      <c r="L958" s="72"/>
      <c r="M958" s="223" t="s">
        <v>21</v>
      </c>
      <c r="N958" s="224" t="s">
        <v>44</v>
      </c>
      <c r="O958" s="47"/>
      <c r="P958" s="225">
        <f>O958*H958</f>
        <v>0</v>
      </c>
      <c r="Q958" s="225">
        <v>0</v>
      </c>
      <c r="R958" s="225">
        <f>Q958*H958</f>
        <v>0</v>
      </c>
      <c r="S958" s="225">
        <v>0</v>
      </c>
      <c r="T958" s="226">
        <f>S958*H958</f>
        <v>0</v>
      </c>
      <c r="AR958" s="24" t="s">
        <v>168</v>
      </c>
      <c r="AT958" s="24" t="s">
        <v>163</v>
      </c>
      <c r="AU958" s="24" t="s">
        <v>87</v>
      </c>
      <c r="AY958" s="24" t="s">
        <v>161</v>
      </c>
      <c r="BE958" s="227">
        <f>IF(N958="základní",J958,0)</f>
        <v>0</v>
      </c>
      <c r="BF958" s="227">
        <f>IF(N958="snížená",J958,0)</f>
        <v>0</v>
      </c>
      <c r="BG958" s="227">
        <f>IF(N958="zákl. přenesená",J958,0)</f>
        <v>0</v>
      </c>
      <c r="BH958" s="227">
        <f>IF(N958="sníž. přenesená",J958,0)</f>
        <v>0</v>
      </c>
      <c r="BI958" s="227">
        <f>IF(N958="nulová",J958,0)</f>
        <v>0</v>
      </c>
      <c r="BJ958" s="24" t="s">
        <v>78</v>
      </c>
      <c r="BK958" s="227">
        <f>ROUND(I958*H958,2)</f>
        <v>0</v>
      </c>
      <c r="BL958" s="24" t="s">
        <v>168</v>
      </c>
      <c r="BM958" s="24" t="s">
        <v>1013</v>
      </c>
    </row>
    <row r="959" spans="2:65" s="1" customFormat="1" ht="51" customHeight="1">
      <c r="B959" s="46"/>
      <c r="C959" s="216" t="s">
        <v>1014</v>
      </c>
      <c r="D959" s="216" t="s">
        <v>163</v>
      </c>
      <c r="E959" s="217" t="s">
        <v>1015</v>
      </c>
      <c r="F959" s="218" t="s">
        <v>1016</v>
      </c>
      <c r="G959" s="219" t="s">
        <v>554</v>
      </c>
      <c r="H959" s="220">
        <v>23517.36</v>
      </c>
      <c r="I959" s="221"/>
      <c r="J959" s="222">
        <f>ROUND(I959*H959,2)</f>
        <v>0</v>
      </c>
      <c r="K959" s="218" t="s">
        <v>167</v>
      </c>
      <c r="L959" s="72"/>
      <c r="M959" s="223" t="s">
        <v>21</v>
      </c>
      <c r="N959" s="224" t="s">
        <v>44</v>
      </c>
      <c r="O959" s="47"/>
      <c r="P959" s="225">
        <f>O959*H959</f>
        <v>0</v>
      </c>
      <c r="Q959" s="225">
        <v>0</v>
      </c>
      <c r="R959" s="225">
        <f>Q959*H959</f>
        <v>0</v>
      </c>
      <c r="S959" s="225">
        <v>0</v>
      </c>
      <c r="T959" s="226">
        <f>S959*H959</f>
        <v>0</v>
      </c>
      <c r="AR959" s="24" t="s">
        <v>168</v>
      </c>
      <c r="AT959" s="24" t="s">
        <v>163</v>
      </c>
      <c r="AU959" s="24" t="s">
        <v>87</v>
      </c>
      <c r="AY959" s="24" t="s">
        <v>161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24" t="s">
        <v>78</v>
      </c>
      <c r="BK959" s="227">
        <f>ROUND(I959*H959,2)</f>
        <v>0</v>
      </c>
      <c r="BL959" s="24" t="s">
        <v>168</v>
      </c>
      <c r="BM959" s="24" t="s">
        <v>1017</v>
      </c>
    </row>
    <row r="960" spans="2:51" s="12" customFormat="1" ht="13.5">
      <c r="B960" s="239"/>
      <c r="C960" s="240"/>
      <c r="D960" s="230" t="s">
        <v>170</v>
      </c>
      <c r="E960" s="240"/>
      <c r="F960" s="242" t="s">
        <v>1018</v>
      </c>
      <c r="G960" s="240"/>
      <c r="H960" s="243">
        <v>23517.36</v>
      </c>
      <c r="I960" s="244"/>
      <c r="J960" s="240"/>
      <c r="K960" s="240"/>
      <c r="L960" s="245"/>
      <c r="M960" s="246"/>
      <c r="N960" s="247"/>
      <c r="O960" s="247"/>
      <c r="P960" s="247"/>
      <c r="Q960" s="247"/>
      <c r="R960" s="247"/>
      <c r="S960" s="247"/>
      <c r="T960" s="248"/>
      <c r="AT960" s="249" t="s">
        <v>170</v>
      </c>
      <c r="AU960" s="249" t="s">
        <v>87</v>
      </c>
      <c r="AV960" s="12" t="s">
        <v>87</v>
      </c>
      <c r="AW960" s="12" t="s">
        <v>6</v>
      </c>
      <c r="AX960" s="12" t="s">
        <v>78</v>
      </c>
      <c r="AY960" s="249" t="s">
        <v>161</v>
      </c>
    </row>
    <row r="961" spans="2:63" s="10" customFormat="1" ht="29.85" customHeight="1">
      <c r="B961" s="200"/>
      <c r="C961" s="201"/>
      <c r="D961" s="202" t="s">
        <v>72</v>
      </c>
      <c r="E961" s="214" t="s">
        <v>1019</v>
      </c>
      <c r="F961" s="214" t="s">
        <v>1020</v>
      </c>
      <c r="G961" s="201"/>
      <c r="H961" s="201"/>
      <c r="I961" s="204"/>
      <c r="J961" s="215">
        <f>BK961</f>
        <v>0</v>
      </c>
      <c r="K961" s="201"/>
      <c r="L961" s="206"/>
      <c r="M961" s="207"/>
      <c r="N961" s="208"/>
      <c r="O961" s="208"/>
      <c r="P961" s="209">
        <f>P962</f>
        <v>0</v>
      </c>
      <c r="Q961" s="208"/>
      <c r="R961" s="209">
        <f>R962</f>
        <v>0</v>
      </c>
      <c r="S961" s="208"/>
      <c r="T961" s="210">
        <f>T962</f>
        <v>0</v>
      </c>
      <c r="AR961" s="211" t="s">
        <v>78</v>
      </c>
      <c r="AT961" s="212" t="s">
        <v>72</v>
      </c>
      <c r="AU961" s="212" t="s">
        <v>78</v>
      </c>
      <c r="AY961" s="211" t="s">
        <v>161</v>
      </c>
      <c r="BK961" s="213">
        <f>BK962</f>
        <v>0</v>
      </c>
    </row>
    <row r="962" spans="2:65" s="1" customFormat="1" ht="25.5" customHeight="1">
      <c r="B962" s="46"/>
      <c r="C962" s="216" t="s">
        <v>1021</v>
      </c>
      <c r="D962" s="216" t="s">
        <v>163</v>
      </c>
      <c r="E962" s="217" t="s">
        <v>1022</v>
      </c>
      <c r="F962" s="218" t="s">
        <v>1023</v>
      </c>
      <c r="G962" s="219" t="s">
        <v>554</v>
      </c>
      <c r="H962" s="220">
        <v>10170.59</v>
      </c>
      <c r="I962" s="221"/>
      <c r="J962" s="222">
        <f>ROUND(I962*H962,2)</f>
        <v>0</v>
      </c>
      <c r="K962" s="218" t="s">
        <v>180</v>
      </c>
      <c r="L962" s="72"/>
      <c r="M962" s="223" t="s">
        <v>21</v>
      </c>
      <c r="N962" s="224" t="s">
        <v>44</v>
      </c>
      <c r="O962" s="47"/>
      <c r="P962" s="225">
        <f>O962*H962</f>
        <v>0</v>
      </c>
      <c r="Q962" s="225">
        <v>0</v>
      </c>
      <c r="R962" s="225">
        <f>Q962*H962</f>
        <v>0</v>
      </c>
      <c r="S962" s="225">
        <v>0</v>
      </c>
      <c r="T962" s="226">
        <f>S962*H962</f>
        <v>0</v>
      </c>
      <c r="AR962" s="24" t="s">
        <v>168</v>
      </c>
      <c r="AT962" s="24" t="s">
        <v>163</v>
      </c>
      <c r="AU962" s="24" t="s">
        <v>87</v>
      </c>
      <c r="AY962" s="24" t="s">
        <v>161</v>
      </c>
      <c r="BE962" s="227">
        <f>IF(N962="základní",J962,0)</f>
        <v>0</v>
      </c>
      <c r="BF962" s="227">
        <f>IF(N962="snížená",J962,0)</f>
        <v>0</v>
      </c>
      <c r="BG962" s="227">
        <f>IF(N962="zákl. přenesená",J962,0)</f>
        <v>0</v>
      </c>
      <c r="BH962" s="227">
        <f>IF(N962="sníž. přenesená",J962,0)</f>
        <v>0</v>
      </c>
      <c r="BI962" s="227">
        <f>IF(N962="nulová",J962,0)</f>
        <v>0</v>
      </c>
      <c r="BJ962" s="24" t="s">
        <v>78</v>
      </c>
      <c r="BK962" s="227">
        <f>ROUND(I962*H962,2)</f>
        <v>0</v>
      </c>
      <c r="BL962" s="24" t="s">
        <v>168</v>
      </c>
      <c r="BM962" s="24" t="s">
        <v>1024</v>
      </c>
    </row>
    <row r="963" spans="2:63" s="10" customFormat="1" ht="37.4" customHeight="1">
      <c r="B963" s="200"/>
      <c r="C963" s="201"/>
      <c r="D963" s="202" t="s">
        <v>72</v>
      </c>
      <c r="E963" s="203" t="s">
        <v>1025</v>
      </c>
      <c r="F963" s="203" t="s">
        <v>1025</v>
      </c>
      <c r="G963" s="201"/>
      <c r="H963" s="201"/>
      <c r="I963" s="204"/>
      <c r="J963" s="205">
        <f>BK963</f>
        <v>0</v>
      </c>
      <c r="K963" s="201"/>
      <c r="L963" s="206"/>
      <c r="M963" s="207"/>
      <c r="N963" s="208"/>
      <c r="O963" s="208"/>
      <c r="P963" s="209">
        <f>P964</f>
        <v>0</v>
      </c>
      <c r="Q963" s="208"/>
      <c r="R963" s="209">
        <f>R964</f>
        <v>0</v>
      </c>
      <c r="S963" s="208"/>
      <c r="T963" s="210">
        <f>T964</f>
        <v>0</v>
      </c>
      <c r="AR963" s="211" t="s">
        <v>168</v>
      </c>
      <c r="AT963" s="212" t="s">
        <v>72</v>
      </c>
      <c r="AU963" s="212" t="s">
        <v>73</v>
      </c>
      <c r="AY963" s="211" t="s">
        <v>161</v>
      </c>
      <c r="BK963" s="213">
        <f>BK964</f>
        <v>0</v>
      </c>
    </row>
    <row r="964" spans="2:63" s="10" customFormat="1" ht="19.9" customHeight="1">
      <c r="B964" s="200"/>
      <c r="C964" s="201"/>
      <c r="D964" s="202" t="s">
        <v>72</v>
      </c>
      <c r="E964" s="214" t="s">
        <v>1026</v>
      </c>
      <c r="F964" s="214" t="s">
        <v>1027</v>
      </c>
      <c r="G964" s="201"/>
      <c r="H964" s="201"/>
      <c r="I964" s="204"/>
      <c r="J964" s="215">
        <f>BK964</f>
        <v>0</v>
      </c>
      <c r="K964" s="201"/>
      <c r="L964" s="206"/>
      <c r="M964" s="207"/>
      <c r="N964" s="208"/>
      <c r="O964" s="208"/>
      <c r="P964" s="209">
        <f>SUM(P965:P1031)</f>
        <v>0</v>
      </c>
      <c r="Q964" s="208"/>
      <c r="R964" s="209">
        <f>SUM(R965:R1031)</f>
        <v>0</v>
      </c>
      <c r="S964" s="208"/>
      <c r="T964" s="210">
        <f>SUM(T965:T1031)</f>
        <v>0</v>
      </c>
      <c r="AR964" s="211" t="s">
        <v>168</v>
      </c>
      <c r="AT964" s="212" t="s">
        <v>72</v>
      </c>
      <c r="AU964" s="212" t="s">
        <v>78</v>
      </c>
      <c r="AY964" s="211" t="s">
        <v>161</v>
      </c>
      <c r="BK964" s="213">
        <f>SUM(BK965:BK1031)</f>
        <v>0</v>
      </c>
    </row>
    <row r="965" spans="2:65" s="1" customFormat="1" ht="16.5" customHeight="1">
      <c r="B965" s="46"/>
      <c r="C965" s="216" t="s">
        <v>1028</v>
      </c>
      <c r="D965" s="216" t="s">
        <v>163</v>
      </c>
      <c r="E965" s="217" t="s">
        <v>1029</v>
      </c>
      <c r="F965" s="218" t="s">
        <v>1030</v>
      </c>
      <c r="G965" s="219" t="s">
        <v>1031</v>
      </c>
      <c r="H965" s="220">
        <v>1</v>
      </c>
      <c r="I965" s="221"/>
      <c r="J965" s="222">
        <f>ROUND(I965*H965,2)</f>
        <v>0</v>
      </c>
      <c r="K965" s="218" t="s">
        <v>21</v>
      </c>
      <c r="L965" s="72"/>
      <c r="M965" s="223" t="s">
        <v>21</v>
      </c>
      <c r="N965" s="224" t="s">
        <v>44</v>
      </c>
      <c r="O965" s="47"/>
      <c r="P965" s="225">
        <f>O965*H965</f>
        <v>0</v>
      </c>
      <c r="Q965" s="225">
        <v>0</v>
      </c>
      <c r="R965" s="225">
        <f>Q965*H965</f>
        <v>0</v>
      </c>
      <c r="S965" s="225">
        <v>0</v>
      </c>
      <c r="T965" s="226">
        <f>S965*H965</f>
        <v>0</v>
      </c>
      <c r="AR965" s="24" t="s">
        <v>168</v>
      </c>
      <c r="AT965" s="24" t="s">
        <v>163</v>
      </c>
      <c r="AU965" s="24" t="s">
        <v>87</v>
      </c>
      <c r="AY965" s="24" t="s">
        <v>161</v>
      </c>
      <c r="BE965" s="227">
        <f>IF(N965="základní",J965,0)</f>
        <v>0</v>
      </c>
      <c r="BF965" s="227">
        <f>IF(N965="snížená",J965,0)</f>
        <v>0</v>
      </c>
      <c r="BG965" s="227">
        <f>IF(N965="zákl. přenesená",J965,0)</f>
        <v>0</v>
      </c>
      <c r="BH965" s="227">
        <f>IF(N965="sníž. přenesená",J965,0)</f>
        <v>0</v>
      </c>
      <c r="BI965" s="227">
        <f>IF(N965="nulová",J965,0)</f>
        <v>0</v>
      </c>
      <c r="BJ965" s="24" t="s">
        <v>78</v>
      </c>
      <c r="BK965" s="227">
        <f>ROUND(I965*H965,2)</f>
        <v>0</v>
      </c>
      <c r="BL965" s="24" t="s">
        <v>168</v>
      </c>
      <c r="BM965" s="24" t="s">
        <v>1032</v>
      </c>
    </row>
    <row r="966" spans="2:47" s="1" customFormat="1" ht="13.5">
      <c r="B966" s="46"/>
      <c r="C966" s="74"/>
      <c r="D966" s="230" t="s">
        <v>522</v>
      </c>
      <c r="E966" s="74"/>
      <c r="F966" s="272" t="s">
        <v>1033</v>
      </c>
      <c r="G966" s="74"/>
      <c r="H966" s="74"/>
      <c r="I966" s="187"/>
      <c r="J966" s="74"/>
      <c r="K966" s="74"/>
      <c r="L966" s="72"/>
      <c r="M966" s="273"/>
      <c r="N966" s="47"/>
      <c r="O966" s="47"/>
      <c r="P966" s="47"/>
      <c r="Q966" s="47"/>
      <c r="R966" s="47"/>
      <c r="S966" s="47"/>
      <c r="T966" s="95"/>
      <c r="AT966" s="24" t="s">
        <v>522</v>
      </c>
      <c r="AU966" s="24" t="s">
        <v>87</v>
      </c>
    </row>
    <row r="967" spans="2:51" s="11" customFormat="1" ht="13.5">
      <c r="B967" s="228"/>
      <c r="C967" s="229"/>
      <c r="D967" s="230" t="s">
        <v>170</v>
      </c>
      <c r="E967" s="231" t="s">
        <v>21</v>
      </c>
      <c r="F967" s="232" t="s">
        <v>1034</v>
      </c>
      <c r="G967" s="229"/>
      <c r="H967" s="231" t="s">
        <v>21</v>
      </c>
      <c r="I967" s="233"/>
      <c r="J967" s="229"/>
      <c r="K967" s="229"/>
      <c r="L967" s="234"/>
      <c r="M967" s="235"/>
      <c r="N967" s="236"/>
      <c r="O967" s="236"/>
      <c r="P967" s="236"/>
      <c r="Q967" s="236"/>
      <c r="R967" s="236"/>
      <c r="S967" s="236"/>
      <c r="T967" s="237"/>
      <c r="AT967" s="238" t="s">
        <v>170</v>
      </c>
      <c r="AU967" s="238" t="s">
        <v>87</v>
      </c>
      <c r="AV967" s="11" t="s">
        <v>78</v>
      </c>
      <c r="AW967" s="11" t="s">
        <v>37</v>
      </c>
      <c r="AX967" s="11" t="s">
        <v>73</v>
      </c>
      <c r="AY967" s="238" t="s">
        <v>161</v>
      </c>
    </row>
    <row r="968" spans="2:51" s="12" customFormat="1" ht="13.5">
      <c r="B968" s="239"/>
      <c r="C968" s="240"/>
      <c r="D968" s="230" t="s">
        <v>170</v>
      </c>
      <c r="E968" s="241" t="s">
        <v>21</v>
      </c>
      <c r="F968" s="242" t="s">
        <v>78</v>
      </c>
      <c r="G968" s="240"/>
      <c r="H968" s="243">
        <v>1</v>
      </c>
      <c r="I968" s="244"/>
      <c r="J968" s="240"/>
      <c r="K968" s="240"/>
      <c r="L968" s="245"/>
      <c r="M968" s="246"/>
      <c r="N968" s="247"/>
      <c r="O968" s="247"/>
      <c r="P968" s="247"/>
      <c r="Q968" s="247"/>
      <c r="R968" s="247"/>
      <c r="S968" s="247"/>
      <c r="T968" s="248"/>
      <c r="AT968" s="249" t="s">
        <v>170</v>
      </c>
      <c r="AU968" s="249" t="s">
        <v>87</v>
      </c>
      <c r="AV968" s="12" t="s">
        <v>87</v>
      </c>
      <c r="AW968" s="12" t="s">
        <v>37</v>
      </c>
      <c r="AX968" s="12" t="s">
        <v>73</v>
      </c>
      <c r="AY968" s="249" t="s">
        <v>161</v>
      </c>
    </row>
    <row r="969" spans="2:51" s="14" customFormat="1" ht="13.5">
      <c r="B969" s="261"/>
      <c r="C969" s="262"/>
      <c r="D969" s="230" t="s">
        <v>170</v>
      </c>
      <c r="E969" s="263" t="s">
        <v>21</v>
      </c>
      <c r="F969" s="264" t="s">
        <v>176</v>
      </c>
      <c r="G969" s="262"/>
      <c r="H969" s="265">
        <v>1</v>
      </c>
      <c r="I969" s="266"/>
      <c r="J969" s="262"/>
      <c r="K969" s="262"/>
      <c r="L969" s="267"/>
      <c r="M969" s="268"/>
      <c r="N969" s="269"/>
      <c r="O969" s="269"/>
      <c r="P969" s="269"/>
      <c r="Q969" s="269"/>
      <c r="R969" s="269"/>
      <c r="S969" s="269"/>
      <c r="T969" s="270"/>
      <c r="AT969" s="271" t="s">
        <v>170</v>
      </c>
      <c r="AU969" s="271" t="s">
        <v>87</v>
      </c>
      <c r="AV969" s="14" t="s">
        <v>168</v>
      </c>
      <c r="AW969" s="14" t="s">
        <v>37</v>
      </c>
      <c r="AX969" s="14" t="s">
        <v>78</v>
      </c>
      <c r="AY969" s="271" t="s">
        <v>161</v>
      </c>
    </row>
    <row r="970" spans="2:65" s="1" customFormat="1" ht="16.5" customHeight="1">
      <c r="B970" s="46"/>
      <c r="C970" s="216" t="s">
        <v>1035</v>
      </c>
      <c r="D970" s="216" t="s">
        <v>163</v>
      </c>
      <c r="E970" s="217" t="s">
        <v>1036</v>
      </c>
      <c r="F970" s="218" t="s">
        <v>1037</v>
      </c>
      <c r="G970" s="219" t="s">
        <v>1031</v>
      </c>
      <c r="H970" s="220">
        <v>1</v>
      </c>
      <c r="I970" s="221"/>
      <c r="J970" s="222">
        <f>ROUND(I970*H970,2)</f>
        <v>0</v>
      </c>
      <c r="K970" s="218" t="s">
        <v>21</v>
      </c>
      <c r="L970" s="72"/>
      <c r="M970" s="223" t="s">
        <v>21</v>
      </c>
      <c r="N970" s="224" t="s">
        <v>44</v>
      </c>
      <c r="O970" s="47"/>
      <c r="P970" s="225">
        <f>O970*H970</f>
        <v>0</v>
      </c>
      <c r="Q970" s="225">
        <v>0</v>
      </c>
      <c r="R970" s="225">
        <f>Q970*H970</f>
        <v>0</v>
      </c>
      <c r="S970" s="225">
        <v>0</v>
      </c>
      <c r="T970" s="226">
        <f>S970*H970</f>
        <v>0</v>
      </c>
      <c r="AR970" s="24" t="s">
        <v>168</v>
      </c>
      <c r="AT970" s="24" t="s">
        <v>163</v>
      </c>
      <c r="AU970" s="24" t="s">
        <v>87</v>
      </c>
      <c r="AY970" s="24" t="s">
        <v>161</v>
      </c>
      <c r="BE970" s="227">
        <f>IF(N970="základní",J970,0)</f>
        <v>0</v>
      </c>
      <c r="BF970" s="227">
        <f>IF(N970="snížená",J970,0)</f>
        <v>0</v>
      </c>
      <c r="BG970" s="227">
        <f>IF(N970="zákl. přenesená",J970,0)</f>
        <v>0</v>
      </c>
      <c r="BH970" s="227">
        <f>IF(N970="sníž. přenesená",J970,0)</f>
        <v>0</v>
      </c>
      <c r="BI970" s="227">
        <f>IF(N970="nulová",J970,0)</f>
        <v>0</v>
      </c>
      <c r="BJ970" s="24" t="s">
        <v>78</v>
      </c>
      <c r="BK970" s="227">
        <f>ROUND(I970*H970,2)</f>
        <v>0</v>
      </c>
      <c r="BL970" s="24" t="s">
        <v>168</v>
      </c>
      <c r="BM970" s="24" t="s">
        <v>1038</v>
      </c>
    </row>
    <row r="971" spans="2:47" s="1" customFormat="1" ht="13.5">
      <c r="B971" s="46"/>
      <c r="C971" s="74"/>
      <c r="D971" s="230" t="s">
        <v>522</v>
      </c>
      <c r="E971" s="74"/>
      <c r="F971" s="272" t="s">
        <v>1039</v>
      </c>
      <c r="G971" s="74"/>
      <c r="H971" s="74"/>
      <c r="I971" s="187"/>
      <c r="J971" s="74"/>
      <c r="K971" s="74"/>
      <c r="L971" s="72"/>
      <c r="M971" s="273"/>
      <c r="N971" s="47"/>
      <c r="O971" s="47"/>
      <c r="P971" s="47"/>
      <c r="Q971" s="47"/>
      <c r="R971" s="47"/>
      <c r="S971" s="47"/>
      <c r="T971" s="95"/>
      <c r="AT971" s="24" t="s">
        <v>522</v>
      </c>
      <c r="AU971" s="24" t="s">
        <v>87</v>
      </c>
    </row>
    <row r="972" spans="2:51" s="11" customFormat="1" ht="13.5">
      <c r="B972" s="228"/>
      <c r="C972" s="229"/>
      <c r="D972" s="230" t="s">
        <v>170</v>
      </c>
      <c r="E972" s="231" t="s">
        <v>21</v>
      </c>
      <c r="F972" s="232" t="s">
        <v>1040</v>
      </c>
      <c r="G972" s="229"/>
      <c r="H972" s="231" t="s">
        <v>21</v>
      </c>
      <c r="I972" s="233"/>
      <c r="J972" s="229"/>
      <c r="K972" s="229"/>
      <c r="L972" s="234"/>
      <c r="M972" s="235"/>
      <c r="N972" s="236"/>
      <c r="O972" s="236"/>
      <c r="P972" s="236"/>
      <c r="Q972" s="236"/>
      <c r="R972" s="236"/>
      <c r="S972" s="236"/>
      <c r="T972" s="237"/>
      <c r="AT972" s="238" t="s">
        <v>170</v>
      </c>
      <c r="AU972" s="238" t="s">
        <v>87</v>
      </c>
      <c r="AV972" s="11" t="s">
        <v>78</v>
      </c>
      <c r="AW972" s="11" t="s">
        <v>37</v>
      </c>
      <c r="AX972" s="11" t="s">
        <v>73</v>
      </c>
      <c r="AY972" s="238" t="s">
        <v>161</v>
      </c>
    </row>
    <row r="973" spans="2:51" s="12" customFormat="1" ht="13.5">
      <c r="B973" s="239"/>
      <c r="C973" s="240"/>
      <c r="D973" s="230" t="s">
        <v>170</v>
      </c>
      <c r="E973" s="241" t="s">
        <v>21</v>
      </c>
      <c r="F973" s="242" t="s">
        <v>78</v>
      </c>
      <c r="G973" s="240"/>
      <c r="H973" s="243">
        <v>1</v>
      </c>
      <c r="I973" s="244"/>
      <c r="J973" s="240"/>
      <c r="K973" s="240"/>
      <c r="L973" s="245"/>
      <c r="M973" s="246"/>
      <c r="N973" s="247"/>
      <c r="O973" s="247"/>
      <c r="P973" s="247"/>
      <c r="Q973" s="247"/>
      <c r="R973" s="247"/>
      <c r="S973" s="247"/>
      <c r="T973" s="248"/>
      <c r="AT973" s="249" t="s">
        <v>170</v>
      </c>
      <c r="AU973" s="249" t="s">
        <v>87</v>
      </c>
      <c r="AV973" s="12" t="s">
        <v>87</v>
      </c>
      <c r="AW973" s="12" t="s">
        <v>37</v>
      </c>
      <c r="AX973" s="12" t="s">
        <v>73</v>
      </c>
      <c r="AY973" s="249" t="s">
        <v>161</v>
      </c>
    </row>
    <row r="974" spans="2:51" s="14" customFormat="1" ht="13.5">
      <c r="B974" s="261"/>
      <c r="C974" s="262"/>
      <c r="D974" s="230" t="s">
        <v>170</v>
      </c>
      <c r="E974" s="263" t="s">
        <v>21</v>
      </c>
      <c r="F974" s="264" t="s">
        <v>176</v>
      </c>
      <c r="G974" s="262"/>
      <c r="H974" s="265">
        <v>1</v>
      </c>
      <c r="I974" s="266"/>
      <c r="J974" s="262"/>
      <c r="K974" s="262"/>
      <c r="L974" s="267"/>
      <c r="M974" s="268"/>
      <c r="N974" s="269"/>
      <c r="O974" s="269"/>
      <c r="P974" s="269"/>
      <c r="Q974" s="269"/>
      <c r="R974" s="269"/>
      <c r="S974" s="269"/>
      <c r="T974" s="270"/>
      <c r="AT974" s="271" t="s">
        <v>170</v>
      </c>
      <c r="AU974" s="271" t="s">
        <v>87</v>
      </c>
      <c r="AV974" s="14" t="s">
        <v>168</v>
      </c>
      <c r="AW974" s="14" t="s">
        <v>37</v>
      </c>
      <c r="AX974" s="14" t="s">
        <v>78</v>
      </c>
      <c r="AY974" s="271" t="s">
        <v>161</v>
      </c>
    </row>
    <row r="975" spans="2:65" s="1" customFormat="1" ht="16.5" customHeight="1">
      <c r="B975" s="46"/>
      <c r="C975" s="216" t="s">
        <v>1041</v>
      </c>
      <c r="D975" s="216" t="s">
        <v>163</v>
      </c>
      <c r="E975" s="217" t="s">
        <v>1042</v>
      </c>
      <c r="F975" s="218" t="s">
        <v>1043</v>
      </c>
      <c r="G975" s="219" t="s">
        <v>1031</v>
      </c>
      <c r="H975" s="220">
        <v>1</v>
      </c>
      <c r="I975" s="221"/>
      <c r="J975" s="222">
        <f>ROUND(I975*H975,2)</f>
        <v>0</v>
      </c>
      <c r="K975" s="218" t="s">
        <v>21</v>
      </c>
      <c r="L975" s="72"/>
      <c r="M975" s="223" t="s">
        <v>21</v>
      </c>
      <c r="N975" s="224" t="s">
        <v>44</v>
      </c>
      <c r="O975" s="47"/>
      <c r="P975" s="225">
        <f>O975*H975</f>
        <v>0</v>
      </c>
      <c r="Q975" s="225">
        <v>0</v>
      </c>
      <c r="R975" s="225">
        <f>Q975*H975</f>
        <v>0</v>
      </c>
      <c r="S975" s="225">
        <v>0</v>
      </c>
      <c r="T975" s="226">
        <f>S975*H975</f>
        <v>0</v>
      </c>
      <c r="AR975" s="24" t="s">
        <v>168</v>
      </c>
      <c r="AT975" s="24" t="s">
        <v>163</v>
      </c>
      <c r="AU975" s="24" t="s">
        <v>87</v>
      </c>
      <c r="AY975" s="24" t="s">
        <v>161</v>
      </c>
      <c r="BE975" s="227">
        <f>IF(N975="základní",J975,0)</f>
        <v>0</v>
      </c>
      <c r="BF975" s="227">
        <f>IF(N975="snížená",J975,0)</f>
        <v>0</v>
      </c>
      <c r="BG975" s="227">
        <f>IF(N975="zákl. přenesená",J975,0)</f>
        <v>0</v>
      </c>
      <c r="BH975" s="227">
        <f>IF(N975="sníž. přenesená",J975,0)</f>
        <v>0</v>
      </c>
      <c r="BI975" s="227">
        <f>IF(N975="nulová",J975,0)</f>
        <v>0</v>
      </c>
      <c r="BJ975" s="24" t="s">
        <v>78</v>
      </c>
      <c r="BK975" s="227">
        <f>ROUND(I975*H975,2)</f>
        <v>0</v>
      </c>
      <c r="BL975" s="24" t="s">
        <v>168</v>
      </c>
      <c r="BM975" s="24" t="s">
        <v>1044</v>
      </c>
    </row>
    <row r="976" spans="2:47" s="1" customFormat="1" ht="13.5">
      <c r="B976" s="46"/>
      <c r="C976" s="74"/>
      <c r="D976" s="230" t="s">
        <v>522</v>
      </c>
      <c r="E976" s="74"/>
      <c r="F976" s="272" t="s">
        <v>1045</v>
      </c>
      <c r="G976" s="74"/>
      <c r="H976" s="74"/>
      <c r="I976" s="187"/>
      <c r="J976" s="74"/>
      <c r="K976" s="74"/>
      <c r="L976" s="72"/>
      <c r="M976" s="273"/>
      <c r="N976" s="47"/>
      <c r="O976" s="47"/>
      <c r="P976" s="47"/>
      <c r="Q976" s="47"/>
      <c r="R976" s="47"/>
      <c r="S976" s="47"/>
      <c r="T976" s="95"/>
      <c r="AT976" s="24" t="s">
        <v>522</v>
      </c>
      <c r="AU976" s="24" t="s">
        <v>87</v>
      </c>
    </row>
    <row r="977" spans="2:51" s="11" customFormat="1" ht="13.5">
      <c r="B977" s="228"/>
      <c r="C977" s="229"/>
      <c r="D977" s="230" t="s">
        <v>170</v>
      </c>
      <c r="E977" s="231" t="s">
        <v>21</v>
      </c>
      <c r="F977" s="232" t="s">
        <v>1046</v>
      </c>
      <c r="G977" s="229"/>
      <c r="H977" s="231" t="s">
        <v>21</v>
      </c>
      <c r="I977" s="233"/>
      <c r="J977" s="229"/>
      <c r="K977" s="229"/>
      <c r="L977" s="234"/>
      <c r="M977" s="235"/>
      <c r="N977" s="236"/>
      <c r="O977" s="236"/>
      <c r="P977" s="236"/>
      <c r="Q977" s="236"/>
      <c r="R977" s="236"/>
      <c r="S977" s="236"/>
      <c r="T977" s="237"/>
      <c r="AT977" s="238" t="s">
        <v>170</v>
      </c>
      <c r="AU977" s="238" t="s">
        <v>87</v>
      </c>
      <c r="AV977" s="11" t="s">
        <v>78</v>
      </c>
      <c r="AW977" s="11" t="s">
        <v>37</v>
      </c>
      <c r="AX977" s="11" t="s">
        <v>73</v>
      </c>
      <c r="AY977" s="238" t="s">
        <v>161</v>
      </c>
    </row>
    <row r="978" spans="2:51" s="12" customFormat="1" ht="13.5">
      <c r="B978" s="239"/>
      <c r="C978" s="240"/>
      <c r="D978" s="230" t="s">
        <v>170</v>
      </c>
      <c r="E978" s="241" t="s">
        <v>21</v>
      </c>
      <c r="F978" s="242" t="s">
        <v>78</v>
      </c>
      <c r="G978" s="240"/>
      <c r="H978" s="243">
        <v>1</v>
      </c>
      <c r="I978" s="244"/>
      <c r="J978" s="240"/>
      <c r="K978" s="240"/>
      <c r="L978" s="245"/>
      <c r="M978" s="246"/>
      <c r="N978" s="247"/>
      <c r="O978" s="247"/>
      <c r="P978" s="247"/>
      <c r="Q978" s="247"/>
      <c r="R978" s="247"/>
      <c r="S978" s="247"/>
      <c r="T978" s="248"/>
      <c r="AT978" s="249" t="s">
        <v>170</v>
      </c>
      <c r="AU978" s="249" t="s">
        <v>87</v>
      </c>
      <c r="AV978" s="12" t="s">
        <v>87</v>
      </c>
      <c r="AW978" s="12" t="s">
        <v>37</v>
      </c>
      <c r="AX978" s="12" t="s">
        <v>73</v>
      </c>
      <c r="AY978" s="249" t="s">
        <v>161</v>
      </c>
    </row>
    <row r="979" spans="2:51" s="14" customFormat="1" ht="13.5">
      <c r="B979" s="261"/>
      <c r="C979" s="262"/>
      <c r="D979" s="230" t="s">
        <v>170</v>
      </c>
      <c r="E979" s="263" t="s">
        <v>21</v>
      </c>
      <c r="F979" s="264" t="s">
        <v>176</v>
      </c>
      <c r="G979" s="262"/>
      <c r="H979" s="265">
        <v>1</v>
      </c>
      <c r="I979" s="266"/>
      <c r="J979" s="262"/>
      <c r="K979" s="262"/>
      <c r="L979" s="267"/>
      <c r="M979" s="268"/>
      <c r="N979" s="269"/>
      <c r="O979" s="269"/>
      <c r="P979" s="269"/>
      <c r="Q979" s="269"/>
      <c r="R979" s="269"/>
      <c r="S979" s="269"/>
      <c r="T979" s="270"/>
      <c r="AT979" s="271" t="s">
        <v>170</v>
      </c>
      <c r="AU979" s="271" t="s">
        <v>87</v>
      </c>
      <c r="AV979" s="14" t="s">
        <v>168</v>
      </c>
      <c r="AW979" s="14" t="s">
        <v>37</v>
      </c>
      <c r="AX979" s="14" t="s">
        <v>78</v>
      </c>
      <c r="AY979" s="271" t="s">
        <v>161</v>
      </c>
    </row>
    <row r="980" spans="2:65" s="1" customFormat="1" ht="16.5" customHeight="1">
      <c r="B980" s="46"/>
      <c r="C980" s="216" t="s">
        <v>1047</v>
      </c>
      <c r="D980" s="216" t="s">
        <v>163</v>
      </c>
      <c r="E980" s="217" t="s">
        <v>1048</v>
      </c>
      <c r="F980" s="218" t="s">
        <v>1049</v>
      </c>
      <c r="G980" s="219" t="s">
        <v>1031</v>
      </c>
      <c r="H980" s="220">
        <v>1</v>
      </c>
      <c r="I980" s="221"/>
      <c r="J980" s="222">
        <f>ROUND(I980*H980,2)</f>
        <v>0</v>
      </c>
      <c r="K980" s="218" t="s">
        <v>21</v>
      </c>
      <c r="L980" s="72"/>
      <c r="M980" s="223" t="s">
        <v>21</v>
      </c>
      <c r="N980" s="224" t="s">
        <v>44</v>
      </c>
      <c r="O980" s="47"/>
      <c r="P980" s="225">
        <f>O980*H980</f>
        <v>0</v>
      </c>
      <c r="Q980" s="225">
        <v>0</v>
      </c>
      <c r="R980" s="225">
        <f>Q980*H980</f>
        <v>0</v>
      </c>
      <c r="S980" s="225">
        <v>0</v>
      </c>
      <c r="T980" s="226">
        <f>S980*H980</f>
        <v>0</v>
      </c>
      <c r="AR980" s="24" t="s">
        <v>168</v>
      </c>
      <c r="AT980" s="24" t="s">
        <v>163</v>
      </c>
      <c r="AU980" s="24" t="s">
        <v>87</v>
      </c>
      <c r="AY980" s="24" t="s">
        <v>161</v>
      </c>
      <c r="BE980" s="227">
        <f>IF(N980="základní",J980,0)</f>
        <v>0</v>
      </c>
      <c r="BF980" s="227">
        <f>IF(N980="snížená",J980,0)</f>
        <v>0</v>
      </c>
      <c r="BG980" s="227">
        <f>IF(N980="zákl. přenesená",J980,0)</f>
        <v>0</v>
      </c>
      <c r="BH980" s="227">
        <f>IF(N980="sníž. přenesená",J980,0)</f>
        <v>0</v>
      </c>
      <c r="BI980" s="227">
        <f>IF(N980="nulová",J980,0)</f>
        <v>0</v>
      </c>
      <c r="BJ980" s="24" t="s">
        <v>78</v>
      </c>
      <c r="BK980" s="227">
        <f>ROUND(I980*H980,2)</f>
        <v>0</v>
      </c>
      <c r="BL980" s="24" t="s">
        <v>168</v>
      </c>
      <c r="BM980" s="24" t="s">
        <v>1050</v>
      </c>
    </row>
    <row r="981" spans="2:47" s="1" customFormat="1" ht="13.5">
      <c r="B981" s="46"/>
      <c r="C981" s="74"/>
      <c r="D981" s="230" t="s">
        <v>522</v>
      </c>
      <c r="E981" s="74"/>
      <c r="F981" s="272" t="s">
        <v>1051</v>
      </c>
      <c r="G981" s="74"/>
      <c r="H981" s="74"/>
      <c r="I981" s="187"/>
      <c r="J981" s="74"/>
      <c r="K981" s="74"/>
      <c r="L981" s="72"/>
      <c r="M981" s="273"/>
      <c r="N981" s="47"/>
      <c r="O981" s="47"/>
      <c r="P981" s="47"/>
      <c r="Q981" s="47"/>
      <c r="R981" s="47"/>
      <c r="S981" s="47"/>
      <c r="T981" s="95"/>
      <c r="AT981" s="24" t="s">
        <v>522</v>
      </c>
      <c r="AU981" s="24" t="s">
        <v>87</v>
      </c>
    </row>
    <row r="982" spans="2:51" s="11" customFormat="1" ht="13.5">
      <c r="B982" s="228"/>
      <c r="C982" s="229"/>
      <c r="D982" s="230" t="s">
        <v>170</v>
      </c>
      <c r="E982" s="231" t="s">
        <v>21</v>
      </c>
      <c r="F982" s="232" t="s">
        <v>1052</v>
      </c>
      <c r="G982" s="229"/>
      <c r="H982" s="231" t="s">
        <v>21</v>
      </c>
      <c r="I982" s="233"/>
      <c r="J982" s="229"/>
      <c r="K982" s="229"/>
      <c r="L982" s="234"/>
      <c r="M982" s="235"/>
      <c r="N982" s="236"/>
      <c r="O982" s="236"/>
      <c r="P982" s="236"/>
      <c r="Q982" s="236"/>
      <c r="R982" s="236"/>
      <c r="S982" s="236"/>
      <c r="T982" s="237"/>
      <c r="AT982" s="238" t="s">
        <v>170</v>
      </c>
      <c r="AU982" s="238" t="s">
        <v>87</v>
      </c>
      <c r="AV982" s="11" t="s">
        <v>78</v>
      </c>
      <c r="AW982" s="11" t="s">
        <v>37</v>
      </c>
      <c r="AX982" s="11" t="s">
        <v>73</v>
      </c>
      <c r="AY982" s="238" t="s">
        <v>161</v>
      </c>
    </row>
    <row r="983" spans="2:51" s="12" customFormat="1" ht="13.5">
      <c r="B983" s="239"/>
      <c r="C983" s="240"/>
      <c r="D983" s="230" t="s">
        <v>170</v>
      </c>
      <c r="E983" s="241" t="s">
        <v>21</v>
      </c>
      <c r="F983" s="242" t="s">
        <v>78</v>
      </c>
      <c r="G983" s="240"/>
      <c r="H983" s="243">
        <v>1</v>
      </c>
      <c r="I983" s="244"/>
      <c r="J983" s="240"/>
      <c r="K983" s="240"/>
      <c r="L983" s="245"/>
      <c r="M983" s="246"/>
      <c r="N983" s="247"/>
      <c r="O983" s="247"/>
      <c r="P983" s="247"/>
      <c r="Q983" s="247"/>
      <c r="R983" s="247"/>
      <c r="S983" s="247"/>
      <c r="T983" s="248"/>
      <c r="AT983" s="249" t="s">
        <v>170</v>
      </c>
      <c r="AU983" s="249" t="s">
        <v>87</v>
      </c>
      <c r="AV983" s="12" t="s">
        <v>87</v>
      </c>
      <c r="AW983" s="12" t="s">
        <v>37</v>
      </c>
      <c r="AX983" s="12" t="s">
        <v>73</v>
      </c>
      <c r="AY983" s="249" t="s">
        <v>161</v>
      </c>
    </row>
    <row r="984" spans="2:51" s="14" customFormat="1" ht="13.5">
      <c r="B984" s="261"/>
      <c r="C984" s="262"/>
      <c r="D984" s="230" t="s">
        <v>170</v>
      </c>
      <c r="E984" s="263" t="s">
        <v>21</v>
      </c>
      <c r="F984" s="264" t="s">
        <v>176</v>
      </c>
      <c r="G984" s="262"/>
      <c r="H984" s="265">
        <v>1</v>
      </c>
      <c r="I984" s="266"/>
      <c r="J984" s="262"/>
      <c r="K984" s="262"/>
      <c r="L984" s="267"/>
      <c r="M984" s="268"/>
      <c r="N984" s="269"/>
      <c r="O984" s="269"/>
      <c r="P984" s="269"/>
      <c r="Q984" s="269"/>
      <c r="R984" s="269"/>
      <c r="S984" s="269"/>
      <c r="T984" s="270"/>
      <c r="AT984" s="271" t="s">
        <v>170</v>
      </c>
      <c r="AU984" s="271" t="s">
        <v>87</v>
      </c>
      <c r="AV984" s="14" t="s">
        <v>168</v>
      </c>
      <c r="AW984" s="14" t="s">
        <v>37</v>
      </c>
      <c r="AX984" s="14" t="s">
        <v>78</v>
      </c>
      <c r="AY984" s="271" t="s">
        <v>161</v>
      </c>
    </row>
    <row r="985" spans="2:65" s="1" customFormat="1" ht="25.5" customHeight="1">
      <c r="B985" s="46"/>
      <c r="C985" s="216" t="s">
        <v>1053</v>
      </c>
      <c r="D985" s="216" t="s">
        <v>163</v>
      </c>
      <c r="E985" s="217" t="s">
        <v>1054</v>
      </c>
      <c r="F985" s="218" t="s">
        <v>1055</v>
      </c>
      <c r="G985" s="219" t="s">
        <v>1031</v>
      </c>
      <c r="H985" s="220">
        <v>1</v>
      </c>
      <c r="I985" s="221"/>
      <c r="J985" s="222">
        <f>ROUND(I985*H985,2)</f>
        <v>0</v>
      </c>
      <c r="K985" s="218" t="s">
        <v>21</v>
      </c>
      <c r="L985" s="72"/>
      <c r="M985" s="223" t="s">
        <v>21</v>
      </c>
      <c r="N985" s="224" t="s">
        <v>44</v>
      </c>
      <c r="O985" s="47"/>
      <c r="P985" s="225">
        <f>O985*H985</f>
        <v>0</v>
      </c>
      <c r="Q985" s="225">
        <v>0</v>
      </c>
      <c r="R985" s="225">
        <f>Q985*H985</f>
        <v>0</v>
      </c>
      <c r="S985" s="225">
        <v>0</v>
      </c>
      <c r="T985" s="226">
        <f>S985*H985</f>
        <v>0</v>
      </c>
      <c r="AR985" s="24" t="s">
        <v>168</v>
      </c>
      <c r="AT985" s="24" t="s">
        <v>163</v>
      </c>
      <c r="AU985" s="24" t="s">
        <v>87</v>
      </c>
      <c r="AY985" s="24" t="s">
        <v>161</v>
      </c>
      <c r="BE985" s="227">
        <f>IF(N985="základní",J985,0)</f>
        <v>0</v>
      </c>
      <c r="BF985" s="227">
        <f>IF(N985="snížená",J985,0)</f>
        <v>0</v>
      </c>
      <c r="BG985" s="227">
        <f>IF(N985="zákl. přenesená",J985,0)</f>
        <v>0</v>
      </c>
      <c r="BH985" s="227">
        <f>IF(N985="sníž. přenesená",J985,0)</f>
        <v>0</v>
      </c>
      <c r="BI985" s="227">
        <f>IF(N985="nulová",J985,0)</f>
        <v>0</v>
      </c>
      <c r="BJ985" s="24" t="s">
        <v>78</v>
      </c>
      <c r="BK985" s="227">
        <f>ROUND(I985*H985,2)</f>
        <v>0</v>
      </c>
      <c r="BL985" s="24" t="s">
        <v>168</v>
      </c>
      <c r="BM985" s="24" t="s">
        <v>1056</v>
      </c>
    </row>
    <row r="986" spans="2:47" s="1" customFormat="1" ht="13.5">
      <c r="B986" s="46"/>
      <c r="C986" s="74"/>
      <c r="D986" s="230" t="s">
        <v>522</v>
      </c>
      <c r="E986" s="74"/>
      <c r="F986" s="272" t="s">
        <v>1057</v>
      </c>
      <c r="G986" s="74"/>
      <c r="H986" s="74"/>
      <c r="I986" s="187"/>
      <c r="J986" s="74"/>
      <c r="K986" s="74"/>
      <c r="L986" s="72"/>
      <c r="M986" s="273"/>
      <c r="N986" s="47"/>
      <c r="O986" s="47"/>
      <c r="P986" s="47"/>
      <c r="Q986" s="47"/>
      <c r="R986" s="47"/>
      <c r="S986" s="47"/>
      <c r="T986" s="95"/>
      <c r="AT986" s="24" t="s">
        <v>522</v>
      </c>
      <c r="AU986" s="24" t="s">
        <v>87</v>
      </c>
    </row>
    <row r="987" spans="2:51" s="11" customFormat="1" ht="13.5">
      <c r="B987" s="228"/>
      <c r="C987" s="229"/>
      <c r="D987" s="230" t="s">
        <v>170</v>
      </c>
      <c r="E987" s="231" t="s">
        <v>21</v>
      </c>
      <c r="F987" s="232" t="s">
        <v>1058</v>
      </c>
      <c r="G987" s="229"/>
      <c r="H987" s="231" t="s">
        <v>21</v>
      </c>
      <c r="I987" s="233"/>
      <c r="J987" s="229"/>
      <c r="K987" s="229"/>
      <c r="L987" s="234"/>
      <c r="M987" s="235"/>
      <c r="N987" s="236"/>
      <c r="O987" s="236"/>
      <c r="P987" s="236"/>
      <c r="Q987" s="236"/>
      <c r="R987" s="236"/>
      <c r="S987" s="236"/>
      <c r="T987" s="237"/>
      <c r="AT987" s="238" t="s">
        <v>170</v>
      </c>
      <c r="AU987" s="238" t="s">
        <v>87</v>
      </c>
      <c r="AV987" s="11" t="s">
        <v>78</v>
      </c>
      <c r="AW987" s="11" t="s">
        <v>37</v>
      </c>
      <c r="AX987" s="11" t="s">
        <v>73</v>
      </c>
      <c r="AY987" s="238" t="s">
        <v>161</v>
      </c>
    </row>
    <row r="988" spans="2:51" s="12" customFormat="1" ht="13.5">
      <c r="B988" s="239"/>
      <c r="C988" s="240"/>
      <c r="D988" s="230" t="s">
        <v>170</v>
      </c>
      <c r="E988" s="241" t="s">
        <v>21</v>
      </c>
      <c r="F988" s="242" t="s">
        <v>78</v>
      </c>
      <c r="G988" s="240"/>
      <c r="H988" s="243">
        <v>1</v>
      </c>
      <c r="I988" s="244"/>
      <c r="J988" s="240"/>
      <c r="K988" s="240"/>
      <c r="L988" s="245"/>
      <c r="M988" s="246"/>
      <c r="N988" s="247"/>
      <c r="O988" s="247"/>
      <c r="P988" s="247"/>
      <c r="Q988" s="247"/>
      <c r="R988" s="247"/>
      <c r="S988" s="247"/>
      <c r="T988" s="248"/>
      <c r="AT988" s="249" t="s">
        <v>170</v>
      </c>
      <c r="AU988" s="249" t="s">
        <v>87</v>
      </c>
      <c r="AV988" s="12" t="s">
        <v>87</v>
      </c>
      <c r="AW988" s="12" t="s">
        <v>37</v>
      </c>
      <c r="AX988" s="12" t="s">
        <v>73</v>
      </c>
      <c r="AY988" s="249" t="s">
        <v>161</v>
      </c>
    </row>
    <row r="989" spans="2:51" s="14" customFormat="1" ht="13.5">
      <c r="B989" s="261"/>
      <c r="C989" s="262"/>
      <c r="D989" s="230" t="s">
        <v>170</v>
      </c>
      <c r="E989" s="263" t="s">
        <v>21</v>
      </c>
      <c r="F989" s="264" t="s">
        <v>176</v>
      </c>
      <c r="G989" s="262"/>
      <c r="H989" s="265">
        <v>1</v>
      </c>
      <c r="I989" s="266"/>
      <c r="J989" s="262"/>
      <c r="K989" s="262"/>
      <c r="L989" s="267"/>
      <c r="M989" s="268"/>
      <c r="N989" s="269"/>
      <c r="O989" s="269"/>
      <c r="P989" s="269"/>
      <c r="Q989" s="269"/>
      <c r="R989" s="269"/>
      <c r="S989" s="269"/>
      <c r="T989" s="270"/>
      <c r="AT989" s="271" t="s">
        <v>170</v>
      </c>
      <c r="AU989" s="271" t="s">
        <v>87</v>
      </c>
      <c r="AV989" s="14" t="s">
        <v>168</v>
      </c>
      <c r="AW989" s="14" t="s">
        <v>37</v>
      </c>
      <c r="AX989" s="14" t="s">
        <v>78</v>
      </c>
      <c r="AY989" s="271" t="s">
        <v>161</v>
      </c>
    </row>
    <row r="990" spans="2:65" s="1" customFormat="1" ht="16.5" customHeight="1">
      <c r="B990" s="46"/>
      <c r="C990" s="216" t="s">
        <v>1059</v>
      </c>
      <c r="D990" s="216" t="s">
        <v>163</v>
      </c>
      <c r="E990" s="217" t="s">
        <v>1060</v>
      </c>
      <c r="F990" s="218" t="s">
        <v>1061</v>
      </c>
      <c r="G990" s="219" t="s">
        <v>1031</v>
      </c>
      <c r="H990" s="220">
        <v>1</v>
      </c>
      <c r="I990" s="221"/>
      <c r="J990" s="222">
        <f>ROUND(I990*H990,2)</f>
        <v>0</v>
      </c>
      <c r="K990" s="218" t="s">
        <v>21</v>
      </c>
      <c r="L990" s="72"/>
      <c r="M990" s="223" t="s">
        <v>21</v>
      </c>
      <c r="N990" s="224" t="s">
        <v>44</v>
      </c>
      <c r="O990" s="47"/>
      <c r="P990" s="225">
        <f>O990*H990</f>
        <v>0</v>
      </c>
      <c r="Q990" s="225">
        <v>0</v>
      </c>
      <c r="R990" s="225">
        <f>Q990*H990</f>
        <v>0</v>
      </c>
      <c r="S990" s="225">
        <v>0</v>
      </c>
      <c r="T990" s="226">
        <f>S990*H990</f>
        <v>0</v>
      </c>
      <c r="AR990" s="24" t="s">
        <v>168</v>
      </c>
      <c r="AT990" s="24" t="s">
        <v>163</v>
      </c>
      <c r="AU990" s="24" t="s">
        <v>87</v>
      </c>
      <c r="AY990" s="24" t="s">
        <v>161</v>
      </c>
      <c r="BE990" s="227">
        <f>IF(N990="základní",J990,0)</f>
        <v>0</v>
      </c>
      <c r="BF990" s="227">
        <f>IF(N990="snížená",J990,0)</f>
        <v>0</v>
      </c>
      <c r="BG990" s="227">
        <f>IF(N990="zákl. přenesená",J990,0)</f>
        <v>0</v>
      </c>
      <c r="BH990" s="227">
        <f>IF(N990="sníž. přenesená",J990,0)</f>
        <v>0</v>
      </c>
      <c r="BI990" s="227">
        <f>IF(N990="nulová",J990,0)</f>
        <v>0</v>
      </c>
      <c r="BJ990" s="24" t="s">
        <v>78</v>
      </c>
      <c r="BK990" s="227">
        <f>ROUND(I990*H990,2)</f>
        <v>0</v>
      </c>
      <c r="BL990" s="24" t="s">
        <v>168</v>
      </c>
      <c r="BM990" s="24" t="s">
        <v>1062</v>
      </c>
    </row>
    <row r="991" spans="2:47" s="1" customFormat="1" ht="13.5">
      <c r="B991" s="46"/>
      <c r="C991" s="74"/>
      <c r="D991" s="230" t="s">
        <v>522</v>
      </c>
      <c r="E991" s="74"/>
      <c r="F991" s="272" t="s">
        <v>1063</v>
      </c>
      <c r="G991" s="74"/>
      <c r="H991" s="74"/>
      <c r="I991" s="187"/>
      <c r="J991" s="74"/>
      <c r="K991" s="74"/>
      <c r="L991" s="72"/>
      <c r="M991" s="273"/>
      <c r="N991" s="47"/>
      <c r="O991" s="47"/>
      <c r="P991" s="47"/>
      <c r="Q991" s="47"/>
      <c r="R991" s="47"/>
      <c r="S991" s="47"/>
      <c r="T991" s="95"/>
      <c r="AT991" s="24" t="s">
        <v>522</v>
      </c>
      <c r="AU991" s="24" t="s">
        <v>87</v>
      </c>
    </row>
    <row r="992" spans="2:51" s="11" customFormat="1" ht="13.5">
      <c r="B992" s="228"/>
      <c r="C992" s="229"/>
      <c r="D992" s="230" t="s">
        <v>170</v>
      </c>
      <c r="E992" s="231" t="s">
        <v>21</v>
      </c>
      <c r="F992" s="232" t="s">
        <v>1064</v>
      </c>
      <c r="G992" s="229"/>
      <c r="H992" s="231" t="s">
        <v>21</v>
      </c>
      <c r="I992" s="233"/>
      <c r="J992" s="229"/>
      <c r="K992" s="229"/>
      <c r="L992" s="234"/>
      <c r="M992" s="235"/>
      <c r="N992" s="236"/>
      <c r="O992" s="236"/>
      <c r="P992" s="236"/>
      <c r="Q992" s="236"/>
      <c r="R992" s="236"/>
      <c r="S992" s="236"/>
      <c r="T992" s="237"/>
      <c r="AT992" s="238" t="s">
        <v>170</v>
      </c>
      <c r="AU992" s="238" t="s">
        <v>87</v>
      </c>
      <c r="AV992" s="11" t="s">
        <v>78</v>
      </c>
      <c r="AW992" s="11" t="s">
        <v>37</v>
      </c>
      <c r="AX992" s="11" t="s">
        <v>73</v>
      </c>
      <c r="AY992" s="238" t="s">
        <v>161</v>
      </c>
    </row>
    <row r="993" spans="2:51" s="12" customFormat="1" ht="13.5">
      <c r="B993" s="239"/>
      <c r="C993" s="240"/>
      <c r="D993" s="230" t="s">
        <v>170</v>
      </c>
      <c r="E993" s="241" t="s">
        <v>21</v>
      </c>
      <c r="F993" s="242" t="s">
        <v>78</v>
      </c>
      <c r="G993" s="240"/>
      <c r="H993" s="243">
        <v>1</v>
      </c>
      <c r="I993" s="244"/>
      <c r="J993" s="240"/>
      <c r="K993" s="240"/>
      <c r="L993" s="245"/>
      <c r="M993" s="246"/>
      <c r="N993" s="247"/>
      <c r="O993" s="247"/>
      <c r="P993" s="247"/>
      <c r="Q993" s="247"/>
      <c r="R993" s="247"/>
      <c r="S993" s="247"/>
      <c r="T993" s="248"/>
      <c r="AT993" s="249" t="s">
        <v>170</v>
      </c>
      <c r="AU993" s="249" t="s">
        <v>87</v>
      </c>
      <c r="AV993" s="12" t="s">
        <v>87</v>
      </c>
      <c r="AW993" s="12" t="s">
        <v>37</v>
      </c>
      <c r="AX993" s="12" t="s">
        <v>73</v>
      </c>
      <c r="AY993" s="249" t="s">
        <v>161</v>
      </c>
    </row>
    <row r="994" spans="2:51" s="14" customFormat="1" ht="13.5">
      <c r="B994" s="261"/>
      <c r="C994" s="262"/>
      <c r="D994" s="230" t="s">
        <v>170</v>
      </c>
      <c r="E994" s="263" t="s">
        <v>21</v>
      </c>
      <c r="F994" s="264" t="s">
        <v>176</v>
      </c>
      <c r="G994" s="262"/>
      <c r="H994" s="265">
        <v>1</v>
      </c>
      <c r="I994" s="266"/>
      <c r="J994" s="262"/>
      <c r="K994" s="262"/>
      <c r="L994" s="267"/>
      <c r="M994" s="268"/>
      <c r="N994" s="269"/>
      <c r="O994" s="269"/>
      <c r="P994" s="269"/>
      <c r="Q994" s="269"/>
      <c r="R994" s="269"/>
      <c r="S994" s="269"/>
      <c r="T994" s="270"/>
      <c r="AT994" s="271" t="s">
        <v>170</v>
      </c>
      <c r="AU994" s="271" t="s">
        <v>87</v>
      </c>
      <c r="AV994" s="14" t="s">
        <v>168</v>
      </c>
      <c r="AW994" s="14" t="s">
        <v>37</v>
      </c>
      <c r="AX994" s="14" t="s">
        <v>78</v>
      </c>
      <c r="AY994" s="271" t="s">
        <v>161</v>
      </c>
    </row>
    <row r="995" spans="2:65" s="1" customFormat="1" ht="16.5" customHeight="1">
      <c r="B995" s="46"/>
      <c r="C995" s="216" t="s">
        <v>1065</v>
      </c>
      <c r="D995" s="216" t="s">
        <v>163</v>
      </c>
      <c r="E995" s="217" t="s">
        <v>1066</v>
      </c>
      <c r="F995" s="218" t="s">
        <v>1067</v>
      </c>
      <c r="G995" s="219" t="s">
        <v>1031</v>
      </c>
      <c r="H995" s="220">
        <v>1</v>
      </c>
      <c r="I995" s="221"/>
      <c r="J995" s="222">
        <f>ROUND(I995*H995,2)</f>
        <v>0</v>
      </c>
      <c r="K995" s="218" t="s">
        <v>21</v>
      </c>
      <c r="L995" s="72"/>
      <c r="M995" s="223" t="s">
        <v>21</v>
      </c>
      <c r="N995" s="224" t="s">
        <v>44</v>
      </c>
      <c r="O995" s="47"/>
      <c r="P995" s="225">
        <f>O995*H995</f>
        <v>0</v>
      </c>
      <c r="Q995" s="225">
        <v>0</v>
      </c>
      <c r="R995" s="225">
        <f>Q995*H995</f>
        <v>0</v>
      </c>
      <c r="S995" s="225">
        <v>0</v>
      </c>
      <c r="T995" s="226">
        <f>S995*H995</f>
        <v>0</v>
      </c>
      <c r="AR995" s="24" t="s">
        <v>168</v>
      </c>
      <c r="AT995" s="24" t="s">
        <v>163</v>
      </c>
      <c r="AU995" s="24" t="s">
        <v>87</v>
      </c>
      <c r="AY995" s="24" t="s">
        <v>161</v>
      </c>
      <c r="BE995" s="227">
        <f>IF(N995="základní",J995,0)</f>
        <v>0</v>
      </c>
      <c r="BF995" s="227">
        <f>IF(N995="snížená",J995,0)</f>
        <v>0</v>
      </c>
      <c r="BG995" s="227">
        <f>IF(N995="zákl. přenesená",J995,0)</f>
        <v>0</v>
      </c>
      <c r="BH995" s="227">
        <f>IF(N995="sníž. přenesená",J995,0)</f>
        <v>0</v>
      </c>
      <c r="BI995" s="227">
        <f>IF(N995="nulová",J995,0)</f>
        <v>0</v>
      </c>
      <c r="BJ995" s="24" t="s">
        <v>78</v>
      </c>
      <c r="BK995" s="227">
        <f>ROUND(I995*H995,2)</f>
        <v>0</v>
      </c>
      <c r="BL995" s="24" t="s">
        <v>168</v>
      </c>
      <c r="BM995" s="24" t="s">
        <v>1068</v>
      </c>
    </row>
    <row r="996" spans="2:47" s="1" customFormat="1" ht="13.5">
      <c r="B996" s="46"/>
      <c r="C996" s="74"/>
      <c r="D996" s="230" t="s">
        <v>522</v>
      </c>
      <c r="E996" s="74"/>
      <c r="F996" s="272" t="s">
        <v>1069</v>
      </c>
      <c r="G996" s="74"/>
      <c r="H996" s="74"/>
      <c r="I996" s="187"/>
      <c r="J996" s="74"/>
      <c r="K996" s="74"/>
      <c r="L996" s="72"/>
      <c r="M996" s="273"/>
      <c r="N996" s="47"/>
      <c r="O996" s="47"/>
      <c r="P996" s="47"/>
      <c r="Q996" s="47"/>
      <c r="R996" s="47"/>
      <c r="S996" s="47"/>
      <c r="T996" s="95"/>
      <c r="AT996" s="24" t="s">
        <v>522</v>
      </c>
      <c r="AU996" s="24" t="s">
        <v>87</v>
      </c>
    </row>
    <row r="997" spans="2:51" s="11" customFormat="1" ht="13.5">
      <c r="B997" s="228"/>
      <c r="C997" s="229"/>
      <c r="D997" s="230" t="s">
        <v>170</v>
      </c>
      <c r="E997" s="231" t="s">
        <v>21</v>
      </c>
      <c r="F997" s="232" t="s">
        <v>1070</v>
      </c>
      <c r="G997" s="229"/>
      <c r="H997" s="231" t="s">
        <v>21</v>
      </c>
      <c r="I997" s="233"/>
      <c r="J997" s="229"/>
      <c r="K997" s="229"/>
      <c r="L997" s="234"/>
      <c r="M997" s="235"/>
      <c r="N997" s="236"/>
      <c r="O997" s="236"/>
      <c r="P997" s="236"/>
      <c r="Q997" s="236"/>
      <c r="R997" s="236"/>
      <c r="S997" s="236"/>
      <c r="T997" s="237"/>
      <c r="AT997" s="238" t="s">
        <v>170</v>
      </c>
      <c r="AU997" s="238" t="s">
        <v>87</v>
      </c>
      <c r="AV997" s="11" t="s">
        <v>78</v>
      </c>
      <c r="AW997" s="11" t="s">
        <v>37</v>
      </c>
      <c r="AX997" s="11" t="s">
        <v>73</v>
      </c>
      <c r="AY997" s="238" t="s">
        <v>161</v>
      </c>
    </row>
    <row r="998" spans="2:51" s="12" customFormat="1" ht="13.5">
      <c r="B998" s="239"/>
      <c r="C998" s="240"/>
      <c r="D998" s="230" t="s">
        <v>170</v>
      </c>
      <c r="E998" s="241" t="s">
        <v>21</v>
      </c>
      <c r="F998" s="242" t="s">
        <v>78</v>
      </c>
      <c r="G998" s="240"/>
      <c r="H998" s="243">
        <v>1</v>
      </c>
      <c r="I998" s="244"/>
      <c r="J998" s="240"/>
      <c r="K998" s="240"/>
      <c r="L998" s="245"/>
      <c r="M998" s="246"/>
      <c r="N998" s="247"/>
      <c r="O998" s="247"/>
      <c r="P998" s="247"/>
      <c r="Q998" s="247"/>
      <c r="R998" s="247"/>
      <c r="S998" s="247"/>
      <c r="T998" s="248"/>
      <c r="AT998" s="249" t="s">
        <v>170</v>
      </c>
      <c r="AU998" s="249" t="s">
        <v>87</v>
      </c>
      <c r="AV998" s="12" t="s">
        <v>87</v>
      </c>
      <c r="AW998" s="12" t="s">
        <v>37</v>
      </c>
      <c r="AX998" s="12" t="s">
        <v>73</v>
      </c>
      <c r="AY998" s="249" t="s">
        <v>161</v>
      </c>
    </row>
    <row r="999" spans="2:51" s="14" customFormat="1" ht="13.5">
      <c r="B999" s="261"/>
      <c r="C999" s="262"/>
      <c r="D999" s="230" t="s">
        <v>170</v>
      </c>
      <c r="E999" s="263" t="s">
        <v>21</v>
      </c>
      <c r="F999" s="264" t="s">
        <v>176</v>
      </c>
      <c r="G999" s="262"/>
      <c r="H999" s="265">
        <v>1</v>
      </c>
      <c r="I999" s="266"/>
      <c r="J999" s="262"/>
      <c r="K999" s="262"/>
      <c r="L999" s="267"/>
      <c r="M999" s="268"/>
      <c r="N999" s="269"/>
      <c r="O999" s="269"/>
      <c r="P999" s="269"/>
      <c r="Q999" s="269"/>
      <c r="R999" s="269"/>
      <c r="S999" s="269"/>
      <c r="T999" s="270"/>
      <c r="AT999" s="271" t="s">
        <v>170</v>
      </c>
      <c r="AU999" s="271" t="s">
        <v>87</v>
      </c>
      <c r="AV999" s="14" t="s">
        <v>168</v>
      </c>
      <c r="AW999" s="14" t="s">
        <v>37</v>
      </c>
      <c r="AX999" s="14" t="s">
        <v>78</v>
      </c>
      <c r="AY999" s="271" t="s">
        <v>161</v>
      </c>
    </row>
    <row r="1000" spans="2:65" s="1" customFormat="1" ht="16.5" customHeight="1">
      <c r="B1000" s="46"/>
      <c r="C1000" s="216" t="s">
        <v>1071</v>
      </c>
      <c r="D1000" s="216" t="s">
        <v>163</v>
      </c>
      <c r="E1000" s="217" t="s">
        <v>1072</v>
      </c>
      <c r="F1000" s="218" t="s">
        <v>1073</v>
      </c>
      <c r="G1000" s="219" t="s">
        <v>1031</v>
      </c>
      <c r="H1000" s="220">
        <v>1</v>
      </c>
      <c r="I1000" s="221"/>
      <c r="J1000" s="222">
        <f>ROUND(I1000*H1000,2)</f>
        <v>0</v>
      </c>
      <c r="K1000" s="218" t="s">
        <v>21</v>
      </c>
      <c r="L1000" s="72"/>
      <c r="M1000" s="223" t="s">
        <v>21</v>
      </c>
      <c r="N1000" s="224" t="s">
        <v>44</v>
      </c>
      <c r="O1000" s="47"/>
      <c r="P1000" s="225">
        <f>O1000*H1000</f>
        <v>0</v>
      </c>
      <c r="Q1000" s="225">
        <v>0</v>
      </c>
      <c r="R1000" s="225">
        <f>Q1000*H1000</f>
        <v>0</v>
      </c>
      <c r="S1000" s="225">
        <v>0</v>
      </c>
      <c r="T1000" s="226">
        <f>S1000*H1000</f>
        <v>0</v>
      </c>
      <c r="AR1000" s="24" t="s">
        <v>168</v>
      </c>
      <c r="AT1000" s="24" t="s">
        <v>163</v>
      </c>
      <c r="AU1000" s="24" t="s">
        <v>87</v>
      </c>
      <c r="AY1000" s="24" t="s">
        <v>161</v>
      </c>
      <c r="BE1000" s="227">
        <f>IF(N1000="základní",J1000,0)</f>
        <v>0</v>
      </c>
      <c r="BF1000" s="227">
        <f>IF(N1000="snížená",J1000,0)</f>
        <v>0</v>
      </c>
      <c r="BG1000" s="227">
        <f>IF(N1000="zákl. přenesená",J1000,0)</f>
        <v>0</v>
      </c>
      <c r="BH1000" s="227">
        <f>IF(N1000="sníž. přenesená",J1000,0)</f>
        <v>0</v>
      </c>
      <c r="BI1000" s="227">
        <f>IF(N1000="nulová",J1000,0)</f>
        <v>0</v>
      </c>
      <c r="BJ1000" s="24" t="s">
        <v>78</v>
      </c>
      <c r="BK1000" s="227">
        <f>ROUND(I1000*H1000,2)</f>
        <v>0</v>
      </c>
      <c r="BL1000" s="24" t="s">
        <v>168</v>
      </c>
      <c r="BM1000" s="24" t="s">
        <v>1074</v>
      </c>
    </row>
    <row r="1001" spans="2:47" s="1" customFormat="1" ht="13.5">
      <c r="B1001" s="46"/>
      <c r="C1001" s="74"/>
      <c r="D1001" s="230" t="s">
        <v>522</v>
      </c>
      <c r="E1001" s="74"/>
      <c r="F1001" s="272" t="s">
        <v>1075</v>
      </c>
      <c r="G1001" s="74"/>
      <c r="H1001" s="74"/>
      <c r="I1001" s="187"/>
      <c r="J1001" s="74"/>
      <c r="K1001" s="74"/>
      <c r="L1001" s="72"/>
      <c r="M1001" s="273"/>
      <c r="N1001" s="47"/>
      <c r="O1001" s="47"/>
      <c r="P1001" s="47"/>
      <c r="Q1001" s="47"/>
      <c r="R1001" s="47"/>
      <c r="S1001" s="47"/>
      <c r="T1001" s="95"/>
      <c r="AT1001" s="24" t="s">
        <v>522</v>
      </c>
      <c r="AU1001" s="24" t="s">
        <v>87</v>
      </c>
    </row>
    <row r="1002" spans="2:51" s="11" customFormat="1" ht="13.5">
      <c r="B1002" s="228"/>
      <c r="C1002" s="229"/>
      <c r="D1002" s="230" t="s">
        <v>170</v>
      </c>
      <c r="E1002" s="231" t="s">
        <v>21</v>
      </c>
      <c r="F1002" s="232" t="s">
        <v>1076</v>
      </c>
      <c r="G1002" s="229"/>
      <c r="H1002" s="231" t="s">
        <v>21</v>
      </c>
      <c r="I1002" s="233"/>
      <c r="J1002" s="229"/>
      <c r="K1002" s="229"/>
      <c r="L1002" s="234"/>
      <c r="M1002" s="235"/>
      <c r="N1002" s="236"/>
      <c r="O1002" s="236"/>
      <c r="P1002" s="236"/>
      <c r="Q1002" s="236"/>
      <c r="R1002" s="236"/>
      <c r="S1002" s="236"/>
      <c r="T1002" s="237"/>
      <c r="AT1002" s="238" t="s">
        <v>170</v>
      </c>
      <c r="AU1002" s="238" t="s">
        <v>87</v>
      </c>
      <c r="AV1002" s="11" t="s">
        <v>78</v>
      </c>
      <c r="AW1002" s="11" t="s">
        <v>37</v>
      </c>
      <c r="AX1002" s="11" t="s">
        <v>73</v>
      </c>
      <c r="AY1002" s="238" t="s">
        <v>161</v>
      </c>
    </row>
    <row r="1003" spans="2:51" s="12" customFormat="1" ht="13.5">
      <c r="B1003" s="239"/>
      <c r="C1003" s="240"/>
      <c r="D1003" s="230" t="s">
        <v>170</v>
      </c>
      <c r="E1003" s="241" t="s">
        <v>21</v>
      </c>
      <c r="F1003" s="242" t="s">
        <v>78</v>
      </c>
      <c r="G1003" s="240"/>
      <c r="H1003" s="243">
        <v>1</v>
      </c>
      <c r="I1003" s="244"/>
      <c r="J1003" s="240"/>
      <c r="K1003" s="240"/>
      <c r="L1003" s="245"/>
      <c r="M1003" s="246"/>
      <c r="N1003" s="247"/>
      <c r="O1003" s="247"/>
      <c r="P1003" s="247"/>
      <c r="Q1003" s="247"/>
      <c r="R1003" s="247"/>
      <c r="S1003" s="247"/>
      <c r="T1003" s="248"/>
      <c r="AT1003" s="249" t="s">
        <v>170</v>
      </c>
      <c r="AU1003" s="249" t="s">
        <v>87</v>
      </c>
      <c r="AV1003" s="12" t="s">
        <v>87</v>
      </c>
      <c r="AW1003" s="12" t="s">
        <v>37</v>
      </c>
      <c r="AX1003" s="12" t="s">
        <v>73</v>
      </c>
      <c r="AY1003" s="249" t="s">
        <v>161</v>
      </c>
    </row>
    <row r="1004" spans="2:51" s="14" customFormat="1" ht="13.5">
      <c r="B1004" s="261"/>
      <c r="C1004" s="262"/>
      <c r="D1004" s="230" t="s">
        <v>170</v>
      </c>
      <c r="E1004" s="263" t="s">
        <v>21</v>
      </c>
      <c r="F1004" s="264" t="s">
        <v>176</v>
      </c>
      <c r="G1004" s="262"/>
      <c r="H1004" s="265">
        <v>1</v>
      </c>
      <c r="I1004" s="266"/>
      <c r="J1004" s="262"/>
      <c r="K1004" s="262"/>
      <c r="L1004" s="267"/>
      <c r="M1004" s="268"/>
      <c r="N1004" s="269"/>
      <c r="O1004" s="269"/>
      <c r="P1004" s="269"/>
      <c r="Q1004" s="269"/>
      <c r="R1004" s="269"/>
      <c r="S1004" s="269"/>
      <c r="T1004" s="270"/>
      <c r="AT1004" s="271" t="s">
        <v>170</v>
      </c>
      <c r="AU1004" s="271" t="s">
        <v>87</v>
      </c>
      <c r="AV1004" s="14" t="s">
        <v>168</v>
      </c>
      <c r="AW1004" s="14" t="s">
        <v>37</v>
      </c>
      <c r="AX1004" s="14" t="s">
        <v>78</v>
      </c>
      <c r="AY1004" s="271" t="s">
        <v>161</v>
      </c>
    </row>
    <row r="1005" spans="2:65" s="1" customFormat="1" ht="16.5" customHeight="1">
      <c r="B1005" s="46"/>
      <c r="C1005" s="216" t="s">
        <v>1077</v>
      </c>
      <c r="D1005" s="216" t="s">
        <v>163</v>
      </c>
      <c r="E1005" s="217" t="s">
        <v>1078</v>
      </c>
      <c r="F1005" s="218" t="s">
        <v>1079</v>
      </c>
      <c r="G1005" s="219" t="s">
        <v>1031</v>
      </c>
      <c r="H1005" s="220">
        <v>1</v>
      </c>
      <c r="I1005" s="221"/>
      <c r="J1005" s="222">
        <f>ROUND(I1005*H1005,2)</f>
        <v>0</v>
      </c>
      <c r="K1005" s="218" t="s">
        <v>21</v>
      </c>
      <c r="L1005" s="72"/>
      <c r="M1005" s="223" t="s">
        <v>21</v>
      </c>
      <c r="N1005" s="224" t="s">
        <v>44</v>
      </c>
      <c r="O1005" s="47"/>
      <c r="P1005" s="225">
        <f>O1005*H1005</f>
        <v>0</v>
      </c>
      <c r="Q1005" s="225">
        <v>0</v>
      </c>
      <c r="R1005" s="225">
        <f>Q1005*H1005</f>
        <v>0</v>
      </c>
      <c r="S1005" s="225">
        <v>0</v>
      </c>
      <c r="T1005" s="226">
        <f>S1005*H1005</f>
        <v>0</v>
      </c>
      <c r="AR1005" s="24" t="s">
        <v>168</v>
      </c>
      <c r="AT1005" s="24" t="s">
        <v>163</v>
      </c>
      <c r="AU1005" s="24" t="s">
        <v>87</v>
      </c>
      <c r="AY1005" s="24" t="s">
        <v>161</v>
      </c>
      <c r="BE1005" s="227">
        <f>IF(N1005="základní",J1005,0)</f>
        <v>0</v>
      </c>
      <c r="BF1005" s="227">
        <f>IF(N1005="snížená",J1005,0)</f>
        <v>0</v>
      </c>
      <c r="BG1005" s="227">
        <f>IF(N1005="zákl. přenesená",J1005,0)</f>
        <v>0</v>
      </c>
      <c r="BH1005" s="227">
        <f>IF(N1005="sníž. přenesená",J1005,0)</f>
        <v>0</v>
      </c>
      <c r="BI1005" s="227">
        <f>IF(N1005="nulová",J1005,0)</f>
        <v>0</v>
      </c>
      <c r="BJ1005" s="24" t="s">
        <v>78</v>
      </c>
      <c r="BK1005" s="227">
        <f>ROUND(I1005*H1005,2)</f>
        <v>0</v>
      </c>
      <c r="BL1005" s="24" t="s">
        <v>168</v>
      </c>
      <c r="BM1005" s="24" t="s">
        <v>1080</v>
      </c>
    </row>
    <row r="1006" spans="2:47" s="1" customFormat="1" ht="13.5">
      <c r="B1006" s="46"/>
      <c r="C1006" s="74"/>
      <c r="D1006" s="230" t="s">
        <v>522</v>
      </c>
      <c r="E1006" s="74"/>
      <c r="F1006" s="272" t="s">
        <v>1081</v>
      </c>
      <c r="G1006" s="74"/>
      <c r="H1006" s="74"/>
      <c r="I1006" s="187"/>
      <c r="J1006" s="74"/>
      <c r="K1006" s="74"/>
      <c r="L1006" s="72"/>
      <c r="M1006" s="273"/>
      <c r="N1006" s="47"/>
      <c r="O1006" s="47"/>
      <c r="P1006" s="47"/>
      <c r="Q1006" s="47"/>
      <c r="R1006" s="47"/>
      <c r="S1006" s="47"/>
      <c r="T1006" s="95"/>
      <c r="AT1006" s="24" t="s">
        <v>522</v>
      </c>
      <c r="AU1006" s="24" t="s">
        <v>87</v>
      </c>
    </row>
    <row r="1007" spans="2:51" s="11" customFormat="1" ht="13.5">
      <c r="B1007" s="228"/>
      <c r="C1007" s="229"/>
      <c r="D1007" s="230" t="s">
        <v>170</v>
      </c>
      <c r="E1007" s="231" t="s">
        <v>21</v>
      </c>
      <c r="F1007" s="232" t="s">
        <v>1082</v>
      </c>
      <c r="G1007" s="229"/>
      <c r="H1007" s="231" t="s">
        <v>21</v>
      </c>
      <c r="I1007" s="233"/>
      <c r="J1007" s="229"/>
      <c r="K1007" s="229"/>
      <c r="L1007" s="234"/>
      <c r="M1007" s="235"/>
      <c r="N1007" s="236"/>
      <c r="O1007" s="236"/>
      <c r="P1007" s="236"/>
      <c r="Q1007" s="236"/>
      <c r="R1007" s="236"/>
      <c r="S1007" s="236"/>
      <c r="T1007" s="237"/>
      <c r="AT1007" s="238" t="s">
        <v>170</v>
      </c>
      <c r="AU1007" s="238" t="s">
        <v>87</v>
      </c>
      <c r="AV1007" s="11" t="s">
        <v>78</v>
      </c>
      <c r="AW1007" s="11" t="s">
        <v>37</v>
      </c>
      <c r="AX1007" s="11" t="s">
        <v>73</v>
      </c>
      <c r="AY1007" s="238" t="s">
        <v>161</v>
      </c>
    </row>
    <row r="1008" spans="2:51" s="12" customFormat="1" ht="13.5">
      <c r="B1008" s="239"/>
      <c r="C1008" s="240"/>
      <c r="D1008" s="230" t="s">
        <v>170</v>
      </c>
      <c r="E1008" s="241" t="s">
        <v>21</v>
      </c>
      <c r="F1008" s="242" t="s">
        <v>78</v>
      </c>
      <c r="G1008" s="240"/>
      <c r="H1008" s="243">
        <v>1</v>
      </c>
      <c r="I1008" s="244"/>
      <c r="J1008" s="240"/>
      <c r="K1008" s="240"/>
      <c r="L1008" s="245"/>
      <c r="M1008" s="246"/>
      <c r="N1008" s="247"/>
      <c r="O1008" s="247"/>
      <c r="P1008" s="247"/>
      <c r="Q1008" s="247"/>
      <c r="R1008" s="247"/>
      <c r="S1008" s="247"/>
      <c r="T1008" s="248"/>
      <c r="AT1008" s="249" t="s">
        <v>170</v>
      </c>
      <c r="AU1008" s="249" t="s">
        <v>87</v>
      </c>
      <c r="AV1008" s="12" t="s">
        <v>87</v>
      </c>
      <c r="AW1008" s="12" t="s">
        <v>37</v>
      </c>
      <c r="AX1008" s="12" t="s">
        <v>73</v>
      </c>
      <c r="AY1008" s="249" t="s">
        <v>161</v>
      </c>
    </row>
    <row r="1009" spans="2:51" s="14" customFormat="1" ht="13.5">
      <c r="B1009" s="261"/>
      <c r="C1009" s="262"/>
      <c r="D1009" s="230" t="s">
        <v>170</v>
      </c>
      <c r="E1009" s="263" t="s">
        <v>21</v>
      </c>
      <c r="F1009" s="264" t="s">
        <v>176</v>
      </c>
      <c r="G1009" s="262"/>
      <c r="H1009" s="265">
        <v>1</v>
      </c>
      <c r="I1009" s="266"/>
      <c r="J1009" s="262"/>
      <c r="K1009" s="262"/>
      <c r="L1009" s="267"/>
      <c r="M1009" s="268"/>
      <c r="N1009" s="269"/>
      <c r="O1009" s="269"/>
      <c r="P1009" s="269"/>
      <c r="Q1009" s="269"/>
      <c r="R1009" s="269"/>
      <c r="S1009" s="269"/>
      <c r="T1009" s="270"/>
      <c r="AT1009" s="271" t="s">
        <v>170</v>
      </c>
      <c r="AU1009" s="271" t="s">
        <v>87</v>
      </c>
      <c r="AV1009" s="14" t="s">
        <v>168</v>
      </c>
      <c r="AW1009" s="14" t="s">
        <v>37</v>
      </c>
      <c r="AX1009" s="14" t="s">
        <v>78</v>
      </c>
      <c r="AY1009" s="271" t="s">
        <v>161</v>
      </c>
    </row>
    <row r="1010" spans="2:65" s="1" customFormat="1" ht="16.5" customHeight="1">
      <c r="B1010" s="46"/>
      <c r="C1010" s="216" t="s">
        <v>1083</v>
      </c>
      <c r="D1010" s="216" t="s">
        <v>163</v>
      </c>
      <c r="E1010" s="217" t="s">
        <v>1084</v>
      </c>
      <c r="F1010" s="218" t="s">
        <v>1085</v>
      </c>
      <c r="G1010" s="219" t="s">
        <v>1031</v>
      </c>
      <c r="H1010" s="220">
        <v>1</v>
      </c>
      <c r="I1010" s="221"/>
      <c r="J1010" s="222">
        <f>ROUND(I1010*H1010,2)</f>
        <v>0</v>
      </c>
      <c r="K1010" s="218" t="s">
        <v>21</v>
      </c>
      <c r="L1010" s="72"/>
      <c r="M1010" s="223" t="s">
        <v>21</v>
      </c>
      <c r="N1010" s="224" t="s">
        <v>44</v>
      </c>
      <c r="O1010" s="47"/>
      <c r="P1010" s="225">
        <f>O1010*H1010</f>
        <v>0</v>
      </c>
      <c r="Q1010" s="225">
        <v>0</v>
      </c>
      <c r="R1010" s="225">
        <f>Q1010*H1010</f>
        <v>0</v>
      </c>
      <c r="S1010" s="225">
        <v>0</v>
      </c>
      <c r="T1010" s="226">
        <f>S1010*H1010</f>
        <v>0</v>
      </c>
      <c r="AR1010" s="24" t="s">
        <v>168</v>
      </c>
      <c r="AT1010" s="24" t="s">
        <v>163</v>
      </c>
      <c r="AU1010" s="24" t="s">
        <v>87</v>
      </c>
      <c r="AY1010" s="24" t="s">
        <v>161</v>
      </c>
      <c r="BE1010" s="227">
        <f>IF(N1010="základní",J1010,0)</f>
        <v>0</v>
      </c>
      <c r="BF1010" s="227">
        <f>IF(N1010="snížená",J1010,0)</f>
        <v>0</v>
      </c>
      <c r="BG1010" s="227">
        <f>IF(N1010="zákl. přenesená",J1010,0)</f>
        <v>0</v>
      </c>
      <c r="BH1010" s="227">
        <f>IF(N1010="sníž. přenesená",J1010,0)</f>
        <v>0</v>
      </c>
      <c r="BI1010" s="227">
        <f>IF(N1010="nulová",J1010,0)</f>
        <v>0</v>
      </c>
      <c r="BJ1010" s="24" t="s">
        <v>78</v>
      </c>
      <c r="BK1010" s="227">
        <f>ROUND(I1010*H1010,2)</f>
        <v>0</v>
      </c>
      <c r="BL1010" s="24" t="s">
        <v>168</v>
      </c>
      <c r="BM1010" s="24" t="s">
        <v>1086</v>
      </c>
    </row>
    <row r="1011" spans="2:47" s="1" customFormat="1" ht="13.5">
      <c r="B1011" s="46"/>
      <c r="C1011" s="74"/>
      <c r="D1011" s="230" t="s">
        <v>522</v>
      </c>
      <c r="E1011" s="74"/>
      <c r="F1011" s="272" t="s">
        <v>1087</v>
      </c>
      <c r="G1011" s="74"/>
      <c r="H1011" s="74"/>
      <c r="I1011" s="187"/>
      <c r="J1011" s="74"/>
      <c r="K1011" s="74"/>
      <c r="L1011" s="72"/>
      <c r="M1011" s="273"/>
      <c r="N1011" s="47"/>
      <c r="O1011" s="47"/>
      <c r="P1011" s="47"/>
      <c r="Q1011" s="47"/>
      <c r="R1011" s="47"/>
      <c r="S1011" s="47"/>
      <c r="T1011" s="95"/>
      <c r="AT1011" s="24" t="s">
        <v>522</v>
      </c>
      <c r="AU1011" s="24" t="s">
        <v>87</v>
      </c>
    </row>
    <row r="1012" spans="2:51" s="11" customFormat="1" ht="13.5">
      <c r="B1012" s="228"/>
      <c r="C1012" s="229"/>
      <c r="D1012" s="230" t="s">
        <v>170</v>
      </c>
      <c r="E1012" s="231" t="s">
        <v>21</v>
      </c>
      <c r="F1012" s="232" t="s">
        <v>1088</v>
      </c>
      <c r="G1012" s="229"/>
      <c r="H1012" s="231" t="s">
        <v>21</v>
      </c>
      <c r="I1012" s="233"/>
      <c r="J1012" s="229"/>
      <c r="K1012" s="229"/>
      <c r="L1012" s="234"/>
      <c r="M1012" s="235"/>
      <c r="N1012" s="236"/>
      <c r="O1012" s="236"/>
      <c r="P1012" s="236"/>
      <c r="Q1012" s="236"/>
      <c r="R1012" s="236"/>
      <c r="S1012" s="236"/>
      <c r="T1012" s="237"/>
      <c r="AT1012" s="238" t="s">
        <v>170</v>
      </c>
      <c r="AU1012" s="238" t="s">
        <v>87</v>
      </c>
      <c r="AV1012" s="11" t="s">
        <v>78</v>
      </c>
      <c r="AW1012" s="11" t="s">
        <v>37</v>
      </c>
      <c r="AX1012" s="11" t="s">
        <v>73</v>
      </c>
      <c r="AY1012" s="238" t="s">
        <v>161</v>
      </c>
    </row>
    <row r="1013" spans="2:51" s="12" customFormat="1" ht="13.5">
      <c r="B1013" s="239"/>
      <c r="C1013" s="240"/>
      <c r="D1013" s="230" t="s">
        <v>170</v>
      </c>
      <c r="E1013" s="241" t="s">
        <v>21</v>
      </c>
      <c r="F1013" s="242" t="s">
        <v>78</v>
      </c>
      <c r="G1013" s="240"/>
      <c r="H1013" s="243">
        <v>1</v>
      </c>
      <c r="I1013" s="244"/>
      <c r="J1013" s="240"/>
      <c r="K1013" s="240"/>
      <c r="L1013" s="245"/>
      <c r="M1013" s="246"/>
      <c r="N1013" s="247"/>
      <c r="O1013" s="247"/>
      <c r="P1013" s="247"/>
      <c r="Q1013" s="247"/>
      <c r="R1013" s="247"/>
      <c r="S1013" s="247"/>
      <c r="T1013" s="248"/>
      <c r="AT1013" s="249" t="s">
        <v>170</v>
      </c>
      <c r="AU1013" s="249" t="s">
        <v>87</v>
      </c>
      <c r="AV1013" s="12" t="s">
        <v>87</v>
      </c>
      <c r="AW1013" s="12" t="s">
        <v>37</v>
      </c>
      <c r="AX1013" s="12" t="s">
        <v>73</v>
      </c>
      <c r="AY1013" s="249" t="s">
        <v>161</v>
      </c>
    </row>
    <row r="1014" spans="2:51" s="14" customFormat="1" ht="13.5">
      <c r="B1014" s="261"/>
      <c r="C1014" s="262"/>
      <c r="D1014" s="230" t="s">
        <v>170</v>
      </c>
      <c r="E1014" s="263" t="s">
        <v>21</v>
      </c>
      <c r="F1014" s="264" t="s">
        <v>176</v>
      </c>
      <c r="G1014" s="262"/>
      <c r="H1014" s="265">
        <v>1</v>
      </c>
      <c r="I1014" s="266"/>
      <c r="J1014" s="262"/>
      <c r="K1014" s="262"/>
      <c r="L1014" s="267"/>
      <c r="M1014" s="268"/>
      <c r="N1014" s="269"/>
      <c r="O1014" s="269"/>
      <c r="P1014" s="269"/>
      <c r="Q1014" s="269"/>
      <c r="R1014" s="269"/>
      <c r="S1014" s="269"/>
      <c r="T1014" s="270"/>
      <c r="AT1014" s="271" t="s">
        <v>170</v>
      </c>
      <c r="AU1014" s="271" t="s">
        <v>87</v>
      </c>
      <c r="AV1014" s="14" t="s">
        <v>168</v>
      </c>
      <c r="AW1014" s="14" t="s">
        <v>37</v>
      </c>
      <c r="AX1014" s="14" t="s">
        <v>78</v>
      </c>
      <c r="AY1014" s="271" t="s">
        <v>161</v>
      </c>
    </row>
    <row r="1015" spans="2:65" s="1" customFormat="1" ht="16.5" customHeight="1">
      <c r="B1015" s="46"/>
      <c r="C1015" s="216" t="s">
        <v>1089</v>
      </c>
      <c r="D1015" s="216" t="s">
        <v>163</v>
      </c>
      <c r="E1015" s="217" t="s">
        <v>1090</v>
      </c>
      <c r="F1015" s="218" t="s">
        <v>1091</v>
      </c>
      <c r="G1015" s="219" t="s">
        <v>1031</v>
      </c>
      <c r="H1015" s="220">
        <v>1</v>
      </c>
      <c r="I1015" s="221"/>
      <c r="J1015" s="222">
        <f>ROUND(I1015*H1015,2)</f>
        <v>0</v>
      </c>
      <c r="K1015" s="218" t="s">
        <v>21</v>
      </c>
      <c r="L1015" s="72"/>
      <c r="M1015" s="223" t="s">
        <v>21</v>
      </c>
      <c r="N1015" s="224" t="s">
        <v>44</v>
      </c>
      <c r="O1015" s="47"/>
      <c r="P1015" s="225">
        <f>O1015*H1015</f>
        <v>0</v>
      </c>
      <c r="Q1015" s="225">
        <v>0</v>
      </c>
      <c r="R1015" s="225">
        <f>Q1015*H1015</f>
        <v>0</v>
      </c>
      <c r="S1015" s="225">
        <v>0</v>
      </c>
      <c r="T1015" s="226">
        <f>S1015*H1015</f>
        <v>0</v>
      </c>
      <c r="AR1015" s="24" t="s">
        <v>168</v>
      </c>
      <c r="AT1015" s="24" t="s">
        <v>163</v>
      </c>
      <c r="AU1015" s="24" t="s">
        <v>87</v>
      </c>
      <c r="AY1015" s="24" t="s">
        <v>161</v>
      </c>
      <c r="BE1015" s="227">
        <f>IF(N1015="základní",J1015,0)</f>
        <v>0</v>
      </c>
      <c r="BF1015" s="227">
        <f>IF(N1015="snížená",J1015,0)</f>
        <v>0</v>
      </c>
      <c r="BG1015" s="227">
        <f>IF(N1015="zákl. přenesená",J1015,0)</f>
        <v>0</v>
      </c>
      <c r="BH1015" s="227">
        <f>IF(N1015="sníž. přenesená",J1015,0)</f>
        <v>0</v>
      </c>
      <c r="BI1015" s="227">
        <f>IF(N1015="nulová",J1015,0)</f>
        <v>0</v>
      </c>
      <c r="BJ1015" s="24" t="s">
        <v>78</v>
      </c>
      <c r="BK1015" s="227">
        <f>ROUND(I1015*H1015,2)</f>
        <v>0</v>
      </c>
      <c r="BL1015" s="24" t="s">
        <v>168</v>
      </c>
      <c r="BM1015" s="24" t="s">
        <v>1092</v>
      </c>
    </row>
    <row r="1016" spans="2:47" s="1" customFormat="1" ht="13.5">
      <c r="B1016" s="46"/>
      <c r="C1016" s="74"/>
      <c r="D1016" s="230" t="s">
        <v>522</v>
      </c>
      <c r="E1016" s="74"/>
      <c r="F1016" s="272" t="s">
        <v>1093</v>
      </c>
      <c r="G1016" s="74"/>
      <c r="H1016" s="74"/>
      <c r="I1016" s="187"/>
      <c r="J1016" s="74"/>
      <c r="K1016" s="74"/>
      <c r="L1016" s="72"/>
      <c r="M1016" s="273"/>
      <c r="N1016" s="47"/>
      <c r="O1016" s="47"/>
      <c r="P1016" s="47"/>
      <c r="Q1016" s="47"/>
      <c r="R1016" s="47"/>
      <c r="S1016" s="47"/>
      <c r="T1016" s="95"/>
      <c r="AT1016" s="24" t="s">
        <v>522</v>
      </c>
      <c r="AU1016" s="24" t="s">
        <v>87</v>
      </c>
    </row>
    <row r="1017" spans="2:51" s="11" customFormat="1" ht="13.5">
      <c r="B1017" s="228"/>
      <c r="C1017" s="229"/>
      <c r="D1017" s="230" t="s">
        <v>170</v>
      </c>
      <c r="E1017" s="231" t="s">
        <v>21</v>
      </c>
      <c r="F1017" s="232" t="s">
        <v>1094</v>
      </c>
      <c r="G1017" s="229"/>
      <c r="H1017" s="231" t="s">
        <v>21</v>
      </c>
      <c r="I1017" s="233"/>
      <c r="J1017" s="229"/>
      <c r="K1017" s="229"/>
      <c r="L1017" s="234"/>
      <c r="M1017" s="235"/>
      <c r="N1017" s="236"/>
      <c r="O1017" s="236"/>
      <c r="P1017" s="236"/>
      <c r="Q1017" s="236"/>
      <c r="R1017" s="236"/>
      <c r="S1017" s="236"/>
      <c r="T1017" s="237"/>
      <c r="AT1017" s="238" t="s">
        <v>170</v>
      </c>
      <c r="AU1017" s="238" t="s">
        <v>87</v>
      </c>
      <c r="AV1017" s="11" t="s">
        <v>78</v>
      </c>
      <c r="AW1017" s="11" t="s">
        <v>37</v>
      </c>
      <c r="AX1017" s="11" t="s">
        <v>73</v>
      </c>
      <c r="AY1017" s="238" t="s">
        <v>161</v>
      </c>
    </row>
    <row r="1018" spans="2:51" s="12" customFormat="1" ht="13.5">
      <c r="B1018" s="239"/>
      <c r="C1018" s="240"/>
      <c r="D1018" s="230" t="s">
        <v>170</v>
      </c>
      <c r="E1018" s="241" t="s">
        <v>21</v>
      </c>
      <c r="F1018" s="242" t="s">
        <v>78</v>
      </c>
      <c r="G1018" s="240"/>
      <c r="H1018" s="243">
        <v>1</v>
      </c>
      <c r="I1018" s="244"/>
      <c r="J1018" s="240"/>
      <c r="K1018" s="240"/>
      <c r="L1018" s="245"/>
      <c r="M1018" s="246"/>
      <c r="N1018" s="247"/>
      <c r="O1018" s="247"/>
      <c r="P1018" s="247"/>
      <c r="Q1018" s="247"/>
      <c r="R1018" s="247"/>
      <c r="S1018" s="247"/>
      <c r="T1018" s="248"/>
      <c r="AT1018" s="249" t="s">
        <v>170</v>
      </c>
      <c r="AU1018" s="249" t="s">
        <v>87</v>
      </c>
      <c r="AV1018" s="12" t="s">
        <v>87</v>
      </c>
      <c r="AW1018" s="12" t="s">
        <v>37</v>
      </c>
      <c r="AX1018" s="12" t="s">
        <v>73</v>
      </c>
      <c r="AY1018" s="249" t="s">
        <v>161</v>
      </c>
    </row>
    <row r="1019" spans="2:51" s="14" customFormat="1" ht="13.5">
      <c r="B1019" s="261"/>
      <c r="C1019" s="262"/>
      <c r="D1019" s="230" t="s">
        <v>170</v>
      </c>
      <c r="E1019" s="263" t="s">
        <v>21</v>
      </c>
      <c r="F1019" s="264" t="s">
        <v>176</v>
      </c>
      <c r="G1019" s="262"/>
      <c r="H1019" s="265">
        <v>1</v>
      </c>
      <c r="I1019" s="266"/>
      <c r="J1019" s="262"/>
      <c r="K1019" s="262"/>
      <c r="L1019" s="267"/>
      <c r="M1019" s="268"/>
      <c r="N1019" s="269"/>
      <c r="O1019" s="269"/>
      <c r="P1019" s="269"/>
      <c r="Q1019" s="269"/>
      <c r="R1019" s="269"/>
      <c r="S1019" s="269"/>
      <c r="T1019" s="270"/>
      <c r="AT1019" s="271" t="s">
        <v>170</v>
      </c>
      <c r="AU1019" s="271" t="s">
        <v>87</v>
      </c>
      <c r="AV1019" s="14" t="s">
        <v>168</v>
      </c>
      <c r="AW1019" s="14" t="s">
        <v>37</v>
      </c>
      <c r="AX1019" s="14" t="s">
        <v>78</v>
      </c>
      <c r="AY1019" s="271" t="s">
        <v>161</v>
      </c>
    </row>
    <row r="1020" spans="2:65" s="1" customFormat="1" ht="16.5" customHeight="1">
      <c r="B1020" s="46"/>
      <c r="C1020" s="216" t="s">
        <v>1095</v>
      </c>
      <c r="D1020" s="216" t="s">
        <v>163</v>
      </c>
      <c r="E1020" s="217" t="s">
        <v>1096</v>
      </c>
      <c r="F1020" s="218" t="s">
        <v>1097</v>
      </c>
      <c r="G1020" s="219" t="s">
        <v>1031</v>
      </c>
      <c r="H1020" s="220">
        <v>20</v>
      </c>
      <c r="I1020" s="221"/>
      <c r="J1020" s="222">
        <f>ROUND(I1020*H1020,2)</f>
        <v>0</v>
      </c>
      <c r="K1020" s="218" t="s">
        <v>21</v>
      </c>
      <c r="L1020" s="72"/>
      <c r="M1020" s="223" t="s">
        <v>21</v>
      </c>
      <c r="N1020" s="224" t="s">
        <v>44</v>
      </c>
      <c r="O1020" s="47"/>
      <c r="P1020" s="225">
        <f>O1020*H1020</f>
        <v>0</v>
      </c>
      <c r="Q1020" s="225">
        <v>0</v>
      </c>
      <c r="R1020" s="225">
        <f>Q1020*H1020</f>
        <v>0</v>
      </c>
      <c r="S1020" s="225">
        <v>0</v>
      </c>
      <c r="T1020" s="226">
        <f>S1020*H1020</f>
        <v>0</v>
      </c>
      <c r="AR1020" s="24" t="s">
        <v>168</v>
      </c>
      <c r="AT1020" s="24" t="s">
        <v>163</v>
      </c>
      <c r="AU1020" s="24" t="s">
        <v>87</v>
      </c>
      <c r="AY1020" s="24" t="s">
        <v>161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24" t="s">
        <v>78</v>
      </c>
      <c r="BK1020" s="227">
        <f>ROUND(I1020*H1020,2)</f>
        <v>0</v>
      </c>
      <c r="BL1020" s="24" t="s">
        <v>168</v>
      </c>
      <c r="BM1020" s="24" t="s">
        <v>1098</v>
      </c>
    </row>
    <row r="1021" spans="2:47" s="1" customFormat="1" ht="13.5">
      <c r="B1021" s="46"/>
      <c r="C1021" s="74"/>
      <c r="D1021" s="230" t="s">
        <v>522</v>
      </c>
      <c r="E1021" s="74"/>
      <c r="F1021" s="272" t="s">
        <v>1099</v>
      </c>
      <c r="G1021" s="74"/>
      <c r="H1021" s="74"/>
      <c r="I1021" s="187"/>
      <c r="J1021" s="74"/>
      <c r="K1021" s="74"/>
      <c r="L1021" s="72"/>
      <c r="M1021" s="273"/>
      <c r="N1021" s="47"/>
      <c r="O1021" s="47"/>
      <c r="P1021" s="47"/>
      <c r="Q1021" s="47"/>
      <c r="R1021" s="47"/>
      <c r="S1021" s="47"/>
      <c r="T1021" s="95"/>
      <c r="AT1021" s="24" t="s">
        <v>522</v>
      </c>
      <c r="AU1021" s="24" t="s">
        <v>87</v>
      </c>
    </row>
    <row r="1022" spans="2:51" s="11" customFormat="1" ht="13.5">
      <c r="B1022" s="228"/>
      <c r="C1022" s="229"/>
      <c r="D1022" s="230" t="s">
        <v>170</v>
      </c>
      <c r="E1022" s="231" t="s">
        <v>21</v>
      </c>
      <c r="F1022" s="232" t="s">
        <v>1100</v>
      </c>
      <c r="G1022" s="229"/>
      <c r="H1022" s="231" t="s">
        <v>21</v>
      </c>
      <c r="I1022" s="233"/>
      <c r="J1022" s="229"/>
      <c r="K1022" s="229"/>
      <c r="L1022" s="234"/>
      <c r="M1022" s="235"/>
      <c r="N1022" s="236"/>
      <c r="O1022" s="236"/>
      <c r="P1022" s="236"/>
      <c r="Q1022" s="236"/>
      <c r="R1022" s="236"/>
      <c r="S1022" s="236"/>
      <c r="T1022" s="237"/>
      <c r="AT1022" s="238" t="s">
        <v>170</v>
      </c>
      <c r="AU1022" s="238" t="s">
        <v>87</v>
      </c>
      <c r="AV1022" s="11" t="s">
        <v>78</v>
      </c>
      <c r="AW1022" s="11" t="s">
        <v>37</v>
      </c>
      <c r="AX1022" s="11" t="s">
        <v>73</v>
      </c>
      <c r="AY1022" s="238" t="s">
        <v>161</v>
      </c>
    </row>
    <row r="1023" spans="2:51" s="12" customFormat="1" ht="13.5">
      <c r="B1023" s="239"/>
      <c r="C1023" s="240"/>
      <c r="D1023" s="230" t="s">
        <v>170</v>
      </c>
      <c r="E1023" s="241" t="s">
        <v>21</v>
      </c>
      <c r="F1023" s="242" t="s">
        <v>245</v>
      </c>
      <c r="G1023" s="240"/>
      <c r="H1023" s="243">
        <v>10</v>
      </c>
      <c r="I1023" s="244"/>
      <c r="J1023" s="240"/>
      <c r="K1023" s="240"/>
      <c r="L1023" s="245"/>
      <c r="M1023" s="246"/>
      <c r="N1023" s="247"/>
      <c r="O1023" s="247"/>
      <c r="P1023" s="247"/>
      <c r="Q1023" s="247"/>
      <c r="R1023" s="247"/>
      <c r="S1023" s="247"/>
      <c r="T1023" s="248"/>
      <c r="AT1023" s="249" t="s">
        <v>170</v>
      </c>
      <c r="AU1023" s="249" t="s">
        <v>87</v>
      </c>
      <c r="AV1023" s="12" t="s">
        <v>87</v>
      </c>
      <c r="AW1023" s="12" t="s">
        <v>37</v>
      </c>
      <c r="AX1023" s="12" t="s">
        <v>73</v>
      </c>
      <c r="AY1023" s="249" t="s">
        <v>161</v>
      </c>
    </row>
    <row r="1024" spans="2:51" s="11" customFormat="1" ht="13.5">
      <c r="B1024" s="228"/>
      <c r="C1024" s="229"/>
      <c r="D1024" s="230" t="s">
        <v>170</v>
      </c>
      <c r="E1024" s="231" t="s">
        <v>21</v>
      </c>
      <c r="F1024" s="232" t="s">
        <v>1101</v>
      </c>
      <c r="G1024" s="229"/>
      <c r="H1024" s="231" t="s">
        <v>21</v>
      </c>
      <c r="I1024" s="233"/>
      <c r="J1024" s="229"/>
      <c r="K1024" s="229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170</v>
      </c>
      <c r="AU1024" s="238" t="s">
        <v>87</v>
      </c>
      <c r="AV1024" s="11" t="s">
        <v>78</v>
      </c>
      <c r="AW1024" s="11" t="s">
        <v>37</v>
      </c>
      <c r="AX1024" s="11" t="s">
        <v>73</v>
      </c>
      <c r="AY1024" s="238" t="s">
        <v>161</v>
      </c>
    </row>
    <row r="1025" spans="2:51" s="12" customFormat="1" ht="13.5">
      <c r="B1025" s="239"/>
      <c r="C1025" s="240"/>
      <c r="D1025" s="230" t="s">
        <v>170</v>
      </c>
      <c r="E1025" s="241" t="s">
        <v>21</v>
      </c>
      <c r="F1025" s="242" t="s">
        <v>245</v>
      </c>
      <c r="G1025" s="240"/>
      <c r="H1025" s="243">
        <v>10</v>
      </c>
      <c r="I1025" s="244"/>
      <c r="J1025" s="240"/>
      <c r="K1025" s="240"/>
      <c r="L1025" s="245"/>
      <c r="M1025" s="246"/>
      <c r="N1025" s="247"/>
      <c r="O1025" s="247"/>
      <c r="P1025" s="247"/>
      <c r="Q1025" s="247"/>
      <c r="R1025" s="247"/>
      <c r="S1025" s="247"/>
      <c r="T1025" s="248"/>
      <c r="AT1025" s="249" t="s">
        <v>170</v>
      </c>
      <c r="AU1025" s="249" t="s">
        <v>87</v>
      </c>
      <c r="AV1025" s="12" t="s">
        <v>87</v>
      </c>
      <c r="AW1025" s="12" t="s">
        <v>37</v>
      </c>
      <c r="AX1025" s="12" t="s">
        <v>73</v>
      </c>
      <c r="AY1025" s="249" t="s">
        <v>161</v>
      </c>
    </row>
    <row r="1026" spans="2:51" s="14" customFormat="1" ht="13.5">
      <c r="B1026" s="261"/>
      <c r="C1026" s="262"/>
      <c r="D1026" s="230" t="s">
        <v>170</v>
      </c>
      <c r="E1026" s="263" t="s">
        <v>21</v>
      </c>
      <c r="F1026" s="264" t="s">
        <v>176</v>
      </c>
      <c r="G1026" s="262"/>
      <c r="H1026" s="265">
        <v>20</v>
      </c>
      <c r="I1026" s="266"/>
      <c r="J1026" s="262"/>
      <c r="K1026" s="262"/>
      <c r="L1026" s="267"/>
      <c r="M1026" s="268"/>
      <c r="N1026" s="269"/>
      <c r="O1026" s="269"/>
      <c r="P1026" s="269"/>
      <c r="Q1026" s="269"/>
      <c r="R1026" s="269"/>
      <c r="S1026" s="269"/>
      <c r="T1026" s="270"/>
      <c r="AT1026" s="271" t="s">
        <v>170</v>
      </c>
      <c r="AU1026" s="271" t="s">
        <v>87</v>
      </c>
      <c r="AV1026" s="14" t="s">
        <v>168</v>
      </c>
      <c r="AW1026" s="14" t="s">
        <v>37</v>
      </c>
      <c r="AX1026" s="14" t="s">
        <v>78</v>
      </c>
      <c r="AY1026" s="271" t="s">
        <v>161</v>
      </c>
    </row>
    <row r="1027" spans="2:65" s="1" customFormat="1" ht="16.5" customHeight="1">
      <c r="B1027" s="46"/>
      <c r="C1027" s="216" t="s">
        <v>1102</v>
      </c>
      <c r="D1027" s="216" t="s">
        <v>163</v>
      </c>
      <c r="E1027" s="217" t="s">
        <v>1103</v>
      </c>
      <c r="F1027" s="218" t="s">
        <v>1104</v>
      </c>
      <c r="G1027" s="219" t="s">
        <v>1031</v>
      </c>
      <c r="H1027" s="220">
        <v>34</v>
      </c>
      <c r="I1027" s="221"/>
      <c r="J1027" s="222">
        <f>ROUND(I1027*H1027,2)</f>
        <v>0</v>
      </c>
      <c r="K1027" s="218" t="s">
        <v>21</v>
      </c>
      <c r="L1027" s="72"/>
      <c r="M1027" s="223" t="s">
        <v>21</v>
      </c>
      <c r="N1027" s="224" t="s">
        <v>44</v>
      </c>
      <c r="O1027" s="47"/>
      <c r="P1027" s="225">
        <f>O1027*H1027</f>
        <v>0</v>
      </c>
      <c r="Q1027" s="225">
        <v>0</v>
      </c>
      <c r="R1027" s="225">
        <f>Q1027*H1027</f>
        <v>0</v>
      </c>
      <c r="S1027" s="225">
        <v>0</v>
      </c>
      <c r="T1027" s="226">
        <f>S1027*H1027</f>
        <v>0</v>
      </c>
      <c r="AR1027" s="24" t="s">
        <v>168</v>
      </c>
      <c r="AT1027" s="24" t="s">
        <v>163</v>
      </c>
      <c r="AU1027" s="24" t="s">
        <v>87</v>
      </c>
      <c r="AY1027" s="24" t="s">
        <v>161</v>
      </c>
      <c r="BE1027" s="227">
        <f>IF(N1027="základní",J1027,0)</f>
        <v>0</v>
      </c>
      <c r="BF1027" s="227">
        <f>IF(N1027="snížená",J1027,0)</f>
        <v>0</v>
      </c>
      <c r="BG1027" s="227">
        <f>IF(N1027="zákl. přenesená",J1027,0)</f>
        <v>0</v>
      </c>
      <c r="BH1027" s="227">
        <f>IF(N1027="sníž. přenesená",J1027,0)</f>
        <v>0</v>
      </c>
      <c r="BI1027" s="227">
        <f>IF(N1027="nulová",J1027,0)</f>
        <v>0</v>
      </c>
      <c r="BJ1027" s="24" t="s">
        <v>78</v>
      </c>
      <c r="BK1027" s="227">
        <f>ROUND(I1027*H1027,2)</f>
        <v>0</v>
      </c>
      <c r="BL1027" s="24" t="s">
        <v>168</v>
      </c>
      <c r="BM1027" s="24" t="s">
        <v>1105</v>
      </c>
    </row>
    <row r="1028" spans="2:47" s="1" customFormat="1" ht="13.5">
      <c r="B1028" s="46"/>
      <c r="C1028" s="74"/>
      <c r="D1028" s="230" t="s">
        <v>522</v>
      </c>
      <c r="E1028" s="74"/>
      <c r="F1028" s="272" t="s">
        <v>1106</v>
      </c>
      <c r="G1028" s="74"/>
      <c r="H1028" s="74"/>
      <c r="I1028" s="187"/>
      <c r="J1028" s="74"/>
      <c r="K1028" s="74"/>
      <c r="L1028" s="72"/>
      <c r="M1028" s="273"/>
      <c r="N1028" s="47"/>
      <c r="O1028" s="47"/>
      <c r="P1028" s="47"/>
      <c r="Q1028" s="47"/>
      <c r="R1028" s="47"/>
      <c r="S1028" s="47"/>
      <c r="T1028" s="95"/>
      <c r="AT1028" s="24" t="s">
        <v>522</v>
      </c>
      <c r="AU1028" s="24" t="s">
        <v>87</v>
      </c>
    </row>
    <row r="1029" spans="2:51" s="11" customFormat="1" ht="13.5">
      <c r="B1029" s="228"/>
      <c r="C1029" s="229"/>
      <c r="D1029" s="230" t="s">
        <v>170</v>
      </c>
      <c r="E1029" s="231" t="s">
        <v>21</v>
      </c>
      <c r="F1029" s="232" t="s">
        <v>1107</v>
      </c>
      <c r="G1029" s="229"/>
      <c r="H1029" s="231" t="s">
        <v>21</v>
      </c>
      <c r="I1029" s="233"/>
      <c r="J1029" s="229"/>
      <c r="K1029" s="229"/>
      <c r="L1029" s="234"/>
      <c r="M1029" s="235"/>
      <c r="N1029" s="236"/>
      <c r="O1029" s="236"/>
      <c r="P1029" s="236"/>
      <c r="Q1029" s="236"/>
      <c r="R1029" s="236"/>
      <c r="S1029" s="236"/>
      <c r="T1029" s="237"/>
      <c r="AT1029" s="238" t="s">
        <v>170</v>
      </c>
      <c r="AU1029" s="238" t="s">
        <v>87</v>
      </c>
      <c r="AV1029" s="11" t="s">
        <v>78</v>
      </c>
      <c r="AW1029" s="11" t="s">
        <v>37</v>
      </c>
      <c r="AX1029" s="11" t="s">
        <v>73</v>
      </c>
      <c r="AY1029" s="238" t="s">
        <v>161</v>
      </c>
    </row>
    <row r="1030" spans="2:51" s="12" customFormat="1" ht="13.5">
      <c r="B1030" s="239"/>
      <c r="C1030" s="240"/>
      <c r="D1030" s="230" t="s">
        <v>170</v>
      </c>
      <c r="E1030" s="241" t="s">
        <v>21</v>
      </c>
      <c r="F1030" s="242" t="s">
        <v>429</v>
      </c>
      <c r="G1030" s="240"/>
      <c r="H1030" s="243">
        <v>34</v>
      </c>
      <c r="I1030" s="244"/>
      <c r="J1030" s="240"/>
      <c r="K1030" s="240"/>
      <c r="L1030" s="245"/>
      <c r="M1030" s="246"/>
      <c r="N1030" s="247"/>
      <c r="O1030" s="247"/>
      <c r="P1030" s="247"/>
      <c r="Q1030" s="247"/>
      <c r="R1030" s="247"/>
      <c r="S1030" s="247"/>
      <c r="T1030" s="248"/>
      <c r="AT1030" s="249" t="s">
        <v>170</v>
      </c>
      <c r="AU1030" s="249" t="s">
        <v>87</v>
      </c>
      <c r="AV1030" s="12" t="s">
        <v>87</v>
      </c>
      <c r="AW1030" s="12" t="s">
        <v>37</v>
      </c>
      <c r="AX1030" s="12" t="s">
        <v>73</v>
      </c>
      <c r="AY1030" s="249" t="s">
        <v>161</v>
      </c>
    </row>
    <row r="1031" spans="2:51" s="14" customFormat="1" ht="13.5">
      <c r="B1031" s="261"/>
      <c r="C1031" s="262"/>
      <c r="D1031" s="230" t="s">
        <v>170</v>
      </c>
      <c r="E1031" s="263" t="s">
        <v>21</v>
      </c>
      <c r="F1031" s="264" t="s">
        <v>176</v>
      </c>
      <c r="G1031" s="262"/>
      <c r="H1031" s="265">
        <v>34</v>
      </c>
      <c r="I1031" s="266"/>
      <c r="J1031" s="262"/>
      <c r="K1031" s="262"/>
      <c r="L1031" s="267"/>
      <c r="M1031" s="284"/>
      <c r="N1031" s="285"/>
      <c r="O1031" s="285"/>
      <c r="P1031" s="285"/>
      <c r="Q1031" s="285"/>
      <c r="R1031" s="285"/>
      <c r="S1031" s="285"/>
      <c r="T1031" s="286"/>
      <c r="AT1031" s="271" t="s">
        <v>170</v>
      </c>
      <c r="AU1031" s="271" t="s">
        <v>87</v>
      </c>
      <c r="AV1031" s="14" t="s">
        <v>168</v>
      </c>
      <c r="AW1031" s="14" t="s">
        <v>37</v>
      </c>
      <c r="AX1031" s="14" t="s">
        <v>78</v>
      </c>
      <c r="AY1031" s="271" t="s">
        <v>161</v>
      </c>
    </row>
    <row r="1032" spans="2:12" s="1" customFormat="1" ht="6.95" customHeight="1">
      <c r="B1032" s="67"/>
      <c r="C1032" s="68"/>
      <c r="D1032" s="68"/>
      <c r="E1032" s="68"/>
      <c r="F1032" s="68"/>
      <c r="G1032" s="68"/>
      <c r="H1032" s="68"/>
      <c r="I1032" s="162"/>
      <c r="J1032" s="68"/>
      <c r="K1032" s="68"/>
      <c r="L1032" s="72"/>
    </row>
  </sheetData>
  <sheetProtection password="CC35" sheet="1" objects="1" scenarios="1" formatColumns="0" formatRows="0" autoFilter="0"/>
  <autoFilter ref="C79:K1031"/>
  <mergeCells count="7">
    <mergeCell ref="E7:H7"/>
    <mergeCell ref="E22:H22"/>
    <mergeCell ref="E43:H43"/>
    <mergeCell ref="J47:J48"/>
    <mergeCell ref="E72:H72"/>
    <mergeCell ref="G1:H1"/>
    <mergeCell ref="L2:V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7" customWidth="1"/>
    <col min="2" max="2" width="1.66796875" style="287" customWidth="1"/>
    <col min="3" max="4" width="5" style="287" customWidth="1"/>
    <col min="5" max="5" width="11.66015625" style="287" customWidth="1"/>
    <col min="6" max="6" width="9.16015625" style="287" customWidth="1"/>
    <col min="7" max="7" width="5" style="287" customWidth="1"/>
    <col min="8" max="8" width="77.83203125" style="287" customWidth="1"/>
    <col min="9" max="10" width="20" style="287" customWidth="1"/>
    <col min="11" max="11" width="1.66796875" style="287" customWidth="1"/>
  </cols>
  <sheetData>
    <row r="1" ht="37.5" customHeight="1"/>
    <row r="2" spans="2:1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5" customFormat="1" ht="45" customHeight="1">
      <c r="B3" s="291"/>
      <c r="C3" s="292" t="s">
        <v>1108</v>
      </c>
      <c r="D3" s="292"/>
      <c r="E3" s="292"/>
      <c r="F3" s="292"/>
      <c r="G3" s="292"/>
      <c r="H3" s="292"/>
      <c r="I3" s="292"/>
      <c r="J3" s="292"/>
      <c r="K3" s="293"/>
    </row>
    <row r="4" spans="2:11" ht="25.5" customHeight="1">
      <c r="B4" s="294"/>
      <c r="C4" s="295" t="s">
        <v>1109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1110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1111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ht="15" customHeight="1">
      <c r="B9" s="299"/>
      <c r="C9" s="298" t="s">
        <v>1112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298"/>
      <c r="D10" s="298" t="s">
        <v>1113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0"/>
      <c r="D11" s="298" t="s">
        <v>1114</v>
      </c>
      <c r="E11" s="298"/>
      <c r="F11" s="298"/>
      <c r="G11" s="298"/>
      <c r="H11" s="298"/>
      <c r="I11" s="298"/>
      <c r="J11" s="298"/>
      <c r="K11" s="296"/>
    </row>
    <row r="12" spans="2:11" ht="12.75" customHeight="1">
      <c r="B12" s="299"/>
      <c r="C12" s="300"/>
      <c r="D12" s="300"/>
      <c r="E12" s="300"/>
      <c r="F12" s="300"/>
      <c r="G12" s="300"/>
      <c r="H12" s="300"/>
      <c r="I12" s="300"/>
      <c r="J12" s="300"/>
      <c r="K12" s="296"/>
    </row>
    <row r="13" spans="2:11" ht="15" customHeight="1">
      <c r="B13" s="299"/>
      <c r="C13" s="300"/>
      <c r="D13" s="298" t="s">
        <v>1115</v>
      </c>
      <c r="E13" s="298"/>
      <c r="F13" s="298"/>
      <c r="G13" s="298"/>
      <c r="H13" s="298"/>
      <c r="I13" s="298"/>
      <c r="J13" s="298"/>
      <c r="K13" s="296"/>
    </row>
    <row r="14" spans="2:11" ht="15" customHeight="1">
      <c r="B14" s="299"/>
      <c r="C14" s="300"/>
      <c r="D14" s="298" t="s">
        <v>1116</v>
      </c>
      <c r="E14" s="298"/>
      <c r="F14" s="298"/>
      <c r="G14" s="298"/>
      <c r="H14" s="298"/>
      <c r="I14" s="298"/>
      <c r="J14" s="298"/>
      <c r="K14" s="296"/>
    </row>
    <row r="15" spans="2:11" ht="15" customHeight="1">
      <c r="B15" s="299"/>
      <c r="C15" s="300"/>
      <c r="D15" s="298" t="s">
        <v>1117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0"/>
      <c r="D16" s="300"/>
      <c r="E16" s="301" t="s">
        <v>77</v>
      </c>
      <c r="F16" s="298" t="s">
        <v>1118</v>
      </c>
      <c r="G16" s="298"/>
      <c r="H16" s="298"/>
      <c r="I16" s="298"/>
      <c r="J16" s="298"/>
      <c r="K16" s="296"/>
    </row>
    <row r="17" spans="2:11" ht="15" customHeight="1">
      <c r="B17" s="299"/>
      <c r="C17" s="300"/>
      <c r="D17" s="300"/>
      <c r="E17" s="301" t="s">
        <v>1119</v>
      </c>
      <c r="F17" s="298" t="s">
        <v>1120</v>
      </c>
      <c r="G17" s="298"/>
      <c r="H17" s="298"/>
      <c r="I17" s="298"/>
      <c r="J17" s="298"/>
      <c r="K17" s="296"/>
    </row>
    <row r="18" spans="2:11" ht="15" customHeight="1">
      <c r="B18" s="299"/>
      <c r="C18" s="300"/>
      <c r="D18" s="300"/>
      <c r="E18" s="301" t="s">
        <v>1121</v>
      </c>
      <c r="F18" s="298" t="s">
        <v>1122</v>
      </c>
      <c r="G18" s="298"/>
      <c r="H18" s="298"/>
      <c r="I18" s="298"/>
      <c r="J18" s="298"/>
      <c r="K18" s="296"/>
    </row>
    <row r="19" spans="2:11" ht="15" customHeight="1">
      <c r="B19" s="299"/>
      <c r="C19" s="300"/>
      <c r="D19" s="300"/>
      <c r="E19" s="301" t="s">
        <v>1123</v>
      </c>
      <c r="F19" s="298" t="s">
        <v>1124</v>
      </c>
      <c r="G19" s="298"/>
      <c r="H19" s="298"/>
      <c r="I19" s="298"/>
      <c r="J19" s="298"/>
      <c r="K19" s="296"/>
    </row>
    <row r="20" spans="2:11" ht="15" customHeight="1">
      <c r="B20" s="299"/>
      <c r="C20" s="300"/>
      <c r="D20" s="300"/>
      <c r="E20" s="301" t="s">
        <v>1125</v>
      </c>
      <c r="F20" s="298" t="s">
        <v>1025</v>
      </c>
      <c r="G20" s="298"/>
      <c r="H20" s="298"/>
      <c r="I20" s="298"/>
      <c r="J20" s="298"/>
      <c r="K20" s="296"/>
    </row>
    <row r="21" spans="2:11" ht="15" customHeight="1">
      <c r="B21" s="299"/>
      <c r="C21" s="300"/>
      <c r="D21" s="300"/>
      <c r="E21" s="301" t="s">
        <v>1126</v>
      </c>
      <c r="F21" s="298" t="s">
        <v>1127</v>
      </c>
      <c r="G21" s="298"/>
      <c r="H21" s="298"/>
      <c r="I21" s="298"/>
      <c r="J21" s="298"/>
      <c r="K21" s="296"/>
    </row>
    <row r="22" spans="2:11" ht="12.75" customHeight="1">
      <c r="B22" s="299"/>
      <c r="C22" s="300"/>
      <c r="D22" s="300"/>
      <c r="E22" s="300"/>
      <c r="F22" s="300"/>
      <c r="G22" s="300"/>
      <c r="H22" s="300"/>
      <c r="I22" s="300"/>
      <c r="J22" s="300"/>
      <c r="K22" s="296"/>
    </row>
    <row r="23" spans="2:11" ht="15" customHeight="1">
      <c r="B23" s="299"/>
      <c r="C23" s="298" t="s">
        <v>1128</v>
      </c>
      <c r="D23" s="298"/>
      <c r="E23" s="298"/>
      <c r="F23" s="298"/>
      <c r="G23" s="298"/>
      <c r="H23" s="298"/>
      <c r="I23" s="298"/>
      <c r="J23" s="298"/>
      <c r="K23" s="296"/>
    </row>
    <row r="24" spans="2:11" ht="15" customHeight="1">
      <c r="B24" s="299"/>
      <c r="C24" s="298" t="s">
        <v>1129</v>
      </c>
      <c r="D24" s="298"/>
      <c r="E24" s="298"/>
      <c r="F24" s="298"/>
      <c r="G24" s="298"/>
      <c r="H24" s="298"/>
      <c r="I24" s="298"/>
      <c r="J24" s="298"/>
      <c r="K24" s="296"/>
    </row>
    <row r="25" spans="2:11" ht="15" customHeight="1">
      <c r="B25" s="299"/>
      <c r="C25" s="298"/>
      <c r="D25" s="298" t="s">
        <v>1130</v>
      </c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300"/>
      <c r="D26" s="298" t="s">
        <v>1131</v>
      </c>
      <c r="E26" s="298"/>
      <c r="F26" s="298"/>
      <c r="G26" s="298"/>
      <c r="H26" s="298"/>
      <c r="I26" s="298"/>
      <c r="J26" s="298"/>
      <c r="K26" s="296"/>
    </row>
    <row r="27" spans="2:11" ht="12.75" customHeight="1">
      <c r="B27" s="299"/>
      <c r="C27" s="300"/>
      <c r="D27" s="300"/>
      <c r="E27" s="300"/>
      <c r="F27" s="300"/>
      <c r="G27" s="300"/>
      <c r="H27" s="300"/>
      <c r="I27" s="300"/>
      <c r="J27" s="300"/>
      <c r="K27" s="296"/>
    </row>
    <row r="28" spans="2:11" ht="15" customHeight="1">
      <c r="B28" s="299"/>
      <c r="C28" s="300"/>
      <c r="D28" s="298" t="s">
        <v>1132</v>
      </c>
      <c r="E28" s="298"/>
      <c r="F28" s="298"/>
      <c r="G28" s="298"/>
      <c r="H28" s="298"/>
      <c r="I28" s="298"/>
      <c r="J28" s="298"/>
      <c r="K28" s="296"/>
    </row>
    <row r="29" spans="2:11" ht="15" customHeight="1">
      <c r="B29" s="299"/>
      <c r="C29" s="300"/>
      <c r="D29" s="298" t="s">
        <v>1133</v>
      </c>
      <c r="E29" s="298"/>
      <c r="F29" s="298"/>
      <c r="G29" s="298"/>
      <c r="H29" s="298"/>
      <c r="I29" s="298"/>
      <c r="J29" s="298"/>
      <c r="K29" s="296"/>
    </row>
    <row r="30" spans="2:11" ht="12.75" customHeight="1">
      <c r="B30" s="299"/>
      <c r="C30" s="300"/>
      <c r="D30" s="300"/>
      <c r="E30" s="300"/>
      <c r="F30" s="300"/>
      <c r="G30" s="300"/>
      <c r="H30" s="300"/>
      <c r="I30" s="300"/>
      <c r="J30" s="300"/>
      <c r="K30" s="296"/>
    </row>
    <row r="31" spans="2:11" ht="15" customHeight="1">
      <c r="B31" s="299"/>
      <c r="C31" s="300"/>
      <c r="D31" s="298" t="s">
        <v>1134</v>
      </c>
      <c r="E31" s="298"/>
      <c r="F31" s="298"/>
      <c r="G31" s="298"/>
      <c r="H31" s="298"/>
      <c r="I31" s="298"/>
      <c r="J31" s="298"/>
      <c r="K31" s="296"/>
    </row>
    <row r="32" spans="2:11" ht="15" customHeight="1">
      <c r="B32" s="299"/>
      <c r="C32" s="300"/>
      <c r="D32" s="298" t="s">
        <v>1135</v>
      </c>
      <c r="E32" s="298"/>
      <c r="F32" s="298"/>
      <c r="G32" s="298"/>
      <c r="H32" s="298"/>
      <c r="I32" s="298"/>
      <c r="J32" s="298"/>
      <c r="K32" s="296"/>
    </row>
    <row r="33" spans="2:11" ht="15" customHeight="1">
      <c r="B33" s="299"/>
      <c r="C33" s="300"/>
      <c r="D33" s="298" t="s">
        <v>1136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0"/>
      <c r="D34" s="298"/>
      <c r="E34" s="302" t="s">
        <v>146</v>
      </c>
      <c r="F34" s="298"/>
      <c r="G34" s="298" t="s">
        <v>1137</v>
      </c>
      <c r="H34" s="298"/>
      <c r="I34" s="298"/>
      <c r="J34" s="298"/>
      <c r="K34" s="296"/>
    </row>
    <row r="35" spans="2:11" ht="30.75" customHeight="1">
      <c r="B35" s="299"/>
      <c r="C35" s="300"/>
      <c r="D35" s="298"/>
      <c r="E35" s="302" t="s">
        <v>1138</v>
      </c>
      <c r="F35" s="298"/>
      <c r="G35" s="298" t="s">
        <v>1139</v>
      </c>
      <c r="H35" s="298"/>
      <c r="I35" s="298"/>
      <c r="J35" s="298"/>
      <c r="K35" s="296"/>
    </row>
    <row r="36" spans="2:11" ht="15" customHeight="1">
      <c r="B36" s="299"/>
      <c r="C36" s="300"/>
      <c r="D36" s="298"/>
      <c r="E36" s="302" t="s">
        <v>54</v>
      </c>
      <c r="F36" s="298"/>
      <c r="G36" s="298" t="s">
        <v>1140</v>
      </c>
      <c r="H36" s="298"/>
      <c r="I36" s="298"/>
      <c r="J36" s="298"/>
      <c r="K36" s="296"/>
    </row>
    <row r="37" spans="2:11" ht="15" customHeight="1">
      <c r="B37" s="299"/>
      <c r="C37" s="300"/>
      <c r="D37" s="298"/>
      <c r="E37" s="302" t="s">
        <v>147</v>
      </c>
      <c r="F37" s="298"/>
      <c r="G37" s="298" t="s">
        <v>1141</v>
      </c>
      <c r="H37" s="298"/>
      <c r="I37" s="298"/>
      <c r="J37" s="298"/>
      <c r="K37" s="296"/>
    </row>
    <row r="38" spans="2:11" ht="15" customHeight="1">
      <c r="B38" s="299"/>
      <c r="C38" s="300"/>
      <c r="D38" s="298"/>
      <c r="E38" s="302" t="s">
        <v>148</v>
      </c>
      <c r="F38" s="298"/>
      <c r="G38" s="298" t="s">
        <v>1142</v>
      </c>
      <c r="H38" s="298"/>
      <c r="I38" s="298"/>
      <c r="J38" s="298"/>
      <c r="K38" s="296"/>
    </row>
    <row r="39" spans="2:11" ht="15" customHeight="1">
      <c r="B39" s="299"/>
      <c r="C39" s="300"/>
      <c r="D39" s="298"/>
      <c r="E39" s="302" t="s">
        <v>149</v>
      </c>
      <c r="F39" s="298"/>
      <c r="G39" s="298" t="s">
        <v>1143</v>
      </c>
      <c r="H39" s="298"/>
      <c r="I39" s="298"/>
      <c r="J39" s="298"/>
      <c r="K39" s="296"/>
    </row>
    <row r="40" spans="2:11" ht="15" customHeight="1">
      <c r="B40" s="299"/>
      <c r="C40" s="300"/>
      <c r="D40" s="298"/>
      <c r="E40" s="302" t="s">
        <v>1144</v>
      </c>
      <c r="F40" s="298"/>
      <c r="G40" s="298" t="s">
        <v>1145</v>
      </c>
      <c r="H40" s="298"/>
      <c r="I40" s="298"/>
      <c r="J40" s="298"/>
      <c r="K40" s="296"/>
    </row>
    <row r="41" spans="2:11" ht="15" customHeight="1">
      <c r="B41" s="299"/>
      <c r="C41" s="300"/>
      <c r="D41" s="298"/>
      <c r="E41" s="302"/>
      <c r="F41" s="298"/>
      <c r="G41" s="298" t="s">
        <v>1146</v>
      </c>
      <c r="H41" s="298"/>
      <c r="I41" s="298"/>
      <c r="J41" s="298"/>
      <c r="K41" s="296"/>
    </row>
    <row r="42" spans="2:11" ht="15" customHeight="1">
      <c r="B42" s="299"/>
      <c r="C42" s="300"/>
      <c r="D42" s="298"/>
      <c r="E42" s="302" t="s">
        <v>1147</v>
      </c>
      <c r="F42" s="298"/>
      <c r="G42" s="298" t="s">
        <v>1148</v>
      </c>
      <c r="H42" s="298"/>
      <c r="I42" s="298"/>
      <c r="J42" s="298"/>
      <c r="K42" s="296"/>
    </row>
    <row r="43" spans="2:11" ht="15" customHeight="1">
      <c r="B43" s="299"/>
      <c r="C43" s="300"/>
      <c r="D43" s="298"/>
      <c r="E43" s="302" t="s">
        <v>151</v>
      </c>
      <c r="F43" s="298"/>
      <c r="G43" s="298" t="s">
        <v>1149</v>
      </c>
      <c r="H43" s="298"/>
      <c r="I43" s="298"/>
      <c r="J43" s="298"/>
      <c r="K43" s="296"/>
    </row>
    <row r="44" spans="2:11" ht="12.75" customHeight="1">
      <c r="B44" s="299"/>
      <c r="C44" s="300"/>
      <c r="D44" s="298"/>
      <c r="E44" s="298"/>
      <c r="F44" s="298"/>
      <c r="G44" s="298"/>
      <c r="H44" s="298"/>
      <c r="I44" s="298"/>
      <c r="J44" s="298"/>
      <c r="K44" s="296"/>
    </row>
    <row r="45" spans="2:11" ht="15" customHeight="1">
      <c r="B45" s="299"/>
      <c r="C45" s="300"/>
      <c r="D45" s="298" t="s">
        <v>1150</v>
      </c>
      <c r="E45" s="298"/>
      <c r="F45" s="298"/>
      <c r="G45" s="298"/>
      <c r="H45" s="298"/>
      <c r="I45" s="298"/>
      <c r="J45" s="298"/>
      <c r="K45" s="296"/>
    </row>
    <row r="46" spans="2:11" ht="15" customHeight="1">
      <c r="B46" s="299"/>
      <c r="C46" s="300"/>
      <c r="D46" s="300"/>
      <c r="E46" s="298" t="s">
        <v>1151</v>
      </c>
      <c r="F46" s="298"/>
      <c r="G46" s="298"/>
      <c r="H46" s="298"/>
      <c r="I46" s="298"/>
      <c r="J46" s="298"/>
      <c r="K46" s="296"/>
    </row>
    <row r="47" spans="2:11" ht="15" customHeight="1">
      <c r="B47" s="299"/>
      <c r="C47" s="300"/>
      <c r="D47" s="300"/>
      <c r="E47" s="298" t="s">
        <v>1152</v>
      </c>
      <c r="F47" s="298"/>
      <c r="G47" s="298"/>
      <c r="H47" s="298"/>
      <c r="I47" s="298"/>
      <c r="J47" s="298"/>
      <c r="K47" s="296"/>
    </row>
    <row r="48" spans="2:11" ht="15" customHeight="1">
      <c r="B48" s="299"/>
      <c r="C48" s="300"/>
      <c r="D48" s="300"/>
      <c r="E48" s="298" t="s">
        <v>1153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0"/>
      <c r="D49" s="298" t="s">
        <v>1154</v>
      </c>
      <c r="E49" s="298"/>
      <c r="F49" s="298"/>
      <c r="G49" s="298"/>
      <c r="H49" s="298"/>
      <c r="I49" s="298"/>
      <c r="J49" s="298"/>
      <c r="K49" s="296"/>
    </row>
    <row r="50" spans="2:11" ht="25.5" customHeight="1">
      <c r="B50" s="294"/>
      <c r="C50" s="295" t="s">
        <v>1155</v>
      </c>
      <c r="D50" s="295"/>
      <c r="E50" s="295"/>
      <c r="F50" s="295"/>
      <c r="G50" s="295"/>
      <c r="H50" s="295"/>
      <c r="I50" s="295"/>
      <c r="J50" s="295"/>
      <c r="K50" s="296"/>
    </row>
    <row r="51" spans="2:1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spans="2:11" ht="15" customHeight="1">
      <c r="B52" s="294"/>
      <c r="C52" s="298" t="s">
        <v>1156</v>
      </c>
      <c r="D52" s="298"/>
      <c r="E52" s="298"/>
      <c r="F52" s="298"/>
      <c r="G52" s="298"/>
      <c r="H52" s="298"/>
      <c r="I52" s="298"/>
      <c r="J52" s="298"/>
      <c r="K52" s="296"/>
    </row>
    <row r="53" spans="2:11" ht="15" customHeight="1">
      <c r="B53" s="294"/>
      <c r="C53" s="298" t="s">
        <v>1157</v>
      </c>
      <c r="D53" s="298"/>
      <c r="E53" s="298"/>
      <c r="F53" s="298"/>
      <c r="G53" s="298"/>
      <c r="H53" s="298"/>
      <c r="I53" s="298"/>
      <c r="J53" s="298"/>
      <c r="K53" s="296"/>
    </row>
    <row r="54" spans="2:11" ht="12.75" customHeight="1">
      <c r="B54" s="294"/>
      <c r="C54" s="298"/>
      <c r="D54" s="298"/>
      <c r="E54" s="298"/>
      <c r="F54" s="298"/>
      <c r="G54" s="298"/>
      <c r="H54" s="298"/>
      <c r="I54" s="298"/>
      <c r="J54" s="298"/>
      <c r="K54" s="296"/>
    </row>
    <row r="55" spans="2:11" ht="15" customHeight="1">
      <c r="B55" s="294"/>
      <c r="C55" s="298" t="s">
        <v>1158</v>
      </c>
      <c r="D55" s="298"/>
      <c r="E55" s="298"/>
      <c r="F55" s="298"/>
      <c r="G55" s="298"/>
      <c r="H55" s="298"/>
      <c r="I55" s="298"/>
      <c r="J55" s="298"/>
      <c r="K55" s="296"/>
    </row>
    <row r="56" spans="2:11" ht="15" customHeight="1">
      <c r="B56" s="294"/>
      <c r="C56" s="300"/>
      <c r="D56" s="298" t="s">
        <v>1159</v>
      </c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300"/>
      <c r="D57" s="298" t="s">
        <v>1160</v>
      </c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0"/>
      <c r="D58" s="298" t="s">
        <v>1161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0"/>
      <c r="D59" s="298" t="s">
        <v>1162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0"/>
      <c r="D60" s="303" t="s">
        <v>1163</v>
      </c>
      <c r="E60" s="303"/>
      <c r="F60" s="303"/>
      <c r="G60" s="303"/>
      <c r="H60" s="303"/>
      <c r="I60" s="303"/>
      <c r="J60" s="303"/>
      <c r="K60" s="296"/>
    </row>
    <row r="61" spans="2:11" ht="15" customHeight="1">
      <c r="B61" s="294"/>
      <c r="C61" s="300"/>
      <c r="D61" s="298" t="s">
        <v>1164</v>
      </c>
      <c r="E61" s="298"/>
      <c r="F61" s="298"/>
      <c r="G61" s="298"/>
      <c r="H61" s="298"/>
      <c r="I61" s="298"/>
      <c r="J61" s="298"/>
      <c r="K61" s="296"/>
    </row>
    <row r="62" spans="2:11" ht="12.75" customHeight="1">
      <c r="B62" s="294"/>
      <c r="C62" s="300"/>
      <c r="D62" s="300"/>
      <c r="E62" s="304"/>
      <c r="F62" s="300"/>
      <c r="G62" s="300"/>
      <c r="H62" s="300"/>
      <c r="I62" s="300"/>
      <c r="J62" s="300"/>
      <c r="K62" s="296"/>
    </row>
    <row r="63" spans="2:11" ht="15" customHeight="1">
      <c r="B63" s="294"/>
      <c r="C63" s="300"/>
      <c r="D63" s="298" t="s">
        <v>1165</v>
      </c>
      <c r="E63" s="298"/>
      <c r="F63" s="298"/>
      <c r="G63" s="298"/>
      <c r="H63" s="298"/>
      <c r="I63" s="298"/>
      <c r="J63" s="298"/>
      <c r="K63" s="296"/>
    </row>
    <row r="64" spans="2:11" ht="15" customHeight="1">
      <c r="B64" s="294"/>
      <c r="C64" s="300"/>
      <c r="D64" s="303" t="s">
        <v>1166</v>
      </c>
      <c r="E64" s="303"/>
      <c r="F64" s="303"/>
      <c r="G64" s="303"/>
      <c r="H64" s="303"/>
      <c r="I64" s="303"/>
      <c r="J64" s="303"/>
      <c r="K64" s="296"/>
    </row>
    <row r="65" spans="2:11" ht="15" customHeight="1">
      <c r="B65" s="294"/>
      <c r="C65" s="300"/>
      <c r="D65" s="298" t="s">
        <v>1167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0"/>
      <c r="D66" s="298" t="s">
        <v>1168</v>
      </c>
      <c r="E66" s="298"/>
      <c r="F66" s="298"/>
      <c r="G66" s="298"/>
      <c r="H66" s="298"/>
      <c r="I66" s="298"/>
      <c r="J66" s="298"/>
      <c r="K66" s="296"/>
    </row>
    <row r="67" spans="2:11" ht="15" customHeight="1">
      <c r="B67" s="294"/>
      <c r="C67" s="300"/>
      <c r="D67" s="298" t="s">
        <v>1169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0"/>
      <c r="D68" s="298" t="s">
        <v>1170</v>
      </c>
      <c r="E68" s="298"/>
      <c r="F68" s="298"/>
      <c r="G68" s="298"/>
      <c r="H68" s="298"/>
      <c r="I68" s="298"/>
      <c r="J68" s="298"/>
      <c r="K68" s="296"/>
    </row>
    <row r="69" spans="2:11" ht="12.75" customHeight="1">
      <c r="B69" s="305"/>
      <c r="C69" s="306"/>
      <c r="D69" s="306"/>
      <c r="E69" s="306"/>
      <c r="F69" s="306"/>
      <c r="G69" s="306"/>
      <c r="H69" s="306"/>
      <c r="I69" s="306"/>
      <c r="J69" s="306"/>
      <c r="K69" s="307"/>
    </row>
    <row r="70" spans="2:11" ht="18.75" customHeight="1">
      <c r="B70" s="308"/>
      <c r="C70" s="308"/>
      <c r="D70" s="308"/>
      <c r="E70" s="308"/>
      <c r="F70" s="308"/>
      <c r="G70" s="308"/>
      <c r="H70" s="308"/>
      <c r="I70" s="308"/>
      <c r="J70" s="308"/>
      <c r="K70" s="309"/>
    </row>
    <row r="71" spans="2:11" ht="18.7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</row>
    <row r="72" spans="2:11" ht="7.5" customHeight="1">
      <c r="B72" s="310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ht="45" customHeight="1">
      <c r="B73" s="313"/>
      <c r="C73" s="314" t="s">
        <v>84</v>
      </c>
      <c r="D73" s="314"/>
      <c r="E73" s="314"/>
      <c r="F73" s="314"/>
      <c r="G73" s="314"/>
      <c r="H73" s="314"/>
      <c r="I73" s="314"/>
      <c r="J73" s="314"/>
      <c r="K73" s="315"/>
    </row>
    <row r="74" spans="2:11" ht="17.25" customHeight="1">
      <c r="B74" s="313"/>
      <c r="C74" s="316" t="s">
        <v>1171</v>
      </c>
      <c r="D74" s="316"/>
      <c r="E74" s="316"/>
      <c r="F74" s="316" t="s">
        <v>1172</v>
      </c>
      <c r="G74" s="317"/>
      <c r="H74" s="316" t="s">
        <v>147</v>
      </c>
      <c r="I74" s="316" t="s">
        <v>58</v>
      </c>
      <c r="J74" s="316" t="s">
        <v>1173</v>
      </c>
      <c r="K74" s="315"/>
    </row>
    <row r="75" spans="2:11" ht="17.25" customHeight="1">
      <c r="B75" s="313"/>
      <c r="C75" s="318" t="s">
        <v>1174</v>
      </c>
      <c r="D75" s="318"/>
      <c r="E75" s="318"/>
      <c r="F75" s="319" t="s">
        <v>1175</v>
      </c>
      <c r="G75" s="320"/>
      <c r="H75" s="318"/>
      <c r="I75" s="318"/>
      <c r="J75" s="318" t="s">
        <v>1176</v>
      </c>
      <c r="K75" s="315"/>
    </row>
    <row r="76" spans="2:11" ht="5.25" customHeight="1">
      <c r="B76" s="313"/>
      <c r="C76" s="321"/>
      <c r="D76" s="321"/>
      <c r="E76" s="321"/>
      <c r="F76" s="321"/>
      <c r="G76" s="322"/>
      <c r="H76" s="321"/>
      <c r="I76" s="321"/>
      <c r="J76" s="321"/>
      <c r="K76" s="315"/>
    </row>
    <row r="77" spans="2:11" ht="15" customHeight="1">
      <c r="B77" s="313"/>
      <c r="C77" s="302" t="s">
        <v>54</v>
      </c>
      <c r="D77" s="321"/>
      <c r="E77" s="321"/>
      <c r="F77" s="323" t="s">
        <v>1177</v>
      </c>
      <c r="G77" s="322"/>
      <c r="H77" s="302" t="s">
        <v>1178</v>
      </c>
      <c r="I77" s="302" t="s">
        <v>1179</v>
      </c>
      <c r="J77" s="302">
        <v>20</v>
      </c>
      <c r="K77" s="315"/>
    </row>
    <row r="78" spans="2:11" ht="15" customHeight="1">
      <c r="B78" s="313"/>
      <c r="C78" s="302" t="s">
        <v>1180</v>
      </c>
      <c r="D78" s="302"/>
      <c r="E78" s="302"/>
      <c r="F78" s="323" t="s">
        <v>1177</v>
      </c>
      <c r="G78" s="322"/>
      <c r="H78" s="302" t="s">
        <v>1181</v>
      </c>
      <c r="I78" s="302" t="s">
        <v>1179</v>
      </c>
      <c r="J78" s="302">
        <v>120</v>
      </c>
      <c r="K78" s="315"/>
    </row>
    <row r="79" spans="2:11" ht="15" customHeight="1">
      <c r="B79" s="324"/>
      <c r="C79" s="302" t="s">
        <v>1182</v>
      </c>
      <c r="D79" s="302"/>
      <c r="E79" s="302"/>
      <c r="F79" s="323" t="s">
        <v>1183</v>
      </c>
      <c r="G79" s="322"/>
      <c r="H79" s="302" t="s">
        <v>1184</v>
      </c>
      <c r="I79" s="302" t="s">
        <v>1179</v>
      </c>
      <c r="J79" s="302">
        <v>50</v>
      </c>
      <c r="K79" s="315"/>
    </row>
    <row r="80" spans="2:11" ht="15" customHeight="1">
      <c r="B80" s="324"/>
      <c r="C80" s="302" t="s">
        <v>1185</v>
      </c>
      <c r="D80" s="302"/>
      <c r="E80" s="302"/>
      <c r="F80" s="323" t="s">
        <v>1177</v>
      </c>
      <c r="G80" s="322"/>
      <c r="H80" s="302" t="s">
        <v>1186</v>
      </c>
      <c r="I80" s="302" t="s">
        <v>1187</v>
      </c>
      <c r="J80" s="302"/>
      <c r="K80" s="315"/>
    </row>
    <row r="81" spans="2:11" ht="15" customHeight="1">
      <c r="B81" s="324"/>
      <c r="C81" s="325" t="s">
        <v>1188</v>
      </c>
      <c r="D81" s="325"/>
      <c r="E81" s="325"/>
      <c r="F81" s="326" t="s">
        <v>1183</v>
      </c>
      <c r="G81" s="325"/>
      <c r="H81" s="325" t="s">
        <v>1189</v>
      </c>
      <c r="I81" s="325" t="s">
        <v>1179</v>
      </c>
      <c r="J81" s="325">
        <v>15</v>
      </c>
      <c r="K81" s="315"/>
    </row>
    <row r="82" spans="2:11" ht="15" customHeight="1">
      <c r="B82" s="324"/>
      <c r="C82" s="325" t="s">
        <v>1190</v>
      </c>
      <c r="D82" s="325"/>
      <c r="E82" s="325"/>
      <c r="F82" s="326" t="s">
        <v>1183</v>
      </c>
      <c r="G82" s="325"/>
      <c r="H82" s="325" t="s">
        <v>1191</v>
      </c>
      <c r="I82" s="325" t="s">
        <v>1179</v>
      </c>
      <c r="J82" s="325">
        <v>15</v>
      </c>
      <c r="K82" s="315"/>
    </row>
    <row r="83" spans="2:11" ht="15" customHeight="1">
      <c r="B83" s="324"/>
      <c r="C83" s="325" t="s">
        <v>1192</v>
      </c>
      <c r="D83" s="325"/>
      <c r="E83" s="325"/>
      <c r="F83" s="326" t="s">
        <v>1183</v>
      </c>
      <c r="G83" s="325"/>
      <c r="H83" s="325" t="s">
        <v>1193</v>
      </c>
      <c r="I83" s="325" t="s">
        <v>1179</v>
      </c>
      <c r="J83" s="325">
        <v>20</v>
      </c>
      <c r="K83" s="315"/>
    </row>
    <row r="84" spans="2:11" ht="15" customHeight="1">
      <c r="B84" s="324"/>
      <c r="C84" s="325" t="s">
        <v>1194</v>
      </c>
      <c r="D84" s="325"/>
      <c r="E84" s="325"/>
      <c r="F84" s="326" t="s">
        <v>1183</v>
      </c>
      <c r="G84" s="325"/>
      <c r="H84" s="325" t="s">
        <v>1195</v>
      </c>
      <c r="I84" s="325" t="s">
        <v>1179</v>
      </c>
      <c r="J84" s="325">
        <v>20</v>
      </c>
      <c r="K84" s="315"/>
    </row>
    <row r="85" spans="2:11" ht="15" customHeight="1">
      <c r="B85" s="324"/>
      <c r="C85" s="302" t="s">
        <v>1196</v>
      </c>
      <c r="D85" s="302"/>
      <c r="E85" s="302"/>
      <c r="F85" s="323" t="s">
        <v>1183</v>
      </c>
      <c r="G85" s="322"/>
      <c r="H85" s="302" t="s">
        <v>1197</v>
      </c>
      <c r="I85" s="302" t="s">
        <v>1179</v>
      </c>
      <c r="J85" s="302">
        <v>50</v>
      </c>
      <c r="K85" s="315"/>
    </row>
    <row r="86" spans="2:11" ht="15" customHeight="1">
      <c r="B86" s="324"/>
      <c r="C86" s="302" t="s">
        <v>1198</v>
      </c>
      <c r="D86" s="302"/>
      <c r="E86" s="302"/>
      <c r="F86" s="323" t="s">
        <v>1183</v>
      </c>
      <c r="G86" s="322"/>
      <c r="H86" s="302" t="s">
        <v>1199</v>
      </c>
      <c r="I86" s="302" t="s">
        <v>1179</v>
      </c>
      <c r="J86" s="302">
        <v>20</v>
      </c>
      <c r="K86" s="315"/>
    </row>
    <row r="87" spans="2:11" ht="15" customHeight="1">
      <c r="B87" s="324"/>
      <c r="C87" s="302" t="s">
        <v>1200</v>
      </c>
      <c r="D87" s="302"/>
      <c r="E87" s="302"/>
      <c r="F87" s="323" t="s">
        <v>1183</v>
      </c>
      <c r="G87" s="322"/>
      <c r="H87" s="302" t="s">
        <v>1201</v>
      </c>
      <c r="I87" s="302" t="s">
        <v>1179</v>
      </c>
      <c r="J87" s="302">
        <v>20</v>
      </c>
      <c r="K87" s="315"/>
    </row>
    <row r="88" spans="2:11" ht="15" customHeight="1">
      <c r="B88" s="324"/>
      <c r="C88" s="302" t="s">
        <v>1202</v>
      </c>
      <c r="D88" s="302"/>
      <c r="E88" s="302"/>
      <c r="F88" s="323" t="s">
        <v>1183</v>
      </c>
      <c r="G88" s="322"/>
      <c r="H88" s="302" t="s">
        <v>1203</v>
      </c>
      <c r="I88" s="302" t="s">
        <v>1179</v>
      </c>
      <c r="J88" s="302">
        <v>50</v>
      </c>
      <c r="K88" s="315"/>
    </row>
    <row r="89" spans="2:11" ht="15" customHeight="1">
      <c r="B89" s="324"/>
      <c r="C89" s="302" t="s">
        <v>1204</v>
      </c>
      <c r="D89" s="302"/>
      <c r="E89" s="302"/>
      <c r="F89" s="323" t="s">
        <v>1183</v>
      </c>
      <c r="G89" s="322"/>
      <c r="H89" s="302" t="s">
        <v>1204</v>
      </c>
      <c r="I89" s="302" t="s">
        <v>1179</v>
      </c>
      <c r="J89" s="302">
        <v>50</v>
      </c>
      <c r="K89" s="315"/>
    </row>
    <row r="90" spans="2:11" ht="15" customHeight="1">
      <c r="B90" s="324"/>
      <c r="C90" s="302" t="s">
        <v>152</v>
      </c>
      <c r="D90" s="302"/>
      <c r="E90" s="302"/>
      <c r="F90" s="323" t="s">
        <v>1183</v>
      </c>
      <c r="G90" s="322"/>
      <c r="H90" s="302" t="s">
        <v>1205</v>
      </c>
      <c r="I90" s="302" t="s">
        <v>1179</v>
      </c>
      <c r="J90" s="302">
        <v>255</v>
      </c>
      <c r="K90" s="315"/>
    </row>
    <row r="91" spans="2:11" ht="15" customHeight="1">
      <c r="B91" s="324"/>
      <c r="C91" s="302" t="s">
        <v>1206</v>
      </c>
      <c r="D91" s="302"/>
      <c r="E91" s="302"/>
      <c r="F91" s="323" t="s">
        <v>1177</v>
      </c>
      <c r="G91" s="322"/>
      <c r="H91" s="302" t="s">
        <v>1207</v>
      </c>
      <c r="I91" s="302" t="s">
        <v>1208</v>
      </c>
      <c r="J91" s="302"/>
      <c r="K91" s="315"/>
    </row>
    <row r="92" spans="2:11" ht="15" customHeight="1">
      <c r="B92" s="324"/>
      <c r="C92" s="302" t="s">
        <v>1209</v>
      </c>
      <c r="D92" s="302"/>
      <c r="E92" s="302"/>
      <c r="F92" s="323" t="s">
        <v>1177</v>
      </c>
      <c r="G92" s="322"/>
      <c r="H92" s="302" t="s">
        <v>1210</v>
      </c>
      <c r="I92" s="302" t="s">
        <v>1211</v>
      </c>
      <c r="J92" s="302"/>
      <c r="K92" s="315"/>
    </row>
    <row r="93" spans="2:11" ht="15" customHeight="1">
      <c r="B93" s="324"/>
      <c r="C93" s="302" t="s">
        <v>1212</v>
      </c>
      <c r="D93" s="302"/>
      <c r="E93" s="302"/>
      <c r="F93" s="323" t="s">
        <v>1177</v>
      </c>
      <c r="G93" s="322"/>
      <c r="H93" s="302" t="s">
        <v>1212</v>
      </c>
      <c r="I93" s="302" t="s">
        <v>1211</v>
      </c>
      <c r="J93" s="302"/>
      <c r="K93" s="315"/>
    </row>
    <row r="94" spans="2:11" ht="15" customHeight="1">
      <c r="B94" s="324"/>
      <c r="C94" s="302" t="s">
        <v>39</v>
      </c>
      <c r="D94" s="302"/>
      <c r="E94" s="302"/>
      <c r="F94" s="323" t="s">
        <v>1177</v>
      </c>
      <c r="G94" s="322"/>
      <c r="H94" s="302" t="s">
        <v>1213</v>
      </c>
      <c r="I94" s="302" t="s">
        <v>1211</v>
      </c>
      <c r="J94" s="302"/>
      <c r="K94" s="315"/>
    </row>
    <row r="95" spans="2:11" ht="15" customHeight="1">
      <c r="B95" s="324"/>
      <c r="C95" s="302" t="s">
        <v>49</v>
      </c>
      <c r="D95" s="302"/>
      <c r="E95" s="302"/>
      <c r="F95" s="323" t="s">
        <v>1177</v>
      </c>
      <c r="G95" s="322"/>
      <c r="H95" s="302" t="s">
        <v>1214</v>
      </c>
      <c r="I95" s="302" t="s">
        <v>1211</v>
      </c>
      <c r="J95" s="302"/>
      <c r="K95" s="315"/>
    </row>
    <row r="96" spans="2:11" ht="15" customHeight="1">
      <c r="B96" s="327"/>
      <c r="C96" s="328"/>
      <c r="D96" s="328"/>
      <c r="E96" s="328"/>
      <c r="F96" s="328"/>
      <c r="G96" s="328"/>
      <c r="H96" s="328"/>
      <c r="I96" s="328"/>
      <c r="J96" s="328"/>
      <c r="K96" s="329"/>
    </row>
    <row r="97" spans="2:11" ht="18.75" customHeight="1">
      <c r="B97" s="330"/>
      <c r="C97" s="331"/>
      <c r="D97" s="331"/>
      <c r="E97" s="331"/>
      <c r="F97" s="331"/>
      <c r="G97" s="331"/>
      <c r="H97" s="331"/>
      <c r="I97" s="331"/>
      <c r="J97" s="331"/>
      <c r="K97" s="330"/>
    </row>
    <row r="98" spans="2:11" ht="18.75" customHeight="1">
      <c r="B98" s="309"/>
      <c r="C98" s="309"/>
      <c r="D98" s="309"/>
      <c r="E98" s="309"/>
      <c r="F98" s="309"/>
      <c r="G98" s="309"/>
      <c r="H98" s="309"/>
      <c r="I98" s="309"/>
      <c r="J98" s="309"/>
      <c r="K98" s="309"/>
    </row>
    <row r="99" spans="2:11" ht="7.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2"/>
    </row>
    <row r="100" spans="2:11" ht="45" customHeight="1">
      <c r="B100" s="313"/>
      <c r="C100" s="314" t="s">
        <v>1215</v>
      </c>
      <c r="D100" s="314"/>
      <c r="E100" s="314"/>
      <c r="F100" s="314"/>
      <c r="G100" s="314"/>
      <c r="H100" s="314"/>
      <c r="I100" s="314"/>
      <c r="J100" s="314"/>
      <c r="K100" s="315"/>
    </row>
    <row r="101" spans="2:11" ht="17.25" customHeight="1">
      <c r="B101" s="313"/>
      <c r="C101" s="316" t="s">
        <v>1171</v>
      </c>
      <c r="D101" s="316"/>
      <c r="E101" s="316"/>
      <c r="F101" s="316" t="s">
        <v>1172</v>
      </c>
      <c r="G101" s="317"/>
      <c r="H101" s="316" t="s">
        <v>147</v>
      </c>
      <c r="I101" s="316" t="s">
        <v>58</v>
      </c>
      <c r="J101" s="316" t="s">
        <v>1173</v>
      </c>
      <c r="K101" s="315"/>
    </row>
    <row r="102" spans="2:11" ht="17.25" customHeight="1">
      <c r="B102" s="313"/>
      <c r="C102" s="318" t="s">
        <v>1174</v>
      </c>
      <c r="D102" s="318"/>
      <c r="E102" s="318"/>
      <c r="F102" s="319" t="s">
        <v>1175</v>
      </c>
      <c r="G102" s="320"/>
      <c r="H102" s="318"/>
      <c r="I102" s="318"/>
      <c r="J102" s="318" t="s">
        <v>1176</v>
      </c>
      <c r="K102" s="315"/>
    </row>
    <row r="103" spans="2:11" ht="5.25" customHeight="1">
      <c r="B103" s="313"/>
      <c r="C103" s="316"/>
      <c r="D103" s="316"/>
      <c r="E103" s="316"/>
      <c r="F103" s="316"/>
      <c r="G103" s="332"/>
      <c r="H103" s="316"/>
      <c r="I103" s="316"/>
      <c r="J103" s="316"/>
      <c r="K103" s="315"/>
    </row>
    <row r="104" spans="2:11" ht="15" customHeight="1">
      <c r="B104" s="313"/>
      <c r="C104" s="302" t="s">
        <v>54</v>
      </c>
      <c r="D104" s="321"/>
      <c r="E104" s="321"/>
      <c r="F104" s="323" t="s">
        <v>1177</v>
      </c>
      <c r="G104" s="332"/>
      <c r="H104" s="302" t="s">
        <v>1216</v>
      </c>
      <c r="I104" s="302" t="s">
        <v>1179</v>
      </c>
      <c r="J104" s="302">
        <v>20</v>
      </c>
      <c r="K104" s="315"/>
    </row>
    <row r="105" spans="2:11" ht="15" customHeight="1">
      <c r="B105" s="313"/>
      <c r="C105" s="302" t="s">
        <v>1180</v>
      </c>
      <c r="D105" s="302"/>
      <c r="E105" s="302"/>
      <c r="F105" s="323" t="s">
        <v>1177</v>
      </c>
      <c r="G105" s="302"/>
      <c r="H105" s="302" t="s">
        <v>1216</v>
      </c>
      <c r="I105" s="302" t="s">
        <v>1179</v>
      </c>
      <c r="J105" s="302">
        <v>120</v>
      </c>
      <c r="K105" s="315"/>
    </row>
    <row r="106" spans="2:11" ht="15" customHeight="1">
      <c r="B106" s="324"/>
      <c r="C106" s="302" t="s">
        <v>1182</v>
      </c>
      <c r="D106" s="302"/>
      <c r="E106" s="302"/>
      <c r="F106" s="323" t="s">
        <v>1183</v>
      </c>
      <c r="G106" s="302"/>
      <c r="H106" s="302" t="s">
        <v>1216</v>
      </c>
      <c r="I106" s="302" t="s">
        <v>1179</v>
      </c>
      <c r="J106" s="302">
        <v>50</v>
      </c>
      <c r="K106" s="315"/>
    </row>
    <row r="107" spans="2:11" ht="15" customHeight="1">
      <c r="B107" s="324"/>
      <c r="C107" s="302" t="s">
        <v>1185</v>
      </c>
      <c r="D107" s="302"/>
      <c r="E107" s="302"/>
      <c r="F107" s="323" t="s">
        <v>1177</v>
      </c>
      <c r="G107" s="302"/>
      <c r="H107" s="302" t="s">
        <v>1216</v>
      </c>
      <c r="I107" s="302" t="s">
        <v>1187</v>
      </c>
      <c r="J107" s="302"/>
      <c r="K107" s="315"/>
    </row>
    <row r="108" spans="2:11" ht="15" customHeight="1">
      <c r="B108" s="324"/>
      <c r="C108" s="302" t="s">
        <v>1196</v>
      </c>
      <c r="D108" s="302"/>
      <c r="E108" s="302"/>
      <c r="F108" s="323" t="s">
        <v>1183</v>
      </c>
      <c r="G108" s="302"/>
      <c r="H108" s="302" t="s">
        <v>1216</v>
      </c>
      <c r="I108" s="302" t="s">
        <v>1179</v>
      </c>
      <c r="J108" s="302">
        <v>50</v>
      </c>
      <c r="K108" s="315"/>
    </row>
    <row r="109" spans="2:11" ht="15" customHeight="1">
      <c r="B109" s="324"/>
      <c r="C109" s="302" t="s">
        <v>1204</v>
      </c>
      <c r="D109" s="302"/>
      <c r="E109" s="302"/>
      <c r="F109" s="323" t="s">
        <v>1183</v>
      </c>
      <c r="G109" s="302"/>
      <c r="H109" s="302" t="s">
        <v>1216</v>
      </c>
      <c r="I109" s="302" t="s">
        <v>1179</v>
      </c>
      <c r="J109" s="302">
        <v>50</v>
      </c>
      <c r="K109" s="315"/>
    </row>
    <row r="110" spans="2:11" ht="15" customHeight="1">
      <c r="B110" s="324"/>
      <c r="C110" s="302" t="s">
        <v>1202</v>
      </c>
      <c r="D110" s="302"/>
      <c r="E110" s="302"/>
      <c r="F110" s="323" t="s">
        <v>1183</v>
      </c>
      <c r="G110" s="302"/>
      <c r="H110" s="302" t="s">
        <v>1216</v>
      </c>
      <c r="I110" s="302" t="s">
        <v>1179</v>
      </c>
      <c r="J110" s="302">
        <v>50</v>
      </c>
      <c r="K110" s="315"/>
    </row>
    <row r="111" spans="2:11" ht="15" customHeight="1">
      <c r="B111" s="324"/>
      <c r="C111" s="302" t="s">
        <v>54</v>
      </c>
      <c r="D111" s="302"/>
      <c r="E111" s="302"/>
      <c r="F111" s="323" t="s">
        <v>1177</v>
      </c>
      <c r="G111" s="302"/>
      <c r="H111" s="302" t="s">
        <v>1217</v>
      </c>
      <c r="I111" s="302" t="s">
        <v>1179</v>
      </c>
      <c r="J111" s="302">
        <v>20</v>
      </c>
      <c r="K111" s="315"/>
    </row>
    <row r="112" spans="2:11" ht="15" customHeight="1">
      <c r="B112" s="324"/>
      <c r="C112" s="302" t="s">
        <v>1218</v>
      </c>
      <c r="D112" s="302"/>
      <c r="E112" s="302"/>
      <c r="F112" s="323" t="s">
        <v>1177</v>
      </c>
      <c r="G112" s="302"/>
      <c r="H112" s="302" t="s">
        <v>1219</v>
      </c>
      <c r="I112" s="302" t="s">
        <v>1179</v>
      </c>
      <c r="J112" s="302">
        <v>120</v>
      </c>
      <c r="K112" s="315"/>
    </row>
    <row r="113" spans="2:11" ht="15" customHeight="1">
      <c r="B113" s="324"/>
      <c r="C113" s="302" t="s">
        <v>39</v>
      </c>
      <c r="D113" s="302"/>
      <c r="E113" s="302"/>
      <c r="F113" s="323" t="s">
        <v>1177</v>
      </c>
      <c r="G113" s="302"/>
      <c r="H113" s="302" t="s">
        <v>1220</v>
      </c>
      <c r="I113" s="302" t="s">
        <v>1211</v>
      </c>
      <c r="J113" s="302"/>
      <c r="K113" s="315"/>
    </row>
    <row r="114" spans="2:11" ht="15" customHeight="1">
      <c r="B114" s="324"/>
      <c r="C114" s="302" t="s">
        <v>49</v>
      </c>
      <c r="D114" s="302"/>
      <c r="E114" s="302"/>
      <c r="F114" s="323" t="s">
        <v>1177</v>
      </c>
      <c r="G114" s="302"/>
      <c r="H114" s="302" t="s">
        <v>1221</v>
      </c>
      <c r="I114" s="302" t="s">
        <v>1211</v>
      </c>
      <c r="J114" s="302"/>
      <c r="K114" s="315"/>
    </row>
    <row r="115" spans="2:11" ht="15" customHeight="1">
      <c r="B115" s="324"/>
      <c r="C115" s="302" t="s">
        <v>58</v>
      </c>
      <c r="D115" s="302"/>
      <c r="E115" s="302"/>
      <c r="F115" s="323" t="s">
        <v>1177</v>
      </c>
      <c r="G115" s="302"/>
      <c r="H115" s="302" t="s">
        <v>1222</v>
      </c>
      <c r="I115" s="302" t="s">
        <v>1223</v>
      </c>
      <c r="J115" s="302"/>
      <c r="K115" s="315"/>
    </row>
    <row r="116" spans="2:11" ht="15" customHeight="1">
      <c r="B116" s="327"/>
      <c r="C116" s="333"/>
      <c r="D116" s="333"/>
      <c r="E116" s="333"/>
      <c r="F116" s="333"/>
      <c r="G116" s="333"/>
      <c r="H116" s="333"/>
      <c r="I116" s="333"/>
      <c r="J116" s="333"/>
      <c r="K116" s="329"/>
    </row>
    <row r="117" spans="2:11" ht="18.75" customHeight="1">
      <c r="B117" s="334"/>
      <c r="C117" s="298"/>
      <c r="D117" s="298"/>
      <c r="E117" s="298"/>
      <c r="F117" s="335"/>
      <c r="G117" s="298"/>
      <c r="H117" s="298"/>
      <c r="I117" s="298"/>
      <c r="J117" s="298"/>
      <c r="K117" s="334"/>
    </row>
    <row r="118" spans="2:11" ht="18.75" customHeight="1"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</row>
    <row r="119" spans="2:11" ht="7.5" customHeight="1">
      <c r="B119" s="336"/>
      <c r="C119" s="337"/>
      <c r="D119" s="337"/>
      <c r="E119" s="337"/>
      <c r="F119" s="337"/>
      <c r="G119" s="337"/>
      <c r="H119" s="337"/>
      <c r="I119" s="337"/>
      <c r="J119" s="337"/>
      <c r="K119" s="338"/>
    </row>
    <row r="120" spans="2:11" ht="45" customHeight="1">
      <c r="B120" s="339"/>
      <c r="C120" s="292" t="s">
        <v>1224</v>
      </c>
      <c r="D120" s="292"/>
      <c r="E120" s="292"/>
      <c r="F120" s="292"/>
      <c r="G120" s="292"/>
      <c r="H120" s="292"/>
      <c r="I120" s="292"/>
      <c r="J120" s="292"/>
      <c r="K120" s="340"/>
    </row>
    <row r="121" spans="2:11" ht="17.25" customHeight="1">
      <c r="B121" s="341"/>
      <c r="C121" s="316" t="s">
        <v>1171</v>
      </c>
      <c r="D121" s="316"/>
      <c r="E121" s="316"/>
      <c r="F121" s="316" t="s">
        <v>1172</v>
      </c>
      <c r="G121" s="317"/>
      <c r="H121" s="316" t="s">
        <v>147</v>
      </c>
      <c r="I121" s="316" t="s">
        <v>58</v>
      </c>
      <c r="J121" s="316" t="s">
        <v>1173</v>
      </c>
      <c r="K121" s="342"/>
    </row>
    <row r="122" spans="2:11" ht="17.25" customHeight="1">
      <c r="B122" s="341"/>
      <c r="C122" s="318" t="s">
        <v>1174</v>
      </c>
      <c r="D122" s="318"/>
      <c r="E122" s="318"/>
      <c r="F122" s="319" t="s">
        <v>1175</v>
      </c>
      <c r="G122" s="320"/>
      <c r="H122" s="318"/>
      <c r="I122" s="318"/>
      <c r="J122" s="318" t="s">
        <v>1176</v>
      </c>
      <c r="K122" s="342"/>
    </row>
    <row r="123" spans="2:11" ht="5.25" customHeight="1">
      <c r="B123" s="343"/>
      <c r="C123" s="321"/>
      <c r="D123" s="321"/>
      <c r="E123" s="321"/>
      <c r="F123" s="321"/>
      <c r="G123" s="302"/>
      <c r="H123" s="321"/>
      <c r="I123" s="321"/>
      <c r="J123" s="321"/>
      <c r="K123" s="344"/>
    </row>
    <row r="124" spans="2:11" ht="15" customHeight="1">
      <c r="B124" s="343"/>
      <c r="C124" s="302" t="s">
        <v>1180</v>
      </c>
      <c r="D124" s="321"/>
      <c r="E124" s="321"/>
      <c r="F124" s="323" t="s">
        <v>1177</v>
      </c>
      <c r="G124" s="302"/>
      <c r="H124" s="302" t="s">
        <v>1216</v>
      </c>
      <c r="I124" s="302" t="s">
        <v>1179</v>
      </c>
      <c r="J124" s="302">
        <v>120</v>
      </c>
      <c r="K124" s="345"/>
    </row>
    <row r="125" spans="2:11" ht="15" customHeight="1">
      <c r="B125" s="343"/>
      <c r="C125" s="302" t="s">
        <v>1225</v>
      </c>
      <c r="D125" s="302"/>
      <c r="E125" s="302"/>
      <c r="F125" s="323" t="s">
        <v>1177</v>
      </c>
      <c r="G125" s="302"/>
      <c r="H125" s="302" t="s">
        <v>1226</v>
      </c>
      <c r="I125" s="302" t="s">
        <v>1179</v>
      </c>
      <c r="J125" s="302" t="s">
        <v>1227</v>
      </c>
      <c r="K125" s="345"/>
    </row>
    <row r="126" spans="2:11" ht="15" customHeight="1">
      <c r="B126" s="343"/>
      <c r="C126" s="302" t="s">
        <v>1126</v>
      </c>
      <c r="D126" s="302"/>
      <c r="E126" s="302"/>
      <c r="F126" s="323" t="s">
        <v>1177</v>
      </c>
      <c r="G126" s="302"/>
      <c r="H126" s="302" t="s">
        <v>1228</v>
      </c>
      <c r="I126" s="302" t="s">
        <v>1179</v>
      </c>
      <c r="J126" s="302" t="s">
        <v>1227</v>
      </c>
      <c r="K126" s="345"/>
    </row>
    <row r="127" spans="2:11" ht="15" customHeight="1">
      <c r="B127" s="343"/>
      <c r="C127" s="302" t="s">
        <v>1188</v>
      </c>
      <c r="D127" s="302"/>
      <c r="E127" s="302"/>
      <c r="F127" s="323" t="s">
        <v>1183</v>
      </c>
      <c r="G127" s="302"/>
      <c r="H127" s="302" t="s">
        <v>1189</v>
      </c>
      <c r="I127" s="302" t="s">
        <v>1179</v>
      </c>
      <c r="J127" s="302">
        <v>15</v>
      </c>
      <c r="K127" s="345"/>
    </row>
    <row r="128" spans="2:11" ht="15" customHeight="1">
      <c r="B128" s="343"/>
      <c r="C128" s="325" t="s">
        <v>1190</v>
      </c>
      <c r="D128" s="325"/>
      <c r="E128" s="325"/>
      <c r="F128" s="326" t="s">
        <v>1183</v>
      </c>
      <c r="G128" s="325"/>
      <c r="H128" s="325" t="s">
        <v>1191</v>
      </c>
      <c r="I128" s="325" t="s">
        <v>1179</v>
      </c>
      <c r="J128" s="325">
        <v>15</v>
      </c>
      <c r="K128" s="345"/>
    </row>
    <row r="129" spans="2:11" ht="15" customHeight="1">
      <c r="B129" s="343"/>
      <c r="C129" s="325" t="s">
        <v>1192</v>
      </c>
      <c r="D129" s="325"/>
      <c r="E129" s="325"/>
      <c r="F129" s="326" t="s">
        <v>1183</v>
      </c>
      <c r="G129" s="325"/>
      <c r="H129" s="325" t="s">
        <v>1193</v>
      </c>
      <c r="I129" s="325" t="s">
        <v>1179</v>
      </c>
      <c r="J129" s="325">
        <v>20</v>
      </c>
      <c r="K129" s="345"/>
    </row>
    <row r="130" spans="2:11" ht="15" customHeight="1">
      <c r="B130" s="343"/>
      <c r="C130" s="325" t="s">
        <v>1194</v>
      </c>
      <c r="D130" s="325"/>
      <c r="E130" s="325"/>
      <c r="F130" s="326" t="s">
        <v>1183</v>
      </c>
      <c r="G130" s="325"/>
      <c r="H130" s="325" t="s">
        <v>1195</v>
      </c>
      <c r="I130" s="325" t="s">
        <v>1179</v>
      </c>
      <c r="J130" s="325">
        <v>20</v>
      </c>
      <c r="K130" s="345"/>
    </row>
    <row r="131" spans="2:11" ht="15" customHeight="1">
      <c r="B131" s="343"/>
      <c r="C131" s="302" t="s">
        <v>1182</v>
      </c>
      <c r="D131" s="302"/>
      <c r="E131" s="302"/>
      <c r="F131" s="323" t="s">
        <v>1183</v>
      </c>
      <c r="G131" s="302"/>
      <c r="H131" s="302" t="s">
        <v>1216</v>
      </c>
      <c r="I131" s="302" t="s">
        <v>1179</v>
      </c>
      <c r="J131" s="302">
        <v>50</v>
      </c>
      <c r="K131" s="345"/>
    </row>
    <row r="132" spans="2:11" ht="15" customHeight="1">
      <c r="B132" s="343"/>
      <c r="C132" s="302" t="s">
        <v>1196</v>
      </c>
      <c r="D132" s="302"/>
      <c r="E132" s="302"/>
      <c r="F132" s="323" t="s">
        <v>1183</v>
      </c>
      <c r="G132" s="302"/>
      <c r="H132" s="302" t="s">
        <v>1216</v>
      </c>
      <c r="I132" s="302" t="s">
        <v>1179</v>
      </c>
      <c r="J132" s="302">
        <v>50</v>
      </c>
      <c r="K132" s="345"/>
    </row>
    <row r="133" spans="2:11" ht="15" customHeight="1">
      <c r="B133" s="343"/>
      <c r="C133" s="302" t="s">
        <v>1202</v>
      </c>
      <c r="D133" s="302"/>
      <c r="E133" s="302"/>
      <c r="F133" s="323" t="s">
        <v>1183</v>
      </c>
      <c r="G133" s="302"/>
      <c r="H133" s="302" t="s">
        <v>1216</v>
      </c>
      <c r="I133" s="302" t="s">
        <v>1179</v>
      </c>
      <c r="J133" s="302">
        <v>50</v>
      </c>
      <c r="K133" s="345"/>
    </row>
    <row r="134" spans="2:11" ht="15" customHeight="1">
      <c r="B134" s="343"/>
      <c r="C134" s="302" t="s">
        <v>1204</v>
      </c>
      <c r="D134" s="302"/>
      <c r="E134" s="302"/>
      <c r="F134" s="323" t="s">
        <v>1183</v>
      </c>
      <c r="G134" s="302"/>
      <c r="H134" s="302" t="s">
        <v>1216</v>
      </c>
      <c r="I134" s="302" t="s">
        <v>1179</v>
      </c>
      <c r="J134" s="302">
        <v>50</v>
      </c>
      <c r="K134" s="345"/>
    </row>
    <row r="135" spans="2:11" ht="15" customHeight="1">
      <c r="B135" s="343"/>
      <c r="C135" s="302" t="s">
        <v>152</v>
      </c>
      <c r="D135" s="302"/>
      <c r="E135" s="302"/>
      <c r="F135" s="323" t="s">
        <v>1183</v>
      </c>
      <c r="G135" s="302"/>
      <c r="H135" s="302" t="s">
        <v>1229</v>
      </c>
      <c r="I135" s="302" t="s">
        <v>1179</v>
      </c>
      <c r="J135" s="302">
        <v>255</v>
      </c>
      <c r="K135" s="345"/>
    </row>
    <row r="136" spans="2:11" ht="15" customHeight="1">
      <c r="B136" s="343"/>
      <c r="C136" s="302" t="s">
        <v>1206</v>
      </c>
      <c r="D136" s="302"/>
      <c r="E136" s="302"/>
      <c r="F136" s="323" t="s">
        <v>1177</v>
      </c>
      <c r="G136" s="302"/>
      <c r="H136" s="302" t="s">
        <v>1230</v>
      </c>
      <c r="I136" s="302" t="s">
        <v>1208</v>
      </c>
      <c r="J136" s="302"/>
      <c r="K136" s="345"/>
    </row>
    <row r="137" spans="2:11" ht="15" customHeight="1">
      <c r="B137" s="343"/>
      <c r="C137" s="302" t="s">
        <v>1209</v>
      </c>
      <c r="D137" s="302"/>
      <c r="E137" s="302"/>
      <c r="F137" s="323" t="s">
        <v>1177</v>
      </c>
      <c r="G137" s="302"/>
      <c r="H137" s="302" t="s">
        <v>1231</v>
      </c>
      <c r="I137" s="302" t="s">
        <v>1211</v>
      </c>
      <c r="J137" s="302"/>
      <c r="K137" s="345"/>
    </row>
    <row r="138" spans="2:11" ht="15" customHeight="1">
      <c r="B138" s="343"/>
      <c r="C138" s="302" t="s">
        <v>1212</v>
      </c>
      <c r="D138" s="302"/>
      <c r="E138" s="302"/>
      <c r="F138" s="323" t="s">
        <v>1177</v>
      </c>
      <c r="G138" s="302"/>
      <c r="H138" s="302" t="s">
        <v>1212</v>
      </c>
      <c r="I138" s="302" t="s">
        <v>1211</v>
      </c>
      <c r="J138" s="302"/>
      <c r="K138" s="345"/>
    </row>
    <row r="139" spans="2:11" ht="15" customHeight="1">
      <c r="B139" s="343"/>
      <c r="C139" s="302" t="s">
        <v>39</v>
      </c>
      <c r="D139" s="302"/>
      <c r="E139" s="302"/>
      <c r="F139" s="323" t="s">
        <v>1177</v>
      </c>
      <c r="G139" s="302"/>
      <c r="H139" s="302" t="s">
        <v>1232</v>
      </c>
      <c r="I139" s="302" t="s">
        <v>1211</v>
      </c>
      <c r="J139" s="302"/>
      <c r="K139" s="345"/>
    </row>
    <row r="140" spans="2:11" ht="15" customHeight="1">
      <c r="B140" s="343"/>
      <c r="C140" s="302" t="s">
        <v>1233</v>
      </c>
      <c r="D140" s="302"/>
      <c r="E140" s="302"/>
      <c r="F140" s="323" t="s">
        <v>1177</v>
      </c>
      <c r="G140" s="302"/>
      <c r="H140" s="302" t="s">
        <v>1234</v>
      </c>
      <c r="I140" s="302" t="s">
        <v>1211</v>
      </c>
      <c r="J140" s="302"/>
      <c r="K140" s="345"/>
    </row>
    <row r="141" spans="2:11" ht="15" customHeight="1">
      <c r="B141" s="346"/>
      <c r="C141" s="347"/>
      <c r="D141" s="347"/>
      <c r="E141" s="347"/>
      <c r="F141" s="347"/>
      <c r="G141" s="347"/>
      <c r="H141" s="347"/>
      <c r="I141" s="347"/>
      <c r="J141" s="347"/>
      <c r="K141" s="348"/>
    </row>
    <row r="142" spans="2:11" ht="18.75" customHeight="1">
      <c r="B142" s="298"/>
      <c r="C142" s="298"/>
      <c r="D142" s="298"/>
      <c r="E142" s="298"/>
      <c r="F142" s="335"/>
      <c r="G142" s="298"/>
      <c r="H142" s="298"/>
      <c r="I142" s="298"/>
      <c r="J142" s="298"/>
      <c r="K142" s="298"/>
    </row>
    <row r="143" spans="2:11" ht="18.75" customHeight="1"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</row>
    <row r="144" spans="2:11" ht="7.5" customHeight="1">
      <c r="B144" s="310"/>
      <c r="C144" s="311"/>
      <c r="D144" s="311"/>
      <c r="E144" s="311"/>
      <c r="F144" s="311"/>
      <c r="G144" s="311"/>
      <c r="H144" s="311"/>
      <c r="I144" s="311"/>
      <c r="J144" s="311"/>
      <c r="K144" s="312"/>
    </row>
    <row r="145" spans="2:11" ht="45" customHeight="1">
      <c r="B145" s="313"/>
      <c r="C145" s="314" t="s">
        <v>1235</v>
      </c>
      <c r="D145" s="314"/>
      <c r="E145" s="314"/>
      <c r="F145" s="314"/>
      <c r="G145" s="314"/>
      <c r="H145" s="314"/>
      <c r="I145" s="314"/>
      <c r="J145" s="314"/>
      <c r="K145" s="315"/>
    </row>
    <row r="146" spans="2:11" ht="17.25" customHeight="1">
      <c r="B146" s="313"/>
      <c r="C146" s="316" t="s">
        <v>1171</v>
      </c>
      <c r="D146" s="316"/>
      <c r="E146" s="316"/>
      <c r="F146" s="316" t="s">
        <v>1172</v>
      </c>
      <c r="G146" s="317"/>
      <c r="H146" s="316" t="s">
        <v>147</v>
      </c>
      <c r="I146" s="316" t="s">
        <v>58</v>
      </c>
      <c r="J146" s="316" t="s">
        <v>1173</v>
      </c>
      <c r="K146" s="315"/>
    </row>
    <row r="147" spans="2:11" ht="17.25" customHeight="1">
      <c r="B147" s="313"/>
      <c r="C147" s="318" t="s">
        <v>1174</v>
      </c>
      <c r="D147" s="318"/>
      <c r="E147" s="318"/>
      <c r="F147" s="319" t="s">
        <v>1175</v>
      </c>
      <c r="G147" s="320"/>
      <c r="H147" s="318"/>
      <c r="I147" s="318"/>
      <c r="J147" s="318" t="s">
        <v>1176</v>
      </c>
      <c r="K147" s="315"/>
    </row>
    <row r="148" spans="2:11" ht="5.25" customHeight="1">
      <c r="B148" s="324"/>
      <c r="C148" s="321"/>
      <c r="D148" s="321"/>
      <c r="E148" s="321"/>
      <c r="F148" s="321"/>
      <c r="G148" s="322"/>
      <c r="H148" s="321"/>
      <c r="I148" s="321"/>
      <c r="J148" s="321"/>
      <c r="K148" s="345"/>
    </row>
    <row r="149" spans="2:11" ht="15" customHeight="1">
      <c r="B149" s="324"/>
      <c r="C149" s="349" t="s">
        <v>1180</v>
      </c>
      <c r="D149" s="302"/>
      <c r="E149" s="302"/>
      <c r="F149" s="350" t="s">
        <v>1177</v>
      </c>
      <c r="G149" s="302"/>
      <c r="H149" s="349" t="s">
        <v>1216</v>
      </c>
      <c r="I149" s="349" t="s">
        <v>1179</v>
      </c>
      <c r="J149" s="349">
        <v>120</v>
      </c>
      <c r="K149" s="345"/>
    </row>
    <row r="150" spans="2:11" ht="15" customHeight="1">
      <c r="B150" s="324"/>
      <c r="C150" s="349" t="s">
        <v>1225</v>
      </c>
      <c r="D150" s="302"/>
      <c r="E150" s="302"/>
      <c r="F150" s="350" t="s">
        <v>1177</v>
      </c>
      <c r="G150" s="302"/>
      <c r="H150" s="349" t="s">
        <v>1236</v>
      </c>
      <c r="I150" s="349" t="s">
        <v>1179</v>
      </c>
      <c r="J150" s="349" t="s">
        <v>1227</v>
      </c>
      <c r="K150" s="345"/>
    </row>
    <row r="151" spans="2:11" ht="15" customHeight="1">
      <c r="B151" s="324"/>
      <c r="C151" s="349" t="s">
        <v>1126</v>
      </c>
      <c r="D151" s="302"/>
      <c r="E151" s="302"/>
      <c r="F151" s="350" t="s">
        <v>1177</v>
      </c>
      <c r="G151" s="302"/>
      <c r="H151" s="349" t="s">
        <v>1237</v>
      </c>
      <c r="I151" s="349" t="s">
        <v>1179</v>
      </c>
      <c r="J151" s="349" t="s">
        <v>1227</v>
      </c>
      <c r="K151" s="345"/>
    </row>
    <row r="152" spans="2:11" ht="15" customHeight="1">
      <c r="B152" s="324"/>
      <c r="C152" s="349" t="s">
        <v>1182</v>
      </c>
      <c r="D152" s="302"/>
      <c r="E152" s="302"/>
      <c r="F152" s="350" t="s">
        <v>1183</v>
      </c>
      <c r="G152" s="302"/>
      <c r="H152" s="349" t="s">
        <v>1216</v>
      </c>
      <c r="I152" s="349" t="s">
        <v>1179</v>
      </c>
      <c r="J152" s="349">
        <v>50</v>
      </c>
      <c r="K152" s="345"/>
    </row>
    <row r="153" spans="2:11" ht="15" customHeight="1">
      <c r="B153" s="324"/>
      <c r="C153" s="349" t="s">
        <v>1185</v>
      </c>
      <c r="D153" s="302"/>
      <c r="E153" s="302"/>
      <c r="F153" s="350" t="s">
        <v>1177</v>
      </c>
      <c r="G153" s="302"/>
      <c r="H153" s="349" t="s">
        <v>1216</v>
      </c>
      <c r="I153" s="349" t="s">
        <v>1187</v>
      </c>
      <c r="J153" s="349"/>
      <c r="K153" s="345"/>
    </row>
    <row r="154" spans="2:11" ht="15" customHeight="1">
      <c r="B154" s="324"/>
      <c r="C154" s="349" t="s">
        <v>1196</v>
      </c>
      <c r="D154" s="302"/>
      <c r="E154" s="302"/>
      <c r="F154" s="350" t="s">
        <v>1183</v>
      </c>
      <c r="G154" s="302"/>
      <c r="H154" s="349" t="s">
        <v>1216</v>
      </c>
      <c r="I154" s="349" t="s">
        <v>1179</v>
      </c>
      <c r="J154" s="349">
        <v>50</v>
      </c>
      <c r="K154" s="345"/>
    </row>
    <row r="155" spans="2:11" ht="15" customHeight="1">
      <c r="B155" s="324"/>
      <c r="C155" s="349" t="s">
        <v>1204</v>
      </c>
      <c r="D155" s="302"/>
      <c r="E155" s="302"/>
      <c r="F155" s="350" t="s">
        <v>1183</v>
      </c>
      <c r="G155" s="302"/>
      <c r="H155" s="349" t="s">
        <v>1216</v>
      </c>
      <c r="I155" s="349" t="s">
        <v>1179</v>
      </c>
      <c r="J155" s="349">
        <v>50</v>
      </c>
      <c r="K155" s="345"/>
    </row>
    <row r="156" spans="2:11" ht="15" customHeight="1">
      <c r="B156" s="324"/>
      <c r="C156" s="349" t="s">
        <v>1202</v>
      </c>
      <c r="D156" s="302"/>
      <c r="E156" s="302"/>
      <c r="F156" s="350" t="s">
        <v>1183</v>
      </c>
      <c r="G156" s="302"/>
      <c r="H156" s="349" t="s">
        <v>1216</v>
      </c>
      <c r="I156" s="349" t="s">
        <v>1179</v>
      </c>
      <c r="J156" s="349">
        <v>50</v>
      </c>
      <c r="K156" s="345"/>
    </row>
    <row r="157" spans="2:11" ht="15" customHeight="1">
      <c r="B157" s="324"/>
      <c r="C157" s="349" t="s">
        <v>131</v>
      </c>
      <c r="D157" s="302"/>
      <c r="E157" s="302"/>
      <c r="F157" s="350" t="s">
        <v>1177</v>
      </c>
      <c r="G157" s="302"/>
      <c r="H157" s="349" t="s">
        <v>1238</v>
      </c>
      <c r="I157" s="349" t="s">
        <v>1179</v>
      </c>
      <c r="J157" s="349" t="s">
        <v>1239</v>
      </c>
      <c r="K157" s="345"/>
    </row>
    <row r="158" spans="2:11" ht="15" customHeight="1">
      <c r="B158" s="324"/>
      <c r="C158" s="349" t="s">
        <v>1240</v>
      </c>
      <c r="D158" s="302"/>
      <c r="E158" s="302"/>
      <c r="F158" s="350" t="s">
        <v>1177</v>
      </c>
      <c r="G158" s="302"/>
      <c r="H158" s="349" t="s">
        <v>1241</v>
      </c>
      <c r="I158" s="349" t="s">
        <v>1211</v>
      </c>
      <c r="J158" s="349"/>
      <c r="K158" s="345"/>
    </row>
    <row r="159" spans="2:11" ht="15" customHeight="1">
      <c r="B159" s="351"/>
      <c r="C159" s="333"/>
      <c r="D159" s="333"/>
      <c r="E159" s="333"/>
      <c r="F159" s="333"/>
      <c r="G159" s="333"/>
      <c r="H159" s="333"/>
      <c r="I159" s="333"/>
      <c r="J159" s="333"/>
      <c r="K159" s="352"/>
    </row>
    <row r="160" spans="2:11" ht="18.75" customHeight="1">
      <c r="B160" s="298"/>
      <c r="C160" s="302"/>
      <c r="D160" s="302"/>
      <c r="E160" s="302"/>
      <c r="F160" s="323"/>
      <c r="G160" s="302"/>
      <c r="H160" s="302"/>
      <c r="I160" s="302"/>
      <c r="J160" s="302"/>
      <c r="K160" s="298"/>
    </row>
    <row r="161" spans="2:11" ht="18.75" customHeight="1">
      <c r="B161" s="309"/>
      <c r="C161" s="309"/>
      <c r="D161" s="309"/>
      <c r="E161" s="309"/>
      <c r="F161" s="309"/>
      <c r="G161" s="309"/>
      <c r="H161" s="309"/>
      <c r="I161" s="309"/>
      <c r="J161" s="309"/>
      <c r="K161" s="309"/>
    </row>
    <row r="162" spans="2:11" ht="7.5" customHeight="1">
      <c r="B162" s="288"/>
      <c r="C162" s="289"/>
      <c r="D162" s="289"/>
      <c r="E162" s="289"/>
      <c r="F162" s="289"/>
      <c r="G162" s="289"/>
      <c r="H162" s="289"/>
      <c r="I162" s="289"/>
      <c r="J162" s="289"/>
      <c r="K162" s="290"/>
    </row>
    <row r="163" spans="2:11" ht="45" customHeight="1">
      <c r="B163" s="291"/>
      <c r="C163" s="292" t="s">
        <v>1242</v>
      </c>
      <c r="D163" s="292"/>
      <c r="E163" s="292"/>
      <c r="F163" s="292"/>
      <c r="G163" s="292"/>
      <c r="H163" s="292"/>
      <c r="I163" s="292"/>
      <c r="J163" s="292"/>
      <c r="K163" s="293"/>
    </row>
    <row r="164" spans="2:11" ht="17.25" customHeight="1">
      <c r="B164" s="291"/>
      <c r="C164" s="316" t="s">
        <v>1171</v>
      </c>
      <c r="D164" s="316"/>
      <c r="E164" s="316"/>
      <c r="F164" s="316" t="s">
        <v>1172</v>
      </c>
      <c r="G164" s="353"/>
      <c r="H164" s="354" t="s">
        <v>147</v>
      </c>
      <c r="I164" s="354" t="s">
        <v>58</v>
      </c>
      <c r="J164" s="316" t="s">
        <v>1173</v>
      </c>
      <c r="K164" s="293"/>
    </row>
    <row r="165" spans="2:11" ht="17.25" customHeight="1">
      <c r="B165" s="294"/>
      <c r="C165" s="318" t="s">
        <v>1174</v>
      </c>
      <c r="D165" s="318"/>
      <c r="E165" s="318"/>
      <c r="F165" s="319" t="s">
        <v>1175</v>
      </c>
      <c r="G165" s="355"/>
      <c r="H165" s="356"/>
      <c r="I165" s="356"/>
      <c r="J165" s="318" t="s">
        <v>1176</v>
      </c>
      <c r="K165" s="296"/>
    </row>
    <row r="166" spans="2:11" ht="5.25" customHeight="1">
      <c r="B166" s="324"/>
      <c r="C166" s="321"/>
      <c r="D166" s="321"/>
      <c r="E166" s="321"/>
      <c r="F166" s="321"/>
      <c r="G166" s="322"/>
      <c r="H166" s="321"/>
      <c r="I166" s="321"/>
      <c r="J166" s="321"/>
      <c r="K166" s="345"/>
    </row>
    <row r="167" spans="2:11" ht="15" customHeight="1">
      <c r="B167" s="324"/>
      <c r="C167" s="302" t="s">
        <v>1180</v>
      </c>
      <c r="D167" s="302"/>
      <c r="E167" s="302"/>
      <c r="F167" s="323" t="s">
        <v>1177</v>
      </c>
      <c r="G167" s="302"/>
      <c r="H167" s="302" t="s">
        <v>1216</v>
      </c>
      <c r="I167" s="302" t="s">
        <v>1179</v>
      </c>
      <c r="J167" s="302">
        <v>120</v>
      </c>
      <c r="K167" s="345"/>
    </row>
    <row r="168" spans="2:11" ht="15" customHeight="1">
      <c r="B168" s="324"/>
      <c r="C168" s="302" t="s">
        <v>1225</v>
      </c>
      <c r="D168" s="302"/>
      <c r="E168" s="302"/>
      <c r="F168" s="323" t="s">
        <v>1177</v>
      </c>
      <c r="G168" s="302"/>
      <c r="H168" s="302" t="s">
        <v>1226</v>
      </c>
      <c r="I168" s="302" t="s">
        <v>1179</v>
      </c>
      <c r="J168" s="302" t="s">
        <v>1227</v>
      </c>
      <c r="K168" s="345"/>
    </row>
    <row r="169" spans="2:11" ht="15" customHeight="1">
      <c r="B169" s="324"/>
      <c r="C169" s="302" t="s">
        <v>1126</v>
      </c>
      <c r="D169" s="302"/>
      <c r="E169" s="302"/>
      <c r="F169" s="323" t="s">
        <v>1177</v>
      </c>
      <c r="G169" s="302"/>
      <c r="H169" s="302" t="s">
        <v>1243</v>
      </c>
      <c r="I169" s="302" t="s">
        <v>1179</v>
      </c>
      <c r="J169" s="302" t="s">
        <v>1227</v>
      </c>
      <c r="K169" s="345"/>
    </row>
    <row r="170" spans="2:11" ht="15" customHeight="1">
      <c r="B170" s="324"/>
      <c r="C170" s="302" t="s">
        <v>1182</v>
      </c>
      <c r="D170" s="302"/>
      <c r="E170" s="302"/>
      <c r="F170" s="323" t="s">
        <v>1183</v>
      </c>
      <c r="G170" s="302"/>
      <c r="H170" s="302" t="s">
        <v>1243</v>
      </c>
      <c r="I170" s="302" t="s">
        <v>1179</v>
      </c>
      <c r="J170" s="302">
        <v>50</v>
      </c>
      <c r="K170" s="345"/>
    </row>
    <row r="171" spans="2:11" ht="15" customHeight="1">
      <c r="B171" s="324"/>
      <c r="C171" s="302" t="s">
        <v>1185</v>
      </c>
      <c r="D171" s="302"/>
      <c r="E171" s="302"/>
      <c r="F171" s="323" t="s">
        <v>1177</v>
      </c>
      <c r="G171" s="302"/>
      <c r="H171" s="302" t="s">
        <v>1243</v>
      </c>
      <c r="I171" s="302" t="s">
        <v>1187</v>
      </c>
      <c r="J171" s="302"/>
      <c r="K171" s="345"/>
    </row>
    <row r="172" spans="2:11" ht="15" customHeight="1">
      <c r="B172" s="324"/>
      <c r="C172" s="302" t="s">
        <v>1196</v>
      </c>
      <c r="D172" s="302"/>
      <c r="E172" s="302"/>
      <c r="F172" s="323" t="s">
        <v>1183</v>
      </c>
      <c r="G172" s="302"/>
      <c r="H172" s="302" t="s">
        <v>1243</v>
      </c>
      <c r="I172" s="302" t="s">
        <v>1179</v>
      </c>
      <c r="J172" s="302">
        <v>50</v>
      </c>
      <c r="K172" s="345"/>
    </row>
    <row r="173" spans="2:11" ht="15" customHeight="1">
      <c r="B173" s="324"/>
      <c r="C173" s="302" t="s">
        <v>1204</v>
      </c>
      <c r="D173" s="302"/>
      <c r="E173" s="302"/>
      <c r="F173" s="323" t="s">
        <v>1183</v>
      </c>
      <c r="G173" s="302"/>
      <c r="H173" s="302" t="s">
        <v>1243</v>
      </c>
      <c r="I173" s="302" t="s">
        <v>1179</v>
      </c>
      <c r="J173" s="302">
        <v>50</v>
      </c>
      <c r="K173" s="345"/>
    </row>
    <row r="174" spans="2:11" ht="15" customHeight="1">
      <c r="B174" s="324"/>
      <c r="C174" s="302" t="s">
        <v>1202</v>
      </c>
      <c r="D174" s="302"/>
      <c r="E174" s="302"/>
      <c r="F174" s="323" t="s">
        <v>1183</v>
      </c>
      <c r="G174" s="302"/>
      <c r="H174" s="302" t="s">
        <v>1243</v>
      </c>
      <c r="I174" s="302" t="s">
        <v>1179</v>
      </c>
      <c r="J174" s="302">
        <v>50</v>
      </c>
      <c r="K174" s="345"/>
    </row>
    <row r="175" spans="2:11" ht="15" customHeight="1">
      <c r="B175" s="324"/>
      <c r="C175" s="302" t="s">
        <v>146</v>
      </c>
      <c r="D175" s="302"/>
      <c r="E175" s="302"/>
      <c r="F175" s="323" t="s">
        <v>1177</v>
      </c>
      <c r="G175" s="302"/>
      <c r="H175" s="302" t="s">
        <v>1244</v>
      </c>
      <c r="I175" s="302" t="s">
        <v>1245</v>
      </c>
      <c r="J175" s="302"/>
      <c r="K175" s="345"/>
    </row>
    <row r="176" spans="2:11" ht="15" customHeight="1">
      <c r="B176" s="324"/>
      <c r="C176" s="302" t="s">
        <v>58</v>
      </c>
      <c r="D176" s="302"/>
      <c r="E176" s="302"/>
      <c r="F176" s="323" t="s">
        <v>1177</v>
      </c>
      <c r="G176" s="302"/>
      <c r="H176" s="302" t="s">
        <v>1246</v>
      </c>
      <c r="I176" s="302" t="s">
        <v>1247</v>
      </c>
      <c r="J176" s="302">
        <v>1</v>
      </c>
      <c r="K176" s="345"/>
    </row>
    <row r="177" spans="2:11" ht="15" customHeight="1">
      <c r="B177" s="324"/>
      <c r="C177" s="302" t="s">
        <v>54</v>
      </c>
      <c r="D177" s="302"/>
      <c r="E177" s="302"/>
      <c r="F177" s="323" t="s">
        <v>1177</v>
      </c>
      <c r="G177" s="302"/>
      <c r="H177" s="302" t="s">
        <v>1248</v>
      </c>
      <c r="I177" s="302" t="s">
        <v>1179</v>
      </c>
      <c r="J177" s="302">
        <v>20</v>
      </c>
      <c r="K177" s="345"/>
    </row>
    <row r="178" spans="2:11" ht="15" customHeight="1">
      <c r="B178" s="324"/>
      <c r="C178" s="302" t="s">
        <v>147</v>
      </c>
      <c r="D178" s="302"/>
      <c r="E178" s="302"/>
      <c r="F178" s="323" t="s">
        <v>1177</v>
      </c>
      <c r="G178" s="302"/>
      <c r="H178" s="302" t="s">
        <v>1249</v>
      </c>
      <c r="I178" s="302" t="s">
        <v>1179</v>
      </c>
      <c r="J178" s="302">
        <v>255</v>
      </c>
      <c r="K178" s="345"/>
    </row>
    <row r="179" spans="2:11" ht="15" customHeight="1">
      <c r="B179" s="324"/>
      <c r="C179" s="302" t="s">
        <v>148</v>
      </c>
      <c r="D179" s="302"/>
      <c r="E179" s="302"/>
      <c r="F179" s="323" t="s">
        <v>1177</v>
      </c>
      <c r="G179" s="302"/>
      <c r="H179" s="302" t="s">
        <v>1142</v>
      </c>
      <c r="I179" s="302" t="s">
        <v>1179</v>
      </c>
      <c r="J179" s="302">
        <v>10</v>
      </c>
      <c r="K179" s="345"/>
    </row>
    <row r="180" spans="2:11" ht="15" customHeight="1">
      <c r="B180" s="324"/>
      <c r="C180" s="302" t="s">
        <v>149</v>
      </c>
      <c r="D180" s="302"/>
      <c r="E180" s="302"/>
      <c r="F180" s="323" t="s">
        <v>1177</v>
      </c>
      <c r="G180" s="302"/>
      <c r="H180" s="302" t="s">
        <v>1250</v>
      </c>
      <c r="I180" s="302" t="s">
        <v>1211</v>
      </c>
      <c r="J180" s="302"/>
      <c r="K180" s="345"/>
    </row>
    <row r="181" spans="2:11" ht="15" customHeight="1">
      <c r="B181" s="324"/>
      <c r="C181" s="302" t="s">
        <v>1251</v>
      </c>
      <c r="D181" s="302"/>
      <c r="E181" s="302"/>
      <c r="F181" s="323" t="s">
        <v>1177</v>
      </c>
      <c r="G181" s="302"/>
      <c r="H181" s="302" t="s">
        <v>1252</v>
      </c>
      <c r="I181" s="302" t="s">
        <v>1211</v>
      </c>
      <c r="J181" s="302"/>
      <c r="K181" s="345"/>
    </row>
    <row r="182" spans="2:11" ht="15" customHeight="1">
      <c r="B182" s="324"/>
      <c r="C182" s="302" t="s">
        <v>1240</v>
      </c>
      <c r="D182" s="302"/>
      <c r="E182" s="302"/>
      <c r="F182" s="323" t="s">
        <v>1177</v>
      </c>
      <c r="G182" s="302"/>
      <c r="H182" s="302" t="s">
        <v>1253</v>
      </c>
      <c r="I182" s="302" t="s">
        <v>1211</v>
      </c>
      <c r="J182" s="302"/>
      <c r="K182" s="345"/>
    </row>
    <row r="183" spans="2:11" ht="15" customHeight="1">
      <c r="B183" s="324"/>
      <c r="C183" s="302" t="s">
        <v>151</v>
      </c>
      <c r="D183" s="302"/>
      <c r="E183" s="302"/>
      <c r="F183" s="323" t="s">
        <v>1183</v>
      </c>
      <c r="G183" s="302"/>
      <c r="H183" s="302" t="s">
        <v>1254</v>
      </c>
      <c r="I183" s="302" t="s">
        <v>1179</v>
      </c>
      <c r="J183" s="302">
        <v>50</v>
      </c>
      <c r="K183" s="345"/>
    </row>
    <row r="184" spans="2:11" ht="15" customHeight="1">
      <c r="B184" s="324"/>
      <c r="C184" s="302" t="s">
        <v>1255</v>
      </c>
      <c r="D184" s="302"/>
      <c r="E184" s="302"/>
      <c r="F184" s="323" t="s">
        <v>1183</v>
      </c>
      <c r="G184" s="302"/>
      <c r="H184" s="302" t="s">
        <v>1256</v>
      </c>
      <c r="I184" s="302" t="s">
        <v>1257</v>
      </c>
      <c r="J184" s="302"/>
      <c r="K184" s="345"/>
    </row>
    <row r="185" spans="2:11" ht="15" customHeight="1">
      <c r="B185" s="324"/>
      <c r="C185" s="302" t="s">
        <v>1258</v>
      </c>
      <c r="D185" s="302"/>
      <c r="E185" s="302"/>
      <c r="F185" s="323" t="s">
        <v>1183</v>
      </c>
      <c r="G185" s="302"/>
      <c r="H185" s="302" t="s">
        <v>1259</v>
      </c>
      <c r="I185" s="302" t="s">
        <v>1257</v>
      </c>
      <c r="J185" s="302"/>
      <c r="K185" s="345"/>
    </row>
    <row r="186" spans="2:11" ht="15" customHeight="1">
      <c r="B186" s="324"/>
      <c r="C186" s="302" t="s">
        <v>1260</v>
      </c>
      <c r="D186" s="302"/>
      <c r="E186" s="302"/>
      <c r="F186" s="323" t="s">
        <v>1183</v>
      </c>
      <c r="G186" s="302"/>
      <c r="H186" s="302" t="s">
        <v>1261</v>
      </c>
      <c r="I186" s="302" t="s">
        <v>1257</v>
      </c>
      <c r="J186" s="302"/>
      <c r="K186" s="345"/>
    </row>
    <row r="187" spans="2:11" ht="15" customHeight="1">
      <c r="B187" s="324"/>
      <c r="C187" s="357" t="s">
        <v>1262</v>
      </c>
      <c r="D187" s="302"/>
      <c r="E187" s="302"/>
      <c r="F187" s="323" t="s">
        <v>1183</v>
      </c>
      <c r="G187" s="302"/>
      <c r="H187" s="302" t="s">
        <v>1263</v>
      </c>
      <c r="I187" s="302" t="s">
        <v>1264</v>
      </c>
      <c r="J187" s="358" t="s">
        <v>1265</v>
      </c>
      <c r="K187" s="345"/>
    </row>
    <row r="188" spans="2:11" ht="15" customHeight="1">
      <c r="B188" s="324"/>
      <c r="C188" s="308" t="s">
        <v>43</v>
      </c>
      <c r="D188" s="302"/>
      <c r="E188" s="302"/>
      <c r="F188" s="323" t="s">
        <v>1177</v>
      </c>
      <c r="G188" s="302"/>
      <c r="H188" s="298" t="s">
        <v>1266</v>
      </c>
      <c r="I188" s="302" t="s">
        <v>1267</v>
      </c>
      <c r="J188" s="302"/>
      <c r="K188" s="345"/>
    </row>
    <row r="189" spans="2:11" ht="15" customHeight="1">
      <c r="B189" s="324"/>
      <c r="C189" s="308" t="s">
        <v>1268</v>
      </c>
      <c r="D189" s="302"/>
      <c r="E189" s="302"/>
      <c r="F189" s="323" t="s">
        <v>1177</v>
      </c>
      <c r="G189" s="302"/>
      <c r="H189" s="302" t="s">
        <v>1269</v>
      </c>
      <c r="I189" s="302" t="s">
        <v>1211</v>
      </c>
      <c r="J189" s="302"/>
      <c r="K189" s="345"/>
    </row>
    <row r="190" spans="2:11" ht="15" customHeight="1">
      <c r="B190" s="324"/>
      <c r="C190" s="308" t="s">
        <v>1270</v>
      </c>
      <c r="D190" s="302"/>
      <c r="E190" s="302"/>
      <c r="F190" s="323" t="s">
        <v>1177</v>
      </c>
      <c r="G190" s="302"/>
      <c r="H190" s="302" t="s">
        <v>1271</v>
      </c>
      <c r="I190" s="302" t="s">
        <v>1211</v>
      </c>
      <c r="J190" s="302"/>
      <c r="K190" s="345"/>
    </row>
    <row r="191" spans="2:11" ht="15" customHeight="1">
      <c r="B191" s="324"/>
      <c r="C191" s="308" t="s">
        <v>1272</v>
      </c>
      <c r="D191" s="302"/>
      <c r="E191" s="302"/>
      <c r="F191" s="323" t="s">
        <v>1183</v>
      </c>
      <c r="G191" s="302"/>
      <c r="H191" s="302" t="s">
        <v>1273</v>
      </c>
      <c r="I191" s="302" t="s">
        <v>1211</v>
      </c>
      <c r="J191" s="302"/>
      <c r="K191" s="345"/>
    </row>
    <row r="192" spans="2:11" ht="15" customHeight="1">
      <c r="B192" s="351"/>
      <c r="C192" s="359"/>
      <c r="D192" s="333"/>
      <c r="E192" s="333"/>
      <c r="F192" s="333"/>
      <c r="G192" s="333"/>
      <c r="H192" s="333"/>
      <c r="I192" s="333"/>
      <c r="J192" s="333"/>
      <c r="K192" s="352"/>
    </row>
    <row r="193" spans="2:11" ht="18.75" customHeight="1">
      <c r="B193" s="298"/>
      <c r="C193" s="302"/>
      <c r="D193" s="302"/>
      <c r="E193" s="302"/>
      <c r="F193" s="323"/>
      <c r="G193" s="302"/>
      <c r="H193" s="302"/>
      <c r="I193" s="302"/>
      <c r="J193" s="302"/>
      <c r="K193" s="298"/>
    </row>
    <row r="194" spans="2:11" ht="18.75" customHeight="1">
      <c r="B194" s="298"/>
      <c r="C194" s="302"/>
      <c r="D194" s="302"/>
      <c r="E194" s="302"/>
      <c r="F194" s="323"/>
      <c r="G194" s="302"/>
      <c r="H194" s="302"/>
      <c r="I194" s="302"/>
      <c r="J194" s="302"/>
      <c r="K194" s="298"/>
    </row>
    <row r="195" spans="2:11" ht="18.75" customHeight="1">
      <c r="B195" s="309"/>
      <c r="C195" s="309"/>
      <c r="D195" s="309"/>
      <c r="E195" s="309"/>
      <c r="F195" s="309"/>
      <c r="G195" s="309"/>
      <c r="H195" s="309"/>
      <c r="I195" s="309"/>
      <c r="J195" s="309"/>
      <c r="K195" s="309"/>
    </row>
    <row r="196" spans="2:11" ht="13.5">
      <c r="B196" s="288"/>
      <c r="C196" s="289"/>
      <c r="D196" s="289"/>
      <c r="E196" s="289"/>
      <c r="F196" s="289"/>
      <c r="G196" s="289"/>
      <c r="H196" s="289"/>
      <c r="I196" s="289"/>
      <c r="J196" s="289"/>
      <c r="K196" s="290"/>
    </row>
    <row r="197" spans="2:11" ht="21">
      <c r="B197" s="291"/>
      <c r="C197" s="292" t="s">
        <v>1274</v>
      </c>
      <c r="D197" s="292"/>
      <c r="E197" s="292"/>
      <c r="F197" s="292"/>
      <c r="G197" s="292"/>
      <c r="H197" s="292"/>
      <c r="I197" s="292"/>
      <c r="J197" s="292"/>
      <c r="K197" s="293"/>
    </row>
    <row r="198" spans="2:11" ht="25.5" customHeight="1">
      <c r="B198" s="291"/>
      <c r="C198" s="360" t="s">
        <v>1275</v>
      </c>
      <c r="D198" s="360"/>
      <c r="E198" s="360"/>
      <c r="F198" s="360" t="s">
        <v>1276</v>
      </c>
      <c r="G198" s="361"/>
      <c r="H198" s="360" t="s">
        <v>1277</v>
      </c>
      <c r="I198" s="360"/>
      <c r="J198" s="360"/>
      <c r="K198" s="293"/>
    </row>
    <row r="199" spans="2:11" ht="5.25" customHeight="1">
      <c r="B199" s="324"/>
      <c r="C199" s="321"/>
      <c r="D199" s="321"/>
      <c r="E199" s="321"/>
      <c r="F199" s="321"/>
      <c r="G199" s="302"/>
      <c r="H199" s="321"/>
      <c r="I199" s="321"/>
      <c r="J199" s="321"/>
      <c r="K199" s="345"/>
    </row>
    <row r="200" spans="2:11" ht="15" customHeight="1">
      <c r="B200" s="324"/>
      <c r="C200" s="302" t="s">
        <v>1267</v>
      </c>
      <c r="D200" s="302"/>
      <c r="E200" s="302"/>
      <c r="F200" s="323" t="s">
        <v>44</v>
      </c>
      <c r="G200" s="302"/>
      <c r="H200" s="302" t="s">
        <v>1278</v>
      </c>
      <c r="I200" s="302"/>
      <c r="J200" s="302"/>
      <c r="K200" s="345"/>
    </row>
    <row r="201" spans="2:11" ht="15" customHeight="1">
      <c r="B201" s="324"/>
      <c r="C201" s="330"/>
      <c r="D201" s="302"/>
      <c r="E201" s="302"/>
      <c r="F201" s="323" t="s">
        <v>45</v>
      </c>
      <c r="G201" s="302"/>
      <c r="H201" s="302" t="s">
        <v>1279</v>
      </c>
      <c r="I201" s="302"/>
      <c r="J201" s="302"/>
      <c r="K201" s="345"/>
    </row>
    <row r="202" spans="2:11" ht="15" customHeight="1">
      <c r="B202" s="324"/>
      <c r="C202" s="330"/>
      <c r="D202" s="302"/>
      <c r="E202" s="302"/>
      <c r="F202" s="323" t="s">
        <v>48</v>
      </c>
      <c r="G202" s="302"/>
      <c r="H202" s="302" t="s">
        <v>1280</v>
      </c>
      <c r="I202" s="302"/>
      <c r="J202" s="302"/>
      <c r="K202" s="345"/>
    </row>
    <row r="203" spans="2:11" ht="15" customHeight="1">
      <c r="B203" s="324"/>
      <c r="C203" s="302"/>
      <c r="D203" s="302"/>
      <c r="E203" s="302"/>
      <c r="F203" s="323" t="s">
        <v>46</v>
      </c>
      <c r="G203" s="302"/>
      <c r="H203" s="302" t="s">
        <v>1281</v>
      </c>
      <c r="I203" s="302"/>
      <c r="J203" s="302"/>
      <c r="K203" s="345"/>
    </row>
    <row r="204" spans="2:11" ht="15" customHeight="1">
      <c r="B204" s="324"/>
      <c r="C204" s="302"/>
      <c r="D204" s="302"/>
      <c r="E204" s="302"/>
      <c r="F204" s="323" t="s">
        <v>47</v>
      </c>
      <c r="G204" s="302"/>
      <c r="H204" s="302" t="s">
        <v>1282</v>
      </c>
      <c r="I204" s="302"/>
      <c r="J204" s="302"/>
      <c r="K204" s="345"/>
    </row>
    <row r="205" spans="2:11" ht="15" customHeight="1">
      <c r="B205" s="324"/>
      <c r="C205" s="302"/>
      <c r="D205" s="302"/>
      <c r="E205" s="302"/>
      <c r="F205" s="323"/>
      <c r="G205" s="302"/>
      <c r="H205" s="302"/>
      <c r="I205" s="302"/>
      <c r="J205" s="302"/>
      <c r="K205" s="345"/>
    </row>
    <row r="206" spans="2:11" ht="15" customHeight="1">
      <c r="B206" s="324"/>
      <c r="C206" s="302" t="s">
        <v>1223</v>
      </c>
      <c r="D206" s="302"/>
      <c r="E206" s="302"/>
      <c r="F206" s="323" t="s">
        <v>77</v>
      </c>
      <c r="G206" s="302"/>
      <c r="H206" s="302" t="s">
        <v>1283</v>
      </c>
      <c r="I206" s="302"/>
      <c r="J206" s="302"/>
      <c r="K206" s="345"/>
    </row>
    <row r="207" spans="2:11" ht="15" customHeight="1">
      <c r="B207" s="324"/>
      <c r="C207" s="330"/>
      <c r="D207" s="302"/>
      <c r="E207" s="302"/>
      <c r="F207" s="323" t="s">
        <v>1121</v>
      </c>
      <c r="G207" s="302"/>
      <c r="H207" s="302" t="s">
        <v>1122</v>
      </c>
      <c r="I207" s="302"/>
      <c r="J207" s="302"/>
      <c r="K207" s="345"/>
    </row>
    <row r="208" spans="2:11" ht="15" customHeight="1">
      <c r="B208" s="324"/>
      <c r="C208" s="302"/>
      <c r="D208" s="302"/>
      <c r="E208" s="302"/>
      <c r="F208" s="323" t="s">
        <v>1119</v>
      </c>
      <c r="G208" s="302"/>
      <c r="H208" s="302" t="s">
        <v>1284</v>
      </c>
      <c r="I208" s="302"/>
      <c r="J208" s="302"/>
      <c r="K208" s="345"/>
    </row>
    <row r="209" spans="2:11" ht="15" customHeight="1">
      <c r="B209" s="362"/>
      <c r="C209" s="330"/>
      <c r="D209" s="330"/>
      <c r="E209" s="330"/>
      <c r="F209" s="323" t="s">
        <v>1123</v>
      </c>
      <c r="G209" s="308"/>
      <c r="H209" s="349" t="s">
        <v>1124</v>
      </c>
      <c r="I209" s="349"/>
      <c r="J209" s="349"/>
      <c r="K209" s="363"/>
    </row>
    <row r="210" spans="2:11" ht="15" customHeight="1">
      <c r="B210" s="362"/>
      <c r="C210" s="330"/>
      <c r="D210" s="330"/>
      <c r="E210" s="330"/>
      <c r="F210" s="323" t="s">
        <v>1125</v>
      </c>
      <c r="G210" s="308"/>
      <c r="H210" s="349" t="s">
        <v>1027</v>
      </c>
      <c r="I210" s="349"/>
      <c r="J210" s="349"/>
      <c r="K210" s="363"/>
    </row>
    <row r="211" spans="2:11" ht="15" customHeight="1">
      <c r="B211" s="362"/>
      <c r="C211" s="330"/>
      <c r="D211" s="330"/>
      <c r="E211" s="330"/>
      <c r="F211" s="364"/>
      <c r="G211" s="308"/>
      <c r="H211" s="365"/>
      <c r="I211" s="365"/>
      <c r="J211" s="365"/>
      <c r="K211" s="363"/>
    </row>
    <row r="212" spans="2:11" ht="15" customHeight="1">
      <c r="B212" s="362"/>
      <c r="C212" s="302" t="s">
        <v>1247</v>
      </c>
      <c r="D212" s="330"/>
      <c r="E212" s="330"/>
      <c r="F212" s="323">
        <v>1</v>
      </c>
      <c r="G212" s="308"/>
      <c r="H212" s="349" t="s">
        <v>1285</v>
      </c>
      <c r="I212" s="349"/>
      <c r="J212" s="349"/>
      <c r="K212" s="363"/>
    </row>
    <row r="213" spans="2:11" ht="15" customHeight="1">
      <c r="B213" s="362"/>
      <c r="C213" s="330"/>
      <c r="D213" s="330"/>
      <c r="E213" s="330"/>
      <c r="F213" s="323">
        <v>2</v>
      </c>
      <c r="G213" s="308"/>
      <c r="H213" s="349" t="s">
        <v>1286</v>
      </c>
      <c r="I213" s="349"/>
      <c r="J213" s="349"/>
      <c r="K213" s="363"/>
    </row>
    <row r="214" spans="2:11" ht="15" customHeight="1">
      <c r="B214" s="362"/>
      <c r="C214" s="330"/>
      <c r="D214" s="330"/>
      <c r="E214" s="330"/>
      <c r="F214" s="323">
        <v>3</v>
      </c>
      <c r="G214" s="308"/>
      <c r="H214" s="349" t="s">
        <v>1287</v>
      </c>
      <c r="I214" s="349"/>
      <c r="J214" s="349"/>
      <c r="K214" s="363"/>
    </row>
    <row r="215" spans="2:11" ht="15" customHeight="1">
      <c r="B215" s="362"/>
      <c r="C215" s="330"/>
      <c r="D215" s="330"/>
      <c r="E215" s="330"/>
      <c r="F215" s="323">
        <v>4</v>
      </c>
      <c r="G215" s="308"/>
      <c r="H215" s="349" t="s">
        <v>1288</v>
      </c>
      <c r="I215" s="349"/>
      <c r="J215" s="349"/>
      <c r="K215" s="363"/>
    </row>
    <row r="216" spans="2:11" ht="12.75" customHeight="1">
      <c r="B216" s="366"/>
      <c r="C216" s="367"/>
      <c r="D216" s="367"/>
      <c r="E216" s="367"/>
      <c r="F216" s="367"/>
      <c r="G216" s="367"/>
      <c r="H216" s="367"/>
      <c r="I216" s="367"/>
      <c r="J216" s="367"/>
      <c r="K216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Demel</dc:creator>
  <cp:keywords/>
  <dc:description/>
  <cp:lastModifiedBy>Filip Demel</cp:lastModifiedBy>
  <dcterms:created xsi:type="dcterms:W3CDTF">2018-11-12T12:49:32Z</dcterms:created>
  <dcterms:modified xsi:type="dcterms:W3CDTF">2018-11-12T12:49:37Z</dcterms:modified>
  <cp:category/>
  <cp:version/>
  <cp:contentType/>
  <cp:contentStatus/>
</cp:coreProperties>
</file>