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ek\Desktop\554 - Kancelář rektorky\Podklady pro výběr dodavatele\ZD - 8.10.2018\"/>
    </mc:Choice>
  </mc:AlternateContent>
  <bookViews>
    <workbookView xWindow="0" yWindow="0" windowWidth="28800" windowHeight="12435" activeTab="2"/>
  </bookViews>
  <sheets>
    <sheet name="Souhrn exportu" sheetId="1" r:id="rId1"/>
    <sheet name="Stavba" sheetId="2" r:id="rId2"/>
    <sheet name="Položky" sheetId="3" r:id="rId3"/>
  </sheets>
  <calcPr calcId="162913"/>
</workbook>
</file>

<file path=xl/calcChain.xml><?xml version="1.0" encoding="utf-8"?>
<calcChain xmlns="http://schemas.openxmlformats.org/spreadsheetml/2006/main">
  <c r="G89" i="3" l="1"/>
  <c r="G88" i="3"/>
  <c r="G91" i="3" l="1"/>
  <c r="G90" i="3"/>
  <c r="G86" i="3"/>
  <c r="G85" i="3"/>
  <c r="G84" i="3"/>
  <c r="G83" i="3"/>
  <c r="G82" i="3"/>
  <c r="G81" i="3"/>
  <c r="G79" i="3"/>
  <c r="G78" i="3"/>
  <c r="G77" i="3"/>
  <c r="G76" i="3"/>
  <c r="G75" i="3"/>
  <c r="G74" i="3"/>
  <c r="G73" i="3"/>
  <c r="G72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5" i="3"/>
  <c r="G44" i="3"/>
  <c r="G43" i="3"/>
  <c r="G42" i="3"/>
  <c r="G33" i="3"/>
  <c r="G32" i="3"/>
  <c r="G31" i="3"/>
  <c r="G30" i="3"/>
  <c r="G29" i="3"/>
  <c r="G28" i="3"/>
  <c r="G27" i="3"/>
  <c r="G26" i="3"/>
  <c r="G24" i="3"/>
  <c r="G22" i="3"/>
  <c r="G20" i="3"/>
  <c r="G19" i="3"/>
  <c r="G18" i="3"/>
  <c r="G16" i="3"/>
  <c r="G14" i="3"/>
  <c r="G13" i="3"/>
  <c r="G12" i="3"/>
  <c r="G11" i="3"/>
  <c r="G10" i="3"/>
  <c r="G9" i="3" l="1"/>
  <c r="G48" i="2" l="1"/>
  <c r="G87" i="3" l="1"/>
  <c r="G64" i="2" s="1"/>
  <c r="H64" i="2" s="1"/>
  <c r="H19" i="2" s="1"/>
  <c r="G80" i="3"/>
  <c r="G63" i="2" s="1"/>
  <c r="H62" i="2" s="1"/>
  <c r="G71" i="3"/>
  <c r="G61" i="2" s="1"/>
  <c r="H60" i="2" s="1"/>
  <c r="G35" i="3"/>
  <c r="G23" i="3"/>
  <c r="F52" i="2" s="1"/>
  <c r="G21" i="3"/>
  <c r="F51" i="2" s="1"/>
  <c r="G15" i="3"/>
  <c r="F49" i="2" s="1"/>
  <c r="H54" i="2"/>
  <c r="F38" i="2"/>
  <c r="E38" i="2"/>
  <c r="G32" i="2"/>
  <c r="F29" i="2"/>
  <c r="I28" i="2"/>
  <c r="I27" i="2"/>
  <c r="I26" i="2"/>
  <c r="D26" i="2"/>
  <c r="I25" i="2"/>
  <c r="I24" i="2"/>
  <c r="D24" i="2"/>
  <c r="I23" i="2"/>
  <c r="H18" i="2"/>
  <c r="G17" i="3" l="1"/>
  <c r="G50" i="2" s="1"/>
  <c r="G46" i="3"/>
  <c r="G59" i="2" s="1"/>
  <c r="H58" i="2" s="1"/>
  <c r="G41" i="3"/>
  <c r="F57" i="2" s="1"/>
  <c r="H56" i="2" s="1"/>
  <c r="G25" i="3"/>
  <c r="F53" i="2" s="1"/>
  <c r="H16" i="2" l="1"/>
  <c r="H47" i="2"/>
  <c r="H65" i="2" s="1"/>
  <c r="F39" i="2" s="1"/>
  <c r="G39" i="2" s="1"/>
  <c r="G40" i="2" s="1"/>
  <c r="H17" i="2"/>
  <c r="H21" i="2" s="1"/>
  <c r="F25" i="2" s="1"/>
  <c r="F26" i="2" s="1"/>
  <c r="F28" i="2" s="1"/>
  <c r="F40" i="2" l="1"/>
  <c r="H40" i="2" s="1"/>
  <c r="H39" i="2"/>
</calcChain>
</file>

<file path=xl/comments1.xml><?xml version="1.0" encoding="utf-8"?>
<comments xmlns="http://schemas.openxmlformats.org/spreadsheetml/2006/main">
  <authors>
    <author>Radim Štěpánek</author>
  </authors>
  <commentList>
    <comment ref="C11" authorId="0" shapeId="0">
      <text>
        <r>
          <rPr>
            <sz val="11"/>
            <color indexed="8"/>
            <rFont val="Helvetica Neue"/>
          </rPr>
          <t>Radim Štěpánek:
Název</t>
        </r>
      </text>
    </comment>
    <comment ref="H11" authorId="0" shapeId="0">
      <text>
        <r>
          <rPr>
            <sz val="11"/>
            <color indexed="8"/>
            <rFont val="Helvetica Neue"/>
          </rPr>
          <t>Radim Štěpánek:
IČO</t>
        </r>
      </text>
    </comment>
    <comment ref="C12" authorId="0" shapeId="0">
      <text>
        <r>
          <rPr>
            <sz val="11"/>
            <color indexed="8"/>
            <rFont val="Helvetica Neue"/>
          </rPr>
          <t>Radim Štěpánek:
Ulice</t>
        </r>
      </text>
    </comment>
    <comment ref="H12" authorId="0" shapeId="0">
      <text>
        <r>
          <rPr>
            <sz val="11"/>
            <color indexed="8"/>
            <rFont val="Helvetica Neue"/>
          </rPr>
          <t>Radim Štěpánek:
DIČ</t>
        </r>
      </text>
    </comment>
    <comment ref="B13" authorId="0" shapeId="0">
      <text>
        <r>
          <rPr>
            <sz val="11"/>
            <color indexed="8"/>
            <rFont val="Helvetica Neue"/>
          </rPr>
          <t>Radim Štěpánek:
PSČ</t>
        </r>
      </text>
    </comment>
    <comment ref="C13" authorId="0" shapeId="0">
      <text>
        <r>
          <rPr>
            <sz val="11"/>
            <color indexed="8"/>
            <rFont val="Helvetica Neue"/>
          </rPr>
          <t>Radim Štěpánek:
Ulice</t>
        </r>
      </text>
    </comment>
  </commentList>
</comments>
</file>

<file path=xl/sharedStrings.xml><?xml version="1.0" encoding="utf-8"?>
<sst xmlns="http://schemas.openxmlformats.org/spreadsheetml/2006/main" count="329" uniqueCount="193">
  <si>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</si>
  <si>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</si>
  <si>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</si>
  <si>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</si>
  <si>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Stavba</t>
  </si>
  <si>
    <t>Tabulka 1</t>
  </si>
  <si>
    <t>Položkový rozpočet</t>
  </si>
  <si>
    <t>Zakázka:</t>
  </si>
  <si>
    <t>Ředitelna rektorky</t>
  </si>
  <si>
    <t>Objekt:</t>
  </si>
  <si>
    <t>Rozpočet:</t>
  </si>
  <si>
    <t>Objednatel:</t>
  </si>
  <si>
    <t>IČ: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</si>
  <si>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</si>
  <si>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</si>
  <si>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</si>
  <si>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</si>
  <si>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</si>
  <si>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</si>
  <si>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</si>
  <si>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</si>
  <si>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</si>
  <si>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</si>
  <si>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</si>
  <si>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</si>
  <si>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</si>
  <si>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</si>
  <si>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</si>
  <si>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</si>
  <si>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</si>
  <si>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</si>
  <si>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</si>
  <si>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</si>
  <si>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</si>
  <si>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</si>
  <si>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</si>
  <si>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</si>
  <si>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</si>
  <si>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</si>
  <si>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</si>
  <si>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</si>
  <si>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</si>
  <si>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</si>
  <si>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Celkem za stavbu</t>
  </si>
  <si>
    <t>Rekapitulace dílů</t>
  </si>
  <si>
    <t>Typ dílu</t>
  </si>
  <si>
    <t>Opravy</t>
  </si>
  <si>
    <t>Podlahy povlakové vyspravení</t>
  </si>
  <si>
    <t>Upravy povrchů vnitřní</t>
  </si>
  <si>
    <t>Čalounické úpravy</t>
  </si>
  <si>
    <t>Staveništní přesun hmot</t>
  </si>
  <si>
    <t>Dokončovací kce na pozem.stav.</t>
  </si>
  <si>
    <t>Prorážení otvorů</t>
  </si>
  <si>
    <t>Osvětlení</t>
  </si>
  <si>
    <t>Elektromontáže</t>
  </si>
  <si>
    <t>Výplně otvorů</t>
  </si>
  <si>
    <t>Svislé a kompletní konstrukce</t>
  </si>
  <si>
    <t>Nábytek - vnitřní vybavení</t>
  </si>
  <si>
    <t>Výměna dveří</t>
  </si>
  <si>
    <t>Konstrukce truhlářské</t>
  </si>
  <si>
    <t xml:space="preserve">Podlahy povlakové </t>
  </si>
  <si>
    <t>Podlahy</t>
  </si>
  <si>
    <t>VN</t>
  </si>
  <si>
    <t>Položky</t>
  </si>
  <si>
    <t xml:space="preserve">Položkový rozpočet </t>
  </si>
  <si>
    <t>S:</t>
  </si>
  <si>
    <t>Ředitelna</t>
  </si>
  <si>
    <t>O:</t>
  </si>
  <si>
    <t>R:</t>
  </si>
  <si>
    <t>C:</t>
  </si>
  <si>
    <t>P.č.</t>
  </si>
  <si>
    <t>Číslo položky</t>
  </si>
  <si>
    <t>Název položky</t>
  </si>
  <si>
    <t>MJ</t>
  </si>
  <si>
    <t>množství</t>
  </si>
  <si>
    <t>cena / MJ</t>
  </si>
  <si>
    <t>OPRAVY</t>
  </si>
  <si>
    <t>Díl:</t>
  </si>
  <si>
    <t>776</t>
  </si>
  <si>
    <t>Podlahy povlakové - vyspravení</t>
  </si>
  <si>
    <t>776511820R00</t>
  </si>
  <si>
    <t>Odstranění PVC a koberců lepených s podložkou</t>
  </si>
  <si>
    <t>m2</t>
  </si>
  <si>
    <t>776101121R00</t>
  </si>
  <si>
    <t>Provedení penetrace podkladu</t>
  </si>
  <si>
    <t>Vyspravení podlah parketových pro pokládku koberce 30%</t>
  </si>
  <si>
    <t>777531024R00</t>
  </si>
  <si>
    <t>Vyrovnání podlah, samonivel. hmota Rovinal tl.4 mm</t>
  </si>
  <si>
    <t>998776202R00</t>
  </si>
  <si>
    <t>Přesun hmot pro podlahy povlakové, výšky do 12 m</t>
  </si>
  <si>
    <t>61</t>
  </si>
  <si>
    <t>Kryt rozvodů UT - SDK dvostranný, třístranný</t>
  </si>
  <si>
    <t>bm</t>
  </si>
  <si>
    <t>786</t>
  </si>
  <si>
    <t>786621222R00</t>
  </si>
  <si>
    <t>ks</t>
  </si>
  <si>
    <t>786612200R00</t>
  </si>
  <si>
    <t>Montáž rolet textilních</t>
  </si>
  <si>
    <t>786611811R00</t>
  </si>
  <si>
    <t>Demontáž předokenních garnýží</t>
  </si>
  <si>
    <t>kus</t>
  </si>
  <si>
    <t>99</t>
  </si>
  <si>
    <t>999281108R00</t>
  </si>
  <si>
    <t>Přesun hmot pro opravy a údržbu do výšky 12 m</t>
  </si>
  <si>
    <t>t</t>
  </si>
  <si>
    <t>95</t>
  </si>
  <si>
    <t>952901114R00</t>
  </si>
  <si>
    <t>Vyčištění budov o výšce podlaží nad 4 m</t>
  </si>
  <si>
    <t>97</t>
  </si>
  <si>
    <t>979082111R00</t>
  </si>
  <si>
    <t>Vnitrostaveništní doprava suti do 10 m</t>
  </si>
  <si>
    <t>979082121R00</t>
  </si>
  <si>
    <t>Příplatek k vnitrost. dopravě suti za dalších 5 m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</si>
  <si>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</si>
  <si>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</si>
  <si>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</si>
  <si>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</si>
  <si>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</si>
  <si>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</si>
  <si>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979990161R00</t>
  </si>
  <si>
    <t>Poplatek za skládku suti -kom. odpad</t>
  </si>
  <si>
    <t>979999999R00</t>
  </si>
  <si>
    <t>Poplatek za skládku 10 % příměsí - DUFONEV Brno</t>
  </si>
  <si>
    <t>973031325R00</t>
  </si>
  <si>
    <t>Vysekání kapes zeď cihel. MVC, pl. 0,1m2,</t>
  </si>
  <si>
    <t>OSVĚTLENÍ</t>
  </si>
  <si>
    <t>M21</t>
  </si>
  <si>
    <t>3</t>
  </si>
  <si>
    <t>342255024R00</t>
  </si>
  <si>
    <t>Příčky z desek Ytong tl. 10 cm</t>
  </si>
  <si>
    <t>612409991RT2</t>
  </si>
  <si>
    <t>Začištění omítek kolem oken,dveří apod., s použitím suché maltové směsi</t>
  </si>
  <si>
    <t>m</t>
  </si>
  <si>
    <t>Omítky vnitřní stěn štukové - zazděný otvor</t>
  </si>
  <si>
    <t>Přesuh hmot</t>
  </si>
  <si>
    <t>kpl</t>
  </si>
  <si>
    <t>766825121R00</t>
  </si>
  <si>
    <t>Dodávka a  Montáž vestavěné stěny</t>
  </si>
  <si>
    <t>998766202R00</t>
  </si>
  <si>
    <t>Přesun hmot pro truhlářské konstr., výšky do 12 m</t>
  </si>
  <si>
    <t>766694911R00</t>
  </si>
  <si>
    <t>D+M krytí otopných těles</t>
  </si>
  <si>
    <t>766812112R00</t>
  </si>
  <si>
    <t>Aluminium Chair EA103 s područkymi, neotočná (1)</t>
  </si>
  <si>
    <t>Židle kancelářská otočná EA119 s područkami, vysoký opěrák, sklápěcí mech. (2)</t>
  </si>
  <si>
    <t>Sedačka 940/2380/860 ALCWork troj.sed (5)</t>
  </si>
  <si>
    <t>Sedačka 940/1265/860 ALCWork (6)</t>
  </si>
  <si>
    <t>stůl kancelářský - pracovní a jednací</t>
  </si>
  <si>
    <t>Kontejner kancelářský</t>
  </si>
  <si>
    <t>Konferenční stolek (7)</t>
  </si>
  <si>
    <t>Konferenční tolek (8)</t>
  </si>
  <si>
    <t>74910301R</t>
  </si>
  <si>
    <t>Umělecké dílo - kůň Horse Lamp (9)</t>
  </si>
  <si>
    <t>židle kancelářská otočná (3)</t>
  </si>
  <si>
    <t>židle kancelářská bílá plastová (4)</t>
  </si>
  <si>
    <t xml:space="preserve">Konferenční stolek </t>
  </si>
  <si>
    <t>Kuchyňská linka</t>
  </si>
  <si>
    <t>Pracovní stůl</t>
  </si>
  <si>
    <t>Skříň - úložné prostory 01</t>
  </si>
  <si>
    <t>Úložné prostory 02</t>
  </si>
  <si>
    <t>Věšák</t>
  </si>
  <si>
    <t>Zrcadlo (11)</t>
  </si>
  <si>
    <t>Lednice</t>
  </si>
  <si>
    <t>Dřez vč. Příslušenství, baterie</t>
  </si>
  <si>
    <t>766</t>
  </si>
  <si>
    <t>766661821R00</t>
  </si>
  <si>
    <t>Demontáž dveří a zárubní</t>
  </si>
  <si>
    <t>61160115R</t>
  </si>
  <si>
    <t>Dveře vnitřní lak atyp - protihlukové dvoukřídlé</t>
  </si>
  <si>
    <t>Dveře vnitřní lak atyp - jednokřídlé</t>
  </si>
  <si>
    <t>54926001R</t>
  </si>
  <si>
    <t>Zámek zadlabací vložk. bezp. K 102 P/L</t>
  </si>
  <si>
    <t>766670013R00</t>
  </si>
  <si>
    <t>Montáž obložkové zárubně a křídla dveří dvoukřídl.</t>
  </si>
  <si>
    <t>766670021R00</t>
  </si>
  <si>
    <t>Montáž kliky a štítku</t>
  </si>
  <si>
    <t>Začištění omítek kolem oken,dveří apod., s použitím suché maltové směsi, dozdění</t>
  </si>
  <si>
    <t>642953121RT5</t>
  </si>
  <si>
    <t>Dodatečné osaz.dřev.zárubní leštěných,pl.do 2,5 m2, včetně dodávky zárubně</t>
  </si>
  <si>
    <t>776421200R00</t>
  </si>
  <si>
    <t>Lepení podlahových soklíků koberec podlahám,na lišty</t>
  </si>
  <si>
    <t>776996110R00</t>
  </si>
  <si>
    <t xml:space="preserve">Napuštění koberce penetrací </t>
  </si>
  <si>
    <t>Pokládka podlah povlakových - koberec</t>
  </si>
  <si>
    <t>Dodávka podlah - koberec</t>
  </si>
  <si>
    <t>005122010R</t>
  </si>
  <si>
    <t>Stěhovací práce vč. obal. materiálu, Brno do 20 km</t>
  </si>
  <si>
    <t>Soubor</t>
  </si>
  <si>
    <t>Mimostaveništní doprava materiálu</t>
  </si>
  <si>
    <t>005124010R</t>
  </si>
  <si>
    <t>Koordinační činnost</t>
  </si>
  <si>
    <t>Rolety Bematech D/743 elktromotorické, včetně dálkového ovládání</t>
  </si>
  <si>
    <t>Demontáž stávajícího lustru a zabezpečení předání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</si>
</sst>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4"/>
      <color indexed="8"/>
      <name val="Arial CE"/>
    </font>
    <font>
      <sz val="12"/>
      <color indexed="8"/>
      <name val="Arial CE"/>
    </font>
    <font>
      <b/>
      <sz val="12"/>
      <color indexed="8"/>
      <name val="Arial CE"/>
    </font>
    <font>
      <b/>
      <sz val="10"/>
      <color indexed="8"/>
      <name val="Arial CE"/>
    </font>
    <font>
      <sz val="11"/>
      <color indexed="8"/>
      <name val="Helvetica Neue"/>
    </font>
    <font>
      <sz val="11"/>
      <color indexed="8"/>
      <name val="Arial CE"/>
    </font>
    <font>
      <b/>
      <sz val="11"/>
      <color indexed="8"/>
      <name val="Arial CE"/>
    </font>
    <font>
      <b/>
      <sz val="13"/>
      <color indexed="8"/>
      <name val="Arial CE"/>
    </font>
    <font>
      <sz val="9"/>
      <color indexed="8"/>
      <name val="Arial CE"/>
    </font>
    <font>
      <sz val="7"/>
      <color indexed="8"/>
      <name val="Arial CE"/>
    </font>
    <font>
      <b/>
      <sz val="9"/>
      <color indexed="8"/>
      <name val="Arial CE"/>
    </font>
    <font>
      <b/>
      <sz val="12"/>
      <color indexed="8"/>
      <name val="Arial"/>
    </font>
    <font>
      <sz val="11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8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68">
    <border>
      <left/>
      <right/>
      <top/>
      <bottom/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295">
    <xf numFmtId="0" fontId="0" fillId="0" borderId="0" xfId="0" applyFont="1" applyAlignme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49" fontId="5" fillId="5" borderId="4" xfId="0" applyNumberFormat="1" applyFont="1" applyFill="1" applyBorder="1" applyAlignment="1">
      <alignment horizontal="left" vertical="center"/>
    </xf>
    <xf numFmtId="49" fontId="6" fillId="5" borderId="5" xfId="0" applyNumberFormat="1" applyFont="1" applyFill="1" applyBorder="1" applyAlignment="1">
      <alignment horizontal="left" vertical="center"/>
    </xf>
    <xf numFmtId="49" fontId="0" fillId="5" borderId="7" xfId="0" applyNumberFormat="1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49" fontId="0" fillId="5" borderId="10" xfId="0" applyNumberFormat="1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49" fontId="7" fillId="5" borderId="11" xfId="0" applyNumberFormat="1" applyFont="1" applyFill="1" applyBorder="1" applyAlignment="1">
      <alignment horizontal="left" vertical="center"/>
    </xf>
    <xf numFmtId="0" fontId="7" fillId="5" borderId="11" xfId="0" applyFont="1" applyFill="1" applyBorder="1" applyAlignment="1"/>
    <xf numFmtId="0" fontId="7" fillId="5" borderId="12" xfId="0" applyFont="1" applyFill="1" applyBorder="1" applyAlignment="1"/>
    <xf numFmtId="49" fontId="0" fillId="4" borderId="13" xfId="0" applyNumberFormat="1" applyFont="1" applyFill="1" applyBorder="1" applyAlignment="1">
      <alignment horizontal="left" vertical="center"/>
    </xf>
    <xf numFmtId="0" fontId="0" fillId="0" borderId="14" xfId="0" applyFont="1" applyBorder="1" applyAlignment="1"/>
    <xf numFmtId="49" fontId="7" fillId="4" borderId="14" xfId="0" applyNumberFormat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49" fontId="0" fillId="4" borderId="14" xfId="0" applyNumberFormat="1" applyFont="1" applyFill="1" applyBorder="1" applyAlignment="1">
      <alignment horizontal="right" vertical="center"/>
    </xf>
    <xf numFmtId="0" fontId="0" fillId="0" borderId="15" xfId="0" applyFont="1" applyBorder="1" applyAlignment="1"/>
    <xf numFmtId="0" fontId="7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0" fillId="4" borderId="17" xfId="0" applyNumberFormat="1" applyFont="1" applyFill="1" applyBorder="1" applyAlignment="1">
      <alignment horizontal="right" vertical="center"/>
    </xf>
    <xf numFmtId="0" fontId="0" fillId="0" borderId="18" xfId="0" applyFont="1" applyBorder="1" applyAlignment="1"/>
    <xf numFmtId="0" fontId="7" fillId="4" borderId="19" xfId="0" applyFont="1" applyFill="1" applyBorder="1" applyAlignment="1">
      <alignment horizontal="left" vertical="center"/>
    </xf>
    <xf numFmtId="49" fontId="7" fillId="4" borderId="20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horizontal="left" vertical="center"/>
    </xf>
    <xf numFmtId="0" fontId="7" fillId="4" borderId="20" xfId="0" applyFont="1" applyFill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0" fillId="0" borderId="21" xfId="0" applyFont="1" applyBorder="1" applyAlignment="1"/>
    <xf numFmtId="0" fontId="7" fillId="4" borderId="14" xfId="0" applyFont="1" applyFill="1" applyBorder="1" applyAlignment="1">
      <alignment horizontal="left" vertical="center"/>
    </xf>
    <xf numFmtId="0" fontId="0" fillId="0" borderId="16" xfId="0" applyFont="1" applyBorder="1" applyAlignment="1"/>
    <xf numFmtId="0" fontId="0" fillId="0" borderId="17" xfId="0" applyFont="1" applyBorder="1" applyAlignment="1"/>
    <xf numFmtId="0" fontId="7" fillId="4" borderId="17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/>
    </xf>
    <xf numFmtId="0" fontId="7" fillId="4" borderId="20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left" vertical="center"/>
    </xf>
    <xf numFmtId="0" fontId="0" fillId="0" borderId="20" xfId="0" applyFont="1" applyBorder="1" applyAlignment="1"/>
    <xf numFmtId="0" fontId="0" fillId="0" borderId="20" xfId="0" applyFont="1" applyBorder="1" applyAlignment="1">
      <alignment horizontal="right"/>
    </xf>
    <xf numFmtId="0" fontId="0" fillId="4" borderId="20" xfId="0" applyFont="1" applyFill="1" applyBorder="1" applyAlignment="1">
      <alignment horizontal="right" vertical="center"/>
    </xf>
    <xf numFmtId="49" fontId="0" fillId="4" borderId="13" xfId="0" applyNumberFormat="1" applyFont="1" applyFill="1" applyBorder="1" applyAlignment="1">
      <alignment horizontal="left" vertical="top"/>
    </xf>
    <xf numFmtId="0" fontId="0" fillId="4" borderId="14" xfId="0" applyFont="1" applyFill="1" applyBorder="1" applyAlignment="1">
      <alignment vertical="top"/>
    </xf>
    <xf numFmtId="0" fontId="7" fillId="4" borderId="14" xfId="0" applyFont="1" applyFill="1" applyBorder="1" applyAlignment="1">
      <alignment horizontal="left" vertical="top"/>
    </xf>
    <xf numFmtId="0" fontId="0" fillId="4" borderId="14" xfId="0" applyFont="1" applyFill="1" applyBorder="1" applyAlignment="1">
      <alignment horizontal="right" vertical="center"/>
    </xf>
    <xf numFmtId="49" fontId="0" fillId="0" borderId="19" xfId="0" applyNumberFormat="1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49" fontId="0" fillId="4" borderId="22" xfId="0" applyNumberFormat="1" applyFont="1" applyFill="1" applyBorder="1" applyAlignment="1">
      <alignment horizontal="left" vertical="center"/>
    </xf>
    <xf numFmtId="0" fontId="0" fillId="4" borderId="23" xfId="0" applyFont="1" applyFill="1" applyBorder="1" applyAlignment="1">
      <alignment horizontal="left" vertical="center"/>
    </xf>
    <xf numFmtId="0" fontId="0" fillId="0" borderId="24" xfId="0" applyFont="1" applyBorder="1" applyAlignment="1"/>
    <xf numFmtId="49" fontId="7" fillId="4" borderId="22" xfId="0" applyNumberFormat="1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0" borderId="24" xfId="0" applyFont="1" applyBorder="1" applyAlignment="1"/>
    <xf numFmtId="49" fontId="0" fillId="0" borderId="22" xfId="0" applyNumberFormat="1" applyFont="1" applyBorder="1" applyAlignment="1">
      <alignment horizontal="left"/>
    </xf>
    <xf numFmtId="0" fontId="0" fillId="0" borderId="23" xfId="0" applyFont="1" applyBorder="1" applyAlignment="1"/>
    <xf numFmtId="1" fontId="7" fillId="4" borderId="23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vertical="center"/>
    </xf>
    <xf numFmtId="49" fontId="0" fillId="4" borderId="26" xfId="0" applyNumberFormat="1" applyFont="1" applyFill="1" applyBorder="1" applyAlignment="1">
      <alignment horizontal="left" vertical="center"/>
    </xf>
    <xf numFmtId="1" fontId="7" fillId="4" borderId="25" xfId="0" applyNumberFormat="1" applyFont="1" applyFill="1" applyBorder="1" applyAlignment="1">
      <alignment horizontal="right" vertical="center"/>
    </xf>
    <xf numFmtId="49" fontId="0" fillId="4" borderId="24" xfId="0" applyNumberFormat="1" applyFont="1" applyFill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right" vertical="center"/>
    </xf>
    <xf numFmtId="49" fontId="0" fillId="4" borderId="27" xfId="0" applyNumberFormat="1" applyFont="1" applyFill="1" applyBorder="1" applyAlignment="1">
      <alignment horizontal="left" vertical="center"/>
    </xf>
    <xf numFmtId="0" fontId="0" fillId="4" borderId="28" xfId="0" applyFont="1" applyFill="1" applyBorder="1" applyAlignment="1">
      <alignment horizontal="left" vertical="center"/>
    </xf>
    <xf numFmtId="1" fontId="0" fillId="4" borderId="28" xfId="0" applyNumberFormat="1" applyFont="1" applyFill="1" applyBorder="1" applyAlignment="1">
      <alignment horizontal="left" vertical="center"/>
    </xf>
    <xf numFmtId="4" fontId="0" fillId="4" borderId="28" xfId="0" applyNumberFormat="1" applyFont="1" applyFill="1" applyBorder="1" applyAlignment="1">
      <alignment horizontal="left" vertical="center"/>
    </xf>
    <xf numFmtId="49" fontId="0" fillId="4" borderId="29" xfId="0" applyNumberFormat="1" applyFont="1" applyFill="1" applyBorder="1" applyAlignment="1">
      <alignment horizontal="left" vertical="center"/>
    </xf>
    <xf numFmtId="49" fontId="6" fillId="5" borderId="30" xfId="0" applyNumberFormat="1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/>
    </xf>
    <xf numFmtId="0" fontId="0" fillId="5" borderId="31" xfId="0" applyFont="1" applyFill="1" applyBorder="1" applyAlignment="1">
      <alignment horizontal="left" vertical="center"/>
    </xf>
    <xf numFmtId="4" fontId="6" fillId="5" borderId="31" xfId="0" applyNumberFormat="1" applyFont="1" applyFill="1" applyBorder="1" applyAlignment="1">
      <alignment horizontal="left" vertical="center"/>
    </xf>
    <xf numFmtId="49" fontId="0" fillId="5" borderId="32" xfId="0" applyNumberFormat="1" applyFont="1" applyFill="1" applyBorder="1" applyAlignment="1">
      <alignment horizontal="left" vertical="center"/>
    </xf>
    <xf numFmtId="0" fontId="0" fillId="5" borderId="31" xfId="0" applyFont="1" applyFill="1" applyBorder="1" applyAlignment="1"/>
    <xf numFmtId="49" fontId="7" fillId="5" borderId="32" xfId="0" applyNumberFormat="1" applyFont="1" applyFill="1" applyBorder="1" applyAlignment="1">
      <alignment horizontal="left" vertical="center"/>
    </xf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35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49" fontId="0" fillId="4" borderId="17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top"/>
    </xf>
    <xf numFmtId="14" fontId="7" fillId="4" borderId="20" xfId="0" applyNumberFormat="1" applyFont="1" applyFill="1" applyBorder="1" applyAlignment="1">
      <alignment horizontal="center" vertical="top"/>
    </xf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20" xfId="0" applyFont="1" applyBorder="1" applyAlignment="1"/>
    <xf numFmtId="0" fontId="7" fillId="0" borderId="18" xfId="0" applyFont="1" applyBorder="1" applyAlignment="1">
      <alignment horizontal="right"/>
    </xf>
    <xf numFmtId="49" fontId="0" fillId="0" borderId="14" xfId="0" applyNumberFormat="1" applyFont="1" applyBorder="1" applyAlignment="1">
      <alignment horizontal="center"/>
    </xf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9" fontId="12" fillId="5" borderId="39" xfId="0" applyNumberFormat="1" applyFont="1" applyFill="1" applyBorder="1" applyAlignment="1">
      <alignment vertical="center"/>
    </xf>
    <xf numFmtId="49" fontId="12" fillId="5" borderId="40" xfId="0" applyNumberFormat="1" applyFont="1" applyFill="1" applyBorder="1" applyAlignment="1">
      <alignment vertical="center"/>
    </xf>
    <xf numFmtId="3" fontId="12" fillId="5" borderId="40" xfId="0" applyNumberFormat="1" applyFont="1" applyFill="1" applyBorder="1" applyAlignment="1">
      <alignment vertical="center" wrapText="1"/>
    </xf>
    <xf numFmtId="3" fontId="12" fillId="5" borderId="41" xfId="0" applyNumberFormat="1" applyFont="1" applyFill="1" applyBorder="1" applyAlignment="1">
      <alignment vertical="center" wrapText="1"/>
    </xf>
    <xf numFmtId="49" fontId="13" fillId="5" borderId="42" xfId="0" applyNumberFormat="1" applyFont="1" applyFill="1" applyBorder="1" applyAlignment="1">
      <alignment horizontal="center" vertical="center" wrapText="1"/>
    </xf>
    <xf numFmtId="49" fontId="12" fillId="5" borderId="42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Border="1" applyAlignment="1"/>
    <xf numFmtId="3" fontId="12" fillId="4" borderId="42" xfId="0" applyNumberFormat="1" applyFont="1" applyFill="1" applyBorder="1" applyAlignment="1">
      <alignment horizontal="right" wrapText="1"/>
    </xf>
    <xf numFmtId="3" fontId="12" fillId="0" borderId="42" xfId="0" applyNumberFormat="1" applyFont="1" applyBorder="1" applyAlignment="1">
      <alignment horizontal="right"/>
    </xf>
    <xf numFmtId="3" fontId="0" fillId="0" borderId="42" xfId="0" applyNumberFormat="1" applyFont="1" applyBorder="1" applyAlignment="1"/>
    <xf numFmtId="3" fontId="0" fillId="6" borderId="42" xfId="0" applyNumberFormat="1" applyFont="1" applyFill="1" applyBorder="1" applyAlignment="1">
      <alignment wrapText="1"/>
    </xf>
    <xf numFmtId="3" fontId="0" fillId="6" borderId="42" xfId="0" applyNumberFormat="1" applyFont="1" applyFill="1" applyBorder="1" applyAlignment="1"/>
    <xf numFmtId="49" fontId="6" fillId="0" borderId="17" xfId="0" applyNumberFormat="1" applyFont="1" applyBorder="1" applyAlignment="1"/>
    <xf numFmtId="49" fontId="14" fillId="5" borderId="42" xfId="0" applyNumberFormat="1" applyFont="1" applyFill="1" applyBorder="1" applyAlignment="1">
      <alignment horizontal="center" vertical="center" wrapText="1"/>
    </xf>
    <xf numFmtId="49" fontId="14" fillId="5" borderId="39" xfId="0" applyNumberFormat="1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49" fontId="12" fillId="7" borderId="43" xfId="0" applyNumberFormat="1" applyFont="1" applyFill="1" applyBorder="1" applyAlignment="1">
      <alignment vertical="center"/>
    </xf>
    <xf numFmtId="4" fontId="12" fillId="7" borderId="43" xfId="0" applyNumberFormat="1" applyFont="1" applyFill="1" applyBorder="1" applyAlignment="1">
      <alignment horizontal="center" vertical="center"/>
    </xf>
    <xf numFmtId="4" fontId="12" fillId="7" borderId="43" xfId="0" applyNumberFormat="1" applyFont="1" applyFill="1" applyBorder="1" applyAlignment="1">
      <alignment vertical="center"/>
    </xf>
    <xf numFmtId="49" fontId="12" fillId="4" borderId="46" xfId="0" applyNumberFormat="1" applyFont="1" applyFill="1" applyBorder="1" applyAlignment="1">
      <alignment vertical="center"/>
    </xf>
    <xf numFmtId="49" fontId="12" fillId="4" borderId="46" xfId="0" applyNumberFormat="1" applyFont="1" applyFill="1" applyBorder="1" applyAlignment="1">
      <alignment horizontal="center" vertical="center"/>
    </xf>
    <xf numFmtId="4" fontId="12" fillId="4" borderId="46" xfId="0" applyNumberFormat="1" applyFont="1" applyFill="1" applyBorder="1" applyAlignment="1">
      <alignment vertical="center"/>
    </xf>
    <xf numFmtId="49" fontId="12" fillId="4" borderId="50" xfId="0" applyNumberFormat="1" applyFont="1" applyFill="1" applyBorder="1" applyAlignment="1">
      <alignment vertical="center"/>
    </xf>
    <xf numFmtId="49" fontId="12" fillId="4" borderId="50" xfId="0" applyNumberFormat="1" applyFont="1" applyFill="1" applyBorder="1" applyAlignment="1">
      <alignment horizontal="center" vertical="center"/>
    </xf>
    <xf numFmtId="4" fontId="12" fillId="4" borderId="50" xfId="0" applyNumberFormat="1" applyFont="1" applyFill="1" applyBorder="1" applyAlignment="1">
      <alignment vertical="center"/>
    </xf>
    <xf numFmtId="49" fontId="12" fillId="4" borderId="53" xfId="0" applyNumberFormat="1" applyFont="1" applyFill="1" applyBorder="1" applyAlignment="1">
      <alignment vertical="center"/>
    </xf>
    <xf numFmtId="49" fontId="12" fillId="4" borderId="53" xfId="0" applyNumberFormat="1" applyFont="1" applyFill="1" applyBorder="1" applyAlignment="1">
      <alignment horizontal="center" vertical="center"/>
    </xf>
    <xf numFmtId="4" fontId="12" fillId="4" borderId="53" xfId="0" applyNumberFormat="1" applyFont="1" applyFill="1" applyBorder="1" applyAlignment="1">
      <alignment vertical="center"/>
    </xf>
    <xf numFmtId="49" fontId="12" fillId="7" borderId="57" xfId="0" applyNumberFormat="1" applyFont="1" applyFill="1" applyBorder="1" applyAlignment="1">
      <alignment vertical="center"/>
    </xf>
    <xf numFmtId="4" fontId="12" fillId="7" borderId="57" xfId="0" applyNumberFormat="1" applyFont="1" applyFill="1" applyBorder="1" applyAlignment="1">
      <alignment horizontal="center" vertical="center"/>
    </xf>
    <xf numFmtId="4" fontId="12" fillId="7" borderId="57" xfId="0" applyNumberFormat="1" applyFont="1" applyFill="1" applyBorder="1" applyAlignment="1">
      <alignment vertical="center"/>
    </xf>
    <xf numFmtId="49" fontId="12" fillId="4" borderId="57" xfId="0" applyNumberFormat="1" applyFont="1" applyFill="1" applyBorder="1" applyAlignment="1">
      <alignment horizontal="center" vertical="center"/>
    </xf>
    <xf numFmtId="4" fontId="12" fillId="4" borderId="57" xfId="0" applyNumberFormat="1" applyFont="1" applyFill="1" applyBorder="1" applyAlignment="1">
      <alignment vertical="center"/>
    </xf>
    <xf numFmtId="49" fontId="12" fillId="7" borderId="57" xfId="0" applyNumberFormat="1" applyFont="1" applyFill="1" applyBorder="1" applyAlignment="1">
      <alignment horizontal="center" vertical="center"/>
    </xf>
    <xf numFmtId="49" fontId="12" fillId="4" borderId="63" xfId="0" applyNumberFormat="1" applyFont="1" applyFill="1" applyBorder="1" applyAlignment="1">
      <alignment vertical="center"/>
    </xf>
    <xf numFmtId="49" fontId="12" fillId="7" borderId="66" xfId="0" applyNumberFormat="1" applyFont="1" applyFill="1" applyBorder="1" applyAlignment="1">
      <alignment horizontal="center" vertical="center"/>
    </xf>
    <xf numFmtId="4" fontId="12" fillId="7" borderId="66" xfId="0" applyNumberFormat="1" applyFont="1" applyFill="1" applyBorder="1" applyAlignment="1">
      <alignment vertical="center"/>
    </xf>
    <xf numFmtId="49" fontId="12" fillId="6" borderId="42" xfId="0" applyNumberFormat="1" applyFont="1" applyFill="1" applyBorder="1" applyAlignment="1"/>
    <xf numFmtId="0" fontId="12" fillId="6" borderId="39" xfId="0" applyFont="1" applyFill="1" applyBorder="1" applyAlignment="1"/>
    <xf numFmtId="0" fontId="12" fillId="6" borderId="40" xfId="0" applyFont="1" applyFill="1" applyBorder="1" applyAlignment="1"/>
    <xf numFmtId="0" fontId="12" fillId="6" borderId="41" xfId="0" applyFont="1" applyFill="1" applyBorder="1" applyAlignment="1"/>
    <xf numFmtId="4" fontId="12" fillId="6" borderId="42" xfId="0" applyNumberFormat="1" applyFont="1" applyFill="1" applyBorder="1" applyAlignment="1">
      <alignment horizontal="center"/>
    </xf>
    <xf numFmtId="4" fontId="12" fillId="6" borderId="42" xfId="0" applyNumberFormat="1" applyFont="1" applyFill="1" applyBorder="1" applyAlignment="1"/>
    <xf numFmtId="0" fontId="0" fillId="0" borderId="0" xfId="0" applyNumberFormat="1" applyFont="1" applyAlignment="1"/>
    <xf numFmtId="49" fontId="16" fillId="4" borderId="42" xfId="0" applyNumberFormat="1" applyFont="1" applyFill="1" applyBorder="1" applyAlignment="1">
      <alignment vertical="center"/>
    </xf>
    <xf numFmtId="49" fontId="16" fillId="4" borderId="25" xfId="0" applyNumberFormat="1" applyFont="1" applyFill="1" applyBorder="1" applyAlignment="1">
      <alignment vertical="center"/>
    </xf>
    <xf numFmtId="0" fontId="0" fillId="0" borderId="51" xfId="0" applyFont="1" applyBorder="1" applyAlignment="1"/>
    <xf numFmtId="49" fontId="16" fillId="5" borderId="42" xfId="0" applyNumberFormat="1" applyFont="1" applyFill="1" applyBorder="1" applyAlignment="1"/>
    <xf numFmtId="49" fontId="16" fillId="5" borderId="39" xfId="0" applyNumberFormat="1" applyFont="1" applyFill="1" applyBorder="1" applyAlignment="1"/>
    <xf numFmtId="49" fontId="16" fillId="5" borderId="40" xfId="0" applyNumberFormat="1" applyFont="1" applyFill="1" applyBorder="1" applyAlignment="1"/>
    <xf numFmtId="0" fontId="16" fillId="5" borderId="40" xfId="0" applyFont="1" applyFill="1" applyBorder="1" applyAlignment="1"/>
    <xf numFmtId="0" fontId="16" fillId="5" borderId="41" xfId="0" applyFont="1" applyFill="1" applyBorder="1" applyAlignment="1"/>
    <xf numFmtId="0" fontId="16" fillId="0" borderId="23" xfId="0" applyFont="1" applyBorder="1" applyAlignment="1"/>
    <xf numFmtId="49" fontId="16" fillId="0" borderId="23" xfId="0" applyNumberFormat="1" applyFont="1" applyBorder="1" applyAlignment="1"/>
    <xf numFmtId="49" fontId="17" fillId="5" borderId="42" xfId="0" applyNumberFormat="1" applyFont="1" applyFill="1" applyBorder="1" applyAlignment="1"/>
    <xf numFmtId="0" fontId="17" fillId="5" borderId="43" xfId="0" applyFont="1" applyFill="1" applyBorder="1" applyAlignment="1"/>
    <xf numFmtId="49" fontId="17" fillId="5" borderId="43" xfId="0" applyNumberFormat="1" applyFont="1" applyFill="1" applyBorder="1" applyAlignment="1"/>
    <xf numFmtId="49" fontId="18" fillId="5" borderId="43" xfId="0" applyNumberFormat="1" applyFont="1" applyFill="1" applyBorder="1" applyAlignment="1"/>
    <xf numFmtId="49" fontId="17" fillId="5" borderId="66" xfId="0" applyNumberFormat="1" applyFont="1" applyFill="1" applyBorder="1" applyAlignment="1">
      <alignment vertical="top"/>
    </xf>
    <xf numFmtId="49" fontId="17" fillId="5" borderId="66" xfId="0" applyNumberFormat="1" applyFont="1" applyFill="1" applyBorder="1" applyAlignment="1">
      <alignment horizontal="left" vertical="top" wrapText="1"/>
    </xf>
    <xf numFmtId="0" fontId="17" fillId="5" borderId="66" xfId="0" applyFont="1" applyFill="1" applyBorder="1" applyAlignment="1">
      <alignment vertical="top"/>
    </xf>
    <xf numFmtId="4" fontId="17" fillId="5" borderId="66" xfId="0" applyNumberFormat="1" applyFont="1" applyFill="1" applyBorder="1" applyAlignment="1">
      <alignment vertical="top"/>
    </xf>
    <xf numFmtId="0" fontId="19" fillId="4" borderId="67" xfId="0" applyNumberFormat="1" applyFont="1" applyFill="1" applyBorder="1" applyAlignment="1">
      <alignment vertical="top"/>
    </xf>
    <xf numFmtId="49" fontId="19" fillId="4" borderId="67" xfId="0" applyNumberFormat="1" applyFont="1" applyFill="1" applyBorder="1" applyAlignment="1">
      <alignment vertical="top"/>
    </xf>
    <xf numFmtId="49" fontId="19" fillId="4" borderId="67" xfId="0" applyNumberFormat="1" applyFont="1" applyFill="1" applyBorder="1" applyAlignment="1">
      <alignment horizontal="left" vertical="top" wrapText="1"/>
    </xf>
    <xf numFmtId="4" fontId="19" fillId="4" borderId="67" xfId="0" applyNumberFormat="1" applyFont="1" applyFill="1" applyBorder="1" applyAlignment="1">
      <alignment vertical="top"/>
    </xf>
    <xf numFmtId="0" fontId="19" fillId="4" borderId="50" xfId="0" applyNumberFormat="1" applyFont="1" applyFill="1" applyBorder="1" applyAlignment="1">
      <alignment vertical="top"/>
    </xf>
    <xf numFmtId="49" fontId="19" fillId="4" borderId="50" xfId="0" applyNumberFormat="1" applyFont="1" applyFill="1" applyBorder="1" applyAlignment="1">
      <alignment vertical="top"/>
    </xf>
    <xf numFmtId="49" fontId="19" fillId="4" borderId="50" xfId="0" applyNumberFormat="1" applyFont="1" applyFill="1" applyBorder="1" applyAlignment="1">
      <alignment horizontal="left" vertical="top" wrapText="1"/>
    </xf>
    <xf numFmtId="4" fontId="19" fillId="4" borderId="50" xfId="0" applyNumberFormat="1" applyFont="1" applyFill="1" applyBorder="1" applyAlignment="1">
      <alignment vertical="top"/>
    </xf>
    <xf numFmtId="0" fontId="19" fillId="0" borderId="50" xfId="0" applyNumberFormat="1" applyFont="1" applyBorder="1" applyAlignment="1"/>
    <xf numFmtId="0" fontId="16" fillId="0" borderId="50" xfId="0" applyFont="1" applyBorder="1" applyAlignment="1"/>
    <xf numFmtId="49" fontId="19" fillId="4" borderId="50" xfId="0" applyNumberFormat="1" applyFont="1" applyFill="1" applyBorder="1" applyAlignment="1">
      <alignment horizontal="left" wrapText="1"/>
    </xf>
    <xf numFmtId="49" fontId="19" fillId="0" borderId="50" xfId="0" applyNumberFormat="1" applyFont="1" applyBorder="1" applyAlignment="1"/>
    <xf numFmtId="4" fontId="19" fillId="0" borderId="50" xfId="0" applyNumberFormat="1" applyFont="1" applyBorder="1" applyAlignment="1"/>
    <xf numFmtId="0" fontId="0" fillId="0" borderId="53" xfId="0" applyNumberFormat="1" applyFont="1" applyBorder="1" applyAlignment="1"/>
    <xf numFmtId="49" fontId="0" fillId="4" borderId="53" xfId="0" applyNumberFormat="1" applyFont="1" applyFill="1" applyBorder="1" applyAlignment="1">
      <alignment vertical="top"/>
    </xf>
    <xf numFmtId="49" fontId="19" fillId="4" borderId="53" xfId="0" applyNumberFormat="1" applyFont="1" applyFill="1" applyBorder="1" applyAlignment="1">
      <alignment horizontal="left" vertical="top" wrapText="1"/>
    </xf>
    <xf numFmtId="4" fontId="0" fillId="4" borderId="53" xfId="0" applyNumberFormat="1" applyFont="1" applyFill="1" applyBorder="1" applyAlignment="1">
      <alignment vertical="top"/>
    </xf>
    <xf numFmtId="0" fontId="19" fillId="0" borderId="43" xfId="0" applyNumberFormat="1" applyFont="1" applyBorder="1" applyAlignment="1"/>
    <xf numFmtId="0" fontId="16" fillId="0" borderId="43" xfId="0" applyFont="1" applyBorder="1" applyAlignment="1"/>
    <xf numFmtId="49" fontId="19" fillId="4" borderId="43" xfId="0" applyNumberFormat="1" applyFont="1" applyFill="1" applyBorder="1" applyAlignment="1">
      <alignment horizontal="left" vertical="top" wrapText="1"/>
    </xf>
    <xf numFmtId="49" fontId="19" fillId="4" borderId="43" xfId="0" applyNumberFormat="1" applyFont="1" applyFill="1" applyBorder="1" applyAlignment="1">
      <alignment vertical="top"/>
    </xf>
    <xf numFmtId="4" fontId="19" fillId="4" borderId="43" xfId="0" applyNumberFormat="1" applyFont="1" applyFill="1" applyBorder="1" applyAlignment="1">
      <alignment vertical="top"/>
    </xf>
    <xf numFmtId="0" fontId="19" fillId="4" borderId="53" xfId="0" applyNumberFormat="1" applyFont="1" applyFill="1" applyBorder="1" applyAlignment="1">
      <alignment vertical="top"/>
    </xf>
    <xf numFmtId="49" fontId="19" fillId="4" borderId="53" xfId="0" applyNumberFormat="1" applyFont="1" applyFill="1" applyBorder="1" applyAlignment="1">
      <alignment vertical="top"/>
    </xf>
    <xf numFmtId="4" fontId="19" fillId="4" borderId="53" xfId="0" applyNumberFormat="1" applyFont="1" applyFill="1" applyBorder="1" applyAlignment="1">
      <alignment vertical="top"/>
    </xf>
    <xf numFmtId="0" fontId="19" fillId="4" borderId="43" xfId="0" applyNumberFormat="1" applyFont="1" applyFill="1" applyBorder="1" applyAlignment="1">
      <alignment vertical="top"/>
    </xf>
    <xf numFmtId="0" fontId="17" fillId="8" borderId="66" xfId="0" applyFont="1" applyFill="1" applyBorder="1" applyAlignment="1"/>
    <xf numFmtId="49" fontId="18" fillId="8" borderId="66" xfId="0" applyNumberFormat="1" applyFont="1" applyFill="1" applyBorder="1" applyAlignment="1"/>
    <xf numFmtId="4" fontId="17" fillId="8" borderId="66" xfId="0" applyNumberFormat="1" applyFont="1" applyFill="1" applyBorder="1" applyAlignment="1"/>
    <xf numFmtId="49" fontId="17" fillId="5" borderId="42" xfId="0" applyNumberFormat="1" applyFont="1" applyFill="1" applyBorder="1" applyAlignment="1">
      <alignment vertical="top"/>
    </xf>
    <xf numFmtId="49" fontId="17" fillId="5" borderId="42" xfId="0" applyNumberFormat="1" applyFont="1" applyFill="1" applyBorder="1" applyAlignment="1">
      <alignment horizontal="left" vertical="top" wrapText="1"/>
    </xf>
    <xf numFmtId="0" fontId="17" fillId="5" borderId="42" xfId="0" applyFont="1" applyFill="1" applyBorder="1" applyAlignment="1">
      <alignment vertical="top"/>
    </xf>
    <xf numFmtId="4" fontId="17" fillId="5" borderId="42" xfId="0" applyNumberFormat="1" applyFont="1" applyFill="1" applyBorder="1" applyAlignment="1">
      <alignment vertical="top"/>
    </xf>
    <xf numFmtId="0" fontId="19" fillId="4" borderId="50" xfId="0" applyFont="1" applyFill="1" applyBorder="1" applyAlignment="1">
      <alignment vertical="top"/>
    </xf>
    <xf numFmtId="0" fontId="19" fillId="0" borderId="53" xfId="0" applyNumberFormat="1" applyFont="1" applyBorder="1" applyAlignment="1"/>
    <xf numFmtId="0" fontId="16" fillId="0" borderId="53" xfId="0" applyFont="1" applyBorder="1" applyAlignment="1"/>
    <xf numFmtId="4" fontId="19" fillId="0" borderId="53" xfId="0" applyNumberFormat="1" applyFont="1" applyBorder="1" applyAlignment="1"/>
    <xf numFmtId="0" fontId="18" fillId="8" borderId="66" xfId="0" applyFont="1" applyFill="1" applyBorder="1" applyAlignment="1">
      <alignment vertical="top"/>
    </xf>
    <xf numFmtId="49" fontId="18" fillId="8" borderId="66" xfId="0" applyNumberFormat="1" applyFont="1" applyFill="1" applyBorder="1" applyAlignment="1">
      <alignment horizontal="left" vertical="top" wrapText="1"/>
    </xf>
    <xf numFmtId="4" fontId="18" fillId="8" borderId="66" xfId="0" applyNumberFormat="1" applyFont="1" applyFill="1" applyBorder="1" applyAlignment="1">
      <alignment vertical="top"/>
    </xf>
    <xf numFmtId="4" fontId="17" fillId="8" borderId="66" xfId="0" applyNumberFormat="1" applyFont="1" applyFill="1" applyBorder="1" applyAlignment="1">
      <alignment vertical="top"/>
    </xf>
    <xf numFmtId="0" fontId="19" fillId="0" borderId="50" xfId="0" applyFont="1" applyBorder="1" applyAlignment="1"/>
    <xf numFmtId="0" fontId="19" fillId="0" borderId="53" xfId="0" applyFont="1" applyBorder="1" applyAlignment="1"/>
    <xf numFmtId="0" fontId="17" fillId="8" borderId="57" xfId="0" applyFont="1" applyFill="1" applyBorder="1" applyAlignment="1"/>
    <xf numFmtId="0" fontId="17" fillId="8" borderId="57" xfId="0" applyFont="1" applyFill="1" applyBorder="1" applyAlignment="1">
      <alignment vertical="top"/>
    </xf>
    <xf numFmtId="49" fontId="18" fillId="8" borderId="57" xfId="0" applyNumberFormat="1" applyFont="1" applyFill="1" applyBorder="1" applyAlignment="1">
      <alignment horizontal="left" vertical="top" wrapText="1"/>
    </xf>
    <xf numFmtId="4" fontId="17" fillId="8" borderId="57" xfId="0" applyNumberFormat="1" applyFont="1" applyFill="1" applyBorder="1" applyAlignment="1">
      <alignment vertical="top"/>
    </xf>
    <xf numFmtId="0" fontId="18" fillId="8" borderId="57" xfId="0" applyFont="1" applyFill="1" applyBorder="1" applyAlignment="1"/>
    <xf numFmtId="49" fontId="18" fillId="8" borderId="57" xfId="0" applyNumberFormat="1" applyFont="1" applyFill="1" applyBorder="1" applyAlignment="1"/>
    <xf numFmtId="4" fontId="18" fillId="8" borderId="57" xfId="0" applyNumberFormat="1" applyFont="1" applyFill="1" applyBorder="1" applyAlignment="1"/>
    <xf numFmtId="4" fontId="17" fillId="8" borderId="57" xfId="0" applyNumberFormat="1" applyFont="1" applyFill="1" applyBorder="1" applyAlignment="1"/>
    <xf numFmtId="0" fontId="19" fillId="4" borderId="46" xfId="0" applyNumberFormat="1" applyFont="1" applyFill="1" applyBorder="1" applyAlignment="1">
      <alignment vertical="top"/>
    </xf>
    <xf numFmtId="49" fontId="19" fillId="4" borderId="46" xfId="0" applyNumberFormat="1" applyFont="1" applyFill="1" applyBorder="1" applyAlignment="1">
      <alignment vertical="top"/>
    </xf>
    <xf numFmtId="49" fontId="19" fillId="4" borderId="46" xfId="0" applyNumberFormat="1" applyFont="1" applyFill="1" applyBorder="1" applyAlignment="1">
      <alignment horizontal="left" vertical="top" wrapText="1"/>
    </xf>
    <xf numFmtId="4" fontId="19" fillId="4" borderId="46" xfId="0" applyNumberFormat="1" applyFont="1" applyFill="1" applyBorder="1" applyAlignment="1">
      <alignment vertical="top"/>
    </xf>
    <xf numFmtId="0" fontId="19" fillId="4" borderId="63" xfId="0" applyNumberFormat="1" applyFont="1" applyFill="1" applyBorder="1" applyAlignment="1">
      <alignment vertical="top"/>
    </xf>
    <xf numFmtId="49" fontId="19" fillId="4" borderId="63" xfId="0" applyNumberFormat="1" applyFont="1" applyFill="1" applyBorder="1" applyAlignment="1">
      <alignment vertical="top"/>
    </xf>
    <xf numFmtId="49" fontId="19" fillId="4" borderId="63" xfId="0" applyNumberFormat="1" applyFont="1" applyFill="1" applyBorder="1" applyAlignment="1">
      <alignment horizontal="left" vertical="top" wrapText="1"/>
    </xf>
    <xf numFmtId="4" fontId="19" fillId="4" borderId="63" xfId="0" applyNumberFormat="1" applyFont="1" applyFill="1" applyBorder="1" applyAlignment="1">
      <alignment vertical="top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49" fontId="7" fillId="4" borderId="20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left" vertical="center"/>
    </xf>
    <xf numFmtId="1" fontId="0" fillId="0" borderId="20" xfId="0" applyNumberFormat="1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49" fontId="0" fillId="0" borderId="20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4" fontId="9" fillId="4" borderId="25" xfId="0" applyNumberFormat="1" applyFont="1" applyFill="1" applyBorder="1" applyAlignment="1">
      <alignment horizontal="right" vertical="center"/>
    </xf>
    <xf numFmtId="4" fontId="9" fillId="4" borderId="24" xfId="0" applyNumberFormat="1" applyFont="1" applyFill="1" applyBorder="1" applyAlignment="1">
      <alignment horizontal="right" vertical="center"/>
    </xf>
    <xf numFmtId="4" fontId="9" fillId="4" borderId="26" xfId="0" applyNumberFormat="1" applyFont="1" applyFill="1" applyBorder="1" applyAlignment="1">
      <alignment horizontal="right" vertical="center"/>
    </xf>
    <xf numFmtId="3" fontId="0" fillId="0" borderId="23" xfId="0" applyNumberFormat="1" applyFont="1" applyBorder="1" applyAlignment="1"/>
    <xf numFmtId="3" fontId="0" fillId="4" borderId="23" xfId="0" applyNumberFormat="1" applyFont="1" applyFill="1" applyBorder="1" applyAlignment="1">
      <alignment wrapText="1"/>
    </xf>
    <xf numFmtId="3" fontId="0" fillId="4" borderId="24" xfId="0" applyNumberFormat="1" applyFont="1" applyFill="1" applyBorder="1" applyAlignment="1">
      <alignment wrapText="1"/>
    </xf>
    <xf numFmtId="4" fontId="10" fillId="4" borderId="25" xfId="0" applyNumberFormat="1" applyFont="1" applyFill="1" applyBorder="1" applyAlignment="1">
      <alignment horizontal="right" vertical="center"/>
    </xf>
    <xf numFmtId="4" fontId="10" fillId="4" borderId="24" xfId="0" applyNumberFormat="1" applyFont="1" applyFill="1" applyBorder="1" applyAlignment="1">
      <alignment horizontal="right" vertical="center"/>
    </xf>
    <xf numFmtId="4" fontId="10" fillId="4" borderId="26" xfId="0" applyNumberFormat="1" applyFont="1" applyFill="1" applyBorder="1" applyAlignment="1">
      <alignment horizontal="right" vertical="center"/>
    </xf>
    <xf numFmtId="4" fontId="10" fillId="4" borderId="25" xfId="0" applyNumberFormat="1" applyFont="1" applyFill="1" applyBorder="1" applyAlignment="1">
      <alignment vertical="center"/>
    </xf>
    <xf numFmtId="4" fontId="10" fillId="4" borderId="23" xfId="0" applyNumberFormat="1" applyFont="1" applyFill="1" applyBorder="1" applyAlignment="1">
      <alignment vertical="center"/>
    </xf>
    <xf numFmtId="4" fontId="10" fillId="4" borderId="23" xfId="0" applyNumberFormat="1" applyFont="1" applyFill="1" applyBorder="1" applyAlignment="1">
      <alignment horizontal="right" vertical="center"/>
    </xf>
    <xf numFmtId="4" fontId="10" fillId="4" borderId="28" xfId="0" applyNumberFormat="1" applyFont="1" applyFill="1" applyBorder="1" applyAlignment="1">
      <alignment horizontal="right" vertical="center"/>
    </xf>
    <xf numFmtId="4" fontId="11" fillId="5" borderId="31" xfId="0" applyNumberFormat="1" applyFont="1" applyFill="1" applyBorder="1" applyAlignment="1">
      <alignment horizontal="right" vertical="center"/>
    </xf>
    <xf numFmtId="2" fontId="11" fillId="5" borderId="31" xfId="0" applyNumberFormat="1" applyFont="1" applyFill="1" applyBorder="1" applyAlignment="1">
      <alignment horizontal="right" vertical="center"/>
    </xf>
    <xf numFmtId="49" fontId="0" fillId="0" borderId="1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49" fontId="12" fillId="4" borderId="51" xfId="0" applyNumberFormat="1" applyFont="1" applyFill="1" applyBorder="1" applyAlignment="1">
      <alignment vertical="center" wrapText="1"/>
    </xf>
    <xf numFmtId="49" fontId="12" fillId="4" borderId="17" xfId="0" applyNumberFormat="1" applyFont="1" applyFill="1" applyBorder="1" applyAlignment="1">
      <alignment vertical="center" wrapText="1"/>
    </xf>
    <xf numFmtId="49" fontId="12" fillId="4" borderId="52" xfId="0" applyNumberFormat="1" applyFont="1" applyFill="1" applyBorder="1" applyAlignment="1">
      <alignment vertical="center" wrapText="1"/>
    </xf>
    <xf numFmtId="4" fontId="14" fillId="4" borderId="50" xfId="0" applyNumberFormat="1" applyFont="1" applyFill="1" applyBorder="1" applyAlignment="1">
      <alignment vertical="center"/>
    </xf>
    <xf numFmtId="49" fontId="0" fillId="6" borderId="39" xfId="0" applyNumberFormat="1" applyFont="1" applyFill="1" applyBorder="1" applyAlignment="1"/>
    <xf numFmtId="3" fontId="0" fillId="6" borderId="40" xfId="0" applyNumberFormat="1" applyFont="1" applyFill="1" applyBorder="1" applyAlignment="1"/>
    <xf numFmtId="3" fontId="0" fillId="6" borderId="41" xfId="0" applyNumberFormat="1" applyFont="1" applyFill="1" applyBorder="1" applyAlignment="1"/>
    <xf numFmtId="49" fontId="14" fillId="5" borderId="42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49" fontId="14" fillId="7" borderId="44" xfId="0" applyNumberFormat="1" applyFont="1" applyFill="1" applyBorder="1" applyAlignment="1">
      <alignment vertical="center" wrapText="1"/>
    </xf>
    <xf numFmtId="49" fontId="14" fillId="7" borderId="5" xfId="0" applyNumberFormat="1" applyFont="1" applyFill="1" applyBorder="1" applyAlignment="1">
      <alignment vertical="center" wrapText="1"/>
    </xf>
    <xf numFmtId="49" fontId="14" fillId="7" borderId="45" xfId="0" applyNumberFormat="1" applyFont="1" applyFill="1" applyBorder="1" applyAlignment="1">
      <alignment vertical="center" wrapText="1"/>
    </xf>
    <xf numFmtId="4" fontId="14" fillId="7" borderId="43" xfId="0" applyNumberFormat="1" applyFont="1" applyFill="1" applyBorder="1" applyAlignment="1">
      <alignment vertical="center"/>
    </xf>
    <xf numFmtId="49" fontId="12" fillId="4" borderId="47" xfId="0" applyNumberFormat="1" applyFont="1" applyFill="1" applyBorder="1" applyAlignment="1">
      <alignment vertical="center" wrapText="1"/>
    </xf>
    <xf numFmtId="49" fontId="12" fillId="4" borderId="48" xfId="0" applyNumberFormat="1" applyFont="1" applyFill="1" applyBorder="1" applyAlignment="1">
      <alignment vertical="center" wrapText="1"/>
    </xf>
    <xf numFmtId="49" fontId="12" fillId="4" borderId="49" xfId="0" applyNumberFormat="1" applyFont="1" applyFill="1" applyBorder="1" applyAlignment="1">
      <alignment vertical="center" wrapText="1"/>
    </xf>
    <xf numFmtId="4" fontId="14" fillId="4" borderId="46" xfId="0" applyNumberFormat="1" applyFont="1" applyFill="1" applyBorder="1" applyAlignment="1">
      <alignment vertical="center"/>
    </xf>
    <xf numFmtId="49" fontId="12" fillId="4" borderId="54" xfId="0" applyNumberFormat="1" applyFont="1" applyFill="1" applyBorder="1" applyAlignment="1">
      <alignment vertical="center" wrapText="1"/>
    </xf>
    <xf numFmtId="49" fontId="12" fillId="4" borderId="55" xfId="0" applyNumberFormat="1" applyFont="1" applyFill="1" applyBorder="1" applyAlignment="1">
      <alignment vertical="center" wrapText="1"/>
    </xf>
    <xf numFmtId="49" fontId="12" fillId="4" borderId="56" xfId="0" applyNumberFormat="1" applyFont="1" applyFill="1" applyBorder="1" applyAlignment="1">
      <alignment vertical="center" wrapText="1"/>
    </xf>
    <xf numFmtId="4" fontId="14" fillId="4" borderId="53" xfId="0" applyNumberFormat="1" applyFont="1" applyFill="1" applyBorder="1" applyAlignment="1">
      <alignment vertical="center"/>
    </xf>
    <xf numFmtId="49" fontId="14" fillId="7" borderId="58" xfId="0" applyNumberFormat="1" applyFont="1" applyFill="1" applyBorder="1" applyAlignment="1">
      <alignment vertical="center" wrapText="1"/>
    </xf>
    <xf numFmtId="49" fontId="14" fillId="7" borderId="8" xfId="0" applyNumberFormat="1" applyFont="1" applyFill="1" applyBorder="1" applyAlignment="1">
      <alignment vertical="center" wrapText="1"/>
    </xf>
    <xf numFmtId="49" fontId="14" fillId="7" borderId="59" xfId="0" applyNumberFormat="1" applyFont="1" applyFill="1" applyBorder="1" applyAlignment="1">
      <alignment vertical="center" wrapText="1"/>
    </xf>
    <xf numFmtId="4" fontId="14" fillId="7" borderId="57" xfId="0" applyNumberFormat="1" applyFont="1" applyFill="1" applyBorder="1" applyAlignment="1">
      <alignment vertical="center"/>
    </xf>
    <xf numFmtId="49" fontId="12" fillId="4" borderId="60" xfId="0" applyNumberFormat="1" applyFont="1" applyFill="1" applyBorder="1" applyAlignment="1">
      <alignment vertical="center" wrapText="1"/>
    </xf>
    <xf numFmtId="49" fontId="12" fillId="4" borderId="61" xfId="0" applyNumberFormat="1" applyFont="1" applyFill="1" applyBorder="1" applyAlignment="1">
      <alignment vertical="center" wrapText="1"/>
    </xf>
    <xf numFmtId="49" fontId="12" fillId="4" borderId="62" xfId="0" applyNumberFormat="1" applyFont="1" applyFill="1" applyBorder="1" applyAlignment="1">
      <alignment vertical="center" wrapText="1"/>
    </xf>
    <xf numFmtId="4" fontId="14" fillId="4" borderId="57" xfId="0" applyNumberFormat="1" applyFont="1" applyFill="1" applyBorder="1" applyAlignment="1">
      <alignment vertical="center"/>
    </xf>
    <xf numFmtId="49" fontId="14" fillId="7" borderId="58" xfId="0" applyNumberFormat="1" applyFont="1" applyFill="1" applyBorder="1" applyAlignment="1">
      <alignment horizontal="left" vertical="center" wrapText="1"/>
    </xf>
    <xf numFmtId="49" fontId="14" fillId="7" borderId="8" xfId="0" applyNumberFormat="1" applyFont="1" applyFill="1" applyBorder="1" applyAlignment="1">
      <alignment horizontal="left" vertical="center" wrapText="1"/>
    </xf>
    <xf numFmtId="49" fontId="14" fillId="7" borderId="59" xfId="0" applyNumberFormat="1" applyFont="1" applyFill="1" applyBorder="1" applyAlignment="1">
      <alignment horizontal="left" vertical="center" wrapText="1"/>
    </xf>
    <xf numFmtId="4" fontId="14" fillId="7" borderId="58" xfId="0" applyNumberFormat="1" applyFont="1" applyFill="1" applyBorder="1" applyAlignment="1">
      <alignment horizontal="right" vertical="center"/>
    </xf>
    <xf numFmtId="4" fontId="14" fillId="7" borderId="59" xfId="0" applyNumberFormat="1" applyFont="1" applyFill="1" applyBorder="1" applyAlignment="1">
      <alignment horizontal="right" vertical="center"/>
    </xf>
    <xf numFmtId="49" fontId="12" fillId="7" borderId="64" xfId="0" applyNumberFormat="1" applyFont="1" applyFill="1" applyBorder="1" applyAlignment="1">
      <alignment vertical="center" wrapText="1"/>
    </xf>
    <xf numFmtId="49" fontId="12" fillId="7" borderId="11" xfId="0" applyNumberFormat="1" applyFont="1" applyFill="1" applyBorder="1" applyAlignment="1">
      <alignment vertical="center" wrapText="1"/>
    </xf>
    <xf numFmtId="49" fontId="12" fillId="7" borderId="65" xfId="0" applyNumberFormat="1" applyFont="1" applyFill="1" applyBorder="1" applyAlignment="1">
      <alignment vertical="center" wrapText="1"/>
    </xf>
    <xf numFmtId="4" fontId="14" fillId="7" borderId="66" xfId="0" applyNumberFormat="1" applyFont="1" applyFill="1" applyBorder="1" applyAlignment="1">
      <alignment vertical="center"/>
    </xf>
    <xf numFmtId="4" fontId="14" fillId="6" borderId="42" xfId="0" applyNumberFormat="1" applyFont="1" applyFill="1" applyBorder="1" applyAlignment="1"/>
    <xf numFmtId="49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49" fontId="16" fillId="4" borderId="23" xfId="0" applyNumberFormat="1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C0C0C0"/>
      <rgbColor rgb="FFFFFFCC"/>
      <rgbColor rgb="FFFFF2CB"/>
      <rgbColor rgb="FFBFBFB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showGridLines="0" workbookViewId="0">
      <selection activeCell="D10" sqref="D10"/>
    </sheetView>
  </sheetViews>
  <sheetFormatPr defaultColWidth="10" defaultRowHeight="12.95" customHeight="1"/>
  <cols>
    <col min="1" max="1" width="2" customWidth="1"/>
    <col min="2" max="4" width="30.5703125" customWidth="1"/>
  </cols>
  <sheetData>
    <row r="3" spans="2:4" ht="50.1" customHeight="1">
      <c r="B3" s="216" t="s">
        <v>0</v>
      </c>
      <c r="C3" s="217"/>
      <c r="D3" s="217"/>
    </row>
    <row r="7" spans="2:4" ht="18.75">
      <c r="B7" s="1" t="s">
        <v>1</v>
      </c>
      <c r="C7" s="1" t="s">
        <v>2</v>
      </c>
      <c r="D7" s="1" t="s">
        <v>3</v>
      </c>
    </row>
    <row r="9" spans="2:4" ht="15.75">
      <c r="B9" s="2" t="s">
        <v>4</v>
      </c>
      <c r="C9" s="2"/>
      <c r="D9" s="2"/>
    </row>
    <row r="10" spans="2:4" ht="15.75">
      <c r="B10" s="3"/>
      <c r="C10" s="3" t="s">
        <v>5</v>
      </c>
      <c r="D10" s="4" t="s">
        <v>4</v>
      </c>
    </row>
    <row r="11" spans="2:4" ht="15.75">
      <c r="B11" s="2" t="s">
        <v>63</v>
      </c>
      <c r="C11" s="2"/>
      <c r="D11" s="2"/>
    </row>
    <row r="12" spans="2:4" ht="15.75">
      <c r="B12" s="3"/>
      <c r="C12" s="3" t="s">
        <v>5</v>
      </c>
      <c r="D12" s="4" t="s">
        <v>63</v>
      </c>
    </row>
  </sheetData>
  <mergeCells count="1">
    <mergeCell ref="B3:D3"/>
  </mergeCells>
  <hyperlinks>
    <hyperlink ref="D10" location="'Stavba'!R1C1" display="Stavba"/>
    <hyperlink ref="D12" location="'Položky'!R1C1" display="Položky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topLeftCell="A31" workbookViewId="0">
      <selection sqref="A1:I1"/>
    </sheetView>
  </sheetViews>
  <sheetFormatPr defaultColWidth="8.85546875" defaultRowHeight="15" customHeight="1"/>
  <cols>
    <col min="1" max="1" width="8.85546875" style="5" customWidth="1"/>
    <col min="2" max="2" width="12.85546875" style="5" customWidth="1"/>
    <col min="3" max="3" width="12" style="5" customWidth="1"/>
    <col min="4" max="4" width="13.42578125" style="5" customWidth="1"/>
    <col min="5" max="5" width="13" style="5" customWidth="1"/>
    <col min="6" max="6" width="12.85546875" style="5" customWidth="1"/>
    <col min="7" max="7" width="11.42578125" style="5" customWidth="1"/>
    <col min="8" max="8" width="11.28515625" style="5" customWidth="1"/>
    <col min="9" max="9" width="14.42578125" style="5" customWidth="1"/>
    <col min="10" max="256" width="8.85546875" style="5" customWidth="1"/>
  </cols>
  <sheetData>
    <row r="1" spans="1:9" ht="18" customHeight="1">
      <c r="A1" s="219" t="s">
        <v>6</v>
      </c>
      <c r="B1" s="220"/>
      <c r="C1" s="220"/>
      <c r="D1" s="220"/>
      <c r="E1" s="220"/>
      <c r="F1" s="220"/>
      <c r="G1" s="220"/>
      <c r="H1" s="220"/>
      <c r="I1" s="221"/>
    </row>
    <row r="2" spans="1:9" ht="15" customHeight="1">
      <c r="A2" s="6" t="s">
        <v>7</v>
      </c>
      <c r="B2" s="7"/>
      <c r="C2" s="222" t="s">
        <v>8</v>
      </c>
      <c r="D2" s="223"/>
      <c r="E2" s="223"/>
      <c r="F2" s="223"/>
      <c r="G2" s="223"/>
      <c r="H2" s="223"/>
      <c r="I2" s="224"/>
    </row>
    <row r="3" spans="1:9" ht="15" customHeight="1">
      <c r="A3" s="8" t="s">
        <v>9</v>
      </c>
      <c r="B3" s="9"/>
      <c r="C3" s="225"/>
      <c r="D3" s="226"/>
      <c r="E3" s="226"/>
      <c r="F3" s="226"/>
      <c r="G3" s="226"/>
      <c r="H3" s="226"/>
      <c r="I3" s="227"/>
    </row>
    <row r="4" spans="1:9" ht="15" customHeight="1">
      <c r="A4" s="10" t="s">
        <v>10</v>
      </c>
      <c r="B4" s="11"/>
      <c r="C4" s="12"/>
      <c r="D4" s="12"/>
      <c r="E4" s="13"/>
      <c r="F4" s="13"/>
      <c r="G4" s="13"/>
      <c r="H4" s="13"/>
      <c r="I4" s="14"/>
    </row>
    <row r="5" spans="1:9" ht="15" customHeight="1">
      <c r="A5" s="15" t="s">
        <v>11</v>
      </c>
      <c r="B5" s="16"/>
      <c r="C5" s="17"/>
      <c r="D5" s="18"/>
      <c r="E5" s="18"/>
      <c r="F5" s="18"/>
      <c r="G5" s="19" t="s">
        <v>12</v>
      </c>
      <c r="H5" s="17"/>
      <c r="I5" s="20"/>
    </row>
    <row r="6" spans="1:9" ht="15" customHeight="1">
      <c r="A6" s="21"/>
      <c r="B6" s="22"/>
      <c r="C6" s="23"/>
      <c r="D6" s="22"/>
      <c r="E6" s="22"/>
      <c r="F6" s="22"/>
      <c r="G6" s="24" t="s">
        <v>13</v>
      </c>
      <c r="H6" s="23"/>
      <c r="I6" s="25"/>
    </row>
    <row r="7" spans="1:9" ht="15" customHeight="1">
      <c r="A7" s="26"/>
      <c r="B7" s="27"/>
      <c r="C7" s="28"/>
      <c r="D7" s="29"/>
      <c r="E7" s="29"/>
      <c r="F7" s="29"/>
      <c r="G7" s="30"/>
      <c r="H7" s="29"/>
      <c r="I7" s="31"/>
    </row>
    <row r="8" spans="1:9" ht="15" customHeight="1">
      <c r="A8" s="15" t="s">
        <v>14</v>
      </c>
      <c r="B8" s="16"/>
      <c r="C8" s="32"/>
      <c r="D8" s="16"/>
      <c r="E8" s="16"/>
      <c r="F8" s="16"/>
      <c r="G8" s="19" t="s">
        <v>12</v>
      </c>
      <c r="H8" s="32"/>
      <c r="I8" s="20"/>
    </row>
    <row r="9" spans="1:9" ht="15" customHeight="1">
      <c r="A9" s="33"/>
      <c r="B9" s="34"/>
      <c r="C9" s="35"/>
      <c r="D9" s="34"/>
      <c r="E9" s="34"/>
      <c r="F9" s="34"/>
      <c r="G9" s="24" t="s">
        <v>13</v>
      </c>
      <c r="H9" s="35"/>
      <c r="I9" s="25"/>
    </row>
    <row r="10" spans="1:9" ht="15" customHeight="1">
      <c r="A10" s="36"/>
      <c r="B10" s="37"/>
      <c r="C10" s="38"/>
      <c r="D10" s="30"/>
      <c r="E10" s="30"/>
      <c r="F10" s="39"/>
      <c r="G10" s="39"/>
      <c r="H10" s="40"/>
      <c r="I10" s="31"/>
    </row>
    <row r="11" spans="1:9" ht="15" customHeight="1">
      <c r="A11" s="15" t="s">
        <v>15</v>
      </c>
      <c r="B11" s="16"/>
      <c r="C11" s="228"/>
      <c r="D11" s="228"/>
      <c r="E11" s="228"/>
      <c r="F11" s="228"/>
      <c r="G11" s="19" t="s">
        <v>12</v>
      </c>
      <c r="H11" s="17"/>
      <c r="I11" s="20"/>
    </row>
    <row r="12" spans="1:9" ht="15" customHeight="1">
      <c r="A12" s="21"/>
      <c r="B12" s="22"/>
      <c r="C12" s="229"/>
      <c r="D12" s="229"/>
      <c r="E12" s="229"/>
      <c r="F12" s="229"/>
      <c r="G12" s="24" t="s">
        <v>13</v>
      </c>
      <c r="H12" s="23"/>
      <c r="I12" s="25"/>
    </row>
    <row r="13" spans="1:9" ht="15" customHeight="1">
      <c r="A13" s="26"/>
      <c r="B13" s="27"/>
      <c r="C13" s="218"/>
      <c r="D13" s="218"/>
      <c r="E13" s="218"/>
      <c r="F13" s="218"/>
      <c r="G13" s="41"/>
      <c r="H13" s="29"/>
      <c r="I13" s="31"/>
    </row>
    <row r="14" spans="1:9" ht="23.1" customHeight="1">
      <c r="A14" s="42" t="s">
        <v>16</v>
      </c>
      <c r="B14" s="43"/>
      <c r="C14" s="44"/>
      <c r="D14" s="18"/>
      <c r="E14" s="18"/>
      <c r="F14" s="18"/>
      <c r="G14" s="45"/>
      <c r="H14" s="18"/>
      <c r="I14" s="20"/>
    </row>
    <row r="15" spans="1:9" ht="23.1" customHeight="1">
      <c r="A15" s="46" t="s">
        <v>17</v>
      </c>
      <c r="B15" s="47"/>
      <c r="C15" s="39"/>
      <c r="D15" s="230"/>
      <c r="E15" s="230"/>
      <c r="F15" s="231"/>
      <c r="G15" s="231"/>
      <c r="H15" s="232" t="s">
        <v>18</v>
      </c>
      <c r="I15" s="233"/>
    </row>
    <row r="16" spans="1:9" ht="23.1" customHeight="1">
      <c r="A16" s="48" t="s">
        <v>19</v>
      </c>
      <c r="B16" s="49"/>
      <c r="C16" s="50"/>
      <c r="D16" s="234"/>
      <c r="E16" s="235"/>
      <c r="F16" s="234"/>
      <c r="G16" s="235"/>
      <c r="H16" s="234">
        <f>F49+F51+F52+F53+F57</f>
        <v>0</v>
      </c>
      <c r="I16" s="236"/>
    </row>
    <row r="17" spans="1:9" ht="23.1" customHeight="1">
      <c r="A17" s="48" t="s">
        <v>20</v>
      </c>
      <c r="B17" s="49"/>
      <c r="C17" s="50"/>
      <c r="D17" s="234"/>
      <c r="E17" s="235"/>
      <c r="F17" s="234"/>
      <c r="G17" s="235"/>
      <c r="H17" s="234">
        <f>G48+G50+G55+G59+G61+G63</f>
        <v>0</v>
      </c>
      <c r="I17" s="236"/>
    </row>
    <row r="18" spans="1:9" ht="23.1" customHeight="1">
      <c r="A18" s="48" t="s">
        <v>21</v>
      </c>
      <c r="B18" s="49"/>
      <c r="C18" s="50"/>
      <c r="D18" s="234"/>
      <c r="E18" s="235"/>
      <c r="F18" s="234"/>
      <c r="G18" s="235"/>
      <c r="H18" s="234">
        <f>H63</f>
        <v>0</v>
      </c>
      <c r="I18" s="236"/>
    </row>
    <row r="19" spans="1:9" ht="23.1" customHeight="1">
      <c r="A19" s="48" t="s">
        <v>22</v>
      </c>
      <c r="B19" s="49"/>
      <c r="C19" s="50"/>
      <c r="D19" s="234"/>
      <c r="E19" s="235"/>
      <c r="F19" s="234"/>
      <c r="G19" s="235"/>
      <c r="H19" s="234">
        <f>H64</f>
        <v>0</v>
      </c>
      <c r="I19" s="236"/>
    </row>
    <row r="20" spans="1:9" ht="23.1" customHeight="1">
      <c r="A20" s="48" t="s">
        <v>23</v>
      </c>
      <c r="B20" s="49"/>
      <c r="C20" s="50"/>
      <c r="D20" s="234"/>
      <c r="E20" s="235"/>
      <c r="F20" s="234"/>
      <c r="G20" s="235"/>
      <c r="H20" s="234">
        <v>0</v>
      </c>
      <c r="I20" s="236"/>
    </row>
    <row r="21" spans="1:9" ht="23.1" customHeight="1">
      <c r="A21" s="51" t="s">
        <v>18</v>
      </c>
      <c r="B21" s="52"/>
      <c r="C21" s="53"/>
      <c r="D21" s="240"/>
      <c r="E21" s="241"/>
      <c r="F21" s="240"/>
      <c r="G21" s="241"/>
      <c r="H21" s="240">
        <f>SUM(H16:I20)</f>
        <v>0</v>
      </c>
      <c r="I21" s="242"/>
    </row>
    <row r="22" spans="1:9" ht="23.1" customHeight="1">
      <c r="A22" s="54" t="s">
        <v>24</v>
      </c>
      <c r="B22" s="49"/>
      <c r="C22" s="55"/>
      <c r="D22" s="56"/>
      <c r="E22" s="49"/>
      <c r="F22" s="57"/>
      <c r="G22" s="57"/>
      <c r="H22" s="57"/>
      <c r="I22" s="58"/>
    </row>
    <row r="23" spans="1:9" ht="23.1" customHeight="1">
      <c r="A23" s="48" t="s">
        <v>25</v>
      </c>
      <c r="B23" s="49"/>
      <c r="C23" s="50"/>
      <c r="D23" s="59">
        <v>15</v>
      </c>
      <c r="E23" s="60" t="s">
        <v>26</v>
      </c>
      <c r="F23" s="243">
        <v>0</v>
      </c>
      <c r="G23" s="244"/>
      <c r="H23" s="244"/>
      <c r="I23" s="58">
        <f t="shared" ref="I23:I28" si="0">$J$29</f>
        <v>0</v>
      </c>
    </row>
    <row r="24" spans="1:9" ht="23.1" customHeight="1">
      <c r="A24" s="48" t="s">
        <v>27</v>
      </c>
      <c r="B24" s="49"/>
      <c r="C24" s="50"/>
      <c r="D24" s="61" t="str">
        <f>$E$23</f>
        <v>%</v>
      </c>
      <c r="E24" s="60" t="s">
        <v>26</v>
      </c>
      <c r="F24" s="240">
        <v>0</v>
      </c>
      <c r="G24" s="245"/>
      <c r="H24" s="245"/>
      <c r="I24" s="58">
        <f t="shared" si="0"/>
        <v>0</v>
      </c>
    </row>
    <row r="25" spans="1:9" ht="23.1" customHeight="1">
      <c r="A25" s="48" t="s">
        <v>28</v>
      </c>
      <c r="B25" s="49"/>
      <c r="C25" s="50"/>
      <c r="D25" s="59">
        <v>21</v>
      </c>
      <c r="E25" s="60" t="s">
        <v>26</v>
      </c>
      <c r="F25" s="243">
        <f>H21</f>
        <v>0</v>
      </c>
      <c r="G25" s="244"/>
      <c r="H25" s="244"/>
      <c r="I25" s="58">
        <f t="shared" si="0"/>
        <v>0</v>
      </c>
    </row>
    <row r="26" spans="1:9" ht="23.1" customHeight="1">
      <c r="A26" s="48" t="s">
        <v>29</v>
      </c>
      <c r="B26" s="49"/>
      <c r="C26" s="50"/>
      <c r="D26" s="61" t="str">
        <f>$E$25</f>
        <v>%</v>
      </c>
      <c r="E26" s="60" t="s">
        <v>26</v>
      </c>
      <c r="F26" s="240">
        <f>F25*0.21</f>
        <v>0</v>
      </c>
      <c r="G26" s="245"/>
      <c r="H26" s="245"/>
      <c r="I26" s="58">
        <f t="shared" si="0"/>
        <v>0</v>
      </c>
    </row>
    <row r="27" spans="1:9" ht="23.1" customHeight="1">
      <c r="A27" s="62" t="s">
        <v>30</v>
      </c>
      <c r="B27" s="63"/>
      <c r="C27" s="64"/>
      <c r="D27" s="63"/>
      <c r="E27" s="65"/>
      <c r="F27" s="246"/>
      <c r="G27" s="246"/>
      <c r="H27" s="246"/>
      <c r="I27" s="66">
        <f t="shared" si="0"/>
        <v>0</v>
      </c>
    </row>
    <row r="28" spans="1:9" ht="23.1" customHeight="1">
      <c r="A28" s="67" t="s">
        <v>31</v>
      </c>
      <c r="B28" s="68"/>
      <c r="C28" s="68"/>
      <c r="D28" s="69"/>
      <c r="E28" s="70"/>
      <c r="F28" s="247">
        <f>F26+F25</f>
        <v>0</v>
      </c>
      <c r="G28" s="248"/>
      <c r="H28" s="248"/>
      <c r="I28" s="71">
        <f t="shared" si="0"/>
        <v>0</v>
      </c>
    </row>
    <row r="29" spans="1:9" ht="23.1" customHeight="1">
      <c r="A29" s="67" t="s">
        <v>32</v>
      </c>
      <c r="B29" s="72"/>
      <c r="C29" s="72"/>
      <c r="D29" s="72"/>
      <c r="E29" s="72"/>
      <c r="F29" s="247">
        <f>$G$26+$G$25</f>
        <v>0</v>
      </c>
      <c r="G29" s="247"/>
      <c r="H29" s="247"/>
      <c r="I29" s="73" t="s">
        <v>33</v>
      </c>
    </row>
    <row r="30" spans="1:9" ht="23.1" customHeight="1">
      <c r="A30" s="74"/>
      <c r="B30" s="75"/>
      <c r="C30" s="75"/>
      <c r="D30" s="75"/>
      <c r="E30" s="75"/>
      <c r="F30" s="75"/>
      <c r="G30" s="75"/>
      <c r="H30" s="75"/>
      <c r="I30" s="76"/>
    </row>
    <row r="31" spans="1:9" ht="23.1" customHeight="1">
      <c r="A31" s="33"/>
      <c r="B31" s="34"/>
      <c r="C31" s="34"/>
      <c r="D31" s="34"/>
      <c r="E31" s="34"/>
      <c r="F31" s="34"/>
      <c r="G31" s="34"/>
      <c r="H31" s="34"/>
      <c r="I31" s="77"/>
    </row>
    <row r="32" spans="1:9" ht="23.1" customHeight="1">
      <c r="A32" s="78"/>
      <c r="B32" s="79" t="s">
        <v>34</v>
      </c>
      <c r="C32" s="80"/>
      <c r="D32" s="80"/>
      <c r="E32" s="79" t="s">
        <v>35</v>
      </c>
      <c r="F32" s="80"/>
      <c r="G32" s="81">
        <f ca="1">TODAY()</f>
        <v>43382</v>
      </c>
      <c r="H32" s="80"/>
      <c r="I32" s="77"/>
    </row>
    <row r="33" spans="1:9" ht="23.1" customHeight="1">
      <c r="A33" s="33"/>
      <c r="B33" s="34"/>
      <c r="C33" s="16"/>
      <c r="D33" s="16"/>
      <c r="E33" s="34"/>
      <c r="F33" s="16"/>
      <c r="G33" s="16"/>
      <c r="H33" s="16"/>
      <c r="I33" s="77"/>
    </row>
    <row r="34" spans="1:9" ht="23.1" customHeight="1">
      <c r="A34" s="82"/>
      <c r="B34" s="83"/>
      <c r="C34" s="84"/>
      <c r="D34" s="84"/>
      <c r="E34" s="83"/>
      <c r="F34" s="84"/>
      <c r="G34" s="84"/>
      <c r="H34" s="84"/>
      <c r="I34" s="85"/>
    </row>
    <row r="35" spans="1:9" ht="23.1" customHeight="1">
      <c r="A35" s="33"/>
      <c r="B35" s="34"/>
      <c r="C35" s="249" t="s">
        <v>36</v>
      </c>
      <c r="D35" s="250"/>
      <c r="E35" s="34"/>
      <c r="F35" s="16"/>
      <c r="G35" s="86" t="s">
        <v>37</v>
      </c>
      <c r="H35" s="16"/>
      <c r="I35" s="77"/>
    </row>
    <row r="36" spans="1:9" ht="23.1" customHeight="1">
      <c r="A36" s="87"/>
      <c r="B36" s="88"/>
      <c r="C36" s="88"/>
      <c r="D36" s="88"/>
      <c r="E36" s="88"/>
      <c r="F36" s="88"/>
      <c r="G36" s="88"/>
      <c r="H36" s="88"/>
      <c r="I36" s="89"/>
    </row>
    <row r="37" spans="1:9" ht="23.1" customHeight="1">
      <c r="A37" s="90" t="s">
        <v>38</v>
      </c>
      <c r="B37" s="91"/>
      <c r="C37" s="91"/>
      <c r="D37" s="91"/>
      <c r="E37" s="91"/>
      <c r="F37" s="91"/>
      <c r="G37" s="91"/>
      <c r="H37" s="91"/>
      <c r="I37" s="91"/>
    </row>
    <row r="38" spans="1:9" ht="23.1" customHeight="1">
      <c r="A38" s="92" t="s">
        <v>39</v>
      </c>
      <c r="B38" s="93" t="s">
        <v>40</v>
      </c>
      <c r="C38" s="94"/>
      <c r="D38" s="95"/>
      <c r="E38" s="96" t="str">
        <f>A23</f>
        <v>Základ pro sníženou DPH</v>
      </c>
      <c r="F38" s="96" t="str">
        <f>A25</f>
        <v>Základ pro základní DPH</v>
      </c>
      <c r="G38" s="97" t="s">
        <v>41</v>
      </c>
      <c r="H38" s="97" t="s">
        <v>42</v>
      </c>
      <c r="I38" s="97" t="s">
        <v>26</v>
      </c>
    </row>
    <row r="39" spans="1:9" ht="23.1" customHeight="1">
      <c r="A39" s="98"/>
      <c r="B39" s="237"/>
      <c r="C39" s="238"/>
      <c r="D39" s="239"/>
      <c r="E39" s="99">
        <v>0</v>
      </c>
      <c r="F39" s="100">
        <f>H65</f>
        <v>0</v>
      </c>
      <c r="G39" s="101">
        <f>F39*0.21</f>
        <v>0</v>
      </c>
      <c r="H39" s="101">
        <f>F39+G39</f>
        <v>0</v>
      </c>
      <c r="I39" s="101"/>
    </row>
    <row r="40" spans="1:9" ht="23.1" customHeight="1">
      <c r="A40" s="255" t="s">
        <v>43</v>
      </c>
      <c r="B40" s="256"/>
      <c r="C40" s="256"/>
      <c r="D40" s="257"/>
      <c r="E40" s="102"/>
      <c r="F40" s="103">
        <f>H65</f>
        <v>0</v>
      </c>
      <c r="G40" s="103">
        <f>G39</f>
        <v>0</v>
      </c>
      <c r="H40" s="103">
        <f>F40+G40</f>
        <v>0</v>
      </c>
      <c r="I40" s="103"/>
    </row>
    <row r="41" spans="1:9" ht="23.1" customHeight="1">
      <c r="A41" s="16"/>
      <c r="B41" s="16"/>
      <c r="C41" s="16"/>
      <c r="D41" s="16"/>
      <c r="E41" s="16"/>
      <c r="F41" s="16"/>
      <c r="G41" s="16"/>
      <c r="H41" s="16"/>
      <c r="I41" s="16"/>
    </row>
    <row r="42" spans="1:9" ht="23.1" customHeight="1">
      <c r="A42" s="34"/>
      <c r="B42" s="34"/>
      <c r="C42" s="34"/>
      <c r="D42" s="34"/>
      <c r="E42" s="34"/>
      <c r="F42" s="34"/>
      <c r="G42" s="34"/>
      <c r="H42" s="34"/>
      <c r="I42" s="34"/>
    </row>
    <row r="43" spans="1:9" ht="23.1" customHeight="1">
      <c r="A43" s="34"/>
      <c r="B43" s="34"/>
      <c r="C43" s="34"/>
      <c r="D43" s="34"/>
      <c r="E43" s="34"/>
      <c r="F43" s="34"/>
      <c r="G43" s="34"/>
      <c r="H43" s="34"/>
      <c r="I43" s="34"/>
    </row>
    <row r="44" spans="1:9" ht="23.1" customHeight="1">
      <c r="A44" s="104" t="s">
        <v>44</v>
      </c>
      <c r="B44" s="34"/>
      <c r="C44" s="34"/>
      <c r="D44" s="34"/>
      <c r="E44" s="34"/>
      <c r="F44" s="34"/>
      <c r="G44" s="34"/>
      <c r="H44" s="34"/>
      <c r="I44" s="34"/>
    </row>
    <row r="45" spans="1:9" ht="23.1" customHeight="1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23.1" customHeight="1">
      <c r="A46" s="105" t="s">
        <v>39</v>
      </c>
      <c r="B46" s="106" t="s">
        <v>40</v>
      </c>
      <c r="C46" s="107"/>
      <c r="D46" s="108"/>
      <c r="E46" s="105" t="s">
        <v>45</v>
      </c>
      <c r="F46" s="109"/>
      <c r="G46" s="109"/>
      <c r="H46" s="258" t="s">
        <v>18</v>
      </c>
      <c r="I46" s="259"/>
    </row>
    <row r="47" spans="1:9" ht="23.1" customHeight="1">
      <c r="A47" s="110"/>
      <c r="B47" s="260" t="s">
        <v>46</v>
      </c>
      <c r="C47" s="261"/>
      <c r="D47" s="262"/>
      <c r="E47" s="111"/>
      <c r="F47" s="112"/>
      <c r="G47" s="112"/>
      <c r="H47" s="263">
        <f>G48+F49+G50+F51+F52+F53</f>
        <v>0</v>
      </c>
      <c r="I47" s="263"/>
    </row>
    <row r="48" spans="1:9" ht="23.1" customHeight="1">
      <c r="A48" s="113"/>
      <c r="B48" s="264" t="s">
        <v>47</v>
      </c>
      <c r="C48" s="265"/>
      <c r="D48" s="266"/>
      <c r="E48" s="114" t="s">
        <v>20</v>
      </c>
      <c r="F48" s="115"/>
      <c r="G48" s="115">
        <f>Položky!G9</f>
        <v>0</v>
      </c>
      <c r="H48" s="267"/>
      <c r="I48" s="267"/>
    </row>
    <row r="49" spans="1:9" ht="23.1" customHeight="1">
      <c r="A49" s="116"/>
      <c r="B49" s="251" t="s">
        <v>48</v>
      </c>
      <c r="C49" s="252"/>
      <c r="D49" s="253"/>
      <c r="E49" s="117" t="s">
        <v>19</v>
      </c>
      <c r="F49" s="118">
        <f>Položky!G15</f>
        <v>0</v>
      </c>
      <c r="G49" s="118"/>
      <c r="H49" s="254"/>
      <c r="I49" s="254"/>
    </row>
    <row r="50" spans="1:9" ht="23.1" customHeight="1">
      <c r="A50" s="116"/>
      <c r="B50" s="251" t="s">
        <v>49</v>
      </c>
      <c r="C50" s="252"/>
      <c r="D50" s="253"/>
      <c r="E50" s="117" t="s">
        <v>20</v>
      </c>
      <c r="F50" s="118"/>
      <c r="G50" s="118">
        <f>Položky!G17</f>
        <v>0</v>
      </c>
      <c r="H50" s="254"/>
      <c r="I50" s="254"/>
    </row>
    <row r="51" spans="1:9" ht="23.1" customHeight="1">
      <c r="A51" s="116"/>
      <c r="B51" s="251" t="s">
        <v>50</v>
      </c>
      <c r="C51" s="252"/>
      <c r="D51" s="253"/>
      <c r="E51" s="117" t="s">
        <v>19</v>
      </c>
      <c r="F51" s="118">
        <f>Položky!G21</f>
        <v>0</v>
      </c>
      <c r="G51" s="118"/>
      <c r="H51" s="254"/>
      <c r="I51" s="254"/>
    </row>
    <row r="52" spans="1:9" ht="23.1" customHeight="1">
      <c r="A52" s="116"/>
      <c r="B52" s="251" t="s">
        <v>51</v>
      </c>
      <c r="C52" s="252"/>
      <c r="D52" s="253"/>
      <c r="E52" s="117" t="s">
        <v>19</v>
      </c>
      <c r="F52" s="118">
        <f>Položky!G23</f>
        <v>0</v>
      </c>
      <c r="G52" s="118"/>
      <c r="H52" s="254"/>
      <c r="I52" s="254"/>
    </row>
    <row r="53" spans="1:9" ht="23.1" customHeight="1">
      <c r="A53" s="119"/>
      <c r="B53" s="268" t="s">
        <v>52</v>
      </c>
      <c r="C53" s="269"/>
      <c r="D53" s="270"/>
      <c r="E53" s="120" t="s">
        <v>19</v>
      </c>
      <c r="F53" s="121">
        <f>Položky!G25</f>
        <v>0</v>
      </c>
      <c r="G53" s="121"/>
      <c r="H53" s="271"/>
      <c r="I53" s="271"/>
    </row>
    <row r="54" spans="1:9" ht="23.1" customHeight="1">
      <c r="A54" s="122"/>
      <c r="B54" s="272" t="s">
        <v>53</v>
      </c>
      <c r="C54" s="273"/>
      <c r="D54" s="274"/>
      <c r="E54" s="123"/>
      <c r="F54" s="124"/>
      <c r="G54" s="124"/>
      <c r="H54" s="275">
        <f>G55</f>
        <v>0</v>
      </c>
      <c r="I54" s="275"/>
    </row>
    <row r="55" spans="1:9" ht="23.1" customHeight="1">
      <c r="A55" s="113"/>
      <c r="B55" s="276" t="s">
        <v>54</v>
      </c>
      <c r="C55" s="277"/>
      <c r="D55" s="278"/>
      <c r="E55" s="125" t="s">
        <v>21</v>
      </c>
      <c r="F55" s="126"/>
      <c r="G55" s="126"/>
      <c r="H55" s="279"/>
      <c r="I55" s="279"/>
    </row>
    <row r="56" spans="1:9" ht="23.1" customHeight="1">
      <c r="A56" s="116"/>
      <c r="B56" s="272" t="s">
        <v>55</v>
      </c>
      <c r="C56" s="273"/>
      <c r="D56" s="274"/>
      <c r="E56" s="123"/>
      <c r="F56" s="124"/>
      <c r="G56" s="124"/>
      <c r="H56" s="275">
        <f>F57</f>
        <v>0</v>
      </c>
      <c r="I56" s="275"/>
    </row>
    <row r="57" spans="1:9" ht="23.1" customHeight="1">
      <c r="A57" s="116"/>
      <c r="B57" s="276" t="s">
        <v>56</v>
      </c>
      <c r="C57" s="277"/>
      <c r="D57" s="278"/>
      <c r="E57" s="125" t="s">
        <v>19</v>
      </c>
      <c r="F57" s="126">
        <f>Položky!G41</f>
        <v>0</v>
      </c>
      <c r="G57" s="126"/>
      <c r="H57" s="279"/>
      <c r="I57" s="279"/>
    </row>
    <row r="58" spans="1:9" ht="23.1" customHeight="1">
      <c r="A58" s="116"/>
      <c r="B58" s="280" t="s">
        <v>57</v>
      </c>
      <c r="C58" s="281"/>
      <c r="D58" s="282"/>
      <c r="E58" s="123"/>
      <c r="F58" s="124"/>
      <c r="G58" s="124"/>
      <c r="H58" s="283">
        <f>G59</f>
        <v>0</v>
      </c>
      <c r="I58" s="284"/>
    </row>
    <row r="59" spans="1:9" ht="23.1" customHeight="1">
      <c r="A59" s="116"/>
      <c r="B59" s="276" t="s">
        <v>57</v>
      </c>
      <c r="C59" s="277"/>
      <c r="D59" s="278"/>
      <c r="E59" s="125" t="s">
        <v>20</v>
      </c>
      <c r="F59" s="126"/>
      <c r="G59" s="126">
        <f>Položky!G46</f>
        <v>0</v>
      </c>
      <c r="H59" s="279"/>
      <c r="I59" s="279"/>
    </row>
    <row r="60" spans="1:9" ht="23.1" customHeight="1">
      <c r="A60" s="116"/>
      <c r="B60" s="272" t="s">
        <v>58</v>
      </c>
      <c r="C60" s="273"/>
      <c r="D60" s="274"/>
      <c r="E60" s="127" t="s">
        <v>20</v>
      </c>
      <c r="F60" s="124"/>
      <c r="G60" s="124"/>
      <c r="H60" s="275">
        <f>G61</f>
        <v>0</v>
      </c>
      <c r="I60" s="275"/>
    </row>
    <row r="61" spans="1:9" ht="23.1" customHeight="1">
      <c r="A61" s="116"/>
      <c r="B61" s="276" t="s">
        <v>59</v>
      </c>
      <c r="C61" s="277"/>
      <c r="D61" s="278"/>
      <c r="E61" s="125" t="s">
        <v>20</v>
      </c>
      <c r="F61" s="126"/>
      <c r="G61" s="126">
        <f>Položky!G71</f>
        <v>0</v>
      </c>
      <c r="H61" s="279"/>
      <c r="I61" s="279"/>
    </row>
    <row r="62" spans="1:9" ht="23.1" customHeight="1">
      <c r="A62" s="116"/>
      <c r="B62" s="272" t="s">
        <v>60</v>
      </c>
      <c r="C62" s="273"/>
      <c r="D62" s="274"/>
      <c r="E62" s="123"/>
      <c r="F62" s="124"/>
      <c r="G62" s="124"/>
      <c r="H62" s="275">
        <f>G63</f>
        <v>0</v>
      </c>
      <c r="I62" s="275"/>
    </row>
    <row r="63" spans="1:9" ht="23.1" customHeight="1">
      <c r="A63" s="116"/>
      <c r="B63" s="276" t="s">
        <v>61</v>
      </c>
      <c r="C63" s="277"/>
      <c r="D63" s="278"/>
      <c r="E63" s="125" t="s">
        <v>20</v>
      </c>
      <c r="F63" s="126"/>
      <c r="G63" s="126">
        <f>Položky!G80</f>
        <v>0</v>
      </c>
      <c r="H63" s="279"/>
      <c r="I63" s="279"/>
    </row>
    <row r="64" spans="1:9" ht="23.1" customHeight="1">
      <c r="A64" s="128" t="s">
        <v>62</v>
      </c>
      <c r="B64" s="285" t="s">
        <v>22</v>
      </c>
      <c r="C64" s="286"/>
      <c r="D64" s="287"/>
      <c r="E64" s="129" t="s">
        <v>62</v>
      </c>
      <c r="F64" s="130"/>
      <c r="G64" s="130">
        <f>Položky!G87</f>
        <v>0</v>
      </c>
      <c r="H64" s="288">
        <f>G64</f>
        <v>0</v>
      </c>
      <c r="I64" s="288"/>
    </row>
    <row r="65" spans="1:9" ht="23.1" customHeight="1">
      <c r="A65" s="131" t="s">
        <v>42</v>
      </c>
      <c r="B65" s="132"/>
      <c r="C65" s="133"/>
      <c r="D65" s="134"/>
      <c r="E65" s="135"/>
      <c r="F65" s="136"/>
      <c r="G65" s="136"/>
      <c r="H65" s="289">
        <f>H64+H62+H60+H58+H56+H54+H47</f>
        <v>0</v>
      </c>
      <c r="I65" s="289"/>
    </row>
  </sheetData>
  <mergeCells count="75">
    <mergeCell ref="B63:D63"/>
    <mergeCell ref="H63:I63"/>
    <mergeCell ref="B64:D64"/>
    <mergeCell ref="H64:I64"/>
    <mergeCell ref="H65:I65"/>
    <mergeCell ref="B60:D60"/>
    <mergeCell ref="H60:I60"/>
    <mergeCell ref="B61:D61"/>
    <mergeCell ref="H61:I61"/>
    <mergeCell ref="B62:D62"/>
    <mergeCell ref="H62:I62"/>
    <mergeCell ref="B57:D57"/>
    <mergeCell ref="H57:I57"/>
    <mergeCell ref="B58:D58"/>
    <mergeCell ref="H58:I58"/>
    <mergeCell ref="B59:D59"/>
    <mergeCell ref="H59:I59"/>
    <mergeCell ref="B54:D54"/>
    <mergeCell ref="H54:I54"/>
    <mergeCell ref="B55:D55"/>
    <mergeCell ref="H55:I55"/>
    <mergeCell ref="B56:D56"/>
    <mergeCell ref="H56:I56"/>
    <mergeCell ref="B51:D51"/>
    <mergeCell ref="H51:I51"/>
    <mergeCell ref="B52:D52"/>
    <mergeCell ref="H52:I52"/>
    <mergeCell ref="B53:D53"/>
    <mergeCell ref="H53:I53"/>
    <mergeCell ref="B49:D49"/>
    <mergeCell ref="H49:I49"/>
    <mergeCell ref="B50:D50"/>
    <mergeCell ref="H50:I50"/>
    <mergeCell ref="A40:D40"/>
    <mergeCell ref="H46:I46"/>
    <mergeCell ref="B47:D47"/>
    <mergeCell ref="H47:I47"/>
    <mergeCell ref="B48:D48"/>
    <mergeCell ref="H48:I48"/>
    <mergeCell ref="B39:D39"/>
    <mergeCell ref="D21:E21"/>
    <mergeCell ref="F21:G21"/>
    <mergeCell ref="H21:I21"/>
    <mergeCell ref="F23:H23"/>
    <mergeCell ref="F24:H24"/>
    <mergeCell ref="F25:H25"/>
    <mergeCell ref="F26:H26"/>
    <mergeCell ref="F27:H27"/>
    <mergeCell ref="F28:H28"/>
    <mergeCell ref="F29:H29"/>
    <mergeCell ref="C35:D35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5:E15"/>
    <mergeCell ref="F15:G15"/>
    <mergeCell ref="H15:I15"/>
    <mergeCell ref="D16:E16"/>
    <mergeCell ref="F16:G16"/>
    <mergeCell ref="H16:I16"/>
    <mergeCell ref="C13:F13"/>
    <mergeCell ref="A1:I1"/>
    <mergeCell ref="C2:I2"/>
    <mergeCell ref="C3:I3"/>
    <mergeCell ref="C11:F11"/>
    <mergeCell ref="C12:F12"/>
  </mergeCells>
  <pageMargins left="0.70866099999999999" right="0.70866099999999999" top="0.78740200000000005" bottom="0.78740200000000005" header="0.31496099999999999" footer="0.31496099999999999"/>
  <pageSetup scale="82"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1"/>
  <sheetViews>
    <sheetView showGridLines="0" tabSelected="1" workbookViewId="0">
      <selection activeCell="C89" sqref="C89"/>
    </sheetView>
  </sheetViews>
  <sheetFormatPr defaultColWidth="8.85546875" defaultRowHeight="15" customHeight="1"/>
  <cols>
    <col min="1" max="1" width="8.85546875" style="137" customWidth="1"/>
    <col min="2" max="2" width="12.42578125" style="137" customWidth="1"/>
    <col min="3" max="3" width="39.85546875" style="137" customWidth="1"/>
    <col min="4" max="4" width="8.85546875" style="137" customWidth="1"/>
    <col min="5" max="5" width="10.7109375" style="137" customWidth="1"/>
    <col min="6" max="6" width="11.42578125" style="137" customWidth="1"/>
    <col min="7" max="7" width="13.42578125" style="137" customWidth="1"/>
    <col min="8" max="256" width="8.85546875" style="137" customWidth="1"/>
  </cols>
  <sheetData>
    <row r="1" spans="1:31" ht="15.75" customHeight="1">
      <c r="A1" s="290" t="s">
        <v>64</v>
      </c>
      <c r="B1" s="291"/>
      <c r="C1" s="291"/>
      <c r="D1" s="291"/>
      <c r="E1" s="291"/>
      <c r="F1" s="291"/>
      <c r="G1" s="291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15.95" customHeight="1">
      <c r="A2" s="138" t="s">
        <v>65</v>
      </c>
      <c r="B2" s="139"/>
      <c r="C2" s="292" t="s">
        <v>66</v>
      </c>
      <c r="D2" s="293"/>
      <c r="E2" s="293"/>
      <c r="F2" s="293"/>
      <c r="G2" s="294"/>
      <c r="H2" s="140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ht="15.95" customHeight="1">
      <c r="A3" s="138" t="s">
        <v>67</v>
      </c>
      <c r="B3" s="139"/>
      <c r="C3" s="292"/>
      <c r="D3" s="293"/>
      <c r="E3" s="293"/>
      <c r="F3" s="293"/>
      <c r="G3" s="294"/>
      <c r="H3" s="140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15.95" customHeight="1">
      <c r="A4" s="138" t="s">
        <v>68</v>
      </c>
      <c r="B4" s="139"/>
      <c r="C4" s="292"/>
      <c r="D4" s="293"/>
      <c r="E4" s="293"/>
      <c r="F4" s="293"/>
      <c r="G4" s="294"/>
      <c r="H4" s="140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15.95" customHeight="1">
      <c r="A5" s="141" t="s">
        <v>69</v>
      </c>
      <c r="B5" s="142"/>
      <c r="C5" s="143"/>
      <c r="D5" s="144"/>
      <c r="E5" s="144"/>
      <c r="F5" s="144"/>
      <c r="G5" s="145"/>
      <c r="H5" s="140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ht="15.95" customHeight="1">
      <c r="A6" s="146"/>
      <c r="B6" s="147"/>
      <c r="C6" s="147"/>
      <c r="D6" s="146"/>
      <c r="E6" s="146"/>
      <c r="F6" s="146"/>
      <c r="G6" s="14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15.95" customHeight="1">
      <c r="A7" s="148" t="s">
        <v>70</v>
      </c>
      <c r="B7" s="148" t="s">
        <v>71</v>
      </c>
      <c r="C7" s="148" t="s">
        <v>72</v>
      </c>
      <c r="D7" s="148" t="s">
        <v>73</v>
      </c>
      <c r="E7" s="148" t="s">
        <v>74</v>
      </c>
      <c r="F7" s="148" t="s">
        <v>75</v>
      </c>
      <c r="G7" s="148" t="s">
        <v>18</v>
      </c>
      <c r="H7" s="140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ht="15.95" customHeight="1">
      <c r="A8" s="149"/>
      <c r="B8" s="150"/>
      <c r="C8" s="151" t="s">
        <v>76</v>
      </c>
      <c r="D8" s="149"/>
      <c r="E8" s="149"/>
      <c r="F8" s="149"/>
      <c r="G8" s="149"/>
      <c r="H8" s="140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31" ht="15.95" customHeight="1">
      <c r="A9" s="152" t="s">
        <v>77</v>
      </c>
      <c r="B9" s="152" t="s">
        <v>78</v>
      </c>
      <c r="C9" s="153" t="s">
        <v>79</v>
      </c>
      <c r="D9" s="154"/>
      <c r="E9" s="155"/>
      <c r="F9" s="155"/>
      <c r="G9" s="155">
        <f>SUM(G10:G14)</f>
        <v>0</v>
      </c>
      <c r="H9" s="140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ht="15.95" customHeight="1">
      <c r="A10" s="156">
        <v>1</v>
      </c>
      <c r="B10" s="157" t="s">
        <v>80</v>
      </c>
      <c r="C10" s="158" t="s">
        <v>81</v>
      </c>
      <c r="D10" s="157" t="s">
        <v>82</v>
      </c>
      <c r="E10" s="159">
        <v>59.9</v>
      </c>
      <c r="F10" s="159"/>
      <c r="G10" s="159">
        <f>E10*F10</f>
        <v>0</v>
      </c>
      <c r="H10" s="140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1" ht="15.95" customHeight="1">
      <c r="A11" s="160">
        <v>2</v>
      </c>
      <c r="B11" s="161" t="s">
        <v>83</v>
      </c>
      <c r="C11" s="162" t="s">
        <v>84</v>
      </c>
      <c r="D11" s="161" t="s">
        <v>82</v>
      </c>
      <c r="E11" s="163">
        <v>56.9</v>
      </c>
      <c r="F11" s="163"/>
      <c r="G11" s="163">
        <f>E11*F11</f>
        <v>0</v>
      </c>
      <c r="H11" s="140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31" ht="23.25" customHeight="1">
      <c r="A12" s="164">
        <v>3</v>
      </c>
      <c r="B12" s="165"/>
      <c r="C12" s="166" t="s">
        <v>85</v>
      </c>
      <c r="D12" s="167" t="s">
        <v>82</v>
      </c>
      <c r="E12" s="168">
        <v>17.100000000000001</v>
      </c>
      <c r="F12" s="168"/>
      <c r="G12" s="168">
        <f>E12*F12</f>
        <v>0</v>
      </c>
      <c r="H12" s="140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31" ht="22.5" customHeight="1">
      <c r="A13" s="164">
        <v>4</v>
      </c>
      <c r="B13" s="161" t="s">
        <v>86</v>
      </c>
      <c r="C13" s="162" t="s">
        <v>87</v>
      </c>
      <c r="D13" s="161" t="s">
        <v>82</v>
      </c>
      <c r="E13" s="163">
        <v>109.8</v>
      </c>
      <c r="F13" s="163"/>
      <c r="G13" s="163">
        <f>E13*F13</f>
        <v>0</v>
      </c>
      <c r="H13" s="140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ht="22.5" customHeight="1">
      <c r="A14" s="169">
        <v>5</v>
      </c>
      <c r="B14" s="170" t="s">
        <v>88</v>
      </c>
      <c r="C14" s="171" t="s">
        <v>89</v>
      </c>
      <c r="D14" s="170" t="s">
        <v>26</v>
      </c>
      <c r="E14" s="172">
        <v>610</v>
      </c>
      <c r="F14" s="172"/>
      <c r="G14" s="172">
        <f>E14*F14</f>
        <v>0</v>
      </c>
      <c r="H14" s="140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15.95" customHeight="1">
      <c r="A15" s="152" t="s">
        <v>77</v>
      </c>
      <c r="B15" s="152" t="s">
        <v>90</v>
      </c>
      <c r="C15" s="153" t="s">
        <v>48</v>
      </c>
      <c r="D15" s="154"/>
      <c r="E15" s="155"/>
      <c r="F15" s="155"/>
      <c r="G15" s="155">
        <f>SUM(G16)</f>
        <v>0</v>
      </c>
      <c r="H15" s="140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15.95" customHeight="1">
      <c r="A16" s="173">
        <v>14</v>
      </c>
      <c r="B16" s="174"/>
      <c r="C16" s="175" t="s">
        <v>91</v>
      </c>
      <c r="D16" s="176" t="s">
        <v>92</v>
      </c>
      <c r="E16" s="177">
        <v>6</v>
      </c>
      <c r="F16" s="177"/>
      <c r="G16" s="177">
        <f>E16*F16</f>
        <v>0</v>
      </c>
      <c r="H16" s="140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ht="15.95" customHeight="1">
      <c r="A17" s="152" t="s">
        <v>77</v>
      </c>
      <c r="B17" s="152" t="s">
        <v>93</v>
      </c>
      <c r="C17" s="153" t="s">
        <v>49</v>
      </c>
      <c r="D17" s="154"/>
      <c r="E17" s="155"/>
      <c r="F17" s="155"/>
      <c r="G17" s="155">
        <f>SUMIF(AE18:AE20,"&lt;&gt;NOR",G18:G20)</f>
        <v>0</v>
      </c>
      <c r="H17" s="140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ht="22.5" customHeight="1">
      <c r="A18" s="156">
        <v>22</v>
      </c>
      <c r="B18" s="157" t="s">
        <v>94</v>
      </c>
      <c r="C18" s="158" t="s">
        <v>191</v>
      </c>
      <c r="D18" s="157" t="s">
        <v>95</v>
      </c>
      <c r="E18" s="159">
        <v>3</v>
      </c>
      <c r="F18" s="159"/>
      <c r="G18" s="159">
        <f>E18*F18</f>
        <v>0</v>
      </c>
      <c r="H18" s="140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ht="15.95" customHeight="1">
      <c r="A19" s="160">
        <v>23</v>
      </c>
      <c r="B19" s="161" t="s">
        <v>96</v>
      </c>
      <c r="C19" s="162" t="s">
        <v>97</v>
      </c>
      <c r="D19" s="161" t="s">
        <v>95</v>
      </c>
      <c r="E19" s="163">
        <v>3</v>
      </c>
      <c r="F19" s="163"/>
      <c r="G19" s="163">
        <f>E19*F19</f>
        <v>0</v>
      </c>
      <c r="H19" s="140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ht="15.95" customHeight="1">
      <c r="A20" s="178">
        <v>24</v>
      </c>
      <c r="B20" s="179" t="s">
        <v>98</v>
      </c>
      <c r="C20" s="171" t="s">
        <v>99</v>
      </c>
      <c r="D20" s="179" t="s">
        <v>100</v>
      </c>
      <c r="E20" s="180">
        <v>6</v>
      </c>
      <c r="F20" s="180"/>
      <c r="G20" s="180">
        <f>E20*F20</f>
        <v>0</v>
      </c>
      <c r="H20" s="140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ht="15.95" customHeight="1">
      <c r="A21" s="152" t="s">
        <v>77</v>
      </c>
      <c r="B21" s="152" t="s">
        <v>101</v>
      </c>
      <c r="C21" s="153" t="s">
        <v>50</v>
      </c>
      <c r="D21" s="154"/>
      <c r="E21" s="155"/>
      <c r="F21" s="155"/>
      <c r="G21" s="155">
        <f>SUMIF(AE22:AE22,"&lt;&gt;NOR",G22:G22)</f>
        <v>0</v>
      </c>
      <c r="H21" s="140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ht="15.95" customHeight="1">
      <c r="A22" s="181">
        <v>25</v>
      </c>
      <c r="B22" s="176" t="s">
        <v>102</v>
      </c>
      <c r="C22" s="175" t="s">
        <v>103</v>
      </c>
      <c r="D22" s="176" t="s">
        <v>104</v>
      </c>
      <c r="E22" s="177">
        <v>10.5</v>
      </c>
      <c r="F22" s="177"/>
      <c r="G22" s="177">
        <f>E22*F22</f>
        <v>0</v>
      </c>
      <c r="H22" s="140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ht="15.95" customHeight="1">
      <c r="A23" s="152" t="s">
        <v>77</v>
      </c>
      <c r="B23" s="152" t="s">
        <v>105</v>
      </c>
      <c r="C23" s="153" t="s">
        <v>51</v>
      </c>
      <c r="D23" s="154"/>
      <c r="E23" s="155"/>
      <c r="F23" s="155"/>
      <c r="G23" s="155">
        <f>SUMIF(AE24:AE24,"&lt;&gt;NOR",G24:G24)</f>
        <v>0</v>
      </c>
      <c r="H23" s="140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ht="15.95" customHeight="1">
      <c r="A24" s="181">
        <v>26</v>
      </c>
      <c r="B24" s="176" t="s">
        <v>106</v>
      </c>
      <c r="C24" s="175" t="s">
        <v>107</v>
      </c>
      <c r="D24" s="176" t="s">
        <v>82</v>
      </c>
      <c r="E24" s="177">
        <v>56.9</v>
      </c>
      <c r="F24" s="177"/>
      <c r="G24" s="177">
        <f>E24*F24</f>
        <v>0</v>
      </c>
      <c r="H24" s="140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ht="15.95" customHeight="1">
      <c r="A25" s="152" t="s">
        <v>77</v>
      </c>
      <c r="B25" s="152" t="s">
        <v>108</v>
      </c>
      <c r="C25" s="153" t="s">
        <v>52</v>
      </c>
      <c r="D25" s="154"/>
      <c r="E25" s="155"/>
      <c r="F25" s="155"/>
      <c r="G25" s="155">
        <f>SUMIF(AE26:AE33,"&lt;&gt;NOR",G26:G33)</f>
        <v>0</v>
      </c>
      <c r="H25" s="140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ht="15.95" customHeight="1">
      <c r="A26" s="156">
        <v>27</v>
      </c>
      <c r="B26" s="157" t="s">
        <v>109</v>
      </c>
      <c r="C26" s="158" t="s">
        <v>110</v>
      </c>
      <c r="D26" s="157" t="s">
        <v>104</v>
      </c>
      <c r="E26" s="159">
        <v>2.6</v>
      </c>
      <c r="F26" s="159"/>
      <c r="G26" s="159">
        <f t="shared" ref="G26:G33" si="0">E26*F26</f>
        <v>0</v>
      </c>
      <c r="H26" s="140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ht="15.95" customHeight="1">
      <c r="A27" s="160">
        <v>28</v>
      </c>
      <c r="B27" s="161" t="s">
        <v>111</v>
      </c>
      <c r="C27" s="162" t="s">
        <v>112</v>
      </c>
      <c r="D27" s="161" t="s">
        <v>104</v>
      </c>
      <c r="E27" s="163">
        <v>12.5</v>
      </c>
      <c r="F27" s="163"/>
      <c r="G27" s="163">
        <f t="shared" si="0"/>
        <v>0</v>
      </c>
      <c r="H27" s="140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ht="22.5" customHeight="1">
      <c r="A28" s="160">
        <v>29</v>
      </c>
      <c r="B28" s="161" t="s">
        <v>113</v>
      </c>
      <c r="C28" s="162" t="s">
        <v>114</v>
      </c>
      <c r="D28" s="161" t="s">
        <v>104</v>
      </c>
      <c r="E28" s="163">
        <v>2.6</v>
      </c>
      <c r="F28" s="163"/>
      <c r="G28" s="163">
        <f t="shared" si="0"/>
        <v>0</v>
      </c>
      <c r="H28" s="140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ht="15.95" customHeight="1">
      <c r="A29" s="160">
        <v>30</v>
      </c>
      <c r="B29" s="161" t="s">
        <v>115</v>
      </c>
      <c r="C29" s="162" t="s">
        <v>116</v>
      </c>
      <c r="D29" s="161" t="s">
        <v>104</v>
      </c>
      <c r="E29" s="163">
        <v>2.6</v>
      </c>
      <c r="F29" s="163"/>
      <c r="G29" s="163">
        <f t="shared" si="0"/>
        <v>0</v>
      </c>
      <c r="H29" s="140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ht="15.95" customHeight="1">
      <c r="A30" s="160">
        <v>31</v>
      </c>
      <c r="B30" s="161" t="s">
        <v>117</v>
      </c>
      <c r="C30" s="162" t="s">
        <v>118</v>
      </c>
      <c r="D30" s="161" t="s">
        <v>104</v>
      </c>
      <c r="E30" s="163">
        <v>26</v>
      </c>
      <c r="F30" s="163"/>
      <c r="G30" s="163">
        <f t="shared" si="0"/>
        <v>0</v>
      </c>
      <c r="H30" s="140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ht="15.95" customHeight="1">
      <c r="A31" s="160">
        <v>32</v>
      </c>
      <c r="B31" s="161" t="s">
        <v>119</v>
      </c>
      <c r="C31" s="162" t="s">
        <v>120</v>
      </c>
      <c r="D31" s="161" t="s">
        <v>104</v>
      </c>
      <c r="E31" s="163">
        <v>2.6</v>
      </c>
      <c r="F31" s="163"/>
      <c r="G31" s="163">
        <f t="shared" si="0"/>
        <v>0</v>
      </c>
      <c r="H31" s="140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ht="15.95" customHeight="1">
      <c r="A32" s="160">
        <v>33</v>
      </c>
      <c r="B32" s="161" t="s">
        <v>121</v>
      </c>
      <c r="C32" s="162" t="s">
        <v>122</v>
      </c>
      <c r="D32" s="161" t="s">
        <v>104</v>
      </c>
      <c r="E32" s="163">
        <v>2.6</v>
      </c>
      <c r="F32" s="163"/>
      <c r="G32" s="163">
        <f t="shared" si="0"/>
        <v>0</v>
      </c>
      <c r="H32" s="140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ht="15.95" customHeight="1">
      <c r="A33" s="178">
        <v>34</v>
      </c>
      <c r="B33" s="179" t="s">
        <v>123</v>
      </c>
      <c r="C33" s="171" t="s">
        <v>124</v>
      </c>
      <c r="D33" s="179" t="s">
        <v>100</v>
      </c>
      <c r="E33" s="180">
        <v>4</v>
      </c>
      <c r="F33" s="180"/>
      <c r="G33" s="180">
        <f t="shared" si="0"/>
        <v>0</v>
      </c>
      <c r="H33" s="140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ht="15.95" customHeight="1">
      <c r="A34" s="182"/>
      <c r="B34" s="182"/>
      <c r="C34" s="183" t="s">
        <v>125</v>
      </c>
      <c r="D34" s="182"/>
      <c r="E34" s="184"/>
      <c r="F34" s="184"/>
      <c r="G34" s="184"/>
      <c r="H34" s="140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ht="15.95" customHeight="1">
      <c r="A35" s="185" t="s">
        <v>77</v>
      </c>
      <c r="B35" s="185" t="s">
        <v>126</v>
      </c>
      <c r="C35" s="186" t="s">
        <v>54</v>
      </c>
      <c r="D35" s="187"/>
      <c r="E35" s="188"/>
      <c r="F35" s="188"/>
      <c r="G35" s="188">
        <f>SUM(G36:G39)</f>
        <v>0</v>
      </c>
      <c r="H35" s="140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ht="15.95" customHeight="1">
      <c r="A36" s="156"/>
      <c r="B36" s="157"/>
      <c r="C36" s="158"/>
      <c r="D36" s="157"/>
      <c r="E36" s="159"/>
      <c r="F36" s="159"/>
      <c r="G36" s="159"/>
      <c r="H36" s="140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ht="15.95" customHeight="1">
      <c r="A37" s="189"/>
      <c r="B37" s="189"/>
      <c r="C37" s="162"/>
      <c r="D37" s="161"/>
      <c r="E37" s="163"/>
      <c r="F37" s="163"/>
      <c r="G37" s="163"/>
      <c r="H37" s="140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ht="15.95" customHeight="1">
      <c r="A38" s="189"/>
      <c r="B38" s="189"/>
      <c r="C38" s="162"/>
      <c r="D38" s="161"/>
      <c r="E38" s="163"/>
      <c r="F38" s="163"/>
      <c r="G38" s="163"/>
      <c r="H38" s="140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15.95" customHeight="1">
      <c r="A39" s="190"/>
      <c r="B39" s="191"/>
      <c r="C39" s="171"/>
      <c r="D39" s="179"/>
      <c r="E39" s="180"/>
      <c r="F39" s="180"/>
      <c r="G39" s="192"/>
      <c r="H39" s="140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ht="15.95" customHeight="1">
      <c r="A40" s="182"/>
      <c r="B40" s="182"/>
      <c r="C40" s="183" t="s">
        <v>55</v>
      </c>
      <c r="D40" s="182"/>
      <c r="E40" s="184"/>
      <c r="F40" s="184"/>
      <c r="G40" s="184"/>
      <c r="H40" s="140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5.95" customHeight="1">
      <c r="A41" s="185" t="s">
        <v>77</v>
      </c>
      <c r="B41" s="185" t="s">
        <v>127</v>
      </c>
      <c r="C41" s="185" t="s">
        <v>56</v>
      </c>
      <c r="D41" s="187"/>
      <c r="E41" s="188"/>
      <c r="F41" s="188"/>
      <c r="G41" s="188">
        <f>SUM(G42:G45)</f>
        <v>0</v>
      </c>
      <c r="H41" s="140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ht="15.95" customHeight="1">
      <c r="A42" s="156">
        <v>38</v>
      </c>
      <c r="B42" s="157" t="s">
        <v>128</v>
      </c>
      <c r="C42" s="158" t="s">
        <v>129</v>
      </c>
      <c r="D42" s="157" t="s">
        <v>82</v>
      </c>
      <c r="E42" s="159">
        <v>5.2</v>
      </c>
      <c r="F42" s="159"/>
      <c r="G42" s="159">
        <f>E42*F42</f>
        <v>0</v>
      </c>
      <c r="H42" s="140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ht="22.5" customHeight="1">
      <c r="A43" s="160">
        <v>39</v>
      </c>
      <c r="B43" s="161" t="s">
        <v>130</v>
      </c>
      <c r="C43" s="162" t="s">
        <v>131</v>
      </c>
      <c r="D43" s="161" t="s">
        <v>132</v>
      </c>
      <c r="E43" s="163">
        <v>15</v>
      </c>
      <c r="F43" s="163"/>
      <c r="G43" s="163">
        <f>E43*F43</f>
        <v>0</v>
      </c>
      <c r="H43" s="140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ht="15.95" customHeight="1">
      <c r="A44" s="164">
        <v>40</v>
      </c>
      <c r="B44" s="165"/>
      <c r="C44" s="162" t="s">
        <v>133</v>
      </c>
      <c r="D44" s="161" t="s">
        <v>82</v>
      </c>
      <c r="E44" s="163">
        <v>10.5</v>
      </c>
      <c r="F44" s="163"/>
      <c r="G44" s="168">
        <f>E44*F44</f>
        <v>0</v>
      </c>
      <c r="H44" s="140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ht="15.95" customHeight="1">
      <c r="A45" s="190">
        <v>41</v>
      </c>
      <c r="B45" s="191"/>
      <c r="C45" s="171" t="s">
        <v>134</v>
      </c>
      <c r="D45" s="179" t="s">
        <v>135</v>
      </c>
      <c r="E45" s="180">
        <v>1</v>
      </c>
      <c r="F45" s="180"/>
      <c r="G45" s="192">
        <f>E45*F45</f>
        <v>0</v>
      </c>
      <c r="H45" s="140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ht="15.95" customHeight="1">
      <c r="A46" s="193"/>
      <c r="B46" s="193"/>
      <c r="C46" s="194" t="s">
        <v>57</v>
      </c>
      <c r="D46" s="193"/>
      <c r="E46" s="195"/>
      <c r="F46" s="195"/>
      <c r="G46" s="196">
        <f>SUM(G47:G69)</f>
        <v>0</v>
      </c>
      <c r="H46" s="140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ht="15.95" customHeight="1">
      <c r="A47" s="156">
        <v>42</v>
      </c>
      <c r="B47" s="157" t="s">
        <v>136</v>
      </c>
      <c r="C47" s="158" t="s">
        <v>137</v>
      </c>
      <c r="D47" s="157" t="s">
        <v>100</v>
      </c>
      <c r="E47" s="159">
        <v>1</v>
      </c>
      <c r="F47" s="159"/>
      <c r="G47" s="159">
        <f t="shared" ref="G47:G69" si="1">E47*F47</f>
        <v>0</v>
      </c>
      <c r="H47" s="140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ht="15.95" customHeight="1">
      <c r="A48" s="160">
        <v>43</v>
      </c>
      <c r="B48" s="161" t="s">
        <v>138</v>
      </c>
      <c r="C48" s="162" t="s">
        <v>139</v>
      </c>
      <c r="D48" s="161" t="s">
        <v>26</v>
      </c>
      <c r="E48" s="163">
        <v>6885</v>
      </c>
      <c r="F48" s="163"/>
      <c r="G48" s="163">
        <f t="shared" si="1"/>
        <v>0</v>
      </c>
      <c r="H48" s="140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ht="15.95" customHeight="1">
      <c r="A49" s="160">
        <v>44</v>
      </c>
      <c r="B49" s="161" t="s">
        <v>140</v>
      </c>
      <c r="C49" s="162" t="s">
        <v>141</v>
      </c>
      <c r="D49" s="161" t="s">
        <v>100</v>
      </c>
      <c r="E49" s="163">
        <v>2</v>
      </c>
      <c r="F49" s="163"/>
      <c r="G49" s="163">
        <f t="shared" si="1"/>
        <v>0</v>
      </c>
      <c r="H49" s="14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ht="15.95" customHeight="1">
      <c r="A50" s="160">
        <v>45</v>
      </c>
      <c r="B50" s="161" t="s">
        <v>142</v>
      </c>
      <c r="C50" s="162" t="s">
        <v>143</v>
      </c>
      <c r="D50" s="161" t="s">
        <v>100</v>
      </c>
      <c r="E50" s="163">
        <v>6</v>
      </c>
      <c r="F50" s="163"/>
      <c r="G50" s="163">
        <f t="shared" si="1"/>
        <v>0</v>
      </c>
      <c r="H50" s="14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ht="22.5" customHeight="1">
      <c r="A51" s="160">
        <v>46</v>
      </c>
      <c r="B51" s="161" t="s">
        <v>142</v>
      </c>
      <c r="C51" s="162" t="s">
        <v>144</v>
      </c>
      <c r="D51" s="161" t="s">
        <v>100</v>
      </c>
      <c r="E51" s="163">
        <v>1</v>
      </c>
      <c r="F51" s="163"/>
      <c r="G51" s="163">
        <f t="shared" si="1"/>
        <v>0</v>
      </c>
      <c r="H51" s="140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ht="15.95" customHeight="1">
      <c r="A52" s="160">
        <v>47</v>
      </c>
      <c r="B52" s="161" t="s">
        <v>142</v>
      </c>
      <c r="C52" s="162" t="s">
        <v>145</v>
      </c>
      <c r="D52" s="161" t="s">
        <v>100</v>
      </c>
      <c r="E52" s="163">
        <v>1</v>
      </c>
      <c r="F52" s="163"/>
      <c r="G52" s="163">
        <f t="shared" si="1"/>
        <v>0</v>
      </c>
      <c r="H52" s="140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ht="15.95" customHeight="1">
      <c r="A53" s="160">
        <v>48</v>
      </c>
      <c r="B53" s="161" t="s">
        <v>142</v>
      </c>
      <c r="C53" s="162" t="s">
        <v>146</v>
      </c>
      <c r="D53" s="161" t="s">
        <v>100</v>
      </c>
      <c r="E53" s="163">
        <v>1</v>
      </c>
      <c r="F53" s="163"/>
      <c r="G53" s="163">
        <f t="shared" si="1"/>
        <v>0</v>
      </c>
      <c r="H53" s="140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31" ht="15.95" customHeight="1">
      <c r="A54" s="160">
        <v>49</v>
      </c>
      <c r="B54" s="161" t="s">
        <v>142</v>
      </c>
      <c r="C54" s="162" t="s">
        <v>147</v>
      </c>
      <c r="D54" s="161" t="s">
        <v>100</v>
      </c>
      <c r="E54" s="163">
        <v>1</v>
      </c>
      <c r="F54" s="163"/>
      <c r="G54" s="163">
        <f t="shared" si="1"/>
        <v>0</v>
      </c>
      <c r="H54" s="140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31" ht="15.95" customHeight="1">
      <c r="A55" s="160">
        <v>50</v>
      </c>
      <c r="B55" s="161" t="s">
        <v>142</v>
      </c>
      <c r="C55" s="162" t="s">
        <v>148</v>
      </c>
      <c r="D55" s="161" t="s">
        <v>100</v>
      </c>
      <c r="E55" s="163">
        <v>1</v>
      </c>
      <c r="F55" s="163"/>
      <c r="G55" s="163">
        <f t="shared" si="1"/>
        <v>0</v>
      </c>
      <c r="H55" s="140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31" ht="15.95" customHeight="1">
      <c r="A56" s="160">
        <v>51</v>
      </c>
      <c r="B56" s="161" t="s">
        <v>142</v>
      </c>
      <c r="C56" s="162" t="s">
        <v>149</v>
      </c>
      <c r="D56" s="161" t="s">
        <v>100</v>
      </c>
      <c r="E56" s="163">
        <v>1</v>
      </c>
      <c r="F56" s="163"/>
      <c r="G56" s="163">
        <f t="shared" si="1"/>
        <v>0</v>
      </c>
      <c r="H56" s="140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ht="15.95" customHeight="1">
      <c r="A57" s="160">
        <v>52</v>
      </c>
      <c r="B57" s="161" t="s">
        <v>142</v>
      </c>
      <c r="C57" s="162" t="s">
        <v>150</v>
      </c>
      <c r="D57" s="161" t="s">
        <v>100</v>
      </c>
      <c r="E57" s="163">
        <v>1</v>
      </c>
      <c r="F57" s="163"/>
      <c r="G57" s="163">
        <f t="shared" si="1"/>
        <v>0</v>
      </c>
      <c r="H57" s="140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ht="15.95" customHeight="1">
      <c r="A58" s="160">
        <v>53</v>
      </c>
      <c r="B58" s="161" t="s">
        <v>151</v>
      </c>
      <c r="C58" s="162" t="s">
        <v>152</v>
      </c>
      <c r="D58" s="161" t="s">
        <v>100</v>
      </c>
      <c r="E58" s="163">
        <v>1</v>
      </c>
      <c r="F58" s="163"/>
      <c r="G58" s="163">
        <f t="shared" si="1"/>
        <v>0</v>
      </c>
      <c r="H58" s="140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ht="15.95" customHeight="1">
      <c r="A59" s="164">
        <v>54</v>
      </c>
      <c r="B59" s="161" t="s">
        <v>142</v>
      </c>
      <c r="C59" s="162" t="s">
        <v>153</v>
      </c>
      <c r="D59" s="161" t="s">
        <v>100</v>
      </c>
      <c r="E59" s="163">
        <v>1</v>
      </c>
      <c r="F59" s="163"/>
      <c r="G59" s="163">
        <f t="shared" si="1"/>
        <v>0</v>
      </c>
      <c r="H59" s="140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ht="15.95" customHeight="1">
      <c r="A60" s="164">
        <v>55</v>
      </c>
      <c r="B60" s="161" t="s">
        <v>142</v>
      </c>
      <c r="C60" s="162" t="s">
        <v>154</v>
      </c>
      <c r="D60" s="161" t="s">
        <v>100</v>
      </c>
      <c r="E60" s="163">
        <v>2</v>
      </c>
      <c r="F60" s="163"/>
      <c r="G60" s="163">
        <f t="shared" si="1"/>
        <v>0</v>
      </c>
      <c r="H60" s="140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ht="15.95" customHeight="1">
      <c r="A61" s="164">
        <v>56</v>
      </c>
      <c r="B61" s="161" t="s">
        <v>142</v>
      </c>
      <c r="C61" s="162" t="s">
        <v>155</v>
      </c>
      <c r="D61" s="161" t="s">
        <v>100</v>
      </c>
      <c r="E61" s="163">
        <v>2</v>
      </c>
      <c r="F61" s="163"/>
      <c r="G61" s="163">
        <f t="shared" si="1"/>
        <v>0</v>
      </c>
      <c r="H61" s="140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5.95" customHeight="1">
      <c r="A62" s="197"/>
      <c r="B62" s="161" t="s">
        <v>142</v>
      </c>
      <c r="C62" s="162" t="s">
        <v>156</v>
      </c>
      <c r="D62" s="161" t="s">
        <v>100</v>
      </c>
      <c r="E62" s="163">
        <v>1</v>
      </c>
      <c r="F62" s="163"/>
      <c r="G62" s="163">
        <f t="shared" si="1"/>
        <v>0</v>
      </c>
      <c r="H62" s="140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ht="15.95" customHeight="1">
      <c r="A63" s="197"/>
      <c r="B63" s="161" t="s">
        <v>142</v>
      </c>
      <c r="C63" s="162" t="s">
        <v>157</v>
      </c>
      <c r="D63" s="161" t="s">
        <v>100</v>
      </c>
      <c r="E63" s="163">
        <v>1</v>
      </c>
      <c r="F63" s="163"/>
      <c r="G63" s="163">
        <f t="shared" si="1"/>
        <v>0</v>
      </c>
      <c r="H63" s="140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ht="15.95" customHeight="1">
      <c r="A64" s="197"/>
      <c r="B64" s="161" t="s">
        <v>142</v>
      </c>
      <c r="C64" s="162" t="s">
        <v>158</v>
      </c>
      <c r="D64" s="161" t="s">
        <v>100</v>
      </c>
      <c r="E64" s="163">
        <v>1</v>
      </c>
      <c r="F64" s="163"/>
      <c r="G64" s="163">
        <f t="shared" si="1"/>
        <v>0</v>
      </c>
      <c r="H64" s="140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ht="15.95" customHeight="1">
      <c r="A65" s="197"/>
      <c r="B65" s="161" t="s">
        <v>142</v>
      </c>
      <c r="C65" s="162" t="s">
        <v>159</v>
      </c>
      <c r="D65" s="161" t="s">
        <v>100</v>
      </c>
      <c r="E65" s="163">
        <v>1</v>
      </c>
      <c r="F65" s="163"/>
      <c r="G65" s="163">
        <f t="shared" si="1"/>
        <v>0</v>
      </c>
      <c r="H65" s="140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5.95" customHeight="1">
      <c r="A66" s="197"/>
      <c r="B66" s="161" t="s">
        <v>142</v>
      </c>
      <c r="C66" s="162" t="s">
        <v>160</v>
      </c>
      <c r="D66" s="161" t="s">
        <v>100</v>
      </c>
      <c r="E66" s="163">
        <v>1</v>
      </c>
      <c r="F66" s="163"/>
      <c r="G66" s="163">
        <f t="shared" si="1"/>
        <v>0</v>
      </c>
      <c r="H66" s="140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ht="15.95" customHeight="1">
      <c r="A67" s="197"/>
      <c r="B67" s="161" t="s">
        <v>142</v>
      </c>
      <c r="C67" s="162" t="s">
        <v>161</v>
      </c>
      <c r="D67" s="161" t="s">
        <v>100</v>
      </c>
      <c r="E67" s="163">
        <v>1</v>
      </c>
      <c r="F67" s="163"/>
      <c r="G67" s="163">
        <f t="shared" si="1"/>
        <v>0</v>
      </c>
      <c r="H67" s="140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5.95" customHeight="1">
      <c r="A68" s="197"/>
      <c r="B68" s="161" t="s">
        <v>142</v>
      </c>
      <c r="C68" s="162" t="s">
        <v>162</v>
      </c>
      <c r="D68" s="161" t="s">
        <v>100</v>
      </c>
      <c r="E68" s="163">
        <v>1</v>
      </c>
      <c r="F68" s="163"/>
      <c r="G68" s="163">
        <f t="shared" si="1"/>
        <v>0</v>
      </c>
      <c r="H68" s="140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5.95" customHeight="1">
      <c r="A69" s="198"/>
      <c r="B69" s="179" t="s">
        <v>142</v>
      </c>
      <c r="C69" s="171" t="s">
        <v>163</v>
      </c>
      <c r="D69" s="179" t="s">
        <v>100</v>
      </c>
      <c r="E69" s="180">
        <v>1</v>
      </c>
      <c r="F69" s="180"/>
      <c r="G69" s="180">
        <f t="shared" si="1"/>
        <v>0</v>
      </c>
      <c r="H69" s="140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ht="15.95" customHeight="1">
      <c r="A70" s="199"/>
      <c r="B70" s="200"/>
      <c r="C70" s="201" t="s">
        <v>58</v>
      </c>
      <c r="D70" s="200"/>
      <c r="E70" s="202"/>
      <c r="F70" s="202"/>
      <c r="G70" s="202"/>
      <c r="H70" s="140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15.95" customHeight="1">
      <c r="A71" s="152" t="s">
        <v>77</v>
      </c>
      <c r="B71" s="152" t="s">
        <v>164</v>
      </c>
      <c r="C71" s="153" t="s">
        <v>59</v>
      </c>
      <c r="D71" s="154"/>
      <c r="E71" s="155"/>
      <c r="F71" s="155"/>
      <c r="G71" s="155">
        <f>SUM(G72:G79)</f>
        <v>0</v>
      </c>
      <c r="H71" s="140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5.95" customHeight="1">
      <c r="A72" s="156">
        <v>57</v>
      </c>
      <c r="B72" s="157" t="s">
        <v>165</v>
      </c>
      <c r="C72" s="158" t="s">
        <v>166</v>
      </c>
      <c r="D72" s="157" t="s">
        <v>100</v>
      </c>
      <c r="E72" s="159">
        <v>4</v>
      </c>
      <c r="F72" s="159"/>
      <c r="G72" s="159">
        <f t="shared" ref="G72:G79" si="2">E72*F72</f>
        <v>0</v>
      </c>
      <c r="H72" s="140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15.95" customHeight="1">
      <c r="A73" s="160">
        <v>58</v>
      </c>
      <c r="B73" s="161" t="s">
        <v>167</v>
      </c>
      <c r="C73" s="162" t="s">
        <v>168</v>
      </c>
      <c r="D73" s="161" t="s">
        <v>135</v>
      </c>
      <c r="E73" s="163">
        <v>2</v>
      </c>
      <c r="F73" s="163"/>
      <c r="G73" s="163">
        <f t="shared" si="2"/>
        <v>0</v>
      </c>
      <c r="H73" s="140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ht="15.95" customHeight="1">
      <c r="A74" s="160">
        <v>59</v>
      </c>
      <c r="B74" s="189"/>
      <c r="C74" s="162" t="s">
        <v>169</v>
      </c>
      <c r="D74" s="161" t="s">
        <v>135</v>
      </c>
      <c r="E74" s="163">
        <v>1</v>
      </c>
      <c r="F74" s="163"/>
      <c r="G74" s="163">
        <f t="shared" si="2"/>
        <v>0</v>
      </c>
      <c r="H74" s="140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ht="15.95" customHeight="1">
      <c r="A75" s="160">
        <v>60</v>
      </c>
      <c r="B75" s="161" t="s">
        <v>170</v>
      </c>
      <c r="C75" s="162" t="s">
        <v>171</v>
      </c>
      <c r="D75" s="161" t="s">
        <v>100</v>
      </c>
      <c r="E75" s="163">
        <v>3</v>
      </c>
      <c r="F75" s="163"/>
      <c r="G75" s="163">
        <f t="shared" si="2"/>
        <v>0</v>
      </c>
      <c r="H75" s="140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ht="15.95" customHeight="1">
      <c r="A76" s="160">
        <v>61</v>
      </c>
      <c r="B76" s="161" t="s">
        <v>172</v>
      </c>
      <c r="C76" s="162" t="s">
        <v>173</v>
      </c>
      <c r="D76" s="161" t="s">
        <v>100</v>
      </c>
      <c r="E76" s="163">
        <v>3</v>
      </c>
      <c r="F76" s="163"/>
      <c r="G76" s="163">
        <f t="shared" si="2"/>
        <v>0</v>
      </c>
      <c r="H76" s="140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ht="15.95" customHeight="1">
      <c r="A77" s="160">
        <v>62</v>
      </c>
      <c r="B77" s="161" t="s">
        <v>174</v>
      </c>
      <c r="C77" s="162" t="s">
        <v>175</v>
      </c>
      <c r="D77" s="161" t="s">
        <v>100</v>
      </c>
      <c r="E77" s="163">
        <v>3</v>
      </c>
      <c r="F77" s="163"/>
      <c r="G77" s="163">
        <f t="shared" si="2"/>
        <v>0</v>
      </c>
      <c r="H77" s="140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22.5" customHeight="1">
      <c r="A78" s="164">
        <v>63</v>
      </c>
      <c r="B78" s="161" t="s">
        <v>130</v>
      </c>
      <c r="C78" s="162" t="s">
        <v>176</v>
      </c>
      <c r="D78" s="161" t="s">
        <v>132</v>
      </c>
      <c r="E78" s="163">
        <v>18</v>
      </c>
      <c r="F78" s="163"/>
      <c r="G78" s="163">
        <f t="shared" si="2"/>
        <v>0</v>
      </c>
      <c r="H78" s="140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ht="22.5" customHeight="1">
      <c r="A79" s="178">
        <v>64</v>
      </c>
      <c r="B79" s="179" t="s">
        <v>177</v>
      </c>
      <c r="C79" s="171" t="s">
        <v>178</v>
      </c>
      <c r="D79" s="179" t="s">
        <v>100</v>
      </c>
      <c r="E79" s="180">
        <v>3</v>
      </c>
      <c r="F79" s="180"/>
      <c r="G79" s="180">
        <f t="shared" si="2"/>
        <v>0</v>
      </c>
      <c r="H79" s="140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ht="15.95" customHeight="1">
      <c r="A80" s="203"/>
      <c r="B80" s="203"/>
      <c r="C80" s="204" t="s">
        <v>61</v>
      </c>
      <c r="D80" s="203"/>
      <c r="E80" s="205"/>
      <c r="F80" s="205"/>
      <c r="G80" s="206">
        <f>SUM(G81:G86)</f>
        <v>0</v>
      </c>
      <c r="H80" s="140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256" ht="22.5" customHeight="1">
      <c r="A81" s="207">
        <v>65</v>
      </c>
      <c r="B81" s="208" t="s">
        <v>179</v>
      </c>
      <c r="C81" s="209" t="s">
        <v>180</v>
      </c>
      <c r="D81" s="208" t="s">
        <v>132</v>
      </c>
      <c r="E81" s="210">
        <v>24.6</v>
      </c>
      <c r="F81" s="210"/>
      <c r="G81" s="210">
        <f t="shared" ref="G81:G86" si="3">E81*F81</f>
        <v>0</v>
      </c>
      <c r="H81" s="140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256" ht="15.95" customHeight="1">
      <c r="A82" s="160">
        <v>66</v>
      </c>
      <c r="B82" s="161" t="s">
        <v>181</v>
      </c>
      <c r="C82" s="162" t="s">
        <v>182</v>
      </c>
      <c r="D82" s="161" t="s">
        <v>82</v>
      </c>
      <c r="E82" s="163">
        <v>37.76</v>
      </c>
      <c r="F82" s="163"/>
      <c r="G82" s="163">
        <f t="shared" si="3"/>
        <v>0</v>
      </c>
      <c r="H82" s="140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256" ht="15.95" customHeight="1">
      <c r="A83" s="164">
        <v>68</v>
      </c>
      <c r="B83" s="161" t="s">
        <v>179</v>
      </c>
      <c r="C83" s="162" t="s">
        <v>183</v>
      </c>
      <c r="D83" s="161" t="s">
        <v>82</v>
      </c>
      <c r="E83" s="168">
        <v>56.9</v>
      </c>
      <c r="F83" s="168"/>
      <c r="G83" s="168">
        <f t="shared" si="3"/>
        <v>0</v>
      </c>
      <c r="H83" s="140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256" ht="15.95" customHeight="1">
      <c r="A84" s="164">
        <v>69</v>
      </c>
      <c r="B84" s="161" t="s">
        <v>179</v>
      </c>
      <c r="C84" s="162" t="s">
        <v>184</v>
      </c>
      <c r="D84" s="161" t="s">
        <v>82</v>
      </c>
      <c r="E84" s="168">
        <v>65</v>
      </c>
      <c r="F84" s="168"/>
      <c r="G84" s="168">
        <f t="shared" si="3"/>
        <v>0</v>
      </c>
      <c r="H84" s="140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256" ht="22.5" customHeight="1">
      <c r="A85" s="164">
        <v>70</v>
      </c>
      <c r="B85" s="161" t="s">
        <v>179</v>
      </c>
      <c r="C85" s="162" t="s">
        <v>89</v>
      </c>
      <c r="D85" s="167" t="s">
        <v>135</v>
      </c>
      <c r="E85" s="168">
        <v>1</v>
      </c>
      <c r="F85" s="168"/>
      <c r="G85" s="168">
        <f t="shared" si="3"/>
        <v>0</v>
      </c>
      <c r="H85" s="140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256" ht="15.95" customHeight="1">
      <c r="A86" s="190">
        <v>71</v>
      </c>
      <c r="B86" s="179" t="s">
        <v>83</v>
      </c>
      <c r="C86" s="171" t="s">
        <v>84</v>
      </c>
      <c r="D86" s="179" t="s">
        <v>82</v>
      </c>
      <c r="E86" s="180">
        <v>37.76</v>
      </c>
      <c r="F86" s="180"/>
      <c r="G86" s="180">
        <f t="shared" si="3"/>
        <v>0</v>
      </c>
      <c r="H86" s="140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256" ht="15.95" customHeight="1">
      <c r="A87" s="152" t="s">
        <v>77</v>
      </c>
      <c r="B87" s="152" t="s">
        <v>62</v>
      </c>
      <c r="C87" s="153" t="s">
        <v>22</v>
      </c>
      <c r="D87" s="154"/>
      <c r="E87" s="155"/>
      <c r="F87" s="155"/>
      <c r="G87" s="155">
        <f>SUM(G88:G91)</f>
        <v>0</v>
      </c>
      <c r="H87" s="140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256" ht="15.95" customHeight="1">
      <c r="A88" s="156">
        <v>72</v>
      </c>
      <c r="B88" s="157" t="s">
        <v>185</v>
      </c>
      <c r="C88" s="158" t="s">
        <v>186</v>
      </c>
      <c r="D88" s="157" t="s">
        <v>187</v>
      </c>
      <c r="E88" s="159">
        <v>1</v>
      </c>
      <c r="F88" s="159"/>
      <c r="G88" s="159">
        <f>E88*F88</f>
        <v>0</v>
      </c>
      <c r="H88" s="140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256" s="215" customFormat="1" ht="26.25" customHeight="1">
      <c r="A89" s="207"/>
      <c r="B89" s="208"/>
      <c r="C89" s="209" t="s">
        <v>192</v>
      </c>
      <c r="D89" s="208" t="s">
        <v>187</v>
      </c>
      <c r="E89" s="210">
        <v>1</v>
      </c>
      <c r="F89" s="210"/>
      <c r="G89" s="210">
        <f>E89*F89</f>
        <v>0</v>
      </c>
      <c r="H89" s="140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37"/>
      <c r="FO89" s="137"/>
      <c r="FP89" s="137"/>
      <c r="FQ89" s="137"/>
      <c r="FR89" s="137"/>
      <c r="FS89" s="137"/>
      <c r="FT89" s="137"/>
      <c r="FU89" s="137"/>
      <c r="FV89" s="137"/>
      <c r="FW89" s="137"/>
      <c r="FX89" s="137"/>
      <c r="FY89" s="137"/>
      <c r="FZ89" s="137"/>
      <c r="GA89" s="137"/>
      <c r="GB89" s="137"/>
      <c r="GC89" s="137"/>
      <c r="GD89" s="137"/>
      <c r="GE89" s="137"/>
      <c r="GF89" s="137"/>
      <c r="GG89" s="137"/>
      <c r="GH89" s="137"/>
      <c r="GI89" s="137"/>
      <c r="GJ89" s="137"/>
      <c r="GK89" s="137"/>
      <c r="GL89" s="137"/>
      <c r="GM89" s="137"/>
      <c r="GN89" s="137"/>
      <c r="GO89" s="137"/>
      <c r="GP89" s="137"/>
      <c r="GQ89" s="137"/>
      <c r="GR89" s="137"/>
      <c r="GS89" s="137"/>
      <c r="GT89" s="137"/>
      <c r="GU89" s="137"/>
      <c r="GV89" s="137"/>
      <c r="GW89" s="137"/>
      <c r="GX89" s="137"/>
      <c r="GY89" s="137"/>
      <c r="GZ89" s="137"/>
      <c r="HA89" s="137"/>
      <c r="HB89" s="137"/>
      <c r="HC89" s="137"/>
      <c r="HD89" s="137"/>
      <c r="HE89" s="137"/>
      <c r="HF89" s="137"/>
      <c r="HG89" s="137"/>
      <c r="HH89" s="137"/>
      <c r="HI89" s="137"/>
      <c r="HJ89" s="137"/>
      <c r="HK89" s="137"/>
      <c r="HL89" s="137"/>
      <c r="HM89" s="137"/>
      <c r="HN89" s="137"/>
      <c r="HO89" s="137"/>
      <c r="HP89" s="137"/>
      <c r="HQ89" s="137"/>
      <c r="HR89" s="137"/>
      <c r="HS89" s="137"/>
      <c r="HT89" s="137"/>
      <c r="HU89" s="137"/>
      <c r="HV89" s="137"/>
      <c r="HW89" s="137"/>
      <c r="HX89" s="137"/>
      <c r="HY89" s="137"/>
      <c r="HZ89" s="137"/>
      <c r="IA89" s="137"/>
      <c r="IB89" s="137"/>
      <c r="IC89" s="137"/>
      <c r="ID89" s="137"/>
      <c r="IE89" s="137"/>
      <c r="IF89" s="137"/>
      <c r="IG89" s="137"/>
      <c r="IH89" s="137"/>
      <c r="II89" s="137"/>
      <c r="IJ89" s="137"/>
      <c r="IK89" s="137"/>
      <c r="IL89" s="137"/>
      <c r="IM89" s="137"/>
      <c r="IN89" s="137"/>
      <c r="IO89" s="137"/>
      <c r="IP89" s="137"/>
      <c r="IQ89" s="137"/>
      <c r="IR89" s="137"/>
      <c r="IS89" s="137"/>
      <c r="IT89" s="137"/>
      <c r="IU89" s="137"/>
      <c r="IV89" s="137"/>
    </row>
    <row r="90" spans="1:256" ht="15.95" customHeight="1">
      <c r="A90" s="189"/>
      <c r="B90" s="189"/>
      <c r="C90" s="162" t="s">
        <v>188</v>
      </c>
      <c r="D90" s="161" t="s">
        <v>187</v>
      </c>
      <c r="E90" s="163">
        <v>1</v>
      </c>
      <c r="F90" s="163"/>
      <c r="G90" s="163">
        <f>E90*F90</f>
        <v>0</v>
      </c>
      <c r="H90" s="140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256" ht="15.95" customHeight="1">
      <c r="A91" s="211">
        <v>73</v>
      </c>
      <c r="B91" s="212" t="s">
        <v>189</v>
      </c>
      <c r="C91" s="213" t="s">
        <v>190</v>
      </c>
      <c r="D91" s="212" t="s">
        <v>187</v>
      </c>
      <c r="E91" s="214">
        <v>1</v>
      </c>
      <c r="F91" s="214"/>
      <c r="G91" s="214">
        <f>E91*F91</f>
        <v>0</v>
      </c>
      <c r="H91" s="140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exportu</vt:lpstr>
      <vt:lpstr>Stavba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Tunkl</dc:creator>
  <cp:lastModifiedBy>parizek</cp:lastModifiedBy>
  <cp:lastPrinted>2018-10-01T07:42:05Z</cp:lastPrinted>
  <dcterms:created xsi:type="dcterms:W3CDTF">2018-09-25T14:19:12Z</dcterms:created>
  <dcterms:modified xsi:type="dcterms:W3CDTF">2018-10-09T10:44:59Z</dcterms:modified>
</cp:coreProperties>
</file>