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okumenty_kyselkova\Kyselkova\Veřejné zakázky\2018\TK\Oprava rozvodů vody na TK\"/>
    </mc:Choice>
  </mc:AlternateContent>
  <bookViews>
    <workbookView xWindow="360" yWindow="270" windowWidth="18735" windowHeight="12210" firstSheet="1" activeTab="1"/>
  </bookViews>
  <sheets>
    <sheet name="Pokyny pro vyplnění" sheetId="11" state="hidden" r:id="rId1"/>
    <sheet name="Stavba" sheetId="1" r:id="rId2"/>
    <sheet name="VzorPolozky" sheetId="10" state="hidden" r:id="rId3"/>
    <sheet name=" Pol" sheetId="12" r:id="rId4"/>
  </sheets>
  <externalReferences>
    <externalReference r:id="rId5"/>
  </externalReferences>
  <definedNames>
    <definedName name="CelkemDPHVypocet" localSheetId="1">Stavba!$H$40</definedName>
    <definedName name="CenaCelkem">Stavba!$G$29</definedName>
    <definedName name="CenaCelkemBezDPH">Stavba!$G$28</definedName>
    <definedName name="CenaCelkemVypocet" localSheetId="1">Stavba!$I$40</definedName>
    <definedName name="cisloobjektu">Stavba!$C$3</definedName>
    <definedName name="CisloRozpoctu">'[1]Krycí list'!$C$2</definedName>
    <definedName name="CisloStavby" localSheetId="1">Stavba!$C$2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Stavba!$D$3</definedName>
    <definedName name="NazevRozpoctu">'[1]Krycí list'!$D$2</definedName>
    <definedName name="NazevStavby" localSheetId="1">Stavba!$D$2</definedName>
    <definedName name="nazevstavby">'[1]Krycí list'!$C$7</definedName>
    <definedName name="NazevStavebnihoRozpoctu">Stavba!$E$4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 Pol'!$A$1:$U$35</definedName>
    <definedName name="_xlnm.Print_Area" localSheetId="1">Stavba!$A$1:$J$51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Stavba!$F$40</definedName>
    <definedName name="ZakladDPHZakl">Stavba!$G$25</definedName>
    <definedName name="ZakladDPHZaklVypocet" localSheetId="1">Stavba!$G$40</definedName>
    <definedName name="Zaokrouhleni">Stavba!$G$27</definedName>
    <definedName name="Zhotovitel">Stavba!$D$11:$G$11</definedName>
  </definedNames>
  <calcPr calcId="162913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G8" i="12" l="1"/>
  <c r="I9" i="12"/>
  <c r="K9" i="12"/>
  <c r="M9" i="12"/>
  <c r="O9" i="12"/>
  <c r="Q9" i="12"/>
  <c r="U9" i="12"/>
  <c r="I10" i="12"/>
  <c r="K10" i="12"/>
  <c r="M10" i="12"/>
  <c r="O10" i="12"/>
  <c r="Q10" i="12"/>
  <c r="U10" i="12"/>
  <c r="I11" i="12"/>
  <c r="K11" i="12"/>
  <c r="M11" i="12"/>
  <c r="O11" i="12"/>
  <c r="Q11" i="12"/>
  <c r="U11" i="12"/>
  <c r="I12" i="12"/>
  <c r="K12" i="12"/>
  <c r="M12" i="12"/>
  <c r="O12" i="12"/>
  <c r="Q12" i="12"/>
  <c r="U12" i="12"/>
  <c r="I13" i="12"/>
  <c r="K13" i="12"/>
  <c r="M13" i="12"/>
  <c r="O13" i="12"/>
  <c r="Q13" i="12"/>
  <c r="U13" i="12"/>
  <c r="I14" i="12"/>
  <c r="K14" i="12"/>
  <c r="M14" i="12"/>
  <c r="O14" i="12"/>
  <c r="Q14" i="12"/>
  <c r="U14" i="12"/>
  <c r="G15" i="12"/>
  <c r="I16" i="12"/>
  <c r="K16" i="12"/>
  <c r="M16" i="12"/>
  <c r="O16" i="12"/>
  <c r="Q16" i="12"/>
  <c r="U16" i="12"/>
  <c r="I17" i="12"/>
  <c r="K17" i="12"/>
  <c r="M17" i="12"/>
  <c r="O17" i="12"/>
  <c r="Q17" i="12"/>
  <c r="U17" i="12"/>
  <c r="G18" i="12"/>
  <c r="I19" i="12"/>
  <c r="K19" i="12"/>
  <c r="M19" i="12"/>
  <c r="O19" i="12"/>
  <c r="Q19" i="12"/>
  <c r="U19" i="12"/>
  <c r="I20" i="12"/>
  <c r="K20" i="12"/>
  <c r="M20" i="12"/>
  <c r="O20" i="12"/>
  <c r="Q20" i="12"/>
  <c r="U20" i="12"/>
  <c r="G21" i="12"/>
  <c r="I22" i="12"/>
  <c r="K22" i="12"/>
  <c r="M22" i="12"/>
  <c r="O22" i="12"/>
  <c r="Q22" i="12"/>
  <c r="U22" i="12"/>
  <c r="I23" i="12"/>
  <c r="K23" i="12"/>
  <c r="M23" i="12"/>
  <c r="O23" i="12"/>
  <c r="Q23" i="12"/>
  <c r="U23" i="12"/>
  <c r="I24" i="12"/>
  <c r="K24" i="12"/>
  <c r="M24" i="12"/>
  <c r="O24" i="12"/>
  <c r="Q24" i="12"/>
  <c r="U24" i="12"/>
  <c r="I25" i="12"/>
  <c r="K25" i="12"/>
  <c r="M25" i="12"/>
  <c r="O25" i="12"/>
  <c r="Q25" i="12"/>
  <c r="U25" i="12"/>
  <c r="I26" i="12"/>
  <c r="K26" i="12"/>
  <c r="M26" i="12"/>
  <c r="O26" i="12"/>
  <c r="Q26" i="12"/>
  <c r="U26" i="12"/>
  <c r="I27" i="12"/>
  <c r="K27" i="12"/>
  <c r="M27" i="12"/>
  <c r="O27" i="12"/>
  <c r="Q27" i="12"/>
  <c r="U27" i="12"/>
  <c r="I28" i="12"/>
  <c r="K28" i="12"/>
  <c r="M28" i="12"/>
  <c r="O28" i="12"/>
  <c r="Q28" i="12"/>
  <c r="U28" i="12"/>
  <c r="I29" i="12"/>
  <c r="K29" i="12"/>
  <c r="M29" i="12"/>
  <c r="O29" i="12"/>
  <c r="Q29" i="12"/>
  <c r="U29" i="12"/>
  <c r="I30" i="12"/>
  <c r="K30" i="12"/>
  <c r="M30" i="12"/>
  <c r="O30" i="12"/>
  <c r="Q30" i="12"/>
  <c r="U30" i="12"/>
  <c r="I31" i="12"/>
  <c r="K31" i="12"/>
  <c r="M31" i="12"/>
  <c r="O31" i="12"/>
  <c r="Q31" i="12"/>
  <c r="U31" i="12"/>
  <c r="I32" i="12"/>
  <c r="K32" i="12"/>
  <c r="M32" i="12"/>
  <c r="O32" i="12"/>
  <c r="Q32" i="12"/>
  <c r="U32" i="12"/>
  <c r="I33" i="12"/>
  <c r="K33" i="12"/>
  <c r="M33" i="12"/>
  <c r="O33" i="12"/>
  <c r="Q33" i="12"/>
  <c r="U33" i="12"/>
  <c r="I51" i="1"/>
  <c r="F40" i="1"/>
  <c r="G40" i="1"/>
  <c r="H40" i="1"/>
  <c r="I40" i="1"/>
  <c r="J39" i="1" s="1"/>
  <c r="J40" i="1" s="1"/>
  <c r="I21" i="1"/>
  <c r="J28" i="1"/>
  <c r="J26" i="1"/>
  <c r="G38" i="1"/>
  <c r="F38" i="1"/>
  <c r="J23" i="1"/>
  <c r="J24" i="1"/>
  <c r="J25" i="1"/>
  <c r="J27" i="1"/>
  <c r="E24" i="1"/>
  <c r="E26" i="1"/>
  <c r="Q21" i="12" l="1"/>
  <c r="M21" i="12"/>
  <c r="I21" i="12"/>
  <c r="U18" i="12"/>
  <c r="O18" i="12"/>
  <c r="K18" i="12"/>
  <c r="Q15" i="12"/>
  <c r="M15" i="12"/>
  <c r="I15" i="12"/>
  <c r="U8" i="12"/>
  <c r="O8" i="12"/>
  <c r="K8" i="12"/>
  <c r="U21" i="12"/>
  <c r="O21" i="12"/>
  <c r="K21" i="12"/>
  <c r="Q18" i="12"/>
  <c r="M18" i="12"/>
  <c r="I18" i="12"/>
  <c r="U15" i="12"/>
  <c r="O15" i="12"/>
  <c r="K15" i="12"/>
  <c r="Q8" i="12"/>
  <c r="M8" i="12"/>
  <c r="I8" i="12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<sst xmlns="http://schemas.openxmlformats.org/spreadsheetml/2006/main" count="217" uniqueCount="137">
  <si>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</si>
  <si>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</si>
  <si>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</si>
  <si>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</si>
  <si>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</si>
  <si>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</si>
  <si>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</si>
  <si>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</si>
  <si>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</si>
  <si>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</si>
  <si>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</si>
  <si>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</si>
  <si>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</si>
  <si>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</si>
  <si>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</si>
  <si>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</si>
  <si>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</si>
  <si>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</si>
  <si>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</si>
  <si>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</si>
  <si>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</si>
  <si>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</si>
  <si>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</si>
  <si>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</si>
  <si>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</si>
  <si>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</si>
  <si>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</si>
  <si>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</si>
  <si>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</si>
  <si>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</si>
  <si>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</si>
  <si>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</si>
  <si>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</si>
  <si>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IČ: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</si>
  <si>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</si>
  <si>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</si>
  <si>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</si>
  <si>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</si>
  <si>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</si>
  <si>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</si>
  <si>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Zakázka:</t>
  </si>
  <si>
    <t>Z:</t>
  </si>
  <si>
    <t>Položkový rozpočet</t>
  </si>
  <si>
    <t>Objekt:</t>
  </si>
  <si>
    <t>Rozpočet:</t>
  </si>
  <si>
    <t>strojovna</t>
  </si>
  <si>
    <t>Celkem za stavbu</t>
  </si>
  <si>
    <t>CZK</t>
  </si>
  <si>
    <t>Rekapitulace dílů</t>
  </si>
  <si>
    <t>Typ dílu</t>
  </si>
  <si>
    <t>722</t>
  </si>
  <si>
    <t>Vnitřní vodovod</t>
  </si>
  <si>
    <t>724</t>
  </si>
  <si>
    <t>Strojní vybavení</t>
  </si>
  <si>
    <t>732</t>
  </si>
  <si>
    <t>Strojovny</t>
  </si>
  <si>
    <t>734</t>
  </si>
  <si>
    <t>Armatury</t>
  </si>
  <si>
    <t>VN</t>
  </si>
  <si>
    <t>ON</t>
  </si>
  <si>
    <t>S:</t>
  </si>
  <si>
    <t>#TypZaznamu#</t>
  </si>
  <si>
    <t>STA</t>
  </si>
  <si>
    <t>OBJ</t>
  </si>
  <si>
    <t>ROZ</t>
  </si>
  <si>
    <t>C:</t>
  </si>
  <si>
    <t>CAS_STR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</si>
  <si>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</si>
  <si>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</si>
  <si>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</si>
  <si>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</si>
  <si>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</si>
  <si>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</si>
  <si>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</si>
  <si>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</si>
  <si>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</si>
  <si>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</si>
  <si>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</si>
  <si>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</si>
  <si>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</si>
  <si>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</si>
  <si>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</si>
  <si>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</si>
  <si>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</si>
  <si>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</si>
  <si>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Díl:</t>
  </si>
  <si>
    <t>DIL</t>
  </si>
  <si>
    <t>722172636R00</t>
  </si>
  <si>
    <t>Potrubí z PPR Instaplast, teplá, D 63x10,5 mm</t>
  </si>
  <si>
    <t>m</t>
  </si>
  <si>
    <t>POL1_0</t>
  </si>
  <si>
    <t>722172635R00</t>
  </si>
  <si>
    <t>Potrubí z PPR Instaplast, teplá, D 50x8,3 mm</t>
  </si>
  <si>
    <t>722182004R00</t>
  </si>
  <si>
    <t>Montáž izolačních skruží na potrubí přímé DN 50</t>
  </si>
  <si>
    <t>722182006R00</t>
  </si>
  <si>
    <t>Montáž izolačních skruží na potrubí přímé DN 63</t>
  </si>
  <si>
    <t>722181212RW6</t>
  </si>
  <si>
    <t>Izolace návleková MIRELON PRO tl. stěny 9 mm, vnitřní průměr 50 mm</t>
  </si>
  <si>
    <t>722181212RY3</t>
  </si>
  <si>
    <t>Izolace návleková MIRELON PRO tl. stěny 9 mm, vnitřní průměr 63 mm</t>
  </si>
  <si>
    <t>724399102R00</t>
  </si>
  <si>
    <t>Montáž zásobníku TUV</t>
  </si>
  <si>
    <t>soubor</t>
  </si>
  <si>
    <t>1Y21805T</t>
  </si>
  <si>
    <t>Zásobníkový ohřívač 800l</t>
  </si>
  <si>
    <t>kus</t>
  </si>
  <si>
    <t>POL3_0</t>
  </si>
  <si>
    <t>732331515R00</t>
  </si>
  <si>
    <t>Nádoby expanzní tlak.s memb.Expanzomat 60l</t>
  </si>
  <si>
    <t>732339106R00</t>
  </si>
  <si>
    <t>Montáž nádoby expanzní tlakové</t>
  </si>
  <si>
    <t>734422110R00</t>
  </si>
  <si>
    <t xml:space="preserve">Tlakoměr </t>
  </si>
  <si>
    <t>734429102R00</t>
  </si>
  <si>
    <t xml:space="preserve">Montáž tlakoměru </t>
  </si>
  <si>
    <t>734243126R00</t>
  </si>
  <si>
    <t>Ventil zpětný  DN 50</t>
  </si>
  <si>
    <t>734243125R00</t>
  </si>
  <si>
    <t>Ventil zpětný  DN 40</t>
  </si>
  <si>
    <t>734209105R00</t>
  </si>
  <si>
    <t>Montáž armatur závitových,s 1závitem, G 1</t>
  </si>
  <si>
    <t>734233116R00</t>
  </si>
  <si>
    <t>Kohout kulový DN 50</t>
  </si>
  <si>
    <t>734233115R00</t>
  </si>
  <si>
    <t>Kohout kulový DN 40</t>
  </si>
  <si>
    <t>734254144R00</t>
  </si>
  <si>
    <t>Ventil pojistný DN 32</t>
  </si>
  <si>
    <t>Montáž armatur závitových,s 1závitem, G 5/4</t>
  </si>
  <si>
    <t>734209118R00</t>
  </si>
  <si>
    <t>Montáž armatur závitových,se 2závity, G 2</t>
  </si>
  <si>
    <t>734254134R00</t>
  </si>
  <si>
    <t>Ventil pojistný DN 25</t>
  </si>
  <si>
    <t>734209117R00</t>
  </si>
  <si>
    <t>Montáž armatur závitových,se 2závity, G 6/4</t>
  </si>
  <si>
    <t/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</si>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</sst>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0"/>
  </numFmts>
  <fonts count="18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rgb="FFFFFFCC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CC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51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0" fontId="4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9" fontId="8" fillId="0" borderId="6" xfId="0" applyNumberFormat="1" applyFont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 indent="1"/>
    </xf>
    <xf numFmtId="49" fontId="6" fillId="3" borderId="0" xfId="0" applyNumberFormat="1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 indent="1"/>
    </xf>
    <xf numFmtId="0" fontId="8" fillId="3" borderId="0" xfId="0" applyFont="1" applyFill="1" applyBorder="1" applyAlignment="1">
      <alignment horizontal="left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3" borderId="6" xfId="0" applyFont="1" applyFill="1" applyBorder="1"/>
    <xf numFmtId="0" fontId="8" fillId="3" borderId="6" xfId="0" applyFont="1" applyFill="1" applyBorder="1" applyAlignment="1"/>
    <xf numFmtId="0" fontId="8" fillId="3" borderId="8" xfId="0" applyFont="1" applyFill="1" applyBorder="1" applyAlignment="1"/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right" vertical="center"/>
    </xf>
    <xf numFmtId="49" fontId="0" fillId="0" borderId="0" xfId="0" applyNumberFormat="1"/>
    <xf numFmtId="4" fontId="0" fillId="0" borderId="0" xfId="0" applyNumberFormat="1" applyAlignment="1"/>
    <xf numFmtId="3" fontId="0" fillId="0" borderId="26" xfId="0" applyNumberFormat="1" applyBorder="1"/>
    <xf numFmtId="3" fontId="0" fillId="4" borderId="30" xfId="0" applyNumberFormat="1" applyFill="1" applyBorder="1" applyAlignment="1"/>
    <xf numFmtId="3" fontId="7" fillId="3" borderId="27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 wrapText="1"/>
    </xf>
    <xf numFmtId="3" fontId="7" fillId="3" borderId="28" xfId="0" applyNumberFormat="1" applyFont="1" applyFill="1" applyBorder="1" applyAlignment="1">
      <alignment horizontal="center" vertical="center" wrapText="1"/>
    </xf>
    <xf numFmtId="3" fontId="0" fillId="0" borderId="33" xfId="0" applyNumberFormat="1" applyBorder="1" applyAlignment="1"/>
    <xf numFmtId="3" fontId="0" fillId="0" borderId="29" xfId="0" applyNumberFormat="1" applyBorder="1" applyAlignment="1"/>
    <xf numFmtId="0" fontId="2" fillId="0" borderId="0" xfId="0" applyFont="1" applyAlignment="1">
      <alignment horizontal="center" shrinkToFit="1"/>
    </xf>
    <xf numFmtId="3" fontId="10" fillId="3" borderId="31" xfId="0" applyNumberFormat="1" applyFont="1" applyFill="1" applyBorder="1" applyAlignment="1">
      <alignment horizontal="center" vertical="center" wrapText="1" shrinkToFit="1"/>
    </xf>
    <xf numFmtId="3" fontId="7" fillId="3" borderId="32" xfId="0" applyNumberFormat="1" applyFont="1" applyFill="1" applyBorder="1" applyAlignment="1">
      <alignment horizontal="center" vertical="center" wrapText="1" shrinkToFit="1"/>
    </xf>
    <xf numFmtId="3" fontId="7" fillId="3" borderId="28" xfId="0" applyNumberFormat="1" applyFont="1" applyFill="1" applyBorder="1" applyAlignment="1">
      <alignment horizontal="center" vertical="center" wrapText="1" shrinkToFit="1"/>
    </xf>
    <xf numFmtId="3" fontId="3" fillId="0" borderId="12" xfId="0" applyNumberFormat="1" applyFont="1" applyBorder="1" applyAlignment="1">
      <alignment horizontal="right" wrapText="1" shrinkToFit="1"/>
    </xf>
    <xf numFmtId="3" fontId="3" fillId="0" borderId="12" xfId="0" applyNumberFormat="1" applyFont="1" applyBorder="1" applyAlignment="1">
      <alignment horizontal="right" shrinkToFit="1"/>
    </xf>
    <xf numFmtId="3" fontId="0" fillId="0" borderId="12" xfId="0" applyNumberFormat="1" applyBorder="1" applyAlignment="1">
      <alignment shrinkToFit="1"/>
    </xf>
    <xf numFmtId="3" fontId="0" fillId="0" borderId="29" xfId="0" applyNumberFormat="1" applyBorder="1" applyAlignment="1">
      <alignment shrinkToFit="1"/>
    </xf>
    <xf numFmtId="3" fontId="15" fillId="4" borderId="6" xfId="0" applyNumberFormat="1" applyFont="1" applyFill="1" applyBorder="1" applyAlignment="1">
      <alignment wrapText="1" shrinkToFit="1"/>
    </xf>
    <xf numFmtId="3" fontId="15" fillId="4" borderId="6" xfId="0" applyNumberFormat="1" applyFont="1" applyFill="1" applyBorder="1" applyAlignment="1">
      <alignment shrinkToFit="1"/>
    </xf>
    <xf numFmtId="3" fontId="0" fillId="4" borderId="30" xfId="0" applyNumberFormat="1" applyFill="1" applyBorder="1" applyAlignment="1">
      <alignment shrinkToFit="1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0" fontId="16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49" fontId="7" fillId="0" borderId="26" xfId="0" applyNumberFormat="1" applyFont="1" applyBorder="1" applyAlignment="1">
      <alignment vertical="center"/>
    </xf>
    <xf numFmtId="0" fontId="16" fillId="3" borderId="32" xfId="0" applyFont="1" applyFill="1" applyBorder="1" applyAlignment="1">
      <alignment horizontal="center" vertical="center" wrapText="1"/>
    </xf>
    <xf numFmtId="0" fontId="16" fillId="3" borderId="18" xfId="0" applyFont="1" applyFill="1" applyBorder="1" applyAlignment="1">
      <alignment horizontal="center" vertical="center" wrapText="1"/>
    </xf>
    <xf numFmtId="0" fontId="7" fillId="4" borderId="10" xfId="0" applyFont="1" applyFill="1" applyBorder="1"/>
    <xf numFmtId="0" fontId="7" fillId="4" borderId="6" xfId="0" applyFont="1" applyFill="1" applyBorder="1"/>
    <xf numFmtId="0" fontId="16" fillId="3" borderId="31" xfId="0" applyFont="1" applyFill="1" applyBorder="1" applyAlignment="1">
      <alignment horizontal="center" vertical="center" wrapText="1"/>
    </xf>
    <xf numFmtId="49" fontId="7" fillId="0" borderId="32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/>
    </xf>
    <xf numFmtId="4" fontId="7" fillId="0" borderId="31" xfId="0" applyNumberFormat="1" applyFont="1" applyBorder="1" applyAlignment="1">
      <alignment horizontal="center" vertical="center"/>
    </xf>
    <xf numFmtId="4" fontId="7" fillId="0" borderId="31" xfId="0" applyNumberFormat="1" applyFont="1" applyBorder="1" applyAlignment="1">
      <alignment vertical="center"/>
    </xf>
    <xf numFmtId="4" fontId="7" fillId="0" borderId="34" xfId="0" applyNumberFormat="1" applyFont="1" applyBorder="1" applyAlignment="1">
      <alignment horizontal="center" vertical="center"/>
    </xf>
    <xf numFmtId="4" fontId="7" fillId="0" borderId="34" xfId="0" applyNumberFormat="1" applyFont="1" applyBorder="1" applyAlignment="1">
      <alignment vertical="center"/>
    </xf>
    <xf numFmtId="4" fontId="7" fillId="0" borderId="37" xfId="0" applyNumberFormat="1" applyFont="1" applyBorder="1" applyAlignment="1">
      <alignment horizontal="center" vertical="center"/>
    </xf>
    <xf numFmtId="4" fontId="7" fillId="0" borderId="37" xfId="0" applyNumberFormat="1" applyFont="1" applyBorder="1" applyAlignment="1">
      <alignment vertical="center"/>
    </xf>
    <xf numFmtId="4" fontId="7" fillId="4" borderId="37" xfId="0" applyNumberFormat="1" applyFont="1" applyFill="1" applyBorder="1" applyAlignment="1">
      <alignment horizontal="center"/>
    </xf>
    <xf numFmtId="4" fontId="7" fillId="4" borderId="37" xfId="0" applyNumberFormat="1" applyFont="1" applyFill="1" applyBorder="1" applyAlignment="1"/>
    <xf numFmtId="4" fontId="0" fillId="0" borderId="0" xfId="0" applyNumberFormat="1"/>
    <xf numFmtId="49" fontId="0" fillId="0" borderId="1" xfId="0" applyNumberFormat="1" applyBorder="1"/>
    <xf numFmtId="49" fontId="0" fillId="0" borderId="14" xfId="0" applyNumberFormat="1" applyBorder="1" applyAlignment="1">
      <alignment horizontal="left" vertical="center" indent="1"/>
    </xf>
    <xf numFmtId="49" fontId="0" fillId="0" borderId="38" xfId="0" applyNumberFormat="1" applyBorder="1" applyAlignment="1">
      <alignment vertical="center"/>
    </xf>
    <xf numFmtId="49" fontId="0" fillId="0" borderId="39" xfId="0" applyNumberFormat="1" applyBorder="1" applyAlignment="1">
      <alignment vertical="center"/>
    </xf>
    <xf numFmtId="0" fontId="0" fillId="0" borderId="42" xfId="0" applyFont="1" applyBorder="1" applyAlignment="1">
      <alignment vertical="center"/>
    </xf>
    <xf numFmtId="0" fontId="0" fillId="0" borderId="43" xfId="0" applyFont="1" applyBorder="1" applyAlignment="1">
      <alignment vertical="center"/>
    </xf>
    <xf numFmtId="0" fontId="0" fillId="3" borderId="44" xfId="0" applyFill="1" applyBorder="1"/>
    <xf numFmtId="49" fontId="0" fillId="3" borderId="41" xfId="0" applyNumberFormat="1" applyFill="1" applyBorder="1" applyAlignment="1"/>
    <xf numFmtId="49" fontId="0" fillId="3" borderId="41" xfId="0" applyNumberFormat="1" applyFill="1" applyBorder="1"/>
    <xf numFmtId="0" fontId="0" fillId="3" borderId="41" xfId="0" applyFill="1" applyBorder="1"/>
    <xf numFmtId="0" fontId="0" fillId="3" borderId="40" xfId="0" applyFill="1" applyBorder="1"/>
    <xf numFmtId="0" fontId="0" fillId="3" borderId="32" xfId="0" applyFill="1" applyBorder="1"/>
    <xf numFmtId="0" fontId="17" fillId="0" borderId="0" xfId="0" applyFont="1"/>
    <xf numFmtId="0" fontId="17" fillId="0" borderId="26" xfId="0" applyFont="1" applyBorder="1" applyAlignment="1">
      <alignment vertical="top"/>
    </xf>
    <xf numFmtId="0" fontId="0" fillId="3" borderId="10" xfId="0" applyFill="1" applyBorder="1" applyAlignment="1">
      <alignment vertical="top"/>
    </xf>
    <xf numFmtId="0" fontId="0" fillId="3" borderId="31" xfId="0" applyFill="1" applyBorder="1"/>
    <xf numFmtId="49" fontId="0" fillId="3" borderId="31" xfId="0" applyNumberFormat="1" applyFill="1" applyBorder="1"/>
    <xf numFmtId="0" fontId="0" fillId="3" borderId="47" xfId="0" applyFill="1" applyBorder="1" applyAlignment="1">
      <alignment vertical="top"/>
    </xf>
    <xf numFmtId="0" fontId="0" fillId="3" borderId="48" xfId="0" applyFill="1" applyBorder="1" applyAlignment="1">
      <alignment wrapText="1"/>
    </xf>
    <xf numFmtId="0" fontId="17" fillId="0" borderId="26" xfId="0" applyNumberFormat="1" applyFont="1" applyBorder="1" applyAlignment="1">
      <alignment vertical="top"/>
    </xf>
    <xf numFmtId="0" fontId="0" fillId="3" borderId="10" xfId="0" applyNumberFormat="1" applyFill="1" applyBorder="1" applyAlignment="1">
      <alignment vertical="top"/>
    </xf>
    <xf numFmtId="0" fontId="17" fillId="0" borderId="35" xfId="0" applyFont="1" applyBorder="1" applyAlignment="1">
      <alignment vertical="top" shrinkToFit="1"/>
    </xf>
    <xf numFmtId="0" fontId="17" fillId="0" borderId="34" xfId="0" applyFont="1" applyBorder="1" applyAlignment="1">
      <alignment vertical="top" shrinkToFit="1"/>
    </xf>
    <xf numFmtId="0" fontId="17" fillId="0" borderId="26" xfId="0" applyFont="1" applyBorder="1" applyAlignment="1">
      <alignment vertical="top" shrinkToFit="1"/>
    </xf>
    <xf numFmtId="0" fontId="0" fillId="3" borderId="36" xfId="0" applyFill="1" applyBorder="1" applyAlignment="1">
      <alignment vertical="top" shrinkToFit="1"/>
    </xf>
    <xf numFmtId="0" fontId="0" fillId="3" borderId="37" xfId="0" applyFill="1" applyBorder="1" applyAlignment="1">
      <alignment vertical="top" shrinkToFit="1"/>
    </xf>
    <xf numFmtId="0" fontId="0" fillId="3" borderId="10" xfId="0" applyFill="1" applyBorder="1" applyAlignment="1">
      <alignment vertical="top" shrinkToFit="1"/>
    </xf>
    <xf numFmtId="164" fontId="17" fillId="0" borderId="34" xfId="0" applyNumberFormat="1" applyFont="1" applyBorder="1" applyAlignment="1">
      <alignment vertical="top" shrinkToFit="1"/>
    </xf>
    <xf numFmtId="164" fontId="0" fillId="3" borderId="37" xfId="0" applyNumberFormat="1" applyFill="1" applyBorder="1" applyAlignment="1">
      <alignment vertical="top" shrinkToFit="1"/>
    </xf>
    <xf numFmtId="4" fontId="17" fillId="0" borderId="34" xfId="0" applyNumberFormat="1" applyFont="1" applyBorder="1" applyAlignment="1">
      <alignment vertical="top" shrinkToFit="1"/>
    </xf>
    <xf numFmtId="4" fontId="0" fillId="3" borderId="37" xfId="0" applyNumberFormat="1" applyFill="1" applyBorder="1" applyAlignment="1">
      <alignment vertical="top" shrinkToFit="1"/>
    </xf>
    <xf numFmtId="0" fontId="0" fillId="3" borderId="49" xfId="0" applyFill="1" applyBorder="1"/>
    <xf numFmtId="0" fontId="0" fillId="3" borderId="50" xfId="0" applyFill="1" applyBorder="1" applyAlignment="1">
      <alignment wrapText="1"/>
    </xf>
    <xf numFmtId="0" fontId="0" fillId="3" borderId="51" xfId="0" applyFill="1" applyBorder="1" applyAlignment="1">
      <alignment vertical="top"/>
    </xf>
    <xf numFmtId="49" fontId="0" fillId="3" borderId="51" xfId="0" applyNumberFormat="1" applyFill="1" applyBorder="1" applyAlignment="1">
      <alignment vertical="top"/>
    </xf>
    <xf numFmtId="49" fontId="0" fillId="3" borderId="47" xfId="0" applyNumberFormat="1" applyFill="1" applyBorder="1" applyAlignment="1">
      <alignment vertical="top"/>
    </xf>
    <xf numFmtId="0" fontId="0" fillId="3" borderId="52" xfId="0" applyFill="1" applyBorder="1" applyAlignment="1">
      <alignment vertical="top"/>
    </xf>
    <xf numFmtId="164" fontId="0" fillId="3" borderId="47" xfId="0" applyNumberFormat="1" applyFill="1" applyBorder="1" applyAlignment="1">
      <alignment vertical="top"/>
    </xf>
    <xf numFmtId="4" fontId="0" fillId="3" borderId="47" xfId="0" applyNumberFormat="1" applyFill="1" applyBorder="1" applyAlignment="1">
      <alignment vertical="top"/>
    </xf>
    <xf numFmtId="0" fontId="17" fillId="0" borderId="10" xfId="0" applyFont="1" applyBorder="1" applyAlignment="1">
      <alignment vertical="top"/>
    </xf>
    <xf numFmtId="0" fontId="17" fillId="0" borderId="10" xfId="0" applyNumberFormat="1" applyFont="1" applyBorder="1" applyAlignment="1">
      <alignment vertical="top"/>
    </xf>
    <xf numFmtId="0" fontId="17" fillId="0" borderId="36" xfId="0" applyFont="1" applyBorder="1" applyAlignment="1">
      <alignment vertical="top" shrinkToFit="1"/>
    </xf>
    <xf numFmtId="164" fontId="17" fillId="0" borderId="37" xfId="0" applyNumberFormat="1" applyFont="1" applyBorder="1" applyAlignment="1">
      <alignment vertical="top" shrinkToFit="1"/>
    </xf>
    <xf numFmtId="4" fontId="17" fillId="0" borderId="37" xfId="0" applyNumberFormat="1" applyFont="1" applyBorder="1" applyAlignment="1">
      <alignment vertical="top" shrinkToFit="1"/>
    </xf>
    <xf numFmtId="0" fontId="17" fillId="0" borderId="37" xfId="0" applyFont="1" applyBorder="1" applyAlignment="1">
      <alignment vertical="top" shrinkToFit="1"/>
    </xf>
    <xf numFmtId="0" fontId="17" fillId="0" borderId="10" xfId="0" applyFont="1" applyBorder="1" applyAlignment="1">
      <alignment vertical="top" shrinkToFit="1"/>
    </xf>
    <xf numFmtId="0" fontId="17" fillId="0" borderId="34" xfId="0" applyNumberFormat="1" applyFont="1" applyBorder="1" applyAlignment="1">
      <alignment horizontal="left" vertical="top" wrapText="1"/>
    </xf>
    <xf numFmtId="0" fontId="0" fillId="3" borderId="37" xfId="0" applyNumberFormat="1" applyFill="1" applyBorder="1" applyAlignment="1">
      <alignment horizontal="left" vertical="top" wrapText="1"/>
    </xf>
    <xf numFmtId="0" fontId="17" fillId="0" borderId="37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2" fillId="3" borderId="7" xfId="0" applyNumberFormat="1" applyFont="1" applyFill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2" fontId="12" fillId="3" borderId="7" xfId="0" applyNumberFormat="1" applyFont="1" applyFill="1" applyBorder="1" applyAlignment="1">
      <alignment horizontal="right" vertical="center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3" fillId="0" borderId="22" xfId="0" applyNumberFormat="1" applyFont="1" applyBorder="1" applyAlignment="1">
      <alignment horizontal="right" vertical="center" indent="1"/>
    </xf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left" vertical="center"/>
    </xf>
    <xf numFmtId="49" fontId="8" fillId="3" borderId="0" xfId="0" applyNumberFormat="1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4" fontId="11" fillId="0" borderId="16" xfId="0" applyNumberFormat="1" applyFont="1" applyBorder="1" applyAlignment="1">
      <alignment horizontal="right" vertical="center" indent="1"/>
    </xf>
    <xf numFmtId="4" fontId="7" fillId="0" borderId="34" xfId="0" applyNumberFormat="1" applyFont="1" applyBorder="1" applyAlignment="1">
      <alignment vertical="center"/>
    </xf>
    <xf numFmtId="49" fontId="7" fillId="0" borderId="26" xfId="0" applyNumberFormat="1" applyFont="1" applyBorder="1" applyAlignment="1">
      <alignment vertical="center" wrapText="1"/>
    </xf>
    <xf numFmtId="49" fontId="7" fillId="0" borderId="0" xfId="0" applyNumberFormat="1" applyFont="1" applyBorder="1" applyAlignment="1">
      <alignment vertical="center" wrapText="1"/>
    </xf>
    <xf numFmtId="49" fontId="6" fillId="3" borderId="18" xfId="0" applyNumberFormat="1" applyFont="1" applyFill="1" applyBorder="1" applyAlignment="1">
      <alignment horizontal="center" vertical="center" shrinkToFit="1"/>
    </xf>
    <xf numFmtId="0" fontId="6" fillId="3" borderId="18" xfId="0" applyFont="1" applyFill="1" applyBorder="1" applyAlignment="1">
      <alignment horizontal="center" vertical="center" shrinkToFit="1"/>
    </xf>
    <xf numFmtId="0" fontId="6" fillId="3" borderId="19" xfId="0" applyFont="1" applyFill="1" applyBorder="1" applyAlignment="1">
      <alignment horizontal="center" vertical="center" shrinkToFit="1"/>
    </xf>
    <xf numFmtId="1" fontId="0" fillId="0" borderId="6" xfId="0" applyNumberFormat="1" applyFont="1" applyBorder="1" applyAlignment="1">
      <alignment horizontal="right" indent="1"/>
    </xf>
    <xf numFmtId="49" fontId="8" fillId="0" borderId="18" xfId="0" applyNumberFormat="1" applyFont="1" applyBorder="1" applyAlignment="1">
      <alignment horizontal="left" vertical="center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3" fontId="0" fillId="0" borderId="12" xfId="0" applyNumberFormat="1" applyBorder="1"/>
    <xf numFmtId="3" fontId="0" fillId="0" borderId="12" xfId="0" applyNumberFormat="1" applyBorder="1" applyAlignment="1">
      <alignment wrapText="1"/>
    </xf>
    <xf numFmtId="3" fontId="0" fillId="4" borderId="33" xfId="0" applyNumberFormat="1" applyFill="1" applyBorder="1"/>
    <xf numFmtId="3" fontId="0" fillId="4" borderId="12" xfId="0" applyNumberFormat="1" applyFill="1" applyBorder="1"/>
    <xf numFmtId="0" fontId="16" fillId="3" borderId="31" xfId="0" applyFont="1" applyFill="1" applyBorder="1" applyAlignment="1">
      <alignment horizontal="center" vertical="center" wrapText="1"/>
    </xf>
    <xf numFmtId="4" fontId="7" fillId="0" borderId="31" xfId="0" applyNumberFormat="1" applyFont="1" applyBorder="1" applyAlignment="1">
      <alignment vertical="center"/>
    </xf>
    <xf numFmtId="49" fontId="7" fillId="0" borderId="32" xfId="0" applyNumberFormat="1" applyFont="1" applyBorder="1" applyAlignment="1">
      <alignment vertical="center" wrapText="1"/>
    </xf>
    <xf numFmtId="49" fontId="7" fillId="0" borderId="18" xfId="0" applyNumberFormat="1" applyFont="1" applyBorder="1" applyAlignment="1">
      <alignment vertical="center" wrapText="1"/>
    </xf>
    <xf numFmtId="4" fontId="7" fillId="0" borderId="37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 wrapText="1"/>
    </xf>
    <xf numFmtId="49" fontId="7" fillId="0" borderId="6" xfId="0" applyNumberFormat="1" applyFont="1" applyBorder="1" applyAlignment="1">
      <alignment vertical="center" wrapText="1"/>
    </xf>
    <xf numFmtId="4" fontId="7" fillId="4" borderId="37" xfId="0" applyNumberFormat="1" applyFont="1" applyFill="1" applyBorder="1" applyAlignment="1"/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6" fillId="0" borderId="0" xfId="0" applyFont="1" applyAlignment="1">
      <alignment horizontal="center"/>
    </xf>
    <xf numFmtId="49" fontId="0" fillId="0" borderId="38" xfId="0" applyNumberFormat="1" applyBorder="1" applyAlignment="1">
      <alignment vertical="center"/>
    </xf>
    <xf numFmtId="0" fontId="0" fillId="0" borderId="38" xfId="0" applyBorder="1" applyAlignment="1">
      <alignment vertical="center"/>
    </xf>
    <xf numFmtId="0" fontId="0" fillId="0" borderId="45" xfId="0" applyBorder="1" applyAlignment="1">
      <alignment vertical="center"/>
    </xf>
    <xf numFmtId="49" fontId="0" fillId="0" borderId="39" xfId="0" applyNumberFormat="1" applyBorder="1" applyAlignment="1">
      <alignment vertical="center"/>
    </xf>
    <xf numFmtId="0" fontId="0" fillId="0" borderId="39" xfId="0" applyBorder="1" applyAlignment="1">
      <alignment vertical="center"/>
    </xf>
    <xf numFmtId="0" fontId="0" fillId="0" borderId="46" xfId="0" applyBorder="1" applyAlignment="1">
      <alignment vertical="center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tavitel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37" t="s">
        <v>38</v>
      </c>
    </row>
    <row r="2" spans="1:7" ht="57.75" customHeight="1" x14ac:dyDescent="0.2">
      <c r="A2" s="193" t="s">
        <v>39</v>
      </c>
      <c r="B2" s="193"/>
      <c r="C2" s="193"/>
      <c r="D2" s="193"/>
      <c r="E2" s="193"/>
      <c r="F2" s="193"/>
      <c r="G2" s="193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  <pageSetUpPr fitToPage="1"/>
  </sheetPr>
  <dimension ref="A1:O54"/>
  <sheetViews>
    <sheetView showGridLines="0" tabSelected="1" topLeftCell="B31" zoomScaleNormal="100" zoomScaleSheetLayoutView="75" workbookViewId="0">
      <selection activeCell="I50" sqref="I50:J50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73" t="s">
        <v>36</v>
      </c>
      <c r="B1" s="194" t="s">
        <v>42</v>
      </c>
      <c r="C1" s="195"/>
      <c r="D1" s="195"/>
      <c r="E1" s="195"/>
      <c r="F1" s="195"/>
      <c r="G1" s="195"/>
      <c r="H1" s="195"/>
      <c r="I1" s="195"/>
      <c r="J1" s="196"/>
    </row>
    <row r="2" spans="1:15" ht="23.25" customHeight="1" x14ac:dyDescent="0.2">
      <c r="A2" s="4"/>
      <c r="B2" s="81" t="s">
        <v>40</v>
      </c>
      <c r="C2" s="82"/>
      <c r="D2" s="220" t="s">
        <v>45</v>
      </c>
      <c r="E2" s="221"/>
      <c r="F2" s="221"/>
      <c r="G2" s="221"/>
      <c r="H2" s="221"/>
      <c r="I2" s="221"/>
      <c r="J2" s="222"/>
      <c r="O2" s="2"/>
    </row>
    <row r="3" spans="1:15" ht="23.25" hidden="1" customHeight="1" x14ac:dyDescent="0.2">
      <c r="A3" s="4"/>
      <c r="B3" s="83" t="s">
        <v>43</v>
      </c>
      <c r="C3" s="84"/>
      <c r="D3" s="213"/>
      <c r="E3" s="214"/>
      <c r="F3" s="214"/>
      <c r="G3" s="214"/>
      <c r="H3" s="214"/>
      <c r="I3" s="214"/>
      <c r="J3" s="215"/>
    </row>
    <row r="4" spans="1:15" ht="23.25" hidden="1" customHeight="1" x14ac:dyDescent="0.2">
      <c r="A4" s="4"/>
      <c r="B4" s="85" t="s">
        <v>44</v>
      </c>
      <c r="C4" s="86"/>
      <c r="D4" s="87"/>
      <c r="E4" s="87"/>
      <c r="F4" s="88"/>
      <c r="G4" s="89"/>
      <c r="H4" s="88"/>
      <c r="I4" s="89"/>
      <c r="J4" s="90"/>
    </row>
    <row r="5" spans="1:15" ht="24" customHeight="1" x14ac:dyDescent="0.2">
      <c r="A5" s="4"/>
      <c r="B5" s="47" t="s">
        <v>21</v>
      </c>
      <c r="C5" s="5"/>
      <c r="D5" s="91"/>
      <c r="E5" s="26"/>
      <c r="F5" s="26"/>
      <c r="G5" s="26"/>
      <c r="H5" s="28" t="s">
        <v>33</v>
      </c>
      <c r="I5" s="91"/>
      <c r="J5" s="11"/>
    </row>
    <row r="6" spans="1:15" ht="15.75" customHeight="1" x14ac:dyDescent="0.2">
      <c r="A6" s="4"/>
      <c r="B6" s="41"/>
      <c r="C6" s="26"/>
      <c r="D6" s="91"/>
      <c r="E6" s="26"/>
      <c r="F6" s="26"/>
      <c r="G6" s="26"/>
      <c r="H6" s="28" t="s">
        <v>34</v>
      </c>
      <c r="I6" s="91"/>
      <c r="J6" s="11"/>
    </row>
    <row r="7" spans="1:15" ht="15.75" customHeight="1" x14ac:dyDescent="0.2">
      <c r="A7" s="4"/>
      <c r="B7" s="42"/>
      <c r="C7" s="92"/>
      <c r="D7" s="80"/>
      <c r="E7" s="34"/>
      <c r="F7" s="34"/>
      <c r="G7" s="34"/>
      <c r="H7" s="36"/>
      <c r="I7" s="34"/>
      <c r="J7" s="51"/>
    </row>
    <row r="8" spans="1:15" ht="24" hidden="1" customHeight="1" x14ac:dyDescent="0.2">
      <c r="A8" s="4"/>
      <c r="B8" s="47" t="s">
        <v>19</v>
      </c>
      <c r="C8" s="5"/>
      <c r="D8" s="35"/>
      <c r="E8" s="5"/>
      <c r="F8" s="5"/>
      <c r="G8" s="45"/>
      <c r="H8" s="28" t="s">
        <v>33</v>
      </c>
      <c r="I8" s="33"/>
      <c r="J8" s="11"/>
    </row>
    <row r="9" spans="1:15" ht="15.75" hidden="1" customHeight="1" x14ac:dyDescent="0.2">
      <c r="A9" s="4"/>
      <c r="B9" s="4"/>
      <c r="C9" s="5"/>
      <c r="D9" s="35"/>
      <c r="E9" s="5"/>
      <c r="F9" s="5"/>
      <c r="G9" s="45"/>
      <c r="H9" s="28" t="s">
        <v>34</v>
      </c>
      <c r="I9" s="33"/>
      <c r="J9" s="11"/>
    </row>
    <row r="10" spans="1:15" ht="15.75" hidden="1" customHeight="1" x14ac:dyDescent="0.2">
      <c r="A10" s="4"/>
      <c r="B10" s="52"/>
      <c r="C10" s="27"/>
      <c r="D10" s="46"/>
      <c r="E10" s="55"/>
      <c r="F10" s="55"/>
      <c r="G10" s="53"/>
      <c r="H10" s="53"/>
      <c r="I10" s="54"/>
      <c r="J10" s="51"/>
    </row>
    <row r="11" spans="1:15" ht="24" customHeight="1" x14ac:dyDescent="0.2">
      <c r="A11" s="4"/>
      <c r="B11" s="47" t="s">
        <v>18</v>
      </c>
      <c r="C11" s="5"/>
      <c r="D11" s="224"/>
      <c r="E11" s="224"/>
      <c r="F11" s="224"/>
      <c r="G11" s="224"/>
      <c r="H11" s="28" t="s">
        <v>33</v>
      </c>
      <c r="I11" s="91"/>
      <c r="J11" s="11"/>
    </row>
    <row r="12" spans="1:15" ht="15.75" customHeight="1" x14ac:dyDescent="0.2">
      <c r="A12" s="4"/>
      <c r="B12" s="41"/>
      <c r="C12" s="26"/>
      <c r="D12" s="211"/>
      <c r="E12" s="211"/>
      <c r="F12" s="211"/>
      <c r="G12" s="211"/>
      <c r="H12" s="28" t="s">
        <v>34</v>
      </c>
      <c r="I12" s="91"/>
      <c r="J12" s="11"/>
    </row>
    <row r="13" spans="1:15" ht="15.75" customHeight="1" x14ac:dyDescent="0.2">
      <c r="A13" s="4"/>
      <c r="B13" s="42"/>
      <c r="C13" s="92"/>
      <c r="D13" s="212"/>
      <c r="E13" s="212"/>
      <c r="F13" s="212"/>
      <c r="G13" s="212"/>
      <c r="H13" s="29"/>
      <c r="I13" s="34"/>
      <c r="J13" s="51"/>
    </row>
    <row r="14" spans="1:15" ht="24" customHeight="1" x14ac:dyDescent="0.2">
      <c r="A14" s="4"/>
      <c r="B14" s="66" t="s">
        <v>20</v>
      </c>
      <c r="C14" s="67"/>
      <c r="D14" s="68"/>
      <c r="E14" s="69"/>
      <c r="F14" s="69"/>
      <c r="G14" s="69"/>
      <c r="H14" s="70"/>
      <c r="I14" s="69"/>
      <c r="J14" s="71"/>
    </row>
    <row r="15" spans="1:15" ht="32.25" customHeight="1" x14ac:dyDescent="0.2">
      <c r="A15" s="4"/>
      <c r="B15" s="52" t="s">
        <v>31</v>
      </c>
      <c r="C15" s="72"/>
      <c r="D15" s="53"/>
      <c r="E15" s="223"/>
      <c r="F15" s="223"/>
      <c r="G15" s="208"/>
      <c r="H15" s="208"/>
      <c r="I15" s="208" t="s">
        <v>28</v>
      </c>
      <c r="J15" s="209"/>
    </row>
    <row r="16" spans="1:15" ht="23.25" customHeight="1" x14ac:dyDescent="0.2">
      <c r="A16" s="142" t="s">
        <v>23</v>
      </c>
      <c r="B16" s="143" t="s">
        <v>23</v>
      </c>
      <c r="C16" s="58"/>
      <c r="D16" s="59"/>
      <c r="E16" s="203"/>
      <c r="F16" s="210"/>
      <c r="G16" s="203"/>
      <c r="H16" s="210"/>
      <c r="I16" s="203">
        <v>0</v>
      </c>
      <c r="J16" s="204"/>
    </row>
    <row r="17" spans="1:10" ht="23.25" customHeight="1" x14ac:dyDescent="0.2">
      <c r="A17" s="142" t="s">
        <v>24</v>
      </c>
      <c r="B17" s="143" t="s">
        <v>24</v>
      </c>
      <c r="C17" s="58"/>
      <c r="D17" s="59"/>
      <c r="E17" s="203"/>
      <c r="F17" s="210"/>
      <c r="G17" s="203"/>
      <c r="H17" s="210"/>
      <c r="I17" s="203"/>
      <c r="J17" s="204"/>
    </row>
    <row r="18" spans="1:10" ht="23.25" customHeight="1" x14ac:dyDescent="0.2">
      <c r="A18" s="142" t="s">
        <v>25</v>
      </c>
      <c r="B18" s="143" t="s">
        <v>25</v>
      </c>
      <c r="C18" s="58"/>
      <c r="D18" s="59"/>
      <c r="E18" s="203"/>
      <c r="F18" s="210"/>
      <c r="G18" s="203"/>
      <c r="H18" s="210"/>
      <c r="I18" s="203">
        <v>0</v>
      </c>
      <c r="J18" s="204"/>
    </row>
    <row r="19" spans="1:10" ht="23.25" customHeight="1" x14ac:dyDescent="0.2">
      <c r="A19" s="142" t="s">
        <v>58</v>
      </c>
      <c r="B19" s="143" t="s">
        <v>26</v>
      </c>
      <c r="C19" s="58"/>
      <c r="D19" s="59"/>
      <c r="E19" s="203"/>
      <c r="F19" s="210"/>
      <c r="G19" s="203"/>
      <c r="H19" s="210"/>
      <c r="I19" s="203">
        <v>0</v>
      </c>
      <c r="J19" s="204"/>
    </row>
    <row r="20" spans="1:10" ht="23.25" customHeight="1" x14ac:dyDescent="0.2">
      <c r="A20" s="142" t="s">
        <v>59</v>
      </c>
      <c r="B20" s="143" t="s">
        <v>27</v>
      </c>
      <c r="C20" s="58"/>
      <c r="D20" s="59"/>
      <c r="E20" s="203"/>
      <c r="F20" s="210"/>
      <c r="G20" s="203"/>
      <c r="H20" s="210"/>
      <c r="I20" s="203">
        <v>0</v>
      </c>
      <c r="J20" s="204"/>
    </row>
    <row r="21" spans="1:10" ht="23.25" customHeight="1" x14ac:dyDescent="0.2">
      <c r="A21" s="4"/>
      <c r="B21" s="74" t="s">
        <v>28</v>
      </c>
      <c r="C21" s="75"/>
      <c r="D21" s="76"/>
      <c r="E21" s="205"/>
      <c r="F21" s="206"/>
      <c r="G21" s="205"/>
      <c r="H21" s="206"/>
      <c r="I21" s="205">
        <f>SUM(I16:J20)</f>
        <v>0</v>
      </c>
      <c r="J21" s="216"/>
    </row>
    <row r="22" spans="1:10" ht="33" customHeight="1" x14ac:dyDescent="0.2">
      <c r="A22" s="4"/>
      <c r="B22" s="65" t="s">
        <v>32</v>
      </c>
      <c r="C22" s="58"/>
      <c r="D22" s="59"/>
      <c r="E22" s="64"/>
      <c r="F22" s="61"/>
      <c r="G22" s="50"/>
      <c r="H22" s="50"/>
      <c r="I22" s="50"/>
      <c r="J22" s="62"/>
    </row>
    <row r="23" spans="1:10" ht="23.25" customHeight="1" x14ac:dyDescent="0.2">
      <c r="A23" s="4"/>
      <c r="B23" s="57" t="s">
        <v>11</v>
      </c>
      <c r="C23" s="58"/>
      <c r="D23" s="59"/>
      <c r="E23" s="60">
        <v>15</v>
      </c>
      <c r="F23" s="61" t="s">
        <v>0</v>
      </c>
      <c r="G23" s="201">
        <v>0</v>
      </c>
      <c r="H23" s="202"/>
      <c r="I23" s="202"/>
      <c r="J23" s="62" t="str">
        <f t="shared" ref="J23:J28" si="0">Mena</f>
        <v>CZK</v>
      </c>
    </row>
    <row r="24" spans="1:10" ht="23.25" hidden="1" customHeight="1" x14ac:dyDescent="0.2">
      <c r="A24" s="4"/>
      <c r="B24" s="57" t="s">
        <v>12</v>
      </c>
      <c r="C24" s="58"/>
      <c r="D24" s="59"/>
      <c r="E24" s="60">
        <f>SazbaDPH1</f>
        <v>15</v>
      </c>
      <c r="F24" s="61" t="s">
        <v>0</v>
      </c>
      <c r="G24" s="226">
        <v>0</v>
      </c>
      <c r="H24" s="227"/>
      <c r="I24" s="227"/>
      <c r="J24" s="62" t="str">
        <f t="shared" si="0"/>
        <v>CZK</v>
      </c>
    </row>
    <row r="25" spans="1:10" ht="23.25" customHeight="1" thickBot="1" x14ac:dyDescent="0.25">
      <c r="A25" s="4"/>
      <c r="B25" s="57" t="s">
        <v>13</v>
      </c>
      <c r="C25" s="58"/>
      <c r="D25" s="59"/>
      <c r="E25" s="60">
        <v>21</v>
      </c>
      <c r="F25" s="61" t="s">
        <v>0</v>
      </c>
      <c r="G25" s="201">
        <v>0</v>
      </c>
      <c r="H25" s="202"/>
      <c r="I25" s="202"/>
      <c r="J25" s="62" t="str">
        <f t="shared" si="0"/>
        <v>CZK</v>
      </c>
    </row>
    <row r="26" spans="1:10" ht="23.25" hidden="1" customHeight="1" x14ac:dyDescent="0.2">
      <c r="A26" s="4"/>
      <c r="B26" s="49" t="s">
        <v>14</v>
      </c>
      <c r="C26" s="22"/>
      <c r="D26" s="18"/>
      <c r="E26" s="43">
        <f>SazbaDPH2</f>
        <v>21</v>
      </c>
      <c r="F26" s="44" t="s">
        <v>0</v>
      </c>
      <c r="G26" s="197">
        <v>0</v>
      </c>
      <c r="H26" s="198"/>
      <c r="I26" s="198"/>
      <c r="J26" s="56" t="str">
        <f t="shared" si="0"/>
        <v>CZK</v>
      </c>
    </row>
    <row r="27" spans="1:10" ht="23.25" hidden="1" customHeight="1" thickBot="1" x14ac:dyDescent="0.25">
      <c r="A27" s="4"/>
      <c r="B27" s="48" t="s">
        <v>4</v>
      </c>
      <c r="C27" s="20"/>
      <c r="D27" s="23"/>
      <c r="E27" s="20"/>
      <c r="F27" s="21"/>
      <c r="G27" s="199">
        <v>-0.100000000005821</v>
      </c>
      <c r="H27" s="199"/>
      <c r="I27" s="199"/>
      <c r="J27" s="63" t="str">
        <f t="shared" si="0"/>
        <v>CZK</v>
      </c>
    </row>
    <row r="28" spans="1:10" ht="27.75" customHeight="1" thickBot="1" x14ac:dyDescent="0.25">
      <c r="A28" s="4"/>
      <c r="B28" s="114" t="s">
        <v>22</v>
      </c>
      <c r="C28" s="115"/>
      <c r="D28" s="115"/>
      <c r="E28" s="116"/>
      <c r="F28" s="117"/>
      <c r="G28" s="200"/>
      <c r="H28" s="207"/>
      <c r="I28" s="207"/>
      <c r="J28" s="118" t="str">
        <f t="shared" si="0"/>
        <v>CZK</v>
      </c>
    </row>
    <row r="29" spans="1:10" ht="27.75" hidden="1" customHeight="1" thickBot="1" x14ac:dyDescent="0.25">
      <c r="A29" s="4"/>
      <c r="B29" s="114" t="s">
        <v>35</v>
      </c>
      <c r="C29" s="119"/>
      <c r="D29" s="119"/>
      <c r="E29" s="119"/>
      <c r="F29" s="119"/>
      <c r="G29" s="200">
        <v>103939</v>
      </c>
      <c r="H29" s="200"/>
      <c r="I29" s="200"/>
      <c r="J29" s="120" t="s">
        <v>47</v>
      </c>
    </row>
    <row r="30" spans="1:10" ht="12.75" customHeight="1" x14ac:dyDescent="0.2">
      <c r="A30" s="4"/>
      <c r="B30" s="4"/>
      <c r="C30" s="5"/>
      <c r="D30" s="5"/>
      <c r="E30" s="5"/>
      <c r="F30" s="5"/>
      <c r="G30" s="45"/>
      <c r="H30" s="5"/>
      <c r="I30" s="45"/>
      <c r="J30" s="12"/>
    </row>
    <row r="31" spans="1:10" ht="30" customHeight="1" x14ac:dyDescent="0.2">
      <c r="A31" s="4"/>
      <c r="B31" s="4"/>
      <c r="C31" s="5"/>
      <c r="D31" s="5"/>
      <c r="E31" s="5"/>
      <c r="F31" s="5"/>
      <c r="G31" s="45"/>
      <c r="H31" s="5"/>
      <c r="I31" s="45"/>
      <c r="J31" s="12"/>
    </row>
    <row r="32" spans="1:10" ht="18.75" customHeight="1" x14ac:dyDescent="0.2">
      <c r="A32" s="4"/>
      <c r="B32" s="24"/>
      <c r="C32" s="19" t="s">
        <v>10</v>
      </c>
      <c r="D32" s="39"/>
      <c r="E32" s="39"/>
      <c r="F32" s="19" t="s">
        <v>9</v>
      </c>
      <c r="G32" s="39"/>
      <c r="H32" s="40"/>
      <c r="I32" s="39"/>
      <c r="J32" s="12"/>
    </row>
    <row r="33" spans="1:10" ht="47.25" customHeight="1" x14ac:dyDescent="0.2">
      <c r="A33" s="4"/>
      <c r="B33" s="4"/>
      <c r="C33" s="5"/>
      <c r="D33" s="5"/>
      <c r="E33" s="5"/>
      <c r="F33" s="5"/>
      <c r="G33" s="45"/>
      <c r="H33" s="5"/>
      <c r="I33" s="45"/>
      <c r="J33" s="12"/>
    </row>
    <row r="34" spans="1:10" s="37" customFormat="1" ht="18.75" customHeight="1" x14ac:dyDescent="0.2">
      <c r="A34" s="30"/>
      <c r="B34" s="30"/>
      <c r="C34" s="31"/>
      <c r="D34" s="25"/>
      <c r="E34" s="25"/>
      <c r="F34" s="31"/>
      <c r="G34" s="32"/>
      <c r="H34" s="25"/>
      <c r="I34" s="32"/>
      <c r="J34" s="38"/>
    </row>
    <row r="35" spans="1:10" ht="12.75" customHeight="1" x14ac:dyDescent="0.2">
      <c r="A35" s="4"/>
      <c r="B35" s="4"/>
      <c r="C35" s="5"/>
      <c r="D35" s="225" t="s">
        <v>2</v>
      </c>
      <c r="E35" s="225"/>
      <c r="F35" s="5"/>
      <c r="G35" s="45"/>
      <c r="H35" s="13" t="s">
        <v>3</v>
      </c>
      <c r="I35" s="45"/>
      <c r="J35" s="12"/>
    </row>
    <row r="36" spans="1:10" ht="13.5" customHeight="1" thickBot="1" x14ac:dyDescent="0.25">
      <c r="A36" s="14"/>
      <c r="B36" s="14"/>
      <c r="C36" s="15"/>
      <c r="D36" s="15"/>
      <c r="E36" s="15"/>
      <c r="F36" s="15"/>
      <c r="G36" s="16"/>
      <c r="H36" s="15"/>
      <c r="I36" s="16"/>
      <c r="J36" s="17"/>
    </row>
    <row r="37" spans="1:10" ht="27" hidden="1" customHeight="1" x14ac:dyDescent="0.25">
      <c r="B37" s="77" t="s">
        <v>15</v>
      </c>
      <c r="C37" s="3"/>
      <c r="D37" s="3"/>
      <c r="E37" s="3"/>
      <c r="F37" s="103"/>
      <c r="G37" s="103"/>
      <c r="H37" s="103"/>
      <c r="I37" s="103"/>
      <c r="J37" s="3"/>
    </row>
    <row r="38" spans="1:10" ht="25.5" hidden="1" customHeight="1" x14ac:dyDescent="0.2">
      <c r="A38" s="95" t="s">
        <v>37</v>
      </c>
      <c r="B38" s="97" t="s">
        <v>16</v>
      </c>
      <c r="C38" s="98" t="s">
        <v>5</v>
      </c>
      <c r="D38" s="99"/>
      <c r="E38" s="99"/>
      <c r="F38" s="104" t="str">
        <f>B23</f>
        <v>Základ pro sníženou DPH</v>
      </c>
      <c r="G38" s="104" t="str">
        <f>B25</f>
        <v>Základ pro základní DPH</v>
      </c>
      <c r="H38" s="105" t="s">
        <v>17</v>
      </c>
      <c r="I38" s="106" t="s">
        <v>1</v>
      </c>
      <c r="J38" s="100" t="s">
        <v>0</v>
      </c>
    </row>
    <row r="39" spans="1:10" ht="25.5" hidden="1" customHeight="1" x14ac:dyDescent="0.2">
      <c r="A39" s="95">
        <v>1</v>
      </c>
      <c r="B39" s="101"/>
      <c r="C39" s="228"/>
      <c r="D39" s="229"/>
      <c r="E39" s="229"/>
      <c r="F39" s="107">
        <v>0</v>
      </c>
      <c r="G39" s="108">
        <v>0</v>
      </c>
      <c r="H39" s="109"/>
      <c r="I39" s="110">
        <v>103939.1</v>
      </c>
      <c r="J39" s="102">
        <f>IF(CenaCelkemVypocet=0,"",I39/CenaCelkemVypocet*100)</f>
        <v>100</v>
      </c>
    </row>
    <row r="40" spans="1:10" ht="25.5" hidden="1" customHeight="1" x14ac:dyDescent="0.2">
      <c r="A40" s="95"/>
      <c r="B40" s="230" t="s">
        <v>46</v>
      </c>
      <c r="C40" s="231"/>
      <c r="D40" s="231"/>
      <c r="E40" s="231"/>
      <c r="F40" s="111">
        <f>SUMIF(A39:A39,"=1",F39:F39)</f>
        <v>0</v>
      </c>
      <c r="G40" s="112">
        <f>SUMIF(A39:A39,"=1",G39:G39)</f>
        <v>0</v>
      </c>
      <c r="H40" s="112">
        <f>SUMIF(A39:A39,"=1",H39:H39)</f>
        <v>0</v>
      </c>
      <c r="I40" s="113">
        <f>SUMIF(A39:A39,"=1",I39:I39)</f>
        <v>103939.1</v>
      </c>
      <c r="J40" s="96">
        <f>SUMIF(A39:A39,"=1",J39:J39)</f>
        <v>100</v>
      </c>
    </row>
    <row r="44" spans="1:10" ht="15.75" x14ac:dyDescent="0.25">
      <c r="B44" s="121" t="s">
        <v>48</v>
      </c>
    </row>
    <row r="46" spans="1:10" ht="25.5" customHeight="1" x14ac:dyDescent="0.2">
      <c r="A46" s="122"/>
      <c r="B46" s="126" t="s">
        <v>16</v>
      </c>
      <c r="C46" s="126" t="s">
        <v>5</v>
      </c>
      <c r="D46" s="127"/>
      <c r="E46" s="127"/>
      <c r="F46" s="130" t="s">
        <v>49</v>
      </c>
      <c r="G46" s="130"/>
      <c r="H46" s="130"/>
      <c r="I46" s="232" t="s">
        <v>28</v>
      </c>
      <c r="J46" s="232"/>
    </row>
    <row r="47" spans="1:10" ht="25.5" customHeight="1" x14ac:dyDescent="0.2">
      <c r="A47" s="123"/>
      <c r="B47" s="131" t="s">
        <v>50</v>
      </c>
      <c r="C47" s="234" t="s">
        <v>51</v>
      </c>
      <c r="D47" s="235"/>
      <c r="E47" s="235"/>
      <c r="F47" s="133" t="s">
        <v>24</v>
      </c>
      <c r="G47" s="134"/>
      <c r="H47" s="134"/>
      <c r="I47" s="233"/>
      <c r="J47" s="233"/>
    </row>
    <row r="48" spans="1:10" ht="25.5" customHeight="1" x14ac:dyDescent="0.2">
      <c r="A48" s="123"/>
      <c r="B48" s="125" t="s">
        <v>52</v>
      </c>
      <c r="C48" s="218" t="s">
        <v>53</v>
      </c>
      <c r="D48" s="219"/>
      <c r="E48" s="219"/>
      <c r="F48" s="135" t="s">
        <v>24</v>
      </c>
      <c r="G48" s="136"/>
      <c r="H48" s="136"/>
      <c r="I48" s="217"/>
      <c r="J48" s="217"/>
    </row>
    <row r="49" spans="1:10" ht="25.5" customHeight="1" x14ac:dyDescent="0.2">
      <c r="A49" s="123"/>
      <c r="B49" s="125" t="s">
        <v>54</v>
      </c>
      <c r="C49" s="218" t="s">
        <v>55</v>
      </c>
      <c r="D49" s="219"/>
      <c r="E49" s="219"/>
      <c r="F49" s="135" t="s">
        <v>24</v>
      </c>
      <c r="G49" s="136"/>
      <c r="H49" s="136"/>
      <c r="I49" s="217"/>
      <c r="J49" s="217"/>
    </row>
    <row r="50" spans="1:10" ht="25.5" customHeight="1" x14ac:dyDescent="0.2">
      <c r="A50" s="123"/>
      <c r="B50" s="132" t="s">
        <v>56</v>
      </c>
      <c r="C50" s="237" t="s">
        <v>57</v>
      </c>
      <c r="D50" s="238"/>
      <c r="E50" s="238"/>
      <c r="F50" s="137" t="s">
        <v>24</v>
      </c>
      <c r="G50" s="138"/>
      <c r="H50" s="138"/>
      <c r="I50" s="236"/>
      <c r="J50" s="236"/>
    </row>
    <row r="51" spans="1:10" ht="25.5" customHeight="1" x14ac:dyDescent="0.2">
      <c r="A51" s="124"/>
      <c r="B51" s="128" t="s">
        <v>1</v>
      </c>
      <c r="C51" s="128"/>
      <c r="D51" s="129"/>
      <c r="E51" s="129"/>
      <c r="F51" s="139"/>
      <c r="G51" s="140"/>
      <c r="H51" s="140"/>
      <c r="I51" s="239">
        <f>SUM(I47:I50)</f>
        <v>0</v>
      </c>
      <c r="J51" s="239"/>
    </row>
    <row r="52" spans="1:10" x14ac:dyDescent="0.2">
      <c r="F52" s="141"/>
      <c r="G52" s="94"/>
      <c r="H52" s="141"/>
      <c r="I52" s="94"/>
      <c r="J52" s="94"/>
    </row>
    <row r="53" spans="1:10" x14ac:dyDescent="0.2">
      <c r="F53" s="141"/>
      <c r="G53" s="94"/>
      <c r="H53" s="141"/>
      <c r="I53" s="94"/>
      <c r="J53" s="94"/>
    </row>
    <row r="54" spans="1:10" x14ac:dyDescent="0.2">
      <c r="F54" s="141"/>
      <c r="G54" s="94"/>
      <c r="H54" s="141"/>
      <c r="I54" s="94"/>
      <c r="J54" s="94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47">
    <mergeCell ref="I49:J49"/>
    <mergeCell ref="C49:E49"/>
    <mergeCell ref="I50:J50"/>
    <mergeCell ref="C50:E50"/>
    <mergeCell ref="I51:J51"/>
    <mergeCell ref="C39:E39"/>
    <mergeCell ref="B40:E40"/>
    <mergeCell ref="I46:J46"/>
    <mergeCell ref="I47:J47"/>
    <mergeCell ref="C47:E47"/>
    <mergeCell ref="I48:J48"/>
    <mergeCell ref="C48:E48"/>
    <mergeCell ref="D2:J2"/>
    <mergeCell ref="E17:F17"/>
    <mergeCell ref="G16:H16"/>
    <mergeCell ref="G17:H17"/>
    <mergeCell ref="G18:H18"/>
    <mergeCell ref="I17:J17"/>
    <mergeCell ref="I18:J18"/>
    <mergeCell ref="E18:F18"/>
    <mergeCell ref="E15:F15"/>
    <mergeCell ref="D11:G11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B1:J1"/>
    <mergeCell ref="G26:I26"/>
    <mergeCell ref="G27:I27"/>
    <mergeCell ref="G29:I29"/>
    <mergeCell ref="G25:I25"/>
    <mergeCell ref="I16:J16"/>
    <mergeCell ref="I19:J19"/>
    <mergeCell ref="E21:F21"/>
    <mergeCell ref="G21:H21"/>
    <mergeCell ref="G28:I28"/>
    <mergeCell ref="G15:H15"/>
    <mergeCell ref="I15:J15"/>
    <mergeCell ref="E16:F16"/>
    <mergeCell ref="D12:G12"/>
    <mergeCell ref="D13:G13"/>
    <mergeCell ref="D3:J3"/>
  </mergeCells>
  <phoneticPr fontId="0" type="noConversion"/>
  <pageMargins left="0.25" right="0.25" top="0.75" bottom="0.75" header="0.3" footer="0.3"/>
  <pageSetup paperSize="9" scale="89" orientation="portrait" horizontalDpi="300" verticalDpi="300" r:id="rId2"/>
  <headerFooter alignWithMargins="0">
    <oddFooter>&amp;L&amp;9Zpracováno programem &amp;"Arial CE,Tučné"RTS Stavitel +,  © RTS, a.s.&amp;R&amp;9Stránka &amp;P z &amp;N</oddFooter>
  </headerFooter>
  <rowBreaks count="1" manualBreakCount="1">
    <brk id="36" max="9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A5" sqref="A5:IV5"/>
    </sheetView>
  </sheetViews>
  <sheetFormatPr defaultRowHeight="12.75" x14ac:dyDescent="0.2"/>
  <cols>
    <col min="1" max="1" width="4.28515625" style="6" customWidth="1"/>
    <col min="2" max="2" width="14.42578125" style="6" customWidth="1"/>
    <col min="3" max="3" width="38.28515625" style="10" customWidth="1"/>
    <col min="4" max="4" width="4.5703125" style="6" customWidth="1"/>
    <col min="5" max="5" width="10.5703125" style="6" customWidth="1"/>
    <col min="6" max="6" width="9.85546875" style="6" customWidth="1"/>
    <col min="7" max="7" width="12.7109375" style="6" customWidth="1"/>
    <col min="8" max="16384" width="9.140625" style="6"/>
  </cols>
  <sheetData>
    <row r="1" spans="1:7" ht="15.75" x14ac:dyDescent="0.2">
      <c r="A1" s="240" t="s">
        <v>6</v>
      </c>
      <c r="B1" s="240"/>
      <c r="C1" s="241"/>
      <c r="D1" s="240"/>
      <c r="E1" s="240"/>
      <c r="F1" s="240"/>
      <c r="G1" s="240"/>
    </row>
    <row r="2" spans="1:7" ht="24.95" customHeight="1" x14ac:dyDescent="0.2">
      <c r="A2" s="79" t="s">
        <v>41</v>
      </c>
      <c r="B2" s="78"/>
      <c r="C2" s="242"/>
      <c r="D2" s="242"/>
      <c r="E2" s="242"/>
      <c r="F2" s="242"/>
      <c r="G2" s="243"/>
    </row>
    <row r="3" spans="1:7" ht="24.95" hidden="1" customHeight="1" x14ac:dyDescent="0.2">
      <c r="A3" s="79" t="s">
        <v>7</v>
      </c>
      <c r="B3" s="78"/>
      <c r="C3" s="242"/>
      <c r="D3" s="242"/>
      <c r="E3" s="242"/>
      <c r="F3" s="242"/>
      <c r="G3" s="243"/>
    </row>
    <row r="4" spans="1:7" ht="24.95" hidden="1" customHeight="1" x14ac:dyDescent="0.2">
      <c r="A4" s="79" t="s">
        <v>8</v>
      </c>
      <c r="B4" s="78"/>
      <c r="C4" s="242"/>
      <c r="D4" s="242"/>
      <c r="E4" s="242"/>
      <c r="F4" s="242"/>
      <c r="G4" s="243"/>
    </row>
    <row r="5" spans="1:7" hidden="1" x14ac:dyDescent="0.2">
      <c r="B5" s="7"/>
      <c r="C5" s="8"/>
      <c r="D5" s="9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35"/>
  <sheetViews>
    <sheetView workbookViewId="0">
      <selection activeCell="G22" sqref="G22:G33"/>
    </sheetView>
  </sheetViews>
  <sheetFormatPr defaultRowHeight="12.75" outlineLevelRow="1" x14ac:dyDescent="0.2"/>
  <cols>
    <col min="1" max="1" width="4.28515625" customWidth="1"/>
    <col min="2" max="2" width="14.42578125" style="93" customWidth="1"/>
    <col min="3" max="3" width="38.28515625" style="93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8" max="13" width="0" hidden="1" customWidth="1"/>
    <col min="16" max="21" width="0" hidden="1" customWidth="1"/>
    <col min="29" max="39" width="0" hidden="1" customWidth="1"/>
  </cols>
  <sheetData>
    <row r="1" spans="1:60" ht="15.75" customHeight="1" x14ac:dyDescent="0.25">
      <c r="A1" s="244" t="s">
        <v>6</v>
      </c>
      <c r="B1" s="244"/>
      <c r="C1" s="244"/>
      <c r="D1" s="244"/>
      <c r="E1" s="244"/>
      <c r="F1" s="244"/>
      <c r="G1" s="244"/>
      <c r="AE1" t="s">
        <v>61</v>
      </c>
    </row>
    <row r="2" spans="1:60" ht="24.95" customHeight="1" x14ac:dyDescent="0.2">
      <c r="A2" s="146" t="s">
        <v>60</v>
      </c>
      <c r="B2" s="144"/>
      <c r="C2" s="245" t="s">
        <v>45</v>
      </c>
      <c r="D2" s="246"/>
      <c r="E2" s="246"/>
      <c r="F2" s="246"/>
      <c r="G2" s="247"/>
      <c r="AE2" t="s">
        <v>62</v>
      </c>
    </row>
    <row r="3" spans="1:60" ht="24.95" hidden="1" customHeight="1" x14ac:dyDescent="0.2">
      <c r="A3" s="147" t="s">
        <v>7</v>
      </c>
      <c r="B3" s="145"/>
      <c r="C3" s="248"/>
      <c r="D3" s="249"/>
      <c r="E3" s="249"/>
      <c r="F3" s="249"/>
      <c r="G3" s="250"/>
      <c r="AE3" t="s">
        <v>63</v>
      </c>
    </row>
    <row r="4" spans="1:60" ht="24.95" hidden="1" customHeight="1" x14ac:dyDescent="0.2">
      <c r="A4" s="147" t="s">
        <v>8</v>
      </c>
      <c r="B4" s="145"/>
      <c r="C4" s="248"/>
      <c r="D4" s="249"/>
      <c r="E4" s="249"/>
      <c r="F4" s="249"/>
      <c r="G4" s="250"/>
      <c r="AE4" t="s">
        <v>64</v>
      </c>
    </row>
    <row r="5" spans="1:60" hidden="1" x14ac:dyDescent="0.2">
      <c r="A5" s="148" t="s">
        <v>65</v>
      </c>
      <c r="B5" s="149"/>
      <c r="C5" s="150"/>
      <c r="D5" s="151"/>
      <c r="E5" s="151"/>
      <c r="F5" s="151"/>
      <c r="G5" s="152"/>
      <c r="AE5" t="s">
        <v>66</v>
      </c>
    </row>
    <row r="7" spans="1:60" ht="38.25" x14ac:dyDescent="0.2">
      <c r="A7" s="157" t="s">
        <v>67</v>
      </c>
      <c r="B7" s="158" t="s">
        <v>68</v>
      </c>
      <c r="C7" s="158" t="s">
        <v>69</v>
      </c>
      <c r="D7" s="157" t="s">
        <v>70</v>
      </c>
      <c r="E7" s="157" t="s">
        <v>71</v>
      </c>
      <c r="F7" s="153" t="s">
        <v>72</v>
      </c>
      <c r="G7" s="173" t="s">
        <v>28</v>
      </c>
      <c r="H7" s="174" t="s">
        <v>29</v>
      </c>
      <c r="I7" s="174" t="s">
        <v>73</v>
      </c>
      <c r="J7" s="174" t="s">
        <v>30</v>
      </c>
      <c r="K7" s="174" t="s">
        <v>74</v>
      </c>
      <c r="L7" s="174" t="s">
        <v>75</v>
      </c>
      <c r="M7" s="174" t="s">
        <v>76</v>
      </c>
      <c r="N7" s="174" t="s">
        <v>77</v>
      </c>
      <c r="O7" s="174" t="s">
        <v>78</v>
      </c>
      <c r="P7" s="174" t="s">
        <v>79</v>
      </c>
      <c r="Q7" s="174" t="s">
        <v>80</v>
      </c>
      <c r="R7" s="174" t="s">
        <v>81</v>
      </c>
      <c r="S7" s="174" t="s">
        <v>82</v>
      </c>
      <c r="T7" s="174" t="s">
        <v>83</v>
      </c>
      <c r="U7" s="160" t="s">
        <v>84</v>
      </c>
    </row>
    <row r="8" spans="1:60" x14ac:dyDescent="0.2">
      <c r="A8" s="175" t="s">
        <v>85</v>
      </c>
      <c r="B8" s="176" t="s">
        <v>50</v>
      </c>
      <c r="C8" s="177" t="s">
        <v>51</v>
      </c>
      <c r="D8" s="178"/>
      <c r="E8" s="179"/>
      <c r="F8" s="180"/>
      <c r="G8" s="180">
        <f>SUMIF(AE9:AE14,"&lt;&gt;NOR",G9:G14)</f>
        <v>0</v>
      </c>
      <c r="H8" s="180"/>
      <c r="I8" s="180">
        <f>SUM(I9:I14)</f>
        <v>11579.7</v>
      </c>
      <c r="J8" s="180"/>
      <c r="K8" s="180">
        <f>SUM(K9:K14)</f>
        <v>9346.7999999999993</v>
      </c>
      <c r="L8" s="180"/>
      <c r="M8" s="180">
        <f>SUM(M9:M14)</f>
        <v>0</v>
      </c>
      <c r="N8" s="159"/>
      <c r="O8" s="159">
        <f>SUM(O9:O14)</f>
        <v>6.0300000000000006E-2</v>
      </c>
      <c r="P8" s="159"/>
      <c r="Q8" s="159">
        <f>SUM(Q9:Q14)</f>
        <v>0</v>
      </c>
      <c r="R8" s="159"/>
      <c r="S8" s="159"/>
      <c r="T8" s="175"/>
      <c r="U8" s="159">
        <f>SUM(U9:U14)</f>
        <v>25.169999999999998</v>
      </c>
      <c r="AE8" t="s">
        <v>86</v>
      </c>
    </row>
    <row r="9" spans="1:60" outlineLevel="1" x14ac:dyDescent="0.2">
      <c r="A9" s="155">
        <v>1</v>
      </c>
      <c r="B9" s="161" t="s">
        <v>87</v>
      </c>
      <c r="C9" s="188" t="s">
        <v>88</v>
      </c>
      <c r="D9" s="163" t="s">
        <v>89</v>
      </c>
      <c r="E9" s="169">
        <v>15</v>
      </c>
      <c r="F9" s="171"/>
      <c r="G9" s="171"/>
      <c r="H9" s="171">
        <v>421.26</v>
      </c>
      <c r="I9" s="171">
        <f t="shared" ref="I9:I14" si="0">ROUND(E9*H9,2)</f>
        <v>6318.9</v>
      </c>
      <c r="J9" s="171">
        <v>223.74</v>
      </c>
      <c r="K9" s="171">
        <f t="shared" ref="K9:K14" si="1">ROUND(E9*J9,2)</f>
        <v>3356.1</v>
      </c>
      <c r="L9" s="171">
        <v>0</v>
      </c>
      <c r="M9" s="171">
        <f t="shared" ref="M9:M14" si="2">G9*(1+L9/100)</f>
        <v>0</v>
      </c>
      <c r="N9" s="164">
        <v>2.2100000000000002E-3</v>
      </c>
      <c r="O9" s="164">
        <f t="shared" ref="O9:O14" si="3">ROUND(E9*N9,5)</f>
        <v>3.3149999999999999E-2</v>
      </c>
      <c r="P9" s="164">
        <v>0</v>
      </c>
      <c r="Q9" s="164">
        <f t="shared" ref="Q9:Q14" si="4">ROUND(E9*P9,5)</f>
        <v>0</v>
      </c>
      <c r="R9" s="164"/>
      <c r="S9" s="164"/>
      <c r="T9" s="165">
        <v>0.56179999999999997</v>
      </c>
      <c r="U9" s="164">
        <f t="shared" ref="U9:U14" si="5">ROUND(E9*T9,2)</f>
        <v>8.43</v>
      </c>
      <c r="V9" s="154"/>
      <c r="W9" s="154"/>
      <c r="X9" s="154"/>
      <c r="Y9" s="154"/>
      <c r="Z9" s="154"/>
      <c r="AA9" s="154"/>
      <c r="AB9" s="154"/>
      <c r="AC9" s="154"/>
      <c r="AD9" s="154"/>
      <c r="AE9" s="154" t="s">
        <v>90</v>
      </c>
      <c r="AF9" s="154"/>
      <c r="AG9" s="154"/>
      <c r="AH9" s="154"/>
      <c r="AI9" s="154"/>
      <c r="AJ9" s="154"/>
      <c r="AK9" s="154"/>
      <c r="AL9" s="154"/>
      <c r="AM9" s="154"/>
      <c r="AN9" s="154"/>
      <c r="AO9" s="154"/>
      <c r="AP9" s="154"/>
      <c r="AQ9" s="154"/>
      <c r="AR9" s="154"/>
      <c r="AS9" s="154"/>
      <c r="AT9" s="154"/>
      <c r="AU9" s="154"/>
      <c r="AV9" s="154"/>
      <c r="AW9" s="154"/>
      <c r="AX9" s="154"/>
      <c r="AY9" s="154"/>
      <c r="AZ9" s="154"/>
      <c r="BA9" s="154"/>
      <c r="BB9" s="154"/>
      <c r="BC9" s="154"/>
      <c r="BD9" s="154"/>
      <c r="BE9" s="154"/>
      <c r="BF9" s="154"/>
      <c r="BG9" s="154"/>
      <c r="BH9" s="154"/>
    </row>
    <row r="10" spans="1:60" outlineLevel="1" x14ac:dyDescent="0.2">
      <c r="A10" s="155">
        <v>2</v>
      </c>
      <c r="B10" s="161" t="s">
        <v>91</v>
      </c>
      <c r="C10" s="188" t="s">
        <v>92</v>
      </c>
      <c r="D10" s="163" t="s">
        <v>89</v>
      </c>
      <c r="E10" s="169">
        <v>15</v>
      </c>
      <c r="F10" s="171"/>
      <c r="G10" s="171"/>
      <c r="H10" s="171">
        <v>269.39</v>
      </c>
      <c r="I10" s="171">
        <f t="shared" si="0"/>
        <v>4040.85</v>
      </c>
      <c r="J10" s="171">
        <v>189.61</v>
      </c>
      <c r="K10" s="171">
        <f t="shared" si="1"/>
        <v>2844.15</v>
      </c>
      <c r="L10" s="171">
        <v>0</v>
      </c>
      <c r="M10" s="171">
        <f t="shared" si="2"/>
        <v>0</v>
      </c>
      <c r="N10" s="164">
        <v>1.5100000000000001E-3</v>
      </c>
      <c r="O10" s="164">
        <f t="shared" si="3"/>
        <v>2.265E-2</v>
      </c>
      <c r="P10" s="164">
        <v>0</v>
      </c>
      <c r="Q10" s="164">
        <f t="shared" si="4"/>
        <v>0</v>
      </c>
      <c r="R10" s="164"/>
      <c r="S10" s="164"/>
      <c r="T10" s="165">
        <v>0.47670000000000001</v>
      </c>
      <c r="U10" s="164">
        <f t="shared" si="5"/>
        <v>7.15</v>
      </c>
      <c r="V10" s="154"/>
      <c r="W10" s="154"/>
      <c r="X10" s="154"/>
      <c r="Y10" s="154"/>
      <c r="Z10" s="154"/>
      <c r="AA10" s="154"/>
      <c r="AB10" s="154"/>
      <c r="AC10" s="154"/>
      <c r="AD10" s="154"/>
      <c r="AE10" s="154" t="s">
        <v>90</v>
      </c>
      <c r="AF10" s="154"/>
      <c r="AG10" s="154"/>
      <c r="AH10" s="154"/>
      <c r="AI10" s="154"/>
      <c r="AJ10" s="154"/>
      <c r="AK10" s="154"/>
      <c r="AL10" s="154"/>
      <c r="AM10" s="154"/>
      <c r="AN10" s="154"/>
      <c r="AO10" s="154"/>
      <c r="AP10" s="154"/>
      <c r="AQ10" s="154"/>
      <c r="AR10" s="154"/>
      <c r="AS10" s="154"/>
      <c r="AT10" s="154"/>
      <c r="AU10" s="154"/>
      <c r="AV10" s="154"/>
      <c r="AW10" s="154"/>
      <c r="AX10" s="154"/>
      <c r="AY10" s="154"/>
      <c r="AZ10" s="154"/>
      <c r="BA10" s="154"/>
      <c r="BB10" s="154"/>
      <c r="BC10" s="154"/>
      <c r="BD10" s="154"/>
      <c r="BE10" s="154"/>
      <c r="BF10" s="154"/>
      <c r="BG10" s="154"/>
      <c r="BH10" s="154"/>
    </row>
    <row r="11" spans="1:60" outlineLevel="1" x14ac:dyDescent="0.2">
      <c r="A11" s="155">
        <v>3</v>
      </c>
      <c r="B11" s="161" t="s">
        <v>93</v>
      </c>
      <c r="C11" s="188" t="s">
        <v>94</v>
      </c>
      <c r="D11" s="163" t="s">
        <v>89</v>
      </c>
      <c r="E11" s="169">
        <v>15</v>
      </c>
      <c r="F11" s="171"/>
      <c r="G11" s="171"/>
      <c r="H11" s="171">
        <v>0</v>
      </c>
      <c r="I11" s="171">
        <f t="shared" si="0"/>
        <v>0</v>
      </c>
      <c r="J11" s="171">
        <v>37.4</v>
      </c>
      <c r="K11" s="171">
        <f t="shared" si="1"/>
        <v>561</v>
      </c>
      <c r="L11" s="171">
        <v>0</v>
      </c>
      <c r="M11" s="171">
        <f t="shared" si="2"/>
        <v>0</v>
      </c>
      <c r="N11" s="164">
        <v>0</v>
      </c>
      <c r="O11" s="164">
        <f t="shared" si="3"/>
        <v>0</v>
      </c>
      <c r="P11" s="164">
        <v>0</v>
      </c>
      <c r="Q11" s="164">
        <f t="shared" si="4"/>
        <v>0</v>
      </c>
      <c r="R11" s="164"/>
      <c r="S11" s="164"/>
      <c r="T11" s="165">
        <v>0.114</v>
      </c>
      <c r="U11" s="164">
        <f t="shared" si="5"/>
        <v>1.71</v>
      </c>
      <c r="V11" s="154"/>
      <c r="W11" s="154"/>
      <c r="X11" s="154"/>
      <c r="Y11" s="154"/>
      <c r="Z11" s="154"/>
      <c r="AA11" s="154"/>
      <c r="AB11" s="154"/>
      <c r="AC11" s="154"/>
      <c r="AD11" s="154"/>
      <c r="AE11" s="154" t="s">
        <v>90</v>
      </c>
      <c r="AF11" s="154"/>
      <c r="AG11" s="154"/>
      <c r="AH11" s="154"/>
      <c r="AI11" s="154"/>
      <c r="AJ11" s="154"/>
      <c r="AK11" s="154"/>
      <c r="AL11" s="154"/>
      <c r="AM11" s="154"/>
      <c r="AN11" s="154"/>
      <c r="AO11" s="154"/>
      <c r="AP11" s="154"/>
      <c r="AQ11" s="154"/>
      <c r="AR11" s="154"/>
      <c r="AS11" s="154"/>
      <c r="AT11" s="154"/>
      <c r="AU11" s="154"/>
      <c r="AV11" s="154"/>
      <c r="AW11" s="154"/>
      <c r="AX11" s="154"/>
      <c r="AY11" s="154"/>
      <c r="AZ11" s="154"/>
      <c r="BA11" s="154"/>
      <c r="BB11" s="154"/>
      <c r="BC11" s="154"/>
      <c r="BD11" s="154"/>
      <c r="BE11" s="154"/>
      <c r="BF11" s="154"/>
      <c r="BG11" s="154"/>
      <c r="BH11" s="154"/>
    </row>
    <row r="12" spans="1:60" outlineLevel="1" x14ac:dyDescent="0.2">
      <c r="A12" s="155">
        <v>4</v>
      </c>
      <c r="B12" s="161" t="s">
        <v>95</v>
      </c>
      <c r="C12" s="188" t="s">
        <v>96</v>
      </c>
      <c r="D12" s="163" t="s">
        <v>89</v>
      </c>
      <c r="E12" s="169">
        <v>15</v>
      </c>
      <c r="F12" s="171"/>
      <c r="G12" s="171"/>
      <c r="H12" s="171">
        <v>0</v>
      </c>
      <c r="I12" s="171">
        <f t="shared" si="0"/>
        <v>0</v>
      </c>
      <c r="J12" s="171">
        <v>50.9</v>
      </c>
      <c r="K12" s="171">
        <f t="shared" si="1"/>
        <v>763.5</v>
      </c>
      <c r="L12" s="171">
        <v>0</v>
      </c>
      <c r="M12" s="171">
        <f t="shared" si="2"/>
        <v>0</v>
      </c>
      <c r="N12" s="164">
        <v>0</v>
      </c>
      <c r="O12" s="164">
        <f t="shared" si="3"/>
        <v>0</v>
      </c>
      <c r="P12" s="164">
        <v>0</v>
      </c>
      <c r="Q12" s="164">
        <f t="shared" si="4"/>
        <v>0</v>
      </c>
      <c r="R12" s="164"/>
      <c r="S12" s="164"/>
      <c r="T12" s="165">
        <v>0.155</v>
      </c>
      <c r="U12" s="164">
        <f t="shared" si="5"/>
        <v>2.33</v>
      </c>
      <c r="V12" s="154"/>
      <c r="W12" s="154"/>
      <c r="X12" s="154"/>
      <c r="Y12" s="154"/>
      <c r="Z12" s="154"/>
      <c r="AA12" s="154"/>
      <c r="AB12" s="154"/>
      <c r="AC12" s="154"/>
      <c r="AD12" s="154"/>
      <c r="AE12" s="154" t="s">
        <v>90</v>
      </c>
      <c r="AF12" s="154"/>
      <c r="AG12" s="154"/>
      <c r="AH12" s="154"/>
      <c r="AI12" s="154"/>
      <c r="AJ12" s="154"/>
      <c r="AK12" s="154"/>
      <c r="AL12" s="154"/>
      <c r="AM12" s="154"/>
      <c r="AN12" s="154"/>
      <c r="AO12" s="154"/>
      <c r="AP12" s="154"/>
      <c r="AQ12" s="154"/>
      <c r="AR12" s="154"/>
      <c r="AS12" s="154"/>
      <c r="AT12" s="154"/>
      <c r="AU12" s="154"/>
      <c r="AV12" s="154"/>
      <c r="AW12" s="154"/>
      <c r="AX12" s="154"/>
      <c r="AY12" s="154"/>
      <c r="AZ12" s="154"/>
      <c r="BA12" s="154"/>
      <c r="BB12" s="154"/>
      <c r="BC12" s="154"/>
      <c r="BD12" s="154"/>
      <c r="BE12" s="154"/>
      <c r="BF12" s="154"/>
      <c r="BG12" s="154"/>
      <c r="BH12" s="154"/>
    </row>
    <row r="13" spans="1:60" ht="22.5" outlineLevel="1" x14ac:dyDescent="0.2">
      <c r="A13" s="155">
        <v>5</v>
      </c>
      <c r="B13" s="161" t="s">
        <v>97</v>
      </c>
      <c r="C13" s="188" t="s">
        <v>98</v>
      </c>
      <c r="D13" s="163" t="s">
        <v>89</v>
      </c>
      <c r="E13" s="169">
        <v>15</v>
      </c>
      <c r="F13" s="171"/>
      <c r="G13" s="171"/>
      <c r="H13" s="171">
        <v>36.979999999999997</v>
      </c>
      <c r="I13" s="171">
        <f t="shared" si="0"/>
        <v>554.70000000000005</v>
      </c>
      <c r="J13" s="171">
        <v>55.82</v>
      </c>
      <c r="K13" s="171">
        <f t="shared" si="1"/>
        <v>837.3</v>
      </c>
      <c r="L13" s="171">
        <v>0</v>
      </c>
      <c r="M13" s="171">
        <f t="shared" si="2"/>
        <v>0</v>
      </c>
      <c r="N13" s="164">
        <v>1.2E-4</v>
      </c>
      <c r="O13" s="164">
        <f t="shared" si="3"/>
        <v>1.8E-3</v>
      </c>
      <c r="P13" s="164">
        <v>0</v>
      </c>
      <c r="Q13" s="164">
        <f t="shared" si="4"/>
        <v>0</v>
      </c>
      <c r="R13" s="164"/>
      <c r="S13" s="164"/>
      <c r="T13" s="165">
        <v>0.17</v>
      </c>
      <c r="U13" s="164">
        <f t="shared" si="5"/>
        <v>2.5499999999999998</v>
      </c>
      <c r="V13" s="154"/>
      <c r="W13" s="154"/>
      <c r="X13" s="154"/>
      <c r="Y13" s="154"/>
      <c r="Z13" s="154"/>
      <c r="AA13" s="154"/>
      <c r="AB13" s="154"/>
      <c r="AC13" s="154"/>
      <c r="AD13" s="154"/>
      <c r="AE13" s="154" t="s">
        <v>90</v>
      </c>
      <c r="AF13" s="154"/>
      <c r="AG13" s="154"/>
      <c r="AH13" s="154"/>
      <c r="AI13" s="154"/>
      <c r="AJ13" s="154"/>
      <c r="AK13" s="154"/>
      <c r="AL13" s="154"/>
      <c r="AM13" s="154"/>
      <c r="AN13" s="154"/>
      <c r="AO13" s="154"/>
      <c r="AP13" s="154"/>
      <c r="AQ13" s="154"/>
      <c r="AR13" s="154"/>
      <c r="AS13" s="154"/>
      <c r="AT13" s="154"/>
      <c r="AU13" s="154"/>
      <c r="AV13" s="154"/>
      <c r="AW13" s="154"/>
      <c r="AX13" s="154"/>
      <c r="AY13" s="154"/>
      <c r="AZ13" s="154"/>
      <c r="BA13" s="154"/>
      <c r="BB13" s="154"/>
      <c r="BC13" s="154"/>
      <c r="BD13" s="154"/>
      <c r="BE13" s="154"/>
      <c r="BF13" s="154"/>
      <c r="BG13" s="154"/>
      <c r="BH13" s="154"/>
    </row>
    <row r="14" spans="1:60" ht="22.5" outlineLevel="1" x14ac:dyDescent="0.2">
      <c r="A14" s="155">
        <v>6</v>
      </c>
      <c r="B14" s="161" t="s">
        <v>99</v>
      </c>
      <c r="C14" s="188" t="s">
        <v>100</v>
      </c>
      <c r="D14" s="163" t="s">
        <v>89</v>
      </c>
      <c r="E14" s="169">
        <v>15</v>
      </c>
      <c r="F14" s="171"/>
      <c r="G14" s="171"/>
      <c r="H14" s="171">
        <v>44.35</v>
      </c>
      <c r="I14" s="171">
        <f t="shared" si="0"/>
        <v>665.25</v>
      </c>
      <c r="J14" s="171">
        <v>65.650000000000006</v>
      </c>
      <c r="K14" s="171">
        <f t="shared" si="1"/>
        <v>984.75</v>
      </c>
      <c r="L14" s="171">
        <v>0</v>
      </c>
      <c r="M14" s="171">
        <f t="shared" si="2"/>
        <v>0</v>
      </c>
      <c r="N14" s="164">
        <v>1.8000000000000001E-4</v>
      </c>
      <c r="O14" s="164">
        <f t="shared" si="3"/>
        <v>2.7000000000000001E-3</v>
      </c>
      <c r="P14" s="164">
        <v>0</v>
      </c>
      <c r="Q14" s="164">
        <f t="shared" si="4"/>
        <v>0</v>
      </c>
      <c r="R14" s="164"/>
      <c r="S14" s="164"/>
      <c r="T14" s="165">
        <v>0.2</v>
      </c>
      <c r="U14" s="164">
        <f t="shared" si="5"/>
        <v>3</v>
      </c>
      <c r="V14" s="154"/>
      <c r="W14" s="154"/>
      <c r="X14" s="154"/>
      <c r="Y14" s="154"/>
      <c r="Z14" s="154"/>
      <c r="AA14" s="154"/>
      <c r="AB14" s="154"/>
      <c r="AC14" s="154"/>
      <c r="AD14" s="154"/>
      <c r="AE14" s="154" t="s">
        <v>90</v>
      </c>
      <c r="AF14" s="154"/>
      <c r="AG14" s="154"/>
      <c r="AH14" s="154"/>
      <c r="AI14" s="154"/>
      <c r="AJ14" s="154"/>
      <c r="AK14" s="154"/>
      <c r="AL14" s="154"/>
      <c r="AM14" s="154"/>
      <c r="AN14" s="154"/>
      <c r="AO14" s="154"/>
      <c r="AP14" s="154"/>
      <c r="AQ14" s="154"/>
      <c r="AR14" s="154"/>
      <c r="AS14" s="154"/>
      <c r="AT14" s="154"/>
      <c r="AU14" s="154"/>
      <c r="AV14" s="154"/>
      <c r="AW14" s="154"/>
      <c r="AX14" s="154"/>
      <c r="AY14" s="154"/>
      <c r="AZ14" s="154"/>
      <c r="BA14" s="154"/>
      <c r="BB14" s="154"/>
      <c r="BC14" s="154"/>
      <c r="BD14" s="154"/>
      <c r="BE14" s="154"/>
      <c r="BF14" s="154"/>
      <c r="BG14" s="154"/>
      <c r="BH14" s="154"/>
    </row>
    <row r="15" spans="1:60" x14ac:dyDescent="0.2">
      <c r="A15" s="156" t="s">
        <v>85</v>
      </c>
      <c r="B15" s="162" t="s">
        <v>52</v>
      </c>
      <c r="C15" s="189" t="s">
        <v>53</v>
      </c>
      <c r="D15" s="166"/>
      <c r="E15" s="170"/>
      <c r="F15" s="172"/>
      <c r="G15" s="172">
        <f>SUMIF(AE16:AE17,"&lt;&gt;NOR",G16:G17)</f>
        <v>0</v>
      </c>
      <c r="H15" s="172"/>
      <c r="I15" s="172">
        <f>SUM(I16:I17)</f>
        <v>56876.639999999999</v>
      </c>
      <c r="J15" s="172"/>
      <c r="K15" s="172">
        <f>SUM(K16:K17)</f>
        <v>8003.36</v>
      </c>
      <c r="L15" s="172"/>
      <c r="M15" s="172">
        <f>SUM(M16:M17)</f>
        <v>0</v>
      </c>
      <c r="N15" s="167"/>
      <c r="O15" s="167">
        <f>SUM(O16:O17)</f>
        <v>1.383E-2</v>
      </c>
      <c r="P15" s="167"/>
      <c r="Q15" s="167">
        <f>SUM(Q16:Q17)</f>
        <v>0</v>
      </c>
      <c r="R15" s="167"/>
      <c r="S15" s="167"/>
      <c r="T15" s="168"/>
      <c r="U15" s="167">
        <f>SUM(U16:U17)</f>
        <v>19.27</v>
      </c>
      <c r="AE15" t="s">
        <v>86</v>
      </c>
    </row>
    <row r="16" spans="1:60" outlineLevel="1" x14ac:dyDescent="0.2">
      <c r="A16" s="155">
        <v>7</v>
      </c>
      <c r="B16" s="161" t="s">
        <v>101</v>
      </c>
      <c r="C16" s="188" t="s">
        <v>102</v>
      </c>
      <c r="D16" s="163" t="s">
        <v>103</v>
      </c>
      <c r="E16" s="169">
        <v>1</v>
      </c>
      <c r="F16" s="171"/>
      <c r="G16" s="171"/>
      <c r="H16" s="171">
        <v>926.64</v>
      </c>
      <c r="I16" s="171">
        <f>ROUND(E16*H16,2)</f>
        <v>926.64</v>
      </c>
      <c r="J16" s="171">
        <v>8003.36</v>
      </c>
      <c r="K16" s="171">
        <f>ROUND(E16*J16,2)</f>
        <v>8003.36</v>
      </c>
      <c r="L16" s="171">
        <v>0</v>
      </c>
      <c r="M16" s="171">
        <f>G16*(1+L16/100)</f>
        <v>0</v>
      </c>
      <c r="N16" s="164">
        <v>1.383E-2</v>
      </c>
      <c r="O16" s="164">
        <f>ROUND(E16*N16,5)</f>
        <v>1.383E-2</v>
      </c>
      <c r="P16" s="164">
        <v>0</v>
      </c>
      <c r="Q16" s="164">
        <f>ROUND(E16*P16,5)</f>
        <v>0</v>
      </c>
      <c r="R16" s="164"/>
      <c r="S16" s="164"/>
      <c r="T16" s="165">
        <v>19.273</v>
      </c>
      <c r="U16" s="164">
        <f>ROUND(E16*T16,2)</f>
        <v>19.27</v>
      </c>
      <c r="V16" s="154"/>
      <c r="W16" s="154"/>
      <c r="X16" s="154"/>
      <c r="Y16" s="154"/>
      <c r="Z16" s="154"/>
      <c r="AA16" s="154"/>
      <c r="AB16" s="154"/>
      <c r="AC16" s="154"/>
      <c r="AD16" s="154"/>
      <c r="AE16" s="154" t="s">
        <v>90</v>
      </c>
      <c r="AF16" s="154"/>
      <c r="AG16" s="154"/>
      <c r="AH16" s="154"/>
      <c r="AI16" s="154"/>
      <c r="AJ16" s="154"/>
      <c r="AK16" s="154"/>
      <c r="AL16" s="154"/>
      <c r="AM16" s="154"/>
      <c r="AN16" s="154"/>
      <c r="AO16" s="154"/>
      <c r="AP16" s="154"/>
      <c r="AQ16" s="154"/>
      <c r="AR16" s="154"/>
      <c r="AS16" s="154"/>
      <c r="AT16" s="154"/>
      <c r="AU16" s="154"/>
      <c r="AV16" s="154"/>
      <c r="AW16" s="154"/>
      <c r="AX16" s="154"/>
      <c r="AY16" s="154"/>
      <c r="AZ16" s="154"/>
      <c r="BA16" s="154"/>
      <c r="BB16" s="154"/>
      <c r="BC16" s="154"/>
      <c r="BD16" s="154"/>
      <c r="BE16" s="154"/>
      <c r="BF16" s="154"/>
      <c r="BG16" s="154"/>
      <c r="BH16" s="154"/>
    </row>
    <row r="17" spans="1:60" outlineLevel="1" x14ac:dyDescent="0.2">
      <c r="A17" s="155">
        <v>8</v>
      </c>
      <c r="B17" s="161" t="s">
        <v>104</v>
      </c>
      <c r="C17" s="188" t="s">
        <v>105</v>
      </c>
      <c r="D17" s="163" t="s">
        <v>106</v>
      </c>
      <c r="E17" s="169">
        <v>1</v>
      </c>
      <c r="F17" s="171"/>
      <c r="G17" s="171"/>
      <c r="H17" s="171">
        <v>55950</v>
      </c>
      <c r="I17" s="171">
        <f>ROUND(E17*H17,2)</f>
        <v>55950</v>
      </c>
      <c r="J17" s="171">
        <v>0</v>
      </c>
      <c r="K17" s="171">
        <f>ROUND(E17*J17,2)</f>
        <v>0</v>
      </c>
      <c r="L17" s="171">
        <v>0</v>
      </c>
      <c r="M17" s="171">
        <f>G17*(1+L17/100)</f>
        <v>0</v>
      </c>
      <c r="N17" s="164">
        <v>0</v>
      </c>
      <c r="O17" s="164">
        <f>ROUND(E17*N17,5)</f>
        <v>0</v>
      </c>
      <c r="P17" s="164">
        <v>0</v>
      </c>
      <c r="Q17" s="164">
        <f>ROUND(E17*P17,5)</f>
        <v>0</v>
      </c>
      <c r="R17" s="164"/>
      <c r="S17" s="164"/>
      <c r="T17" s="165">
        <v>0</v>
      </c>
      <c r="U17" s="164">
        <f>ROUND(E17*T17,2)</f>
        <v>0</v>
      </c>
      <c r="V17" s="154"/>
      <c r="W17" s="154"/>
      <c r="X17" s="154"/>
      <c r="Y17" s="154"/>
      <c r="Z17" s="154"/>
      <c r="AA17" s="154"/>
      <c r="AB17" s="154"/>
      <c r="AC17" s="154"/>
      <c r="AD17" s="154"/>
      <c r="AE17" s="154" t="s">
        <v>107</v>
      </c>
      <c r="AF17" s="154"/>
      <c r="AG17" s="154"/>
      <c r="AH17" s="154"/>
      <c r="AI17" s="154"/>
      <c r="AJ17" s="154"/>
      <c r="AK17" s="154"/>
      <c r="AL17" s="154"/>
      <c r="AM17" s="154"/>
      <c r="AN17" s="154"/>
      <c r="AO17" s="154"/>
      <c r="AP17" s="154"/>
      <c r="AQ17" s="154"/>
      <c r="AR17" s="154"/>
      <c r="AS17" s="154"/>
      <c r="AT17" s="154"/>
      <c r="AU17" s="154"/>
      <c r="AV17" s="154"/>
      <c r="AW17" s="154"/>
      <c r="AX17" s="154"/>
      <c r="AY17" s="154"/>
      <c r="AZ17" s="154"/>
      <c r="BA17" s="154"/>
      <c r="BB17" s="154"/>
      <c r="BC17" s="154"/>
      <c r="BD17" s="154"/>
      <c r="BE17" s="154"/>
      <c r="BF17" s="154"/>
      <c r="BG17" s="154"/>
      <c r="BH17" s="154"/>
    </row>
    <row r="18" spans="1:60" x14ac:dyDescent="0.2">
      <c r="A18" s="156" t="s">
        <v>85</v>
      </c>
      <c r="B18" s="162" t="s">
        <v>54</v>
      </c>
      <c r="C18" s="189" t="s">
        <v>55</v>
      </c>
      <c r="D18" s="166"/>
      <c r="E18" s="170"/>
      <c r="F18" s="172"/>
      <c r="G18" s="172">
        <f>SUMIF(AE19:AE20,"&lt;&gt;NOR",G19:G20)</f>
        <v>0</v>
      </c>
      <c r="H18" s="172"/>
      <c r="I18" s="172">
        <f>SUM(I19:I20)</f>
        <v>2155.0499999999997</v>
      </c>
      <c r="J18" s="172"/>
      <c r="K18" s="172">
        <f>SUM(K19:K20)</f>
        <v>2029.95</v>
      </c>
      <c r="L18" s="172"/>
      <c r="M18" s="172">
        <f>SUM(M19:M20)</f>
        <v>0</v>
      </c>
      <c r="N18" s="167"/>
      <c r="O18" s="167">
        <f>SUM(O19:O20)</f>
        <v>1.8620000000000001E-2</v>
      </c>
      <c r="P18" s="167"/>
      <c r="Q18" s="167">
        <f>SUM(Q19:Q20)</f>
        <v>0</v>
      </c>
      <c r="R18" s="167"/>
      <c r="S18" s="167"/>
      <c r="T18" s="168"/>
      <c r="U18" s="167">
        <f>SUM(U19:U20)</f>
        <v>2.52</v>
      </c>
      <c r="AE18" t="s">
        <v>86</v>
      </c>
    </row>
    <row r="19" spans="1:60" outlineLevel="1" x14ac:dyDescent="0.2">
      <c r="A19" s="155">
        <v>9</v>
      </c>
      <c r="B19" s="161" t="s">
        <v>108</v>
      </c>
      <c r="C19" s="188" t="s">
        <v>109</v>
      </c>
      <c r="D19" s="163" t="s">
        <v>103</v>
      </c>
      <c r="E19" s="169">
        <v>1</v>
      </c>
      <c r="F19" s="171"/>
      <c r="G19" s="171"/>
      <c r="H19" s="171">
        <v>2032.57</v>
      </c>
      <c r="I19" s="171">
        <f>ROUND(E19*H19,2)</f>
        <v>2032.57</v>
      </c>
      <c r="J19" s="171">
        <v>1467.43</v>
      </c>
      <c r="K19" s="171">
        <f>ROUND(E19*J19,2)</f>
        <v>1467.43</v>
      </c>
      <c r="L19" s="171">
        <v>0</v>
      </c>
      <c r="M19" s="171">
        <f>G19*(1+L19/100)</f>
        <v>0</v>
      </c>
      <c r="N19" s="164">
        <v>1.3860000000000001E-2</v>
      </c>
      <c r="O19" s="164">
        <f>ROUND(E19*N19,5)</f>
        <v>1.3860000000000001E-2</v>
      </c>
      <c r="P19" s="164">
        <v>0</v>
      </c>
      <c r="Q19" s="164">
        <f>ROUND(E19*P19,5)</f>
        <v>0</v>
      </c>
      <c r="R19" s="164"/>
      <c r="S19" s="164"/>
      <c r="T19" s="165">
        <v>0.81</v>
      </c>
      <c r="U19" s="164">
        <f>ROUND(E19*T19,2)</f>
        <v>0.81</v>
      </c>
      <c r="V19" s="154"/>
      <c r="W19" s="154"/>
      <c r="X19" s="154"/>
      <c r="Y19" s="154"/>
      <c r="Z19" s="154"/>
      <c r="AA19" s="154"/>
      <c r="AB19" s="154"/>
      <c r="AC19" s="154"/>
      <c r="AD19" s="154"/>
      <c r="AE19" s="154" t="s">
        <v>90</v>
      </c>
      <c r="AF19" s="154"/>
      <c r="AG19" s="154"/>
      <c r="AH19" s="154"/>
      <c r="AI19" s="154"/>
      <c r="AJ19" s="154"/>
      <c r="AK19" s="154"/>
      <c r="AL19" s="154"/>
      <c r="AM19" s="154"/>
      <c r="AN19" s="154"/>
      <c r="AO19" s="154"/>
      <c r="AP19" s="154"/>
      <c r="AQ19" s="154"/>
      <c r="AR19" s="154"/>
      <c r="AS19" s="154"/>
      <c r="AT19" s="154"/>
      <c r="AU19" s="154"/>
      <c r="AV19" s="154"/>
      <c r="AW19" s="154"/>
      <c r="AX19" s="154"/>
      <c r="AY19" s="154"/>
      <c r="AZ19" s="154"/>
      <c r="BA19" s="154"/>
      <c r="BB19" s="154"/>
      <c r="BC19" s="154"/>
      <c r="BD19" s="154"/>
      <c r="BE19" s="154"/>
      <c r="BF19" s="154"/>
      <c r="BG19" s="154"/>
      <c r="BH19" s="154"/>
    </row>
    <row r="20" spans="1:60" outlineLevel="1" x14ac:dyDescent="0.2">
      <c r="A20" s="155">
        <v>10</v>
      </c>
      <c r="B20" s="161" t="s">
        <v>110</v>
      </c>
      <c r="C20" s="188" t="s">
        <v>111</v>
      </c>
      <c r="D20" s="163" t="s">
        <v>103</v>
      </c>
      <c r="E20" s="169">
        <v>1</v>
      </c>
      <c r="F20" s="171"/>
      <c r="G20" s="171"/>
      <c r="H20" s="171">
        <v>122.48</v>
      </c>
      <c r="I20" s="171">
        <f>ROUND(E20*H20,2)</f>
        <v>122.48</v>
      </c>
      <c r="J20" s="171">
        <v>562.52</v>
      </c>
      <c r="K20" s="171">
        <f>ROUND(E20*J20,2)</f>
        <v>562.52</v>
      </c>
      <c r="L20" s="171">
        <v>0</v>
      </c>
      <c r="M20" s="171">
        <f>G20*(1+L20/100)</f>
        <v>0</v>
      </c>
      <c r="N20" s="164">
        <v>4.7600000000000003E-3</v>
      </c>
      <c r="O20" s="164">
        <f>ROUND(E20*N20,5)</f>
        <v>4.7600000000000003E-3</v>
      </c>
      <c r="P20" s="164">
        <v>0</v>
      </c>
      <c r="Q20" s="164">
        <f>ROUND(E20*P20,5)</f>
        <v>0</v>
      </c>
      <c r="R20" s="164"/>
      <c r="S20" s="164"/>
      <c r="T20" s="165">
        <v>1.7050000000000001</v>
      </c>
      <c r="U20" s="164">
        <f>ROUND(E20*T20,2)</f>
        <v>1.71</v>
      </c>
      <c r="V20" s="154"/>
      <c r="W20" s="154"/>
      <c r="X20" s="154"/>
      <c r="Y20" s="154"/>
      <c r="Z20" s="154"/>
      <c r="AA20" s="154"/>
      <c r="AB20" s="154"/>
      <c r="AC20" s="154"/>
      <c r="AD20" s="154"/>
      <c r="AE20" s="154" t="s">
        <v>90</v>
      </c>
      <c r="AF20" s="154"/>
      <c r="AG20" s="154"/>
      <c r="AH20" s="154"/>
      <c r="AI20" s="154"/>
      <c r="AJ20" s="154"/>
      <c r="AK20" s="154"/>
      <c r="AL20" s="154"/>
      <c r="AM20" s="154"/>
      <c r="AN20" s="154"/>
      <c r="AO20" s="154"/>
      <c r="AP20" s="154"/>
      <c r="AQ20" s="154"/>
      <c r="AR20" s="154"/>
      <c r="AS20" s="154"/>
      <c r="AT20" s="154"/>
      <c r="AU20" s="154"/>
      <c r="AV20" s="154"/>
      <c r="AW20" s="154"/>
      <c r="AX20" s="154"/>
      <c r="AY20" s="154"/>
      <c r="AZ20" s="154"/>
      <c r="BA20" s="154"/>
      <c r="BB20" s="154"/>
      <c r="BC20" s="154"/>
      <c r="BD20" s="154"/>
      <c r="BE20" s="154"/>
      <c r="BF20" s="154"/>
      <c r="BG20" s="154"/>
      <c r="BH20" s="154"/>
    </row>
    <row r="21" spans="1:60" x14ac:dyDescent="0.2">
      <c r="A21" s="156" t="s">
        <v>85</v>
      </c>
      <c r="B21" s="162" t="s">
        <v>56</v>
      </c>
      <c r="C21" s="189" t="s">
        <v>57</v>
      </c>
      <c r="D21" s="166"/>
      <c r="E21" s="170"/>
      <c r="F21" s="172"/>
      <c r="G21" s="172">
        <f>SUMIF(AE22:AE33,"&lt;&gt;NOR",G22:G33)</f>
        <v>0</v>
      </c>
      <c r="H21" s="172"/>
      <c r="I21" s="172">
        <f>SUM(I22:I33)</f>
        <v>11409.130000000001</v>
      </c>
      <c r="J21" s="172"/>
      <c r="K21" s="172">
        <f>SUM(K22:K33)</f>
        <v>2538.4699999999998</v>
      </c>
      <c r="L21" s="172"/>
      <c r="M21" s="172">
        <f>SUM(M22:M33)</f>
        <v>0</v>
      </c>
      <c r="N21" s="167"/>
      <c r="O21" s="167">
        <f>SUM(O22:O33)</f>
        <v>1.3389999999999999E-2</v>
      </c>
      <c r="P21" s="167"/>
      <c r="Q21" s="167">
        <f>SUM(Q22:Q33)</f>
        <v>0</v>
      </c>
      <c r="R21" s="167"/>
      <c r="S21" s="167"/>
      <c r="T21" s="168"/>
      <c r="U21" s="167">
        <f>SUM(U22:U33)</f>
        <v>6.8400000000000007</v>
      </c>
      <c r="AE21" t="s">
        <v>86</v>
      </c>
    </row>
    <row r="22" spans="1:60" outlineLevel="1" x14ac:dyDescent="0.2">
      <c r="A22" s="155">
        <v>11</v>
      </c>
      <c r="B22" s="161" t="s">
        <v>112</v>
      </c>
      <c r="C22" s="188" t="s">
        <v>113</v>
      </c>
      <c r="D22" s="163" t="s">
        <v>106</v>
      </c>
      <c r="E22" s="169">
        <v>1</v>
      </c>
      <c r="F22" s="171"/>
      <c r="G22" s="171"/>
      <c r="H22" s="171">
        <v>3521.78</v>
      </c>
      <c r="I22" s="171">
        <f t="shared" ref="I22:I33" si="6">ROUND(E22*H22,2)</f>
        <v>3521.78</v>
      </c>
      <c r="J22" s="171">
        <v>293.2199999999998</v>
      </c>
      <c r="K22" s="171">
        <f t="shared" ref="K22:K33" si="7">ROUND(E22*J22,2)</f>
        <v>293.22000000000003</v>
      </c>
      <c r="L22" s="171">
        <v>0</v>
      </c>
      <c r="M22" s="171">
        <f t="shared" ref="M22:M33" si="8">G22*(1+L22/100)</f>
        <v>0</v>
      </c>
      <c r="N22" s="164">
        <v>3.79E-3</v>
      </c>
      <c r="O22" s="164">
        <f t="shared" ref="O22:O33" si="9">ROUND(E22*N22,5)</f>
        <v>3.79E-3</v>
      </c>
      <c r="P22" s="164">
        <v>0</v>
      </c>
      <c r="Q22" s="164">
        <f t="shared" ref="Q22:Q33" si="10">ROUND(E22*P22,5)</f>
        <v>0</v>
      </c>
      <c r="R22" s="164"/>
      <c r="S22" s="164"/>
      <c r="T22" s="165">
        <v>0.79300000000000004</v>
      </c>
      <c r="U22" s="164">
        <f t="shared" ref="U22:U33" si="11">ROUND(E22*T22,2)</f>
        <v>0.79</v>
      </c>
      <c r="V22" s="154"/>
      <c r="W22" s="154"/>
      <c r="X22" s="154"/>
      <c r="Y22" s="154"/>
      <c r="Z22" s="154"/>
      <c r="AA22" s="154"/>
      <c r="AB22" s="154"/>
      <c r="AC22" s="154"/>
      <c r="AD22" s="154"/>
      <c r="AE22" s="154" t="s">
        <v>90</v>
      </c>
      <c r="AF22" s="154"/>
      <c r="AG22" s="154"/>
      <c r="AH22" s="154"/>
      <c r="AI22" s="154"/>
      <c r="AJ22" s="154"/>
      <c r="AK22" s="154"/>
      <c r="AL22" s="154"/>
      <c r="AM22" s="154"/>
      <c r="AN22" s="154"/>
      <c r="AO22" s="154"/>
      <c r="AP22" s="154"/>
      <c r="AQ22" s="154"/>
      <c r="AR22" s="154"/>
      <c r="AS22" s="154"/>
      <c r="AT22" s="154"/>
      <c r="AU22" s="154"/>
      <c r="AV22" s="154"/>
      <c r="AW22" s="154"/>
      <c r="AX22" s="154"/>
      <c r="AY22" s="154"/>
      <c r="AZ22" s="154"/>
      <c r="BA22" s="154"/>
      <c r="BB22" s="154"/>
      <c r="BC22" s="154"/>
      <c r="BD22" s="154"/>
      <c r="BE22" s="154"/>
      <c r="BF22" s="154"/>
      <c r="BG22" s="154"/>
      <c r="BH22" s="154"/>
    </row>
    <row r="23" spans="1:60" outlineLevel="1" x14ac:dyDescent="0.2">
      <c r="A23" s="155">
        <v>12</v>
      </c>
      <c r="B23" s="161" t="s">
        <v>114</v>
      </c>
      <c r="C23" s="188" t="s">
        <v>115</v>
      </c>
      <c r="D23" s="163" t="s">
        <v>106</v>
      </c>
      <c r="E23" s="169">
        <v>1</v>
      </c>
      <c r="F23" s="171"/>
      <c r="G23" s="171"/>
      <c r="H23" s="171">
        <v>893.78</v>
      </c>
      <c r="I23" s="171">
        <f t="shared" si="6"/>
        <v>893.78</v>
      </c>
      <c r="J23" s="171">
        <v>293.22000000000003</v>
      </c>
      <c r="K23" s="171">
        <f t="shared" si="7"/>
        <v>293.22000000000003</v>
      </c>
      <c r="L23" s="171">
        <v>0</v>
      </c>
      <c r="M23" s="171">
        <f t="shared" si="8"/>
        <v>0</v>
      </c>
      <c r="N23" s="164">
        <v>3.3400000000000001E-3</v>
      </c>
      <c r="O23" s="164">
        <f t="shared" si="9"/>
        <v>3.3400000000000001E-3</v>
      </c>
      <c r="P23" s="164">
        <v>0</v>
      </c>
      <c r="Q23" s="164">
        <f t="shared" si="10"/>
        <v>0</v>
      </c>
      <c r="R23" s="164"/>
      <c r="S23" s="164"/>
      <c r="T23" s="165">
        <v>0.79300000000000004</v>
      </c>
      <c r="U23" s="164">
        <f t="shared" si="11"/>
        <v>0.79</v>
      </c>
      <c r="V23" s="154"/>
      <c r="W23" s="154"/>
      <c r="X23" s="154"/>
      <c r="Y23" s="154"/>
      <c r="Z23" s="154"/>
      <c r="AA23" s="154"/>
      <c r="AB23" s="154"/>
      <c r="AC23" s="154"/>
      <c r="AD23" s="154"/>
      <c r="AE23" s="154" t="s">
        <v>90</v>
      </c>
      <c r="AF23" s="154"/>
      <c r="AG23" s="154"/>
      <c r="AH23" s="154"/>
      <c r="AI23" s="154"/>
      <c r="AJ23" s="154"/>
      <c r="AK23" s="154"/>
      <c r="AL23" s="154"/>
      <c r="AM23" s="154"/>
      <c r="AN23" s="154"/>
      <c r="AO23" s="154"/>
      <c r="AP23" s="154"/>
      <c r="AQ23" s="154"/>
      <c r="AR23" s="154"/>
      <c r="AS23" s="154"/>
      <c r="AT23" s="154"/>
      <c r="AU23" s="154"/>
      <c r="AV23" s="154"/>
      <c r="AW23" s="154"/>
      <c r="AX23" s="154"/>
      <c r="AY23" s="154"/>
      <c r="AZ23" s="154"/>
      <c r="BA23" s="154"/>
      <c r="BB23" s="154"/>
      <c r="BC23" s="154"/>
      <c r="BD23" s="154"/>
      <c r="BE23" s="154"/>
      <c r="BF23" s="154"/>
      <c r="BG23" s="154"/>
      <c r="BH23" s="154"/>
    </row>
    <row r="24" spans="1:60" outlineLevel="1" x14ac:dyDescent="0.2">
      <c r="A24" s="155">
        <v>13</v>
      </c>
      <c r="B24" s="161" t="s">
        <v>116</v>
      </c>
      <c r="C24" s="188" t="s">
        <v>117</v>
      </c>
      <c r="D24" s="163" t="s">
        <v>106</v>
      </c>
      <c r="E24" s="169">
        <v>1</v>
      </c>
      <c r="F24" s="171"/>
      <c r="G24" s="171"/>
      <c r="H24" s="171">
        <v>1723.24</v>
      </c>
      <c r="I24" s="171">
        <f t="shared" si="6"/>
        <v>1723.24</v>
      </c>
      <c r="J24" s="171">
        <v>156.76</v>
      </c>
      <c r="K24" s="171">
        <f t="shared" si="7"/>
        <v>156.76</v>
      </c>
      <c r="L24" s="171">
        <v>0</v>
      </c>
      <c r="M24" s="171">
        <f t="shared" si="8"/>
        <v>0</v>
      </c>
      <c r="N24" s="164">
        <v>1.32E-3</v>
      </c>
      <c r="O24" s="164">
        <f t="shared" si="9"/>
        <v>1.32E-3</v>
      </c>
      <c r="P24" s="164">
        <v>0</v>
      </c>
      <c r="Q24" s="164">
        <f t="shared" si="10"/>
        <v>0</v>
      </c>
      <c r="R24" s="164"/>
      <c r="S24" s="164"/>
      <c r="T24" s="165">
        <v>0.42399999999999999</v>
      </c>
      <c r="U24" s="164">
        <f t="shared" si="11"/>
        <v>0.42</v>
      </c>
      <c r="V24" s="154"/>
      <c r="W24" s="154"/>
      <c r="X24" s="154"/>
      <c r="Y24" s="154"/>
      <c r="Z24" s="154"/>
      <c r="AA24" s="154"/>
      <c r="AB24" s="154"/>
      <c r="AC24" s="154"/>
      <c r="AD24" s="154"/>
      <c r="AE24" s="154" t="s">
        <v>90</v>
      </c>
      <c r="AF24" s="154"/>
      <c r="AG24" s="154"/>
      <c r="AH24" s="154"/>
      <c r="AI24" s="154"/>
      <c r="AJ24" s="154"/>
      <c r="AK24" s="154"/>
      <c r="AL24" s="154"/>
      <c r="AM24" s="154"/>
      <c r="AN24" s="154"/>
      <c r="AO24" s="154"/>
      <c r="AP24" s="154"/>
      <c r="AQ24" s="154"/>
      <c r="AR24" s="154"/>
      <c r="AS24" s="154"/>
      <c r="AT24" s="154"/>
      <c r="AU24" s="154"/>
      <c r="AV24" s="154"/>
      <c r="AW24" s="154"/>
      <c r="AX24" s="154"/>
      <c r="AY24" s="154"/>
      <c r="AZ24" s="154"/>
      <c r="BA24" s="154"/>
      <c r="BB24" s="154"/>
      <c r="BC24" s="154"/>
      <c r="BD24" s="154"/>
      <c r="BE24" s="154"/>
      <c r="BF24" s="154"/>
      <c r="BG24" s="154"/>
      <c r="BH24" s="154"/>
    </row>
    <row r="25" spans="1:60" outlineLevel="1" x14ac:dyDescent="0.2">
      <c r="A25" s="155">
        <v>14</v>
      </c>
      <c r="B25" s="161" t="s">
        <v>118</v>
      </c>
      <c r="C25" s="188" t="s">
        <v>119</v>
      </c>
      <c r="D25" s="163" t="s">
        <v>106</v>
      </c>
      <c r="E25" s="169">
        <v>1</v>
      </c>
      <c r="F25" s="171"/>
      <c r="G25" s="171"/>
      <c r="H25" s="171">
        <v>1278.21</v>
      </c>
      <c r="I25" s="171">
        <f t="shared" si="6"/>
        <v>1278.21</v>
      </c>
      <c r="J25" s="171">
        <v>129.78999999999996</v>
      </c>
      <c r="K25" s="171">
        <f t="shared" si="7"/>
        <v>129.79</v>
      </c>
      <c r="L25" s="171">
        <v>0</v>
      </c>
      <c r="M25" s="171">
        <f t="shared" si="8"/>
        <v>0</v>
      </c>
      <c r="N25" s="164">
        <v>9.2000000000000003E-4</v>
      </c>
      <c r="O25" s="164">
        <f t="shared" si="9"/>
        <v>9.2000000000000003E-4</v>
      </c>
      <c r="P25" s="164">
        <v>0</v>
      </c>
      <c r="Q25" s="164">
        <f t="shared" si="10"/>
        <v>0</v>
      </c>
      <c r="R25" s="164"/>
      <c r="S25" s="164"/>
      <c r="T25" s="165">
        <v>0.35099999999999998</v>
      </c>
      <c r="U25" s="164">
        <f t="shared" si="11"/>
        <v>0.35</v>
      </c>
      <c r="V25" s="154"/>
      <c r="W25" s="154"/>
      <c r="X25" s="154"/>
      <c r="Y25" s="154"/>
      <c r="Z25" s="154"/>
      <c r="AA25" s="154"/>
      <c r="AB25" s="154"/>
      <c r="AC25" s="154"/>
      <c r="AD25" s="154"/>
      <c r="AE25" s="154" t="s">
        <v>90</v>
      </c>
      <c r="AF25" s="154"/>
      <c r="AG25" s="154"/>
      <c r="AH25" s="154"/>
      <c r="AI25" s="154"/>
      <c r="AJ25" s="154"/>
      <c r="AK25" s="154"/>
      <c r="AL25" s="154"/>
      <c r="AM25" s="154"/>
      <c r="AN25" s="154"/>
      <c r="AO25" s="154"/>
      <c r="AP25" s="154"/>
      <c r="AQ25" s="154"/>
      <c r="AR25" s="154"/>
      <c r="AS25" s="154"/>
      <c r="AT25" s="154"/>
      <c r="AU25" s="154"/>
      <c r="AV25" s="154"/>
      <c r="AW25" s="154"/>
      <c r="AX25" s="154"/>
      <c r="AY25" s="154"/>
      <c r="AZ25" s="154"/>
      <c r="BA25" s="154"/>
      <c r="BB25" s="154"/>
      <c r="BC25" s="154"/>
      <c r="BD25" s="154"/>
      <c r="BE25" s="154"/>
      <c r="BF25" s="154"/>
      <c r="BG25" s="154"/>
      <c r="BH25" s="154"/>
    </row>
    <row r="26" spans="1:60" outlineLevel="1" x14ac:dyDescent="0.2">
      <c r="A26" s="155">
        <v>15</v>
      </c>
      <c r="B26" s="161" t="s">
        <v>120</v>
      </c>
      <c r="C26" s="188" t="s">
        <v>121</v>
      </c>
      <c r="D26" s="163" t="s">
        <v>106</v>
      </c>
      <c r="E26" s="169">
        <v>1</v>
      </c>
      <c r="F26" s="171"/>
      <c r="G26" s="171"/>
      <c r="H26" s="171">
        <v>3.37</v>
      </c>
      <c r="I26" s="171">
        <f t="shared" si="6"/>
        <v>3.37</v>
      </c>
      <c r="J26" s="171">
        <v>22.93</v>
      </c>
      <c r="K26" s="171">
        <f t="shared" si="7"/>
        <v>22.93</v>
      </c>
      <c r="L26" s="171">
        <v>0</v>
      </c>
      <c r="M26" s="171">
        <f t="shared" si="8"/>
        <v>0</v>
      </c>
      <c r="N26" s="164">
        <v>0</v>
      </c>
      <c r="O26" s="164">
        <f t="shared" si="9"/>
        <v>0</v>
      </c>
      <c r="P26" s="164">
        <v>0</v>
      </c>
      <c r="Q26" s="164">
        <f t="shared" si="10"/>
        <v>0</v>
      </c>
      <c r="R26" s="164"/>
      <c r="S26" s="164"/>
      <c r="T26" s="165">
        <v>6.2E-2</v>
      </c>
      <c r="U26" s="164">
        <f t="shared" si="11"/>
        <v>0.06</v>
      </c>
      <c r="V26" s="154"/>
      <c r="W26" s="154"/>
      <c r="X26" s="154"/>
      <c r="Y26" s="154"/>
      <c r="Z26" s="154"/>
      <c r="AA26" s="154"/>
      <c r="AB26" s="154"/>
      <c r="AC26" s="154"/>
      <c r="AD26" s="154"/>
      <c r="AE26" s="154" t="s">
        <v>90</v>
      </c>
      <c r="AF26" s="154"/>
      <c r="AG26" s="154"/>
      <c r="AH26" s="154"/>
      <c r="AI26" s="154"/>
      <c r="AJ26" s="154"/>
      <c r="AK26" s="154"/>
      <c r="AL26" s="154"/>
      <c r="AM26" s="154"/>
      <c r="AN26" s="154"/>
      <c r="AO26" s="154"/>
      <c r="AP26" s="154"/>
      <c r="AQ26" s="154"/>
      <c r="AR26" s="154"/>
      <c r="AS26" s="154"/>
      <c r="AT26" s="154"/>
      <c r="AU26" s="154"/>
      <c r="AV26" s="154"/>
      <c r="AW26" s="154"/>
      <c r="AX26" s="154"/>
      <c r="AY26" s="154"/>
      <c r="AZ26" s="154"/>
      <c r="BA26" s="154"/>
      <c r="BB26" s="154"/>
      <c r="BC26" s="154"/>
      <c r="BD26" s="154"/>
      <c r="BE26" s="154"/>
      <c r="BF26" s="154"/>
      <c r="BG26" s="154"/>
      <c r="BH26" s="154"/>
    </row>
    <row r="27" spans="1:60" outlineLevel="1" x14ac:dyDescent="0.2">
      <c r="A27" s="155">
        <v>16</v>
      </c>
      <c r="B27" s="161" t="s">
        <v>122</v>
      </c>
      <c r="C27" s="188" t="s">
        <v>123</v>
      </c>
      <c r="D27" s="163" t="s">
        <v>106</v>
      </c>
      <c r="E27" s="169">
        <v>2</v>
      </c>
      <c r="F27" s="171"/>
      <c r="G27" s="171"/>
      <c r="H27" s="171">
        <v>891.24</v>
      </c>
      <c r="I27" s="171">
        <f t="shared" si="6"/>
        <v>1782.48</v>
      </c>
      <c r="J27" s="171">
        <v>156.76</v>
      </c>
      <c r="K27" s="171">
        <f t="shared" si="7"/>
        <v>313.52</v>
      </c>
      <c r="L27" s="171">
        <v>0</v>
      </c>
      <c r="M27" s="171">
        <f t="shared" si="8"/>
        <v>0</v>
      </c>
      <c r="N27" s="164">
        <v>1.24E-3</v>
      </c>
      <c r="O27" s="164">
        <f t="shared" si="9"/>
        <v>2.48E-3</v>
      </c>
      <c r="P27" s="164">
        <v>0</v>
      </c>
      <c r="Q27" s="164">
        <f t="shared" si="10"/>
        <v>0</v>
      </c>
      <c r="R27" s="164"/>
      <c r="S27" s="164"/>
      <c r="T27" s="165">
        <v>0.42399999999999999</v>
      </c>
      <c r="U27" s="164">
        <f t="shared" si="11"/>
        <v>0.85</v>
      </c>
      <c r="V27" s="154"/>
      <c r="W27" s="154"/>
      <c r="X27" s="154"/>
      <c r="Y27" s="154"/>
      <c r="Z27" s="154"/>
      <c r="AA27" s="154"/>
      <c r="AB27" s="154"/>
      <c r="AC27" s="154"/>
      <c r="AD27" s="154"/>
      <c r="AE27" s="154" t="s">
        <v>90</v>
      </c>
      <c r="AF27" s="154"/>
      <c r="AG27" s="154"/>
      <c r="AH27" s="154"/>
      <c r="AI27" s="154"/>
      <c r="AJ27" s="154"/>
      <c r="AK27" s="154"/>
      <c r="AL27" s="154"/>
      <c r="AM27" s="154"/>
      <c r="AN27" s="154"/>
      <c r="AO27" s="154"/>
      <c r="AP27" s="154"/>
      <c r="AQ27" s="154"/>
      <c r="AR27" s="154"/>
      <c r="AS27" s="154"/>
      <c r="AT27" s="154"/>
      <c r="AU27" s="154"/>
      <c r="AV27" s="154"/>
      <c r="AW27" s="154"/>
      <c r="AX27" s="154"/>
      <c r="AY27" s="154"/>
      <c r="AZ27" s="154"/>
      <c r="BA27" s="154"/>
      <c r="BB27" s="154"/>
      <c r="BC27" s="154"/>
      <c r="BD27" s="154"/>
      <c r="BE27" s="154"/>
      <c r="BF27" s="154"/>
      <c r="BG27" s="154"/>
      <c r="BH27" s="154"/>
    </row>
    <row r="28" spans="1:60" outlineLevel="1" x14ac:dyDescent="0.2">
      <c r="A28" s="155">
        <v>17</v>
      </c>
      <c r="B28" s="161" t="s">
        <v>124</v>
      </c>
      <c r="C28" s="188" t="s">
        <v>125</v>
      </c>
      <c r="D28" s="163" t="s">
        <v>106</v>
      </c>
      <c r="E28" s="169">
        <v>2</v>
      </c>
      <c r="F28" s="171"/>
      <c r="G28" s="171"/>
      <c r="H28" s="171">
        <v>630.21</v>
      </c>
      <c r="I28" s="171">
        <f t="shared" si="6"/>
        <v>1260.42</v>
      </c>
      <c r="J28" s="171">
        <v>129.78999999999996</v>
      </c>
      <c r="K28" s="171">
        <f t="shared" si="7"/>
        <v>259.58</v>
      </c>
      <c r="L28" s="171">
        <v>0</v>
      </c>
      <c r="M28" s="171">
        <f t="shared" si="8"/>
        <v>0</v>
      </c>
      <c r="N28" s="164">
        <v>7.6999999999999996E-4</v>
      </c>
      <c r="O28" s="164">
        <f t="shared" si="9"/>
        <v>1.5399999999999999E-3</v>
      </c>
      <c r="P28" s="164">
        <v>0</v>
      </c>
      <c r="Q28" s="164">
        <f t="shared" si="10"/>
        <v>0</v>
      </c>
      <c r="R28" s="164"/>
      <c r="S28" s="164"/>
      <c r="T28" s="165">
        <v>0.35099999999999998</v>
      </c>
      <c r="U28" s="164">
        <f t="shared" si="11"/>
        <v>0.7</v>
      </c>
      <c r="V28" s="154"/>
      <c r="W28" s="154"/>
      <c r="X28" s="154"/>
      <c r="Y28" s="154"/>
      <c r="Z28" s="154"/>
      <c r="AA28" s="154"/>
      <c r="AB28" s="154"/>
      <c r="AC28" s="154"/>
      <c r="AD28" s="154"/>
      <c r="AE28" s="154" t="s">
        <v>90</v>
      </c>
      <c r="AF28" s="154"/>
      <c r="AG28" s="154"/>
      <c r="AH28" s="154"/>
      <c r="AI28" s="154"/>
      <c r="AJ28" s="154"/>
      <c r="AK28" s="154"/>
      <c r="AL28" s="154"/>
      <c r="AM28" s="154"/>
      <c r="AN28" s="154"/>
      <c r="AO28" s="154"/>
      <c r="AP28" s="154"/>
      <c r="AQ28" s="154"/>
      <c r="AR28" s="154"/>
      <c r="AS28" s="154"/>
      <c r="AT28" s="154"/>
      <c r="AU28" s="154"/>
      <c r="AV28" s="154"/>
      <c r="AW28" s="154"/>
      <c r="AX28" s="154"/>
      <c r="AY28" s="154"/>
      <c r="AZ28" s="154"/>
      <c r="BA28" s="154"/>
      <c r="BB28" s="154"/>
      <c r="BC28" s="154"/>
      <c r="BD28" s="154"/>
      <c r="BE28" s="154"/>
      <c r="BF28" s="154"/>
      <c r="BG28" s="154"/>
      <c r="BH28" s="154"/>
    </row>
    <row r="29" spans="1:60" outlineLevel="1" x14ac:dyDescent="0.2">
      <c r="A29" s="155">
        <v>18</v>
      </c>
      <c r="B29" s="161" t="s">
        <v>126</v>
      </c>
      <c r="C29" s="188" t="s">
        <v>127</v>
      </c>
      <c r="D29" s="163" t="s">
        <v>106</v>
      </c>
      <c r="E29" s="169">
        <v>1</v>
      </c>
      <c r="F29" s="171"/>
      <c r="G29" s="171"/>
      <c r="H29" s="171">
        <v>460.9</v>
      </c>
      <c r="I29" s="171">
        <f t="shared" si="6"/>
        <v>460.9</v>
      </c>
      <c r="J29" s="171">
        <v>99.100000000000023</v>
      </c>
      <c r="K29" s="171">
        <f t="shared" si="7"/>
        <v>99.1</v>
      </c>
      <c r="L29" s="171">
        <v>0</v>
      </c>
      <c r="M29" s="171">
        <f t="shared" si="8"/>
        <v>0</v>
      </c>
      <c r="N29" s="164">
        <v>0</v>
      </c>
      <c r="O29" s="164">
        <f t="shared" si="9"/>
        <v>0</v>
      </c>
      <c r="P29" s="164">
        <v>0</v>
      </c>
      <c r="Q29" s="164">
        <f t="shared" si="10"/>
        <v>0</v>
      </c>
      <c r="R29" s="164"/>
      <c r="S29" s="164"/>
      <c r="T29" s="165">
        <v>0.26800000000000002</v>
      </c>
      <c r="U29" s="164">
        <f t="shared" si="11"/>
        <v>0.27</v>
      </c>
      <c r="V29" s="154"/>
      <c r="W29" s="154"/>
      <c r="X29" s="154"/>
      <c r="Y29" s="154"/>
      <c r="Z29" s="154"/>
      <c r="AA29" s="154"/>
      <c r="AB29" s="154"/>
      <c r="AC29" s="154"/>
      <c r="AD29" s="154"/>
      <c r="AE29" s="154" t="s">
        <v>90</v>
      </c>
      <c r="AF29" s="154"/>
      <c r="AG29" s="154"/>
      <c r="AH29" s="154"/>
      <c r="AI29" s="154"/>
      <c r="AJ29" s="154"/>
      <c r="AK29" s="154"/>
      <c r="AL29" s="154"/>
      <c r="AM29" s="154"/>
      <c r="AN29" s="154"/>
      <c r="AO29" s="154"/>
      <c r="AP29" s="154"/>
      <c r="AQ29" s="154"/>
      <c r="AR29" s="154"/>
      <c r="AS29" s="154"/>
      <c r="AT29" s="154"/>
      <c r="AU29" s="154"/>
      <c r="AV29" s="154"/>
      <c r="AW29" s="154"/>
      <c r="AX29" s="154"/>
      <c r="AY29" s="154"/>
      <c r="AZ29" s="154"/>
      <c r="BA29" s="154"/>
      <c r="BB29" s="154"/>
      <c r="BC29" s="154"/>
      <c r="BD29" s="154"/>
      <c r="BE29" s="154"/>
      <c r="BF29" s="154"/>
      <c r="BG29" s="154"/>
      <c r="BH29" s="154"/>
    </row>
    <row r="30" spans="1:60" outlineLevel="1" x14ac:dyDescent="0.2">
      <c r="A30" s="155">
        <v>19</v>
      </c>
      <c r="B30" s="161" t="s">
        <v>120</v>
      </c>
      <c r="C30" s="188" t="s">
        <v>128</v>
      </c>
      <c r="D30" s="163" t="s">
        <v>106</v>
      </c>
      <c r="E30" s="169">
        <v>1</v>
      </c>
      <c r="F30" s="171"/>
      <c r="G30" s="171"/>
      <c r="H30" s="171">
        <v>3.37</v>
      </c>
      <c r="I30" s="171">
        <f t="shared" si="6"/>
        <v>3.37</v>
      </c>
      <c r="J30" s="171">
        <v>28.929999999999996</v>
      </c>
      <c r="K30" s="171">
        <f t="shared" si="7"/>
        <v>28.93</v>
      </c>
      <c r="L30" s="171">
        <v>0</v>
      </c>
      <c r="M30" s="171">
        <f t="shared" si="8"/>
        <v>0</v>
      </c>
      <c r="N30" s="164">
        <v>0</v>
      </c>
      <c r="O30" s="164">
        <f t="shared" si="9"/>
        <v>0</v>
      </c>
      <c r="P30" s="164">
        <v>0</v>
      </c>
      <c r="Q30" s="164">
        <f t="shared" si="10"/>
        <v>0</v>
      </c>
      <c r="R30" s="164"/>
      <c r="S30" s="164"/>
      <c r="T30" s="165">
        <v>6.2E-2</v>
      </c>
      <c r="U30" s="164">
        <f t="shared" si="11"/>
        <v>0.06</v>
      </c>
      <c r="V30" s="154"/>
      <c r="W30" s="154"/>
      <c r="X30" s="154"/>
      <c r="Y30" s="154"/>
      <c r="Z30" s="154"/>
      <c r="AA30" s="154"/>
      <c r="AB30" s="154"/>
      <c r="AC30" s="154"/>
      <c r="AD30" s="154"/>
      <c r="AE30" s="154" t="s">
        <v>90</v>
      </c>
      <c r="AF30" s="154"/>
      <c r="AG30" s="154"/>
      <c r="AH30" s="154"/>
      <c r="AI30" s="154"/>
      <c r="AJ30" s="154"/>
      <c r="AK30" s="154"/>
      <c r="AL30" s="154"/>
      <c r="AM30" s="154"/>
      <c r="AN30" s="154"/>
      <c r="AO30" s="154"/>
      <c r="AP30" s="154"/>
      <c r="AQ30" s="154"/>
      <c r="AR30" s="154"/>
      <c r="AS30" s="154"/>
      <c r="AT30" s="154"/>
      <c r="AU30" s="154"/>
      <c r="AV30" s="154"/>
      <c r="AW30" s="154"/>
      <c r="AX30" s="154"/>
      <c r="AY30" s="154"/>
      <c r="AZ30" s="154"/>
      <c r="BA30" s="154"/>
      <c r="BB30" s="154"/>
      <c r="BC30" s="154"/>
      <c r="BD30" s="154"/>
      <c r="BE30" s="154"/>
      <c r="BF30" s="154"/>
      <c r="BG30" s="154"/>
      <c r="BH30" s="154"/>
    </row>
    <row r="31" spans="1:60" outlineLevel="1" x14ac:dyDescent="0.2">
      <c r="A31" s="155">
        <v>20</v>
      </c>
      <c r="B31" s="161" t="s">
        <v>129</v>
      </c>
      <c r="C31" s="188" t="s">
        <v>130</v>
      </c>
      <c r="D31" s="163" t="s">
        <v>106</v>
      </c>
      <c r="E31" s="169">
        <v>3</v>
      </c>
      <c r="F31" s="171"/>
      <c r="G31" s="171"/>
      <c r="H31" s="171">
        <v>21.33</v>
      </c>
      <c r="I31" s="171">
        <f t="shared" si="6"/>
        <v>63.99</v>
      </c>
      <c r="J31" s="171">
        <v>156.17000000000002</v>
      </c>
      <c r="K31" s="171">
        <f t="shared" si="7"/>
        <v>468.51</v>
      </c>
      <c r="L31" s="171">
        <v>0</v>
      </c>
      <c r="M31" s="171">
        <f t="shared" si="8"/>
        <v>0</v>
      </c>
      <c r="N31" s="164">
        <v>0</v>
      </c>
      <c r="O31" s="164">
        <f t="shared" si="9"/>
        <v>0</v>
      </c>
      <c r="P31" s="164">
        <v>0</v>
      </c>
      <c r="Q31" s="164">
        <f t="shared" si="10"/>
        <v>0</v>
      </c>
      <c r="R31" s="164"/>
      <c r="S31" s="164"/>
      <c r="T31" s="165">
        <v>0.42199999999999999</v>
      </c>
      <c r="U31" s="164">
        <f t="shared" si="11"/>
        <v>1.27</v>
      </c>
      <c r="V31" s="154"/>
      <c r="W31" s="154"/>
      <c r="X31" s="154"/>
      <c r="Y31" s="154"/>
      <c r="Z31" s="154"/>
      <c r="AA31" s="154"/>
      <c r="AB31" s="154"/>
      <c r="AC31" s="154"/>
      <c r="AD31" s="154"/>
      <c r="AE31" s="154" t="s">
        <v>90</v>
      </c>
      <c r="AF31" s="154"/>
      <c r="AG31" s="154"/>
      <c r="AH31" s="154"/>
      <c r="AI31" s="154"/>
      <c r="AJ31" s="154"/>
      <c r="AK31" s="154"/>
      <c r="AL31" s="154"/>
      <c r="AM31" s="154"/>
      <c r="AN31" s="154"/>
      <c r="AO31" s="154"/>
      <c r="AP31" s="154"/>
      <c r="AQ31" s="154"/>
      <c r="AR31" s="154"/>
      <c r="AS31" s="154"/>
      <c r="AT31" s="154"/>
      <c r="AU31" s="154"/>
      <c r="AV31" s="154"/>
      <c r="AW31" s="154"/>
      <c r="AX31" s="154"/>
      <c r="AY31" s="154"/>
      <c r="AZ31" s="154"/>
      <c r="BA31" s="154"/>
      <c r="BB31" s="154"/>
      <c r="BC31" s="154"/>
      <c r="BD31" s="154"/>
      <c r="BE31" s="154"/>
      <c r="BF31" s="154"/>
      <c r="BG31" s="154"/>
      <c r="BH31" s="154"/>
    </row>
    <row r="32" spans="1:60" outlineLevel="1" x14ac:dyDescent="0.2">
      <c r="A32" s="155">
        <v>21</v>
      </c>
      <c r="B32" s="161" t="s">
        <v>131</v>
      </c>
      <c r="C32" s="188" t="s">
        <v>132</v>
      </c>
      <c r="D32" s="163" t="s">
        <v>106</v>
      </c>
      <c r="E32" s="169">
        <v>1</v>
      </c>
      <c r="F32" s="171"/>
      <c r="G32" s="171"/>
      <c r="H32" s="171">
        <v>380.57</v>
      </c>
      <c r="I32" s="171">
        <f t="shared" si="6"/>
        <v>380.57</v>
      </c>
      <c r="J32" s="171">
        <v>83.93</v>
      </c>
      <c r="K32" s="171">
        <f t="shared" si="7"/>
        <v>83.93</v>
      </c>
      <c r="L32" s="171">
        <v>0</v>
      </c>
      <c r="M32" s="171">
        <f t="shared" si="8"/>
        <v>0</v>
      </c>
      <c r="N32" s="164">
        <v>0</v>
      </c>
      <c r="O32" s="164">
        <f t="shared" si="9"/>
        <v>0</v>
      </c>
      <c r="P32" s="164">
        <v>0</v>
      </c>
      <c r="Q32" s="164">
        <f t="shared" si="10"/>
        <v>0</v>
      </c>
      <c r="R32" s="164"/>
      <c r="S32" s="164"/>
      <c r="T32" s="165">
        <v>0.22700000000000001</v>
      </c>
      <c r="U32" s="164">
        <f t="shared" si="11"/>
        <v>0.23</v>
      </c>
      <c r="V32" s="154"/>
      <c r="W32" s="154"/>
      <c r="X32" s="154"/>
      <c r="Y32" s="154"/>
      <c r="Z32" s="154"/>
      <c r="AA32" s="154"/>
      <c r="AB32" s="154"/>
      <c r="AC32" s="154"/>
      <c r="AD32" s="154"/>
      <c r="AE32" s="154" t="s">
        <v>90</v>
      </c>
      <c r="AF32" s="154"/>
      <c r="AG32" s="154"/>
      <c r="AH32" s="154"/>
      <c r="AI32" s="154"/>
      <c r="AJ32" s="154"/>
      <c r="AK32" s="154"/>
      <c r="AL32" s="154"/>
      <c r="AM32" s="154"/>
      <c r="AN32" s="154"/>
      <c r="AO32" s="154"/>
      <c r="AP32" s="154"/>
      <c r="AQ32" s="154"/>
      <c r="AR32" s="154"/>
      <c r="AS32" s="154"/>
      <c r="AT32" s="154"/>
      <c r="AU32" s="154"/>
      <c r="AV32" s="154"/>
      <c r="AW32" s="154"/>
      <c r="AX32" s="154"/>
      <c r="AY32" s="154"/>
      <c r="AZ32" s="154"/>
      <c r="BA32" s="154"/>
      <c r="BB32" s="154"/>
      <c r="BC32" s="154"/>
      <c r="BD32" s="154"/>
      <c r="BE32" s="154"/>
      <c r="BF32" s="154"/>
      <c r="BG32" s="154"/>
      <c r="BH32" s="154"/>
    </row>
    <row r="33" spans="1:60" outlineLevel="1" x14ac:dyDescent="0.2">
      <c r="A33" s="181">
        <v>22</v>
      </c>
      <c r="B33" s="182" t="s">
        <v>133</v>
      </c>
      <c r="C33" s="190" t="s">
        <v>134</v>
      </c>
      <c r="D33" s="183" t="s">
        <v>106</v>
      </c>
      <c r="E33" s="184">
        <v>3</v>
      </c>
      <c r="F33" s="185"/>
      <c r="G33" s="185"/>
      <c r="H33" s="185">
        <v>12.34</v>
      </c>
      <c r="I33" s="185">
        <f t="shared" si="6"/>
        <v>37.020000000000003</v>
      </c>
      <c r="J33" s="185">
        <v>129.66</v>
      </c>
      <c r="K33" s="185">
        <f t="shared" si="7"/>
        <v>388.98</v>
      </c>
      <c r="L33" s="185">
        <v>0</v>
      </c>
      <c r="M33" s="185">
        <f t="shared" si="8"/>
        <v>0</v>
      </c>
      <c r="N33" s="186">
        <v>0</v>
      </c>
      <c r="O33" s="186">
        <f t="shared" si="9"/>
        <v>0</v>
      </c>
      <c r="P33" s="186">
        <v>0</v>
      </c>
      <c r="Q33" s="186">
        <f t="shared" si="10"/>
        <v>0</v>
      </c>
      <c r="R33" s="186"/>
      <c r="S33" s="186"/>
      <c r="T33" s="187">
        <v>0.35</v>
      </c>
      <c r="U33" s="186">
        <f t="shared" si="11"/>
        <v>1.05</v>
      </c>
      <c r="V33" s="154"/>
      <c r="W33" s="154"/>
      <c r="X33" s="154"/>
      <c r="Y33" s="154"/>
      <c r="Z33" s="154"/>
      <c r="AA33" s="154"/>
      <c r="AB33" s="154"/>
      <c r="AC33" s="154"/>
      <c r="AD33" s="154"/>
      <c r="AE33" s="154" t="s">
        <v>90</v>
      </c>
      <c r="AF33" s="154"/>
      <c r="AG33" s="154"/>
      <c r="AH33" s="154"/>
      <c r="AI33" s="154"/>
      <c r="AJ33" s="154"/>
      <c r="AK33" s="154"/>
      <c r="AL33" s="154"/>
      <c r="AM33" s="154"/>
      <c r="AN33" s="154"/>
      <c r="AO33" s="154"/>
      <c r="AP33" s="154"/>
      <c r="AQ33" s="154"/>
      <c r="AR33" s="154"/>
      <c r="AS33" s="154"/>
      <c r="AT33" s="154"/>
      <c r="AU33" s="154"/>
      <c r="AV33" s="154"/>
      <c r="AW33" s="154"/>
      <c r="AX33" s="154"/>
      <c r="AY33" s="154"/>
      <c r="AZ33" s="154"/>
      <c r="BA33" s="154"/>
      <c r="BB33" s="154"/>
      <c r="BC33" s="154"/>
      <c r="BD33" s="154"/>
      <c r="BE33" s="154"/>
      <c r="BF33" s="154"/>
      <c r="BG33" s="154"/>
      <c r="BH33" s="154"/>
    </row>
    <row r="34" spans="1:60" x14ac:dyDescent="0.2">
      <c r="A34" s="6"/>
      <c r="B34" s="7" t="s">
        <v>135</v>
      </c>
      <c r="C34" s="191" t="s">
        <v>135</v>
      </c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AC34">
        <v>15</v>
      </c>
      <c r="AD34">
        <v>21</v>
      </c>
    </row>
    <row r="35" spans="1:60" x14ac:dyDescent="0.2">
      <c r="C35" s="192"/>
      <c r="AE35" t="s">
        <v>136</v>
      </c>
    </row>
  </sheetData>
  <mergeCells count="4">
    <mergeCell ref="A1:G1"/>
    <mergeCell ref="C2:G2"/>
    <mergeCell ref="C3:G3"/>
    <mergeCell ref="C4:G4"/>
  </mergeCells>
  <pageMargins left="0.59055118110236204" right="0.39370078740157499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45</vt:i4>
      </vt:variant>
    </vt:vector>
  </HeadingPairs>
  <TitlesOfParts>
    <vt:vector size="49" baseType="lpstr">
      <vt:lpstr>Pokyny pro vyplnění</vt:lpstr>
      <vt:lpstr>Stavba</vt:lpstr>
      <vt:lpstr>VzorPolozky</vt:lpstr>
      <vt:lpstr>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oadresa</vt:lpstr>
      <vt:lpstr>Stavba!Objednatel</vt:lpstr>
      <vt:lpstr>Stavba!Objekt</vt:lpstr>
      <vt:lpstr>'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Jara</dc:creator>
  <cp:lastModifiedBy>Uživatel systému Windows</cp:lastModifiedBy>
  <cp:lastPrinted>2018-10-30T11:46:52Z</cp:lastPrinted>
  <dcterms:created xsi:type="dcterms:W3CDTF">2009-04-08T07:15:50Z</dcterms:created>
  <dcterms:modified xsi:type="dcterms:W3CDTF">2018-10-30T11:48:13Z</dcterms:modified>
</cp:coreProperties>
</file>