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Pol'!$A$1:$T$181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32" i="1" l="1"/>
  <c r="I56" i="1"/>
  <c r="BA157" i="12"/>
  <c r="BA155" i="12"/>
  <c r="BA153" i="12"/>
  <c r="G9" i="12"/>
  <c r="M9" i="12" s="1"/>
  <c r="I9" i="12"/>
  <c r="I8" i="12" s="1"/>
  <c r="K9" i="12"/>
  <c r="O9" i="12"/>
  <c r="Q9" i="12"/>
  <c r="Q8" i="12" s="1"/>
  <c r="V9" i="12"/>
  <c r="G10" i="12"/>
  <c r="M10" i="12" s="1"/>
  <c r="I10" i="12"/>
  <c r="K10" i="12"/>
  <c r="K8" i="12" s="1"/>
  <c r="O10" i="12"/>
  <c r="O8" i="12" s="1"/>
  <c r="Q10" i="12"/>
  <c r="V10" i="12"/>
  <c r="V8" i="12" s="1"/>
  <c r="G12" i="12"/>
  <c r="I12" i="12"/>
  <c r="K12" i="12"/>
  <c r="M12" i="12"/>
  <c r="O12" i="12"/>
  <c r="Q12" i="12"/>
  <c r="V12" i="12"/>
  <c r="G15" i="12"/>
  <c r="M15" i="12" s="1"/>
  <c r="I15" i="12"/>
  <c r="K15" i="12"/>
  <c r="O15" i="12"/>
  <c r="Q15" i="12"/>
  <c r="V15" i="12"/>
  <c r="G21" i="12"/>
  <c r="M21" i="12" s="1"/>
  <c r="I21" i="12"/>
  <c r="K21" i="12"/>
  <c r="K20" i="12" s="1"/>
  <c r="O21" i="12"/>
  <c r="O20" i="12" s="1"/>
  <c r="Q21" i="12"/>
  <c r="Q20" i="12" s="1"/>
  <c r="V21" i="12"/>
  <c r="V20" i="12" s="1"/>
  <c r="G22" i="12"/>
  <c r="I22" i="12"/>
  <c r="I20" i="12" s="1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7" i="12"/>
  <c r="M47" i="12" s="1"/>
  <c r="I47" i="12"/>
  <c r="K47" i="12"/>
  <c r="O47" i="12"/>
  <c r="Q47" i="12"/>
  <c r="V47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9" i="12"/>
  <c r="M89" i="12" s="1"/>
  <c r="I89" i="12"/>
  <c r="I88" i="12" s="1"/>
  <c r="K89" i="12"/>
  <c r="K88" i="12" s="1"/>
  <c r="O89" i="12"/>
  <c r="Q89" i="12"/>
  <c r="Q88" i="12" s="1"/>
  <c r="V89" i="12"/>
  <c r="V88" i="12" s="1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O88" i="12" s="1"/>
  <c r="Q95" i="12"/>
  <c r="V95" i="12"/>
  <c r="G97" i="12"/>
  <c r="M97" i="12" s="1"/>
  <c r="I97" i="12"/>
  <c r="K97" i="12"/>
  <c r="O97" i="12"/>
  <c r="Q97" i="12"/>
  <c r="V97" i="12"/>
  <c r="K99" i="12"/>
  <c r="V99" i="12"/>
  <c r="G100" i="12"/>
  <c r="I100" i="12"/>
  <c r="K100" i="12"/>
  <c r="M100" i="12"/>
  <c r="O100" i="12"/>
  <c r="O99" i="12" s="1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I99" i="12" s="1"/>
  <c r="K103" i="12"/>
  <c r="O103" i="12"/>
  <c r="Q103" i="12"/>
  <c r="Q99" i="12" s="1"/>
  <c r="V103" i="12"/>
  <c r="I105" i="12"/>
  <c r="K105" i="12"/>
  <c r="Q105" i="12"/>
  <c r="V105" i="12"/>
  <c r="G106" i="12"/>
  <c r="I106" i="12"/>
  <c r="K106" i="12"/>
  <c r="M106" i="12"/>
  <c r="O106" i="12"/>
  <c r="O105" i="12" s="1"/>
  <c r="Q106" i="12"/>
  <c r="V106" i="12"/>
  <c r="G108" i="12"/>
  <c r="M108" i="12" s="1"/>
  <c r="I108" i="12"/>
  <c r="K108" i="12"/>
  <c r="O108" i="12"/>
  <c r="Q108" i="12"/>
  <c r="V108" i="12"/>
  <c r="G111" i="12"/>
  <c r="M111" i="12" s="1"/>
  <c r="I111" i="12"/>
  <c r="I110" i="12" s="1"/>
  <c r="K111" i="12"/>
  <c r="K110" i="12" s="1"/>
  <c r="O111" i="12"/>
  <c r="Q111" i="12"/>
  <c r="Q110" i="12" s="1"/>
  <c r="V111" i="12"/>
  <c r="V110" i="12" s="1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O110" i="12" s="1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8" i="12"/>
  <c r="I128" i="12"/>
  <c r="K128" i="12"/>
  <c r="M128" i="12"/>
  <c r="O128" i="12"/>
  <c r="Q128" i="12"/>
  <c r="V128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6" i="12"/>
  <c r="I136" i="12"/>
  <c r="K136" i="12"/>
  <c r="K135" i="12" s="1"/>
  <c r="O136" i="12"/>
  <c r="O135" i="12" s="1"/>
  <c r="Q136" i="12"/>
  <c r="V136" i="12"/>
  <c r="V135" i="12" s="1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1" i="12"/>
  <c r="I141" i="12"/>
  <c r="I135" i="12" s="1"/>
  <c r="K141" i="12"/>
  <c r="M141" i="12"/>
  <c r="O141" i="12"/>
  <c r="Q141" i="12"/>
  <c r="Q135" i="12" s="1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O147" i="12"/>
  <c r="G148" i="12"/>
  <c r="M148" i="12" s="1"/>
  <c r="M147" i="12" s="1"/>
  <c r="I148" i="12"/>
  <c r="I147" i="12" s="1"/>
  <c r="K148" i="12"/>
  <c r="K147" i="12" s="1"/>
  <c r="O148" i="12"/>
  <c r="Q148" i="12"/>
  <c r="Q147" i="12" s="1"/>
  <c r="V148" i="12"/>
  <c r="V147" i="12" s="1"/>
  <c r="G152" i="12"/>
  <c r="I152" i="12"/>
  <c r="I151" i="12" s="1"/>
  <c r="K152" i="12"/>
  <c r="O152" i="12"/>
  <c r="O151" i="12" s="1"/>
  <c r="Q152" i="12"/>
  <c r="Q151" i="12" s="1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K151" i="12" s="1"/>
  <c r="O158" i="12"/>
  <c r="Q158" i="12"/>
  <c r="V158" i="12"/>
  <c r="V151" i="12" s="1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4" i="12"/>
  <c r="M164" i="12" s="1"/>
  <c r="I164" i="12"/>
  <c r="I163" i="12" s="1"/>
  <c r="K164" i="12"/>
  <c r="K163" i="12" s="1"/>
  <c r="O164" i="12"/>
  <c r="O163" i="12" s="1"/>
  <c r="Q164" i="12"/>
  <c r="Q163" i="12" s="1"/>
  <c r="V164" i="12"/>
  <c r="V163" i="12" s="1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I170" i="12"/>
  <c r="K170" i="12"/>
  <c r="K169" i="12" s="1"/>
  <c r="M170" i="12"/>
  <c r="O170" i="12"/>
  <c r="O169" i="12" s="1"/>
  <c r="Q170" i="12"/>
  <c r="V170" i="12"/>
  <c r="V169" i="12" s="1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7" i="12"/>
  <c r="M177" i="12" s="1"/>
  <c r="I177" i="12"/>
  <c r="I169" i="12" s="1"/>
  <c r="K177" i="12"/>
  <c r="O177" i="12"/>
  <c r="Q177" i="12"/>
  <c r="Q169" i="12" s="1"/>
  <c r="V177" i="12"/>
  <c r="G178" i="12"/>
  <c r="I178" i="12"/>
  <c r="K178" i="12"/>
  <c r="M178" i="12"/>
  <c r="O178" i="12"/>
  <c r="Q178" i="12"/>
  <c r="V178" i="12"/>
  <c r="AE180" i="12"/>
  <c r="F41" i="1" s="1"/>
  <c r="I18" i="1"/>
  <c r="H42" i="1"/>
  <c r="G169" i="12" l="1"/>
  <c r="I59" i="1" s="1"/>
  <c r="I20" i="1" s="1"/>
  <c r="M169" i="12"/>
  <c r="M163" i="12"/>
  <c r="G151" i="12"/>
  <c r="I57" i="1" s="1"/>
  <c r="M152" i="12"/>
  <c r="M151" i="12" s="1"/>
  <c r="G135" i="12"/>
  <c r="I55" i="1" s="1"/>
  <c r="M136" i="12"/>
  <c r="M135" i="12" s="1"/>
  <c r="G105" i="12"/>
  <c r="I53" i="1" s="1"/>
  <c r="G99" i="12"/>
  <c r="I52" i="1" s="1"/>
  <c r="F40" i="1"/>
  <c r="AF180" i="12"/>
  <c r="G41" i="1" s="1"/>
  <c r="I41" i="1" s="1"/>
  <c r="F39" i="1"/>
  <c r="M110" i="12"/>
  <c r="M8" i="12"/>
  <c r="M105" i="12"/>
  <c r="M99" i="12"/>
  <c r="M20" i="12"/>
  <c r="M88" i="12"/>
  <c r="G8" i="12"/>
  <c r="G163" i="12"/>
  <c r="I58" i="1" s="1"/>
  <c r="I19" i="1" s="1"/>
  <c r="G88" i="12"/>
  <c r="I51" i="1" s="1"/>
  <c r="G20" i="12"/>
  <c r="I50" i="1" s="1"/>
  <c r="G110" i="12"/>
  <c r="I54" i="1" s="1"/>
  <c r="J28" i="1"/>
  <c r="J26" i="1"/>
  <c r="G38" i="1"/>
  <c r="F38" i="1"/>
  <c r="J23" i="1"/>
  <c r="J24" i="1"/>
  <c r="J25" i="1"/>
  <c r="J27" i="1"/>
  <c r="E24" i="1"/>
  <c r="E26" i="1"/>
  <c r="I17" i="1" l="1"/>
  <c r="G40" i="1"/>
  <c r="I40" i="1" s="1"/>
  <c r="G39" i="1"/>
  <c r="G42" i="1" s="1"/>
  <c r="G25" i="1" s="1"/>
  <c r="F42" i="1"/>
  <c r="G23" i="1" s="1"/>
  <c r="I49" i="1"/>
  <c r="G180" i="12"/>
  <c r="A27" i="1" l="1"/>
  <c r="A28" i="1" s="1"/>
  <c r="G28" i="1" s="1"/>
  <c r="G27" i="1" s="1"/>
  <c r="G29" i="1" s="1"/>
  <c r="I39" i="1"/>
  <c r="I42" i="1" s="1"/>
  <c r="J40" i="1" s="1"/>
  <c r="I60" i="1"/>
  <c r="I16" i="1"/>
  <c r="I21" i="1" s="1"/>
  <c r="J39" i="1" l="1"/>
  <c r="J42" i="1" s="1"/>
  <c r="J41" i="1"/>
  <c r="J58" i="1"/>
  <c r="J56" i="1"/>
  <c r="J51" i="1"/>
  <c r="J55" i="1"/>
  <c r="J59" i="1"/>
  <c r="J50" i="1"/>
  <c r="J52" i="1"/>
  <c r="J53" i="1"/>
  <c r="J57" i="1"/>
  <c r="J49" i="1"/>
  <c r="J54" i="1"/>
  <c r="J6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<sst xmlns="http://schemas.openxmlformats.org/spreadsheetml/2006/main" count="849" uniqueCount="357">
  <si>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</si>
  <si>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</si>
  <si>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</si>
  <si>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</si>
  <si>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</si>
  <si>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</si>
  <si>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</si>
  <si>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</si>
  <si>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</si>
  <si>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</si>
  <si>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</si>
  <si>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</si>
  <si>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</si>
  <si>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</si>
  <si>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</si>
  <si>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</si>
  <si>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</si>
  <si>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</si>
  <si>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</si>
  <si>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</si>
  <si>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</si>
  <si>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</si>
  <si>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</si>
  <si>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</si>
  <si>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</si>
  <si>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</si>
  <si>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</si>
  <si>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</si>
  <si>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</si>
  <si>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</si>
  <si>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</si>
  <si>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</si>
  <si>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</si>
  <si>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</si>
  <si>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</si>
  <si>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</si>
  <si>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</si>
  <si>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</si>
  <si>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</si>
  <si>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</si>
  <si>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</si>
  <si>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</si>
  <si>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</si>
  <si>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</si>
  <si>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Obnova hydroizolace střechy</t>
  </si>
  <si>
    <t>SO 01</t>
  </si>
  <si>
    <t>Rekonstrukce střechy objektu N</t>
  </si>
  <si>
    <t>Objekt:</t>
  </si>
  <si>
    <t>Rozpočet:</t>
  </si>
  <si>
    <t>SZ1</t>
  </si>
  <si>
    <t>MU - Zemědělská 1, objekt N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</si>
  <si>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</si>
  <si>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</si>
  <si>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</si>
  <si>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</si>
  <si>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</si>
  <si>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</si>
  <si>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</si>
  <si>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</si>
  <si>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</si>
  <si>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</si>
  <si>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</si>
  <si>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</si>
  <si>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</si>
  <si>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</si>
  <si>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</si>
  <si>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</si>
  <si>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</si>
  <si>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</si>
  <si>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</si>
  <si>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</si>
  <si>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</si>
  <si>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</si>
  <si>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</si>
  <si>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</si>
  <si>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</si>
  <si>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</si>
  <si>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</si>
  <si>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</si>
  <si>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</si>
  <si>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</si>
  <si>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</si>
  <si>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</si>
  <si>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</si>
  <si>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</si>
  <si>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</si>
  <si>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</si>
  <si>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</si>
  <si>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</si>
  <si>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</si>
  <si>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</si>
  <si>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</si>
  <si>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</si>
  <si>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</si>
  <si>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</si>
  <si>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</si>
  <si>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</si>
  <si>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</si>
  <si>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</si>
  <si>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</si>
  <si>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</si>
  <si>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</si>
  <si>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</si>
  <si>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</si>
  <si>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622401971RZ1</t>
  </si>
  <si>
    <t>Příplatky k omítce vnějších stěn a štítů za přísadu pro zvýšení přilnavosti postřiku (pod jádro omítky k hladkému podkladu) nebo vyspravení nebo do štukové vrstvy (zde neplatí 620 99 Zakrývání otvorů) akrylátovou</t>
  </si>
  <si>
    <t>m2</t>
  </si>
  <si>
    <t>801-1</t>
  </si>
  <si>
    <t>RTS 18/ I</t>
  </si>
  <si>
    <t>POL1_</t>
  </si>
  <si>
    <t>622412311RT1</t>
  </si>
  <si>
    <t xml:space="preserve">Nátěr vnějsích omítek stěn akrylátový, složitost 1-2,  </t>
  </si>
  <si>
    <t>Penetrace + 2 x krycí nátěr.</t>
  </si>
  <si>
    <t>SPI</t>
  </si>
  <si>
    <t>622422121R00</t>
  </si>
  <si>
    <t>Oprava vnějších omítek vápenných stupeň členitosti 1 a 2_x000D_
 v množství opravované plochy do 10 % , štukových</t>
  </si>
  <si>
    <t>801-4</t>
  </si>
  <si>
    <t>a vápenocementových, bez otlučení vadných míst,</t>
  </si>
  <si>
    <t>Plochy zvýšených atik : (0,95+0,3+1,94+3,2+1,07+0,3+0,95+1+3,5+2,2)*1,0</t>
  </si>
  <si>
    <t>VV</t>
  </si>
  <si>
    <t>624602111R00</t>
  </si>
  <si>
    <t>Tmelení spár šířky 10 mm, hloubky 7 mm, tmelem polymerovým spárovacím</t>
  </si>
  <si>
    <t>m</t>
  </si>
  <si>
    <t>s dodáním hmot,</t>
  </si>
  <si>
    <t>Ukončení - stěnové lišty K6 : 26,0</t>
  </si>
  <si>
    <t>Krycí lišta : 15,2</t>
  </si>
  <si>
    <t>Ostatní prostupy : 15,0</t>
  </si>
  <si>
    <t>712378021V01</t>
  </si>
  <si>
    <t>Opracování kruhových prostupů střešním pláštěm do , DN 200mm, vytažení do 300mm</t>
  </si>
  <si>
    <t>kus</t>
  </si>
  <si>
    <t>Vlastní</t>
  </si>
  <si>
    <t>Indiv</t>
  </si>
  <si>
    <t>712300831R00</t>
  </si>
  <si>
    <t xml:space="preserve">Odstranění povlakové krytiny a mechu na střechách plochých do 10° povlakové krytiny_x000D_
 jednovrstvé,  </t>
  </si>
  <si>
    <t>800-711</t>
  </si>
  <si>
    <t>Dle položky č.1 - demontáž textilie : 727,970</t>
  </si>
  <si>
    <t>712378005R00</t>
  </si>
  <si>
    <t>Doplňkové konstrukce k povlakovým krytinám z fólií stěnová lišta vyhnutá, RŠ 70 mm, z pozinkovaného plechu s povrchovou úpravou PVC</t>
  </si>
  <si>
    <t>včetně dodávek výrobků</t>
  </si>
  <si>
    <t>Dle K6 : 26,0</t>
  </si>
  <si>
    <t>712378006R00</t>
  </si>
  <si>
    <t>Doplňkové konstrukce k povlakovým krytinám z fólií rohová lišta vnější, RŠ 100 mm, z pozinkovaného plechu s povrchovou úpravou PVC</t>
  </si>
  <si>
    <t>Dle K2 : 270,0</t>
  </si>
  <si>
    <t>712378007R00</t>
  </si>
  <si>
    <t>Doplňkové konstrukce k povlakovým krytinám z fólií rohová lišta vnitřní, RŠ 100 mm, z pozinkovaného plechu s povrchovou úpravou PVC</t>
  </si>
  <si>
    <t>Dle K3 : 292,0</t>
  </si>
  <si>
    <t>712378102RT2</t>
  </si>
  <si>
    <t>Doplňkové konstrukce k povlakovým krytinám z fólií komínek odvětrání střešního souvrství, průměr 75 mm, s manžetou z fólie z měkčeného PVC</t>
  </si>
  <si>
    <t>Dle O3 : 1</t>
  </si>
  <si>
    <t>712378102RT4</t>
  </si>
  <si>
    <t>Doplňkové konstrukce k povlakovým krytinám z fólií komínek odvětrání střešního souvrství, průměr 125 mm, s manžetou z fólie z měkčeného PVC</t>
  </si>
  <si>
    <t>Dle O2 : 17</t>
  </si>
  <si>
    <t>712391171R00</t>
  </si>
  <si>
    <t>Povlakové krytiny střech do 10° ostatní textilie podkladní, 1 vrstva, bez dodávky textílie</t>
  </si>
  <si>
    <t xml:space="preserve">***Plocha střechy : </t>
  </si>
  <si>
    <t>Severní křídlo dle dwg : 242,8</t>
  </si>
  <si>
    <t>Jižní křídlo : 432,1</t>
  </si>
  <si>
    <t xml:space="preserve">***Svislé plochy : </t>
  </si>
  <si>
    <t>Atika obvod : 134,3*0,3</t>
  </si>
  <si>
    <t>Atika dělící : 2*15,9*0,3</t>
  </si>
  <si>
    <t>Ostatní svislé plochy : 3*4*0,9*0,3+(1,2+1,0)*1,0+(1,2+1,0)*0,7+2*29,1*0,1+2*25,95*0,1</t>
  </si>
  <si>
    <t>712300830RV1</t>
  </si>
  <si>
    <t>Odstranění povlakové krytiny střech do 10° 1vrstvé, mechanicky kotvené střešní folie, včetně demontáže lišt, kotev, příslušenství</t>
  </si>
  <si>
    <t xml:space="preserve">Výměra střechy - demontáže HI : </t>
  </si>
  <si>
    <t>Ostatní svislé plochy : 3*4*0,9*0,3</t>
  </si>
  <si>
    <t>71237000R</t>
  </si>
  <si>
    <t>Hydroizolační stěrka "tekutá folie", komplet provedení - opracování detailů</t>
  </si>
  <si>
    <t xml:space="preserve">m2    </t>
  </si>
  <si>
    <t>Detaily oplechování okolo ventilátorů - SU4 : 3*0,9*0,9</t>
  </si>
  <si>
    <t>712371801RV1</t>
  </si>
  <si>
    <t>Povlaková krytina střech do 10°, fólií PVC - mechanicky kotvenou, svařenou v přesazích, 1 vrstva - fólie ve specifikaci</t>
  </si>
  <si>
    <t xml:space="preserve">Včetně dodávky kotev, kotvení dle kotevního plánu : </t>
  </si>
  <si>
    <t>712378003RV1</t>
  </si>
  <si>
    <t>Atiková okapnice VIPLANYL atypická RŠ 300 mm</t>
  </si>
  <si>
    <t>Dle K1a : 120,6</t>
  </si>
  <si>
    <t>712871801RV1</t>
  </si>
  <si>
    <t>Samostatné vytažení izolace, fólií PVC - mechanicky kotvenou, materiál ve specifikaci</t>
  </si>
  <si>
    <t>28322084R</t>
  </si>
  <si>
    <t>fólie izolační střešní hydroizolační; tloušťka 2,00 mm; plošná hmotnost 2 540 g/m2; PVC-P</t>
  </si>
  <si>
    <t>SPCM</t>
  </si>
  <si>
    <t>POL3_</t>
  </si>
  <si>
    <t>Folie detailová : 20,0</t>
  </si>
  <si>
    <t>28322085R1</t>
  </si>
  <si>
    <t>Hydroizolační folie - ostatní systémové příslušenství, (tvarovky, čističe, tmely, jinde nezahrnuté profily a kotvení)</t>
  </si>
  <si>
    <t>soubor</t>
  </si>
  <si>
    <t>28322103.AR</t>
  </si>
  <si>
    <t>fólie izolační střešní hydroizolační; tloušťka 1,50 mm; plošná hmotnost 1 900 g/m2; PVC-P, výztužná mřížka</t>
  </si>
  <si>
    <t>742,72*1,15</t>
  </si>
  <si>
    <t>31174000RV1</t>
  </si>
  <si>
    <t>Prvek upevňovací, pro ploché střechy - šroub do dřevěného bednění + systémová izolační podložka, komplet, korozní odolnost 15ks, Wadm min. 400N</t>
  </si>
  <si>
    <t xml:space="preserve">Dle kotevního plánu : </t>
  </si>
  <si>
    <t>Oblast rohová F : (2*11,46+2*4,44+2*15,9+2,1+2,55+2,0)*9,5</t>
  </si>
  <si>
    <t>Oblast okrajů H : (45,9+2*4,8+29,84+113,7+18,1)*7,5</t>
  </si>
  <si>
    <t>Vnitřní oblast : (279,6+127,37)*5,0</t>
  </si>
  <si>
    <t>Mezisoučet</t>
  </si>
  <si>
    <t>Ostatní montážní kotvení : 0,1*4330,775</t>
  </si>
  <si>
    <t>Zaokrouhlenní : 1-0,85250</t>
  </si>
  <si>
    <t>69366195R</t>
  </si>
  <si>
    <t>geotextilie skelná vlákna; funkce separační; plošná hmotnost 120 g/m2</t>
  </si>
  <si>
    <t>742,72*1,1</t>
  </si>
  <si>
    <t>998712202R00</t>
  </si>
  <si>
    <t>Přesun hmot pro povlakové krytiny v objektech výšky přes 6 do 12 m</t>
  </si>
  <si>
    <t>POL7_</t>
  </si>
  <si>
    <t>50 m vodorovně</t>
  </si>
  <si>
    <t>713131131R00</t>
  </si>
  <si>
    <t>Montáž tepelné izolace stěn lepením</t>
  </si>
  <si>
    <t>800-713</t>
  </si>
  <si>
    <t>Dle detailu D1 - klín EPS pod bednění : 120,6*0,3</t>
  </si>
  <si>
    <t>713391193R00</t>
  </si>
  <si>
    <t>Izolace tepelné těles-doplňky a konstrukční části montáž těsnění spojů plechových povrchových úprav těles a potrubí_x000D_
 samolepící páskou</t>
  </si>
  <si>
    <t>Dle detailu D1 : 120,6</t>
  </si>
  <si>
    <t>283552205R</t>
  </si>
  <si>
    <t>páska těsnicí PUR; komprimovaná; samolepicí; jednostranně; tl. 15,00 mm; š = 3,0 mm; l = 10,000 m; funkce vodotěsnost</t>
  </si>
  <si>
    <t>120,6*1,1</t>
  </si>
  <si>
    <t>28375971R</t>
  </si>
  <si>
    <t>deska spádová, klín EPS 100; pěnový polystyren; součinitel tepelné vodivosti 0,037 W/mK</t>
  </si>
  <si>
    <t>m3</t>
  </si>
  <si>
    <t>Spádový klin pod bednění atiky : 120,6*0,5*0,03*1,15</t>
  </si>
  <si>
    <t>998713202R00</t>
  </si>
  <si>
    <t>Přesun hmot pro izolace tepelné v objektech výšky do 12 m</t>
  </si>
  <si>
    <t>721210823R00</t>
  </si>
  <si>
    <t>Demontáž kanalizačního příslušenství vpusti střešní , DN 125</t>
  </si>
  <si>
    <t>800-721</t>
  </si>
  <si>
    <t>721231211RT6</t>
  </si>
  <si>
    <t>Střešní vtoky vtok střešní sanační v povlakové krytině, střecha bez tepelné izolace, D 125 mm</t>
  </si>
  <si>
    <t>Dle O1 : 3</t>
  </si>
  <si>
    <t>721300912R00</t>
  </si>
  <si>
    <t>Pročištění svislých odpadů, v jednom podlaží do DN 200</t>
  </si>
  <si>
    <t>2podlaží : 2*3</t>
  </si>
  <si>
    <t>728R001</t>
  </si>
  <si>
    <t>Úprava nadstřešního vyústění odtahů VZT - demontáž, úprava, prodloužení</t>
  </si>
  <si>
    <t xml:space="preserve">ks    </t>
  </si>
  <si>
    <t>Dle D8 : 4</t>
  </si>
  <si>
    <t>728R002</t>
  </si>
  <si>
    <t>Úprava uložení motoru ventilátoruna střechu - rozpojení, uložení na dlaždici a pryžovou podložku, ochranná geotextilie</t>
  </si>
  <si>
    <t>Dle SU 1 : 1</t>
  </si>
  <si>
    <t>762112110R00</t>
  </si>
  <si>
    <t>Konstrukce stěn a příček na hladko montáž_x000D_
 z hraněného a polohraněného řeziva, průřezové plochy do 120 cm2</t>
  </si>
  <si>
    <t>800-762</t>
  </si>
  <si>
    <t>Konstrukce opláštění výdechů VZT : 2*2*(1,2+1,0)+4*1,0</t>
  </si>
  <si>
    <t>762332110R00</t>
  </si>
  <si>
    <t>Vázané konstrukce krovů montáž_x000D_
 střech pultových, sedlových, valbových, stanových čtvercového nebo obdélníkového půdorysu z řeziva, průřezové plochy do 120 cm2</t>
  </si>
  <si>
    <t>Doplnění vazničky u VZT : 2*3,0</t>
  </si>
  <si>
    <t>762331912R00</t>
  </si>
  <si>
    <t>Vázané konstrukce krovů vyřezání střešní vazby_x000D_
 průřezové plochy řeziva do 120 cm2, délky vyřezané části krovu přes 3 do 5 m</t>
  </si>
  <si>
    <t>Odhad - oprava případných poškozených vazniček : 30,0 : 50</t>
  </si>
  <si>
    <t>762332931R00</t>
  </si>
  <si>
    <t>Vázané konstrukce krovů doplnění části střešní vazby z hranolků, hranolů včetně dodávky řeziva_x000D_
 průřezové plochy do 120 cm2</t>
  </si>
  <si>
    <t>Odhad - oprava případných poškozených vazniček : 50</t>
  </si>
  <si>
    <t>762341922R00</t>
  </si>
  <si>
    <t>Bednění a laťování střech vyřezání jednotlivých otvorů bez rozebrání krytiny_x000D_
 v bednění z prken tloušťky do 32 mm, plocha otvoru přes 1 do 2 m2</t>
  </si>
  <si>
    <t>Předpoklad dle PD opravy a výměny bednění do 10% : 0,1*(242,8+432,1)</t>
  </si>
  <si>
    <t>762343932RT2</t>
  </si>
  <si>
    <t>Bednění a laťování střech zabednění jednotlivých otvorů ve střeše včetně dodávky prken tl. 24 mm, plocha otvoru přes 1 do 2 m2</t>
  </si>
  <si>
    <t>762395000R00</t>
  </si>
  <si>
    <t>Spojovací a ochranné prostředky svory, prkna, hřebíky, pásová ocel, vruty, impregnace</t>
  </si>
  <si>
    <t>762441113R00</t>
  </si>
  <si>
    <t>Obložení atiky montáž z dřevoštěpkových desek, 1 vrstva, připevnění hmoždinkami a šrouby</t>
  </si>
  <si>
    <t>Dle detailů atik pod oplechování : 120,6*0,33+15,9*0,33+15,2*0,5</t>
  </si>
  <si>
    <t>Opláštění VZT : 2*(1,2+1,0)*1,0+1,2*1,0</t>
  </si>
  <si>
    <t>762341210RV1</t>
  </si>
  <si>
    <t>Bednění střech rovných - dokotvení stávajícího bednění vruty, vč. spojovacího materiálu</t>
  </si>
  <si>
    <t>Plocha střechy : 242,8+432,1</t>
  </si>
  <si>
    <t>60512121R</t>
  </si>
  <si>
    <t>hranol jehličnaté(SM; BO); l = 4 000 až 6 000 mm; jakost I</t>
  </si>
  <si>
    <t>K-ce stěn : 12,8*0,1*0,1*1,2</t>
  </si>
  <si>
    <t>Doplnění vazničky u VZT : 6,0*0,06*0,12*1,2</t>
  </si>
  <si>
    <t>60725017R</t>
  </si>
  <si>
    <t>deska dřevoštěpková třívrstvá pro prostředí vlhké; strana nebroušená; hrana rovná; tl = 25,0 mm</t>
  </si>
  <si>
    <t>58,245*1,15</t>
  </si>
  <si>
    <t>998762202R00</t>
  </si>
  <si>
    <t>Přesun hmot pro konstrukce tesařské v objektech výšky do 12 m</t>
  </si>
  <si>
    <t>764394220R00</t>
  </si>
  <si>
    <t>Ostatní střešní prvky z pozinkovaného plechu výroba a montáž _x000D_
 podkladního pásu, rš 200 mm</t>
  </si>
  <si>
    <t>800-764</t>
  </si>
  <si>
    <t>Dle K1b : 120,6</t>
  </si>
  <si>
    <t>764813120R00</t>
  </si>
  <si>
    <t>Lemování zdí, z lakovaného pozinkovaného plechu, rš 200 mm, dodávka a montáž</t>
  </si>
  <si>
    <t>Dle K5 : 15,2</t>
  </si>
  <si>
    <t>764331830R00</t>
  </si>
  <si>
    <t>Demontáž lemování zdí_x000D_
 na střechách s tvrdou krytinou, rš 250 a 330 mm, sklonu do 30°</t>
  </si>
  <si>
    <t>764430840R00</t>
  </si>
  <si>
    <t>Demontáž oplechování zdí a nadezdívek rš od 330 do 500 mm</t>
  </si>
  <si>
    <t>120,6+15,2</t>
  </si>
  <si>
    <t>764817150RV1</t>
  </si>
  <si>
    <t>Oplechování zdí (atik) z lak.Pz plechu, rš 500 mm včetně podkladního pásu rš 450mm</t>
  </si>
  <si>
    <t>K4a+K4b : 15,2</t>
  </si>
  <si>
    <t>998764202R00</t>
  </si>
  <si>
    <t>Přesun hmot pro konstrukce klempířské v objektech výšky do 12 m</t>
  </si>
  <si>
    <t>909      R00</t>
  </si>
  <si>
    <t>Hzs-nezmeritelne stavebni prace</t>
  </si>
  <si>
    <t>h</t>
  </si>
  <si>
    <t>Prav.M</t>
  </si>
  <si>
    <t>POL10_</t>
  </si>
  <si>
    <t>Kontrola stávajících konstrukcí v dutině : 12,0</t>
  </si>
  <si>
    <t>Ostatní nepředpokládané práce : 20,0</t>
  </si>
  <si>
    <t>979013312R00</t>
  </si>
  <si>
    <t xml:space="preserve">Svislá doprava vybouraných hmot svislá doprava vybouráním s naložením do doprav. zařízení a svyprázdněním dopravního prostředku na hromadu nebo do dopr. prostředku na výšku do 3,5 m,  </t>
  </si>
  <si>
    <t>t</t>
  </si>
  <si>
    <t>831-2</t>
  </si>
  <si>
    <t>POL8_</t>
  </si>
  <si>
    <t>s naložením do dopravního zařízení s vyprázdněním dopravního zařízení na hromadu nebo do dopravního prostředku</t>
  </si>
  <si>
    <t>979017192R00</t>
  </si>
  <si>
    <t xml:space="preserve">Svislé přemístění suti k místu nakládky příplatek za každých dalších i započatých 3,5 m výšky vybouraných hmot,  </t>
  </si>
  <si>
    <t>800-2</t>
  </si>
  <si>
    <t>nebo vybouraných hmot nošením nebo přehazováním k místu nakládky přístupnému normálním dopravním prostředkům,</t>
  </si>
  <si>
    <t>979086213R00</t>
  </si>
  <si>
    <t xml:space="preserve">Vodorovná doprava po suchu nebo naložení nakládání vybouraných hmot na dopravní prostředky pro vodorovnou dopravu,  </t>
  </si>
  <si>
    <t>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</si>
  <si>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</si>
  <si>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</si>
  <si>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</si>
  <si>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</si>
  <si>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</si>
  <si>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</si>
  <si>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</si>
  <si>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</si>
  <si>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</si>
  <si>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979990122R00</t>
  </si>
  <si>
    <t>Poplatek za skládku PVC střešní krytina</t>
  </si>
  <si>
    <t>005121010R</t>
  </si>
  <si>
    <t>Vybudování zařízení staveniště</t>
  </si>
  <si>
    <t>Soubor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</si>
  <si>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</si>
  <si>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</si>
  <si>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</si>
  <si>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</si>
  <si>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</si>
  <si>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</si>
  <si>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</si>
  <si>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POL99_1</t>
  </si>
  <si>
    <t>005124010R</t>
  </si>
  <si>
    <t>Koordinační činnost</t>
  </si>
  <si>
    <t>005211020R</t>
  </si>
  <si>
    <t>Ochrana stávajících inženýrských sítí na staveništ</t>
  </si>
  <si>
    <t>005211080R</t>
  </si>
  <si>
    <t xml:space="preserve">Bezpečnostní a hygienická opatření na staveništi </t>
  </si>
  <si>
    <t>Předpoklad - ochranná stříška nad vstupem, vyznačení nebezpečného prostoru okolo budovy, umístění výstražných cedulek : 1</t>
  </si>
  <si>
    <t>00523  R</t>
  </si>
  <si>
    <t>Zkoušky a revize</t>
  </si>
  <si>
    <t>POL99_8</t>
  </si>
  <si>
    <t xml:space="preserve">Tahové zkoušky kotev dle ETAG 006 : </t>
  </si>
  <si>
    <t xml:space="preserve">Kontrola těsnosti spojů jehlou : </t>
  </si>
  <si>
    <t>Komplet : 1</t>
  </si>
  <si>
    <t>00524 R</t>
  </si>
  <si>
    <t>Předání a převzetí díla</t>
  </si>
  <si>
    <t>005241010R</t>
  </si>
  <si>
    <t xml:space="preserve">Dokumentace skutečného provedení </t>
  </si>
  <si>
    <t>hod</t>
  </si>
  <si>
    <t>SUM</t>
  </si>
  <si>
    <t>END</t>
  </si>
  <si>
    <t>Nabízející je povinnen si uvedené výměry překontrolovat a případné chybějící výměry nebo položky doplnit tak, aby jeho nabídka byla kompletní a obsahovala veškeré náklady nutné pro kompletní realizaci díla.</t>
  </si>
  <si>
    <t>Technická specifikace nabízených materiálů musí odpovídat standartům stanoveným v projektové dokumentaci.</t>
  </si>
  <si>
    <t>CZ-CC:</t>
  </si>
  <si>
    <t>126311                               Budovy škol a univerzit</t>
  </si>
  <si>
    <t>CZ-CPA:</t>
  </si>
  <si>
    <t xml:space="preserve">41.00.48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</si>
</sst>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/>
    <xf numFmtId="0" fontId="8" fillId="0" borderId="0" xfId="0" applyFont="1"/>
    <xf numFmtId="0" fontId="8" fillId="3" borderId="0" xfId="0" applyFont="1" applyFill="1" applyBorder="1" applyAlignment="1">
      <alignment horizontal="right" vertical="center" wrapText="1" indent="1"/>
    </xf>
    <xf numFmtId="0" fontId="8" fillId="3" borderId="6" xfId="0" applyFont="1" applyFill="1" applyBorder="1" applyAlignment="1">
      <alignment horizontal="right" vertical="center" wrapText="1" inden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ex-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I3" sqref="I3"/>
    </sheetView>
  </sheetViews>
  <sheetFormatPr defaultRowHeight="12.75" x14ac:dyDescent="0.2"/>
  <sheetData>
    <row r="1" spans="1:7" x14ac:dyDescent="0.2">
      <c r="A1" s="201" t="s">
        <v>38</v>
      </c>
      <c r="B1" s="200"/>
      <c r="C1" s="200"/>
      <c r="D1" s="200"/>
      <c r="E1" s="200"/>
      <c r="F1" s="200"/>
      <c r="G1" s="200"/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  <row r="3" spans="1:7" ht="44.45" customHeight="1" x14ac:dyDescent="0.2">
      <c r="A3" s="204" t="s">
        <v>351</v>
      </c>
      <c r="B3" s="204"/>
      <c r="C3" s="204"/>
      <c r="D3" s="204"/>
      <c r="E3" s="204"/>
      <c r="F3" s="204"/>
      <c r="G3" s="204"/>
    </row>
    <row r="4" spans="1:7" ht="33.6" customHeight="1" x14ac:dyDescent="0.2">
      <c r="A4" s="204" t="s">
        <v>352</v>
      </c>
      <c r="B4" s="204"/>
      <c r="C4" s="204"/>
      <c r="D4" s="204"/>
      <c r="E4" s="204"/>
      <c r="F4" s="204"/>
      <c r="G4" s="204"/>
    </row>
  </sheetData>
  <sheetProtection algorithmName="SHA-512" hashValue="G1LfRrCX7oKAf6Ol4s22+MjtxsW0mit7W3wpthetY3lWoYXV+rRd44+xSZdUkWavrd1CkGgEVS67gDWbx/603w==" saltValue="L0x/Y5yUFoJEirtE+koNOg==" spinCount="100000" sheet="1"/>
  <mergeCells count="3">
    <mergeCell ref="A2:G2"/>
    <mergeCell ref="A3:G3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43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3"/>
      <c r="B2" s="80" t="s">
        <v>22</v>
      </c>
      <c r="C2" s="81"/>
      <c r="D2" s="82" t="s">
        <v>49</v>
      </c>
      <c r="E2" s="222" t="s">
        <v>50</v>
      </c>
      <c r="F2" s="223"/>
      <c r="G2" s="223"/>
      <c r="H2" s="223"/>
      <c r="I2" s="223"/>
      <c r="J2" s="224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2" t="s">
        <v>46</v>
      </c>
      <c r="F3" s="232"/>
      <c r="G3" s="232"/>
      <c r="H3" s="202" t="s">
        <v>353</v>
      </c>
      <c r="I3" s="234" t="s">
        <v>354</v>
      </c>
      <c r="J3" s="235"/>
    </row>
    <row r="4" spans="1:15" ht="23.25" customHeight="1" x14ac:dyDescent="0.2">
      <c r="A4" s="79">
        <v>114400</v>
      </c>
      <c r="B4" s="85" t="s">
        <v>48</v>
      </c>
      <c r="C4" s="86"/>
      <c r="D4" s="87" t="s">
        <v>43</v>
      </c>
      <c r="E4" s="233" t="s">
        <v>44</v>
      </c>
      <c r="F4" s="233"/>
      <c r="G4" s="233"/>
      <c r="H4" s="203" t="s">
        <v>355</v>
      </c>
      <c r="I4" s="236" t="s">
        <v>356</v>
      </c>
      <c r="J4" s="237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26"/>
      <c r="E11" s="226"/>
      <c r="F11" s="226"/>
      <c r="G11" s="226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44"/>
      <c r="E12" s="244"/>
      <c r="F12" s="244"/>
      <c r="G12" s="244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45"/>
      <c r="E13" s="245"/>
      <c r="F13" s="245"/>
      <c r="G13" s="245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25"/>
      <c r="F15" s="225"/>
      <c r="G15" s="227"/>
      <c r="H15" s="227"/>
      <c r="I15" s="227" t="s">
        <v>29</v>
      </c>
      <c r="J15" s="228"/>
    </row>
    <row r="16" spans="1:15" ht="23.25" customHeight="1" x14ac:dyDescent="0.2">
      <c r="A16" s="145" t="s">
        <v>24</v>
      </c>
      <c r="B16" s="57" t="s">
        <v>24</v>
      </c>
      <c r="C16" s="58"/>
      <c r="D16" s="59"/>
      <c r="E16" s="208"/>
      <c r="F16" s="213"/>
      <c r="G16" s="208"/>
      <c r="H16" s="213"/>
      <c r="I16" s="208">
        <f>SUMIF(F49:F59,A16,I49:I59)+SUMIF(F49:F59,"PSU",I49:I59)</f>
        <v>0</v>
      </c>
      <c r="J16" s="209"/>
    </row>
    <row r="17" spans="1:10" ht="23.25" customHeight="1" x14ac:dyDescent="0.2">
      <c r="A17" s="145" t="s">
        <v>25</v>
      </c>
      <c r="B17" s="57" t="s">
        <v>25</v>
      </c>
      <c r="C17" s="58"/>
      <c r="D17" s="59"/>
      <c r="E17" s="208"/>
      <c r="F17" s="213"/>
      <c r="G17" s="208"/>
      <c r="H17" s="213"/>
      <c r="I17" s="208">
        <f>SUMIF(F49:F59,A17,I49:I59)</f>
        <v>0</v>
      </c>
      <c r="J17" s="209"/>
    </row>
    <row r="18" spans="1:10" ht="23.25" customHeight="1" x14ac:dyDescent="0.2">
      <c r="A18" s="145" t="s">
        <v>26</v>
      </c>
      <c r="B18" s="57" t="s">
        <v>26</v>
      </c>
      <c r="C18" s="58"/>
      <c r="D18" s="59"/>
      <c r="E18" s="208"/>
      <c r="F18" s="213"/>
      <c r="G18" s="208"/>
      <c r="H18" s="213"/>
      <c r="I18" s="208">
        <f>SUMIF(F49:F59,A18,I49:I59)</f>
        <v>0</v>
      </c>
      <c r="J18" s="209"/>
    </row>
    <row r="19" spans="1:10" ht="23.25" customHeight="1" x14ac:dyDescent="0.2">
      <c r="A19" s="145" t="s">
        <v>75</v>
      </c>
      <c r="B19" s="57" t="s">
        <v>27</v>
      </c>
      <c r="C19" s="58"/>
      <c r="D19" s="59"/>
      <c r="E19" s="208"/>
      <c r="F19" s="213"/>
      <c r="G19" s="208"/>
      <c r="H19" s="213"/>
      <c r="I19" s="208">
        <f>SUMIF(F49:F59,A19,I49:I59)</f>
        <v>0</v>
      </c>
      <c r="J19" s="209"/>
    </row>
    <row r="20" spans="1:10" ht="23.25" customHeight="1" x14ac:dyDescent="0.2">
      <c r="A20" s="145" t="s">
        <v>76</v>
      </c>
      <c r="B20" s="57" t="s">
        <v>28</v>
      </c>
      <c r="C20" s="58"/>
      <c r="D20" s="59"/>
      <c r="E20" s="208"/>
      <c r="F20" s="213"/>
      <c r="G20" s="208"/>
      <c r="H20" s="213"/>
      <c r="I20" s="208">
        <f>SUMIF(F49:F59,A20,I49:I59)</f>
        <v>0</v>
      </c>
      <c r="J20" s="209"/>
    </row>
    <row r="21" spans="1:10" ht="23.25" customHeight="1" x14ac:dyDescent="0.2">
      <c r="A21" s="3"/>
      <c r="B21" s="74" t="s">
        <v>29</v>
      </c>
      <c r="C21" s="75"/>
      <c r="D21" s="76"/>
      <c r="E21" s="214"/>
      <c r="F21" s="229"/>
      <c r="G21" s="214"/>
      <c r="H21" s="229"/>
      <c r="I21" s="214">
        <f>SUM(I16:J20)</f>
        <v>0</v>
      </c>
      <c r="J21" s="215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206">
        <f>ZakladDPHSniVypocet</f>
        <v>0</v>
      </c>
      <c r="H23" s="207"/>
      <c r="I23" s="207"/>
      <c r="J23" s="62" t="str">
        <f t="shared" ref="J23:J28" si="0">Mena</f>
        <v>CZK</v>
      </c>
    </row>
    <row r="24" spans="1:10" ht="23.25" hidden="1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11">
        <v>0</v>
      </c>
      <c r="H24" s="212"/>
      <c r="I24" s="212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206">
        <f>ZakladDPHZaklVypocet</f>
        <v>0</v>
      </c>
      <c r="H25" s="207"/>
      <c r="I25" s="207"/>
      <c r="J25" s="62" t="str">
        <f t="shared" si="0"/>
        <v>CZK</v>
      </c>
    </row>
    <row r="26" spans="1:10" ht="23.25" hidden="1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19">
        <v>186410</v>
      </c>
      <c r="H26" s="220"/>
      <c r="I26" s="220"/>
      <c r="J26" s="56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221">
        <f>CenaCelkemBezDPH-(ZakladDPHSni+ZakladDPHZakl)</f>
        <v>0</v>
      </c>
      <c r="H27" s="221"/>
      <c r="I27" s="221"/>
      <c r="J27" s="63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2" t="s">
        <v>23</v>
      </c>
      <c r="C28" s="123"/>
      <c r="D28" s="123"/>
      <c r="E28" s="124"/>
      <c r="F28" s="125"/>
      <c r="G28" s="205">
        <f>IF(A28&gt;50, ROUNDUP(A27, 0), ROUNDDOWN(A27, 0))</f>
        <v>0</v>
      </c>
      <c r="H28" s="210"/>
      <c r="I28" s="210"/>
      <c r="J28" s="126" t="str">
        <f t="shared" si="0"/>
        <v>CZK</v>
      </c>
    </row>
    <row r="29" spans="1:10" ht="27.75" hidden="1" customHeight="1" thickBot="1" x14ac:dyDescent="0.25">
      <c r="A29" s="3"/>
      <c r="B29" s="122" t="s">
        <v>35</v>
      </c>
      <c r="C29" s="127"/>
      <c r="D29" s="127"/>
      <c r="E29" s="127"/>
      <c r="F29" s="127"/>
      <c r="G29" s="205">
        <f>ZakladDPHSni+DPHSni+ZakladDPHZakl+DPHZakl+Zaokrouhleni</f>
        <v>186410</v>
      </c>
      <c r="H29" s="205"/>
      <c r="I29" s="205"/>
      <c r="J29" s="128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43200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46" t="s">
        <v>2</v>
      </c>
      <c r="E35" s="24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51</v>
      </c>
      <c r="C39" s="238"/>
      <c r="D39" s="239"/>
      <c r="E39" s="239"/>
      <c r="F39" s="106">
        <f>'SO 01 01 Pol'!AE180</f>
        <v>0</v>
      </c>
      <c r="G39" s="107">
        <f>'SO 01 01 Pol'!AF180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45</v>
      </c>
      <c r="C40" s="240" t="s">
        <v>46</v>
      </c>
      <c r="D40" s="241"/>
      <c r="E40" s="241"/>
      <c r="F40" s="112">
        <f>'SO 01 01 Pol'!AE180</f>
        <v>0</v>
      </c>
      <c r="G40" s="113">
        <f>'SO 01 01 Pol'!AF180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43</v>
      </c>
      <c r="C41" s="238" t="s">
        <v>44</v>
      </c>
      <c r="D41" s="239"/>
      <c r="E41" s="239"/>
      <c r="F41" s="117">
        <f>'SO 01 01 Pol'!AE180</f>
        <v>0</v>
      </c>
      <c r="G41" s="108">
        <f>'SO 01 01 Pol'!AF180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242" t="s">
        <v>52</v>
      </c>
      <c r="C42" s="243"/>
      <c r="D42" s="243"/>
      <c r="E42" s="243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54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55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56</v>
      </c>
      <c r="C49" s="230" t="s">
        <v>57</v>
      </c>
      <c r="D49" s="231"/>
      <c r="E49" s="231"/>
      <c r="F49" s="143" t="s">
        <v>24</v>
      </c>
      <c r="G49" s="137"/>
      <c r="H49" s="137"/>
      <c r="I49" s="137">
        <f>'SO 01 01 Pol'!G8</f>
        <v>0</v>
      </c>
      <c r="J49" s="141" t="str">
        <f>IF(I60=0,"",I49/I60*100)</f>
        <v/>
      </c>
    </row>
    <row r="50" spans="1:10" ht="25.5" customHeight="1" x14ac:dyDescent="0.2">
      <c r="A50" s="131"/>
      <c r="B50" s="136" t="s">
        <v>58</v>
      </c>
      <c r="C50" s="230" t="s">
        <v>59</v>
      </c>
      <c r="D50" s="231"/>
      <c r="E50" s="231"/>
      <c r="F50" s="143" t="s">
        <v>25</v>
      </c>
      <c r="G50" s="137"/>
      <c r="H50" s="137"/>
      <c r="I50" s="137">
        <f>'SO 01 01 Pol'!G20</f>
        <v>0</v>
      </c>
      <c r="J50" s="141" t="str">
        <f>IF(I60=0,"",I50/I60*100)</f>
        <v/>
      </c>
    </row>
    <row r="51" spans="1:10" ht="25.5" customHeight="1" x14ac:dyDescent="0.2">
      <c r="A51" s="131"/>
      <c r="B51" s="136" t="s">
        <v>60</v>
      </c>
      <c r="C51" s="230" t="s">
        <v>61</v>
      </c>
      <c r="D51" s="231"/>
      <c r="E51" s="231"/>
      <c r="F51" s="143" t="s">
        <v>25</v>
      </c>
      <c r="G51" s="137"/>
      <c r="H51" s="137"/>
      <c r="I51" s="137">
        <f>'SO 01 01 Pol'!G88</f>
        <v>0</v>
      </c>
      <c r="J51" s="141" t="str">
        <f>IF(I60=0,"",I51/I60*100)</f>
        <v/>
      </c>
    </row>
    <row r="52" spans="1:10" ht="25.5" customHeight="1" x14ac:dyDescent="0.2">
      <c r="A52" s="131"/>
      <c r="B52" s="136" t="s">
        <v>62</v>
      </c>
      <c r="C52" s="230" t="s">
        <v>63</v>
      </c>
      <c r="D52" s="231"/>
      <c r="E52" s="231"/>
      <c r="F52" s="143" t="s">
        <v>25</v>
      </c>
      <c r="G52" s="137"/>
      <c r="H52" s="137"/>
      <c r="I52" s="137">
        <f>'SO 01 01 Pol'!G99</f>
        <v>0</v>
      </c>
      <c r="J52" s="141" t="str">
        <f>IF(I60=0,"",I52/I60*100)</f>
        <v/>
      </c>
    </row>
    <row r="53" spans="1:10" ht="25.5" customHeight="1" x14ac:dyDescent="0.2">
      <c r="A53" s="131"/>
      <c r="B53" s="136" t="s">
        <v>64</v>
      </c>
      <c r="C53" s="230" t="s">
        <v>65</v>
      </c>
      <c r="D53" s="231"/>
      <c r="E53" s="231"/>
      <c r="F53" s="143" t="s">
        <v>25</v>
      </c>
      <c r="G53" s="137"/>
      <c r="H53" s="137"/>
      <c r="I53" s="137">
        <f>'SO 01 01 Pol'!G105</f>
        <v>0</v>
      </c>
      <c r="J53" s="141" t="str">
        <f>IF(I60=0,"",I53/I60*100)</f>
        <v/>
      </c>
    </row>
    <row r="54" spans="1:10" ht="25.5" customHeight="1" x14ac:dyDescent="0.2">
      <c r="A54" s="131"/>
      <c r="B54" s="136" t="s">
        <v>66</v>
      </c>
      <c r="C54" s="230" t="s">
        <v>67</v>
      </c>
      <c r="D54" s="231"/>
      <c r="E54" s="231"/>
      <c r="F54" s="143" t="s">
        <v>25</v>
      </c>
      <c r="G54" s="137"/>
      <c r="H54" s="137"/>
      <c r="I54" s="137">
        <f>'SO 01 01 Pol'!G110</f>
        <v>0</v>
      </c>
      <c r="J54" s="141" t="str">
        <f>IF(I60=0,"",I54/I60*100)</f>
        <v/>
      </c>
    </row>
    <row r="55" spans="1:10" ht="25.5" customHeight="1" x14ac:dyDescent="0.2">
      <c r="A55" s="131"/>
      <c r="B55" s="136" t="s">
        <v>68</v>
      </c>
      <c r="C55" s="230" t="s">
        <v>69</v>
      </c>
      <c r="D55" s="231"/>
      <c r="E55" s="231"/>
      <c r="F55" s="143" t="s">
        <v>25</v>
      </c>
      <c r="G55" s="137"/>
      <c r="H55" s="137"/>
      <c r="I55" s="137">
        <f>'SO 01 01 Pol'!G135</f>
        <v>0</v>
      </c>
      <c r="J55" s="141" t="str">
        <f>IF(I60=0,"",I55/I60*100)</f>
        <v/>
      </c>
    </row>
    <row r="56" spans="1:10" ht="25.5" customHeight="1" x14ac:dyDescent="0.2">
      <c r="A56" s="131"/>
      <c r="B56" s="136" t="s">
        <v>70</v>
      </c>
      <c r="C56" s="230" t="s">
        <v>71</v>
      </c>
      <c r="D56" s="231"/>
      <c r="E56" s="231"/>
      <c r="F56" s="143" t="s">
        <v>25</v>
      </c>
      <c r="G56" s="137"/>
      <c r="H56" s="137"/>
      <c r="I56" s="137">
        <f>'SO 01 01 Pol'!G147</f>
        <v>0</v>
      </c>
      <c r="J56" s="141" t="str">
        <f>IF(I60=0,"",I56/I60*100)</f>
        <v/>
      </c>
    </row>
    <row r="57" spans="1:10" ht="25.5" customHeight="1" x14ac:dyDescent="0.2">
      <c r="A57" s="131"/>
      <c r="B57" s="136" t="s">
        <v>72</v>
      </c>
      <c r="C57" s="230" t="s">
        <v>73</v>
      </c>
      <c r="D57" s="231"/>
      <c r="E57" s="231"/>
      <c r="F57" s="143" t="s">
        <v>74</v>
      </c>
      <c r="G57" s="137"/>
      <c r="H57" s="137"/>
      <c r="I57" s="137">
        <f>'SO 01 01 Pol'!G151</f>
        <v>0</v>
      </c>
      <c r="J57" s="141" t="str">
        <f>IF(I60=0,"",I57/I60*100)</f>
        <v/>
      </c>
    </row>
    <row r="58" spans="1:10" ht="25.5" customHeight="1" x14ac:dyDescent="0.2">
      <c r="A58" s="131"/>
      <c r="B58" s="136" t="s">
        <v>75</v>
      </c>
      <c r="C58" s="230" t="s">
        <v>27</v>
      </c>
      <c r="D58" s="231"/>
      <c r="E58" s="231"/>
      <c r="F58" s="143" t="s">
        <v>75</v>
      </c>
      <c r="G58" s="137"/>
      <c r="H58" s="137"/>
      <c r="I58" s="137">
        <f>'SO 01 01 Pol'!G163</f>
        <v>0</v>
      </c>
      <c r="J58" s="141" t="str">
        <f>IF(I60=0,"",I58/I60*100)</f>
        <v/>
      </c>
    </row>
    <row r="59" spans="1:10" ht="25.5" customHeight="1" x14ac:dyDescent="0.2">
      <c r="A59" s="131"/>
      <c r="B59" s="136" t="s">
        <v>76</v>
      </c>
      <c r="C59" s="230" t="s">
        <v>28</v>
      </c>
      <c r="D59" s="231"/>
      <c r="E59" s="231"/>
      <c r="F59" s="143" t="s">
        <v>76</v>
      </c>
      <c r="G59" s="137"/>
      <c r="H59" s="137"/>
      <c r="I59" s="137">
        <f>'SO 01 01 Pol'!G169</f>
        <v>0</v>
      </c>
      <c r="J59" s="141" t="str">
        <f>IF(I60=0,"",I59/I60*100)</f>
        <v/>
      </c>
    </row>
    <row r="60" spans="1:10" ht="25.5" customHeight="1" x14ac:dyDescent="0.2">
      <c r="A60" s="132"/>
      <c r="B60" s="138" t="s">
        <v>1</v>
      </c>
      <c r="C60" s="138"/>
      <c r="D60" s="139"/>
      <c r="E60" s="139"/>
      <c r="F60" s="144"/>
      <c r="G60" s="140"/>
      <c r="H60" s="140"/>
      <c r="I60" s="140">
        <f>SUM(I49:I59)</f>
        <v>0</v>
      </c>
      <c r="J60" s="142">
        <f>SUM(J49:J59)</f>
        <v>0</v>
      </c>
    </row>
    <row r="61" spans="1:10" x14ac:dyDescent="0.2">
      <c r="F61" s="92"/>
      <c r="G61" s="91"/>
      <c r="H61" s="92"/>
      <c r="I61" s="91"/>
      <c r="J61" s="93"/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</sheetData>
  <sheetProtection algorithmName="SHA-512" hashValue="j+IZ8lAtVtom2gyA+6LV9MmKk49ksEU6sDIxiUJm9eASeiSnCOo0Q0aMqi9DpX8hNHt8kQp/ruESdpMqETPBew==" saltValue="tf59PImndOV4Nn9vcTTGc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E3:G3"/>
    <mergeCell ref="E4:G4"/>
    <mergeCell ref="I3:J3"/>
    <mergeCell ref="I4:J4"/>
    <mergeCell ref="C55:E55"/>
    <mergeCell ref="C39:E39"/>
    <mergeCell ref="C40:E40"/>
    <mergeCell ref="C41:E41"/>
    <mergeCell ref="B42:E42"/>
    <mergeCell ref="C49:E49"/>
    <mergeCell ref="D12:G12"/>
    <mergeCell ref="D13:G13"/>
    <mergeCell ref="G16:H16"/>
    <mergeCell ref="G17:H17"/>
    <mergeCell ref="E16:F16"/>
    <mergeCell ref="D35:E3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B1:J1"/>
    <mergeCell ref="G26:I26"/>
    <mergeCell ref="G27:I27"/>
    <mergeCell ref="G18:H18"/>
    <mergeCell ref="I17:J17"/>
    <mergeCell ref="I18:J18"/>
    <mergeCell ref="E18:F18"/>
    <mergeCell ref="E2:J2"/>
    <mergeCell ref="E15:F15"/>
    <mergeCell ref="D11:G11"/>
    <mergeCell ref="G15:H15"/>
    <mergeCell ref="I15:J15"/>
    <mergeCell ref="I16:J16"/>
    <mergeCell ref="E21:F21"/>
    <mergeCell ref="G21:H21"/>
    <mergeCell ref="E17:F17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4:I24"/>
    <mergeCell ref="G23:I2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8" t="s">
        <v>7</v>
      </c>
      <c r="B2" s="77"/>
      <c r="C2" s="249"/>
      <c r="D2" s="249"/>
      <c r="E2" s="249"/>
      <c r="F2" s="249"/>
      <c r="G2" s="250"/>
    </row>
    <row r="3" spans="1:7" ht="24.95" customHeight="1" x14ac:dyDescent="0.2">
      <c r="A3" s="78" t="s">
        <v>8</v>
      </c>
      <c r="B3" s="77"/>
      <c r="C3" s="249"/>
      <c r="D3" s="249"/>
      <c r="E3" s="249"/>
      <c r="F3" s="249"/>
      <c r="G3" s="250"/>
    </row>
    <row r="4" spans="1:7" ht="24.95" customHeight="1" x14ac:dyDescent="0.2">
      <c r="A4" s="78" t="s">
        <v>9</v>
      </c>
      <c r="B4" s="77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sheetProtection algorithmName="SHA-512" hashValue="Hdl/H0lUjbM5pC7NGxo2ATwZgNkiE0053//ryQtNd4Eq3SKHBRrQX6Dn4VoO3it71H6A1jDbja2cognRZf96mw==" saltValue="7+r0yctfIi0hiKCw20ycZ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161" activePane="bottomLeft" state="frozen"/>
      <selection pane="bottomLeft" activeCell="Y18" sqref="Y18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77</v>
      </c>
      <c r="B1" s="253"/>
      <c r="C1" s="253"/>
      <c r="D1" s="253"/>
      <c r="E1" s="253"/>
      <c r="F1" s="253"/>
      <c r="G1" s="253"/>
      <c r="AG1" t="s">
        <v>78</v>
      </c>
    </row>
    <row r="2" spans="1:60" ht="25.15" customHeight="1" x14ac:dyDescent="0.2">
      <c r="A2" s="147" t="s">
        <v>7</v>
      </c>
      <c r="B2" s="77" t="s">
        <v>49</v>
      </c>
      <c r="C2" s="254" t="s">
        <v>50</v>
      </c>
      <c r="D2" s="255"/>
      <c r="E2" s="255"/>
      <c r="F2" s="255"/>
      <c r="G2" s="256"/>
      <c r="AG2" t="s">
        <v>79</v>
      </c>
    </row>
    <row r="3" spans="1:60" ht="25.15" customHeight="1" x14ac:dyDescent="0.2">
      <c r="A3" s="147" t="s">
        <v>8</v>
      </c>
      <c r="B3" s="77" t="s">
        <v>45</v>
      </c>
      <c r="C3" s="254" t="s">
        <v>46</v>
      </c>
      <c r="D3" s="255"/>
      <c r="E3" s="255"/>
      <c r="F3" s="255"/>
      <c r="G3" s="256"/>
      <c r="AC3" s="90" t="s">
        <v>79</v>
      </c>
      <c r="AG3" t="s">
        <v>80</v>
      </c>
    </row>
    <row r="4" spans="1:60" ht="25.15" customHeight="1" x14ac:dyDescent="0.2">
      <c r="A4" s="148" t="s">
        <v>9</v>
      </c>
      <c r="B4" s="149" t="s">
        <v>43</v>
      </c>
      <c r="C4" s="257" t="s">
        <v>44</v>
      </c>
      <c r="D4" s="258"/>
      <c r="E4" s="258"/>
      <c r="F4" s="258"/>
      <c r="G4" s="259"/>
      <c r="AG4" t="s">
        <v>81</v>
      </c>
    </row>
    <row r="5" spans="1:60" x14ac:dyDescent="0.2">
      <c r="D5" s="146"/>
    </row>
    <row r="6" spans="1:60" ht="38.25" x14ac:dyDescent="0.2">
      <c r="A6" s="151" t="s">
        <v>82</v>
      </c>
      <c r="B6" s="153" t="s">
        <v>83</v>
      </c>
      <c r="C6" s="153" t="s">
        <v>84</v>
      </c>
      <c r="D6" s="152" t="s">
        <v>85</v>
      </c>
      <c r="E6" s="151" t="s">
        <v>86</v>
      </c>
      <c r="F6" s="150" t="s">
        <v>87</v>
      </c>
      <c r="G6" s="151" t="s">
        <v>29</v>
      </c>
      <c r="H6" s="154" t="s">
        <v>30</v>
      </c>
      <c r="I6" s="154" t="s">
        <v>88</v>
      </c>
      <c r="J6" s="154" t="s">
        <v>31</v>
      </c>
      <c r="K6" s="154" t="s">
        <v>89</v>
      </c>
      <c r="L6" s="154" t="s">
        <v>90</v>
      </c>
      <c r="M6" s="154" t="s">
        <v>91</v>
      </c>
      <c r="N6" s="154" t="s">
        <v>92</v>
      </c>
      <c r="O6" s="154" t="s">
        <v>93</v>
      </c>
      <c r="P6" s="154" t="s">
        <v>94</v>
      </c>
      <c r="Q6" s="154" t="s">
        <v>95</v>
      </c>
      <c r="R6" s="154" t="s">
        <v>96</v>
      </c>
      <c r="S6" s="154" t="s">
        <v>97</v>
      </c>
      <c r="T6" s="154" t="s">
        <v>98</v>
      </c>
      <c r="U6" s="154" t="s">
        <v>99</v>
      </c>
      <c r="V6" s="154" t="s">
        <v>100</v>
      </c>
      <c r="W6" s="154" t="s">
        <v>101</v>
      </c>
    </row>
    <row r="7" spans="1:60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 x14ac:dyDescent="0.2">
      <c r="A8" s="170" t="s">
        <v>102</v>
      </c>
      <c r="B8" s="171" t="s">
        <v>56</v>
      </c>
      <c r="C8" s="192" t="s">
        <v>57</v>
      </c>
      <c r="D8" s="172"/>
      <c r="E8" s="173"/>
      <c r="F8" s="174"/>
      <c r="G8" s="174">
        <f>SUMIF(AG9:AG19,"&lt;&gt;NOR",G9:G19)</f>
        <v>0</v>
      </c>
      <c r="H8" s="174"/>
      <c r="I8" s="174">
        <f>SUM(I9:I19)</f>
        <v>3055.91</v>
      </c>
      <c r="J8" s="174"/>
      <c r="K8" s="174">
        <f>SUM(K9:K19)</f>
        <v>8177.83</v>
      </c>
      <c r="L8" s="174"/>
      <c r="M8" s="174">
        <f>SUM(M9:M19)</f>
        <v>0</v>
      </c>
      <c r="N8" s="174"/>
      <c r="O8" s="174">
        <f>SUM(O9:O19)</f>
        <v>0.22000000000000003</v>
      </c>
      <c r="P8" s="174"/>
      <c r="Q8" s="174">
        <f>SUM(Q9:Q19)</f>
        <v>0</v>
      </c>
      <c r="R8" s="174"/>
      <c r="S8" s="174"/>
      <c r="T8" s="175"/>
      <c r="U8" s="169"/>
      <c r="V8" s="169">
        <f>SUM(V9:V19)</f>
        <v>21.93</v>
      </c>
      <c r="W8" s="169"/>
      <c r="AG8" t="s">
        <v>103</v>
      </c>
    </row>
    <row r="9" spans="1:60" ht="33.75" outlineLevel="1" x14ac:dyDescent="0.2">
      <c r="A9" s="183">
        <v>1</v>
      </c>
      <c r="B9" s="184" t="s">
        <v>104</v>
      </c>
      <c r="C9" s="193" t="s">
        <v>105</v>
      </c>
      <c r="D9" s="185" t="s">
        <v>106</v>
      </c>
      <c r="E9" s="186">
        <v>15.41</v>
      </c>
      <c r="F9" s="187"/>
      <c r="G9" s="188">
        <f>ROUND(E9*F9,2)</f>
        <v>0</v>
      </c>
      <c r="H9" s="187">
        <v>10.73</v>
      </c>
      <c r="I9" s="188">
        <f>ROUND(E9*H9,2)</f>
        <v>165.35</v>
      </c>
      <c r="J9" s="187">
        <v>10.770000000000001</v>
      </c>
      <c r="K9" s="188">
        <f>ROUND(E9*J9,2)</f>
        <v>165.97</v>
      </c>
      <c r="L9" s="188">
        <v>21</v>
      </c>
      <c r="M9" s="188">
        <f>G9*(1+L9/100)</f>
        <v>0</v>
      </c>
      <c r="N9" s="188">
        <v>1.8000000000000001E-4</v>
      </c>
      <c r="O9" s="188">
        <f>ROUND(E9*N9,2)</f>
        <v>0</v>
      </c>
      <c r="P9" s="188">
        <v>0</v>
      </c>
      <c r="Q9" s="188">
        <f>ROUND(E9*P9,2)</f>
        <v>0</v>
      </c>
      <c r="R9" s="188" t="s">
        <v>107</v>
      </c>
      <c r="S9" s="188" t="s">
        <v>108</v>
      </c>
      <c r="T9" s="189" t="s">
        <v>108</v>
      </c>
      <c r="U9" s="164">
        <v>3.0000000000000002E-2</v>
      </c>
      <c r="V9" s="164">
        <f>ROUND(E9*U9,2)</f>
        <v>0.46</v>
      </c>
      <c r="W9" s="164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109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76">
        <v>2</v>
      </c>
      <c r="B10" s="177" t="s">
        <v>110</v>
      </c>
      <c r="C10" s="194" t="s">
        <v>111</v>
      </c>
      <c r="D10" s="178" t="s">
        <v>106</v>
      </c>
      <c r="E10" s="179">
        <v>15.41</v>
      </c>
      <c r="F10" s="180"/>
      <c r="G10" s="181">
        <f>ROUND(E10*F10,2)</f>
        <v>0</v>
      </c>
      <c r="H10" s="180">
        <v>58.180000000000007</v>
      </c>
      <c r="I10" s="181">
        <f>ROUND(E10*H10,2)</f>
        <v>896.55</v>
      </c>
      <c r="J10" s="180">
        <v>81.320000000000007</v>
      </c>
      <c r="K10" s="181">
        <f>ROUND(E10*J10,2)</f>
        <v>1253.1400000000001</v>
      </c>
      <c r="L10" s="181">
        <v>21</v>
      </c>
      <c r="M10" s="181">
        <f>G10*(1+L10/100)</f>
        <v>0</v>
      </c>
      <c r="N10" s="181">
        <v>4.5000000000000004E-4</v>
      </c>
      <c r="O10" s="181">
        <f>ROUND(E10*N10,2)</f>
        <v>0.01</v>
      </c>
      <c r="P10" s="181">
        <v>0</v>
      </c>
      <c r="Q10" s="181">
        <f>ROUND(E10*P10,2)</f>
        <v>0</v>
      </c>
      <c r="R10" s="181" t="s">
        <v>107</v>
      </c>
      <c r="S10" s="181" t="s">
        <v>108</v>
      </c>
      <c r="T10" s="182" t="s">
        <v>108</v>
      </c>
      <c r="U10" s="164">
        <v>0.21000000000000002</v>
      </c>
      <c r="V10" s="164">
        <f>ROUND(E10*U10,2)</f>
        <v>3.24</v>
      </c>
      <c r="W10" s="164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109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62"/>
      <c r="B11" s="163"/>
      <c r="C11" s="251" t="s">
        <v>112</v>
      </c>
      <c r="D11" s="252"/>
      <c r="E11" s="252"/>
      <c r="F11" s="252"/>
      <c r="G11" s="252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113</v>
      </c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ht="22.5" outlineLevel="1" x14ac:dyDescent="0.2">
      <c r="A12" s="176">
        <v>3</v>
      </c>
      <c r="B12" s="177" t="s">
        <v>114</v>
      </c>
      <c r="C12" s="194" t="s">
        <v>115</v>
      </c>
      <c r="D12" s="178" t="s">
        <v>106</v>
      </c>
      <c r="E12" s="179">
        <v>15.41</v>
      </c>
      <c r="F12" s="180"/>
      <c r="G12" s="181">
        <f>ROUND(E12*F12,2)</f>
        <v>0</v>
      </c>
      <c r="H12" s="180">
        <v>22.650000000000002</v>
      </c>
      <c r="I12" s="181">
        <f>ROUND(E12*H12,2)</f>
        <v>349.04</v>
      </c>
      <c r="J12" s="180">
        <v>80.350000000000009</v>
      </c>
      <c r="K12" s="181">
        <f>ROUND(E12*J12,2)</f>
        <v>1238.19</v>
      </c>
      <c r="L12" s="181">
        <v>21</v>
      </c>
      <c r="M12" s="181">
        <f>G12*(1+L12/100)</f>
        <v>0</v>
      </c>
      <c r="N12" s="181">
        <v>1.2870000000000001E-2</v>
      </c>
      <c r="O12" s="181">
        <f>ROUND(E12*N12,2)</f>
        <v>0.2</v>
      </c>
      <c r="P12" s="181">
        <v>0</v>
      </c>
      <c r="Q12" s="181">
        <f>ROUND(E12*P12,2)</f>
        <v>0</v>
      </c>
      <c r="R12" s="181" t="s">
        <v>116</v>
      </c>
      <c r="S12" s="181" t="s">
        <v>108</v>
      </c>
      <c r="T12" s="182" t="s">
        <v>108</v>
      </c>
      <c r="U12" s="164">
        <v>0.18636000000000003</v>
      </c>
      <c r="V12" s="164">
        <f>ROUND(E12*U12,2)</f>
        <v>2.87</v>
      </c>
      <c r="W12" s="164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109</v>
      </c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62"/>
      <c r="B13" s="163"/>
      <c r="C13" s="251" t="s">
        <v>117</v>
      </c>
      <c r="D13" s="252"/>
      <c r="E13" s="252"/>
      <c r="F13" s="252"/>
      <c r="G13" s="252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113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62"/>
      <c r="B14" s="163"/>
      <c r="C14" s="195" t="s">
        <v>118</v>
      </c>
      <c r="D14" s="165"/>
      <c r="E14" s="166">
        <v>15.41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119</v>
      </c>
      <c r="AH14" s="155">
        <v>0</v>
      </c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176">
        <v>4</v>
      </c>
      <c r="B15" s="177" t="s">
        <v>120</v>
      </c>
      <c r="C15" s="194" t="s">
        <v>121</v>
      </c>
      <c r="D15" s="178" t="s">
        <v>122</v>
      </c>
      <c r="E15" s="179">
        <v>56.2</v>
      </c>
      <c r="F15" s="180"/>
      <c r="G15" s="181">
        <f>ROUND(E15*F15,2)</f>
        <v>0</v>
      </c>
      <c r="H15" s="180">
        <v>29.270000000000003</v>
      </c>
      <c r="I15" s="181">
        <f>ROUND(E15*H15,2)</f>
        <v>1644.97</v>
      </c>
      <c r="J15" s="180">
        <v>98.23</v>
      </c>
      <c r="K15" s="181">
        <f>ROUND(E15*J15,2)</f>
        <v>5520.53</v>
      </c>
      <c r="L15" s="181">
        <v>21</v>
      </c>
      <c r="M15" s="181">
        <f>G15*(1+L15/100)</f>
        <v>0</v>
      </c>
      <c r="N15" s="181">
        <v>1E-4</v>
      </c>
      <c r="O15" s="181">
        <f>ROUND(E15*N15,2)</f>
        <v>0.01</v>
      </c>
      <c r="P15" s="181">
        <v>0</v>
      </c>
      <c r="Q15" s="181">
        <f>ROUND(E15*P15,2)</f>
        <v>0</v>
      </c>
      <c r="R15" s="181" t="s">
        <v>116</v>
      </c>
      <c r="S15" s="181" t="s">
        <v>108</v>
      </c>
      <c r="T15" s="182" t="s">
        <v>108</v>
      </c>
      <c r="U15" s="164">
        <v>0.27324000000000004</v>
      </c>
      <c r="V15" s="164">
        <f>ROUND(E15*U15,2)</f>
        <v>15.36</v>
      </c>
      <c r="W15" s="164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109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62"/>
      <c r="B16" s="163"/>
      <c r="C16" s="251" t="s">
        <v>123</v>
      </c>
      <c r="D16" s="252"/>
      <c r="E16" s="252"/>
      <c r="F16" s="252"/>
      <c r="G16" s="252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113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162"/>
      <c r="B17" s="163"/>
      <c r="C17" s="195" t="s">
        <v>124</v>
      </c>
      <c r="D17" s="165"/>
      <c r="E17" s="166">
        <v>26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119</v>
      </c>
      <c r="AH17" s="155">
        <v>0</v>
      </c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162"/>
      <c r="B18" s="163"/>
      <c r="C18" s="195" t="s">
        <v>125</v>
      </c>
      <c r="D18" s="165"/>
      <c r="E18" s="166">
        <v>15.200000000000001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119</v>
      </c>
      <c r="AH18" s="155">
        <v>0</v>
      </c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62"/>
      <c r="B19" s="163"/>
      <c r="C19" s="195" t="s">
        <v>126</v>
      </c>
      <c r="D19" s="165"/>
      <c r="E19" s="166">
        <v>15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119</v>
      </c>
      <c r="AH19" s="155">
        <v>0</v>
      </c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x14ac:dyDescent="0.2">
      <c r="A20" s="170" t="s">
        <v>102</v>
      </c>
      <c r="B20" s="171" t="s">
        <v>58</v>
      </c>
      <c r="C20" s="192" t="s">
        <v>59</v>
      </c>
      <c r="D20" s="172"/>
      <c r="E20" s="173"/>
      <c r="F20" s="174"/>
      <c r="G20" s="174">
        <f>SUMIF(AG21:AG87,"&lt;&gt;NOR",G21:G87)</f>
        <v>0</v>
      </c>
      <c r="H20" s="174"/>
      <c r="I20" s="174">
        <f>SUM(I21:I87)</f>
        <v>317794.85000000003</v>
      </c>
      <c r="J20" s="174"/>
      <c r="K20" s="174">
        <f>SUM(K21:K87)</f>
        <v>272518.64</v>
      </c>
      <c r="L20" s="174"/>
      <c r="M20" s="174">
        <f>SUM(M21:M87)</f>
        <v>0</v>
      </c>
      <c r="N20" s="174"/>
      <c r="O20" s="174">
        <f>SUM(O21:O87)</f>
        <v>2.82</v>
      </c>
      <c r="P20" s="174"/>
      <c r="Q20" s="174">
        <f>SUM(Q21:Q87)</f>
        <v>2.1800000000000002</v>
      </c>
      <c r="R20" s="174"/>
      <c r="S20" s="174"/>
      <c r="T20" s="175"/>
      <c r="U20" s="169"/>
      <c r="V20" s="169">
        <f>SUM(V21:V87)</f>
        <v>542.29</v>
      </c>
      <c r="W20" s="169"/>
      <c r="AG20" t="s">
        <v>103</v>
      </c>
    </row>
    <row r="21" spans="1:60" outlineLevel="1" x14ac:dyDescent="0.2">
      <c r="A21" s="183">
        <v>5</v>
      </c>
      <c r="B21" s="184" t="s">
        <v>127</v>
      </c>
      <c r="C21" s="193" t="s">
        <v>128</v>
      </c>
      <c r="D21" s="185" t="s">
        <v>129</v>
      </c>
      <c r="E21" s="186">
        <v>3</v>
      </c>
      <c r="F21" s="187"/>
      <c r="G21" s="188">
        <f>ROUND(E21*F21,2)</f>
        <v>0</v>
      </c>
      <c r="H21" s="187">
        <v>103.46000000000001</v>
      </c>
      <c r="I21" s="188">
        <f>ROUND(E21*H21,2)</f>
        <v>310.38</v>
      </c>
      <c r="J21" s="187">
        <v>364.54</v>
      </c>
      <c r="K21" s="188">
        <f>ROUND(E21*J21,2)</f>
        <v>1093.6199999999999</v>
      </c>
      <c r="L21" s="188">
        <v>21</v>
      </c>
      <c r="M21" s="188">
        <f>G21*(1+L21/100)</f>
        <v>0</v>
      </c>
      <c r="N21" s="188">
        <v>0</v>
      </c>
      <c r="O21" s="188">
        <f>ROUND(E21*N21,2)</f>
        <v>0</v>
      </c>
      <c r="P21" s="188">
        <v>0</v>
      </c>
      <c r="Q21" s="188">
        <f>ROUND(E21*P21,2)</f>
        <v>0</v>
      </c>
      <c r="R21" s="188"/>
      <c r="S21" s="188" t="s">
        <v>130</v>
      </c>
      <c r="T21" s="189" t="s">
        <v>131</v>
      </c>
      <c r="U21" s="164">
        <v>1</v>
      </c>
      <c r="V21" s="164">
        <f>ROUND(E21*U21,2)</f>
        <v>3</v>
      </c>
      <c r="W21" s="164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109</v>
      </c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ht="22.5" outlineLevel="1" x14ac:dyDescent="0.2">
      <c r="A22" s="176">
        <v>6</v>
      </c>
      <c r="B22" s="177" t="s">
        <v>132</v>
      </c>
      <c r="C22" s="194" t="s">
        <v>133</v>
      </c>
      <c r="D22" s="178" t="s">
        <v>106</v>
      </c>
      <c r="E22" s="179">
        <v>727.97</v>
      </c>
      <c r="F22" s="180"/>
      <c r="G22" s="181">
        <f>ROUND(E22*F22,2)</f>
        <v>0</v>
      </c>
      <c r="H22" s="180">
        <v>0</v>
      </c>
      <c r="I22" s="181">
        <f>ROUND(E22*H22,2)</f>
        <v>0</v>
      </c>
      <c r="J22" s="180">
        <v>17.200000000000003</v>
      </c>
      <c r="K22" s="181">
        <f>ROUND(E22*J22,2)</f>
        <v>12521.08</v>
      </c>
      <c r="L22" s="181">
        <v>21</v>
      </c>
      <c r="M22" s="181">
        <f>G22*(1+L22/100)</f>
        <v>0</v>
      </c>
      <c r="N22" s="181">
        <v>0</v>
      </c>
      <c r="O22" s="181">
        <f>ROUND(E22*N22,2)</f>
        <v>0</v>
      </c>
      <c r="P22" s="181">
        <v>5.0000000000000001E-4</v>
      </c>
      <c r="Q22" s="181">
        <f>ROUND(E22*P22,2)</f>
        <v>0.36</v>
      </c>
      <c r="R22" s="181" t="s">
        <v>134</v>
      </c>
      <c r="S22" s="181" t="s">
        <v>108</v>
      </c>
      <c r="T22" s="182" t="s">
        <v>108</v>
      </c>
      <c r="U22" s="164">
        <v>5.2000000000000005E-2</v>
      </c>
      <c r="V22" s="164">
        <f>ROUND(E22*U22,2)</f>
        <v>37.85</v>
      </c>
      <c r="W22" s="164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109</v>
      </c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162"/>
      <c r="B23" s="163"/>
      <c r="C23" s="195" t="s">
        <v>135</v>
      </c>
      <c r="D23" s="165"/>
      <c r="E23" s="166">
        <v>727.97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55"/>
      <c r="Y23" s="155"/>
      <c r="Z23" s="155"/>
      <c r="AA23" s="155"/>
      <c r="AB23" s="155"/>
      <c r="AC23" s="155"/>
      <c r="AD23" s="155"/>
      <c r="AE23" s="155"/>
      <c r="AF23" s="155"/>
      <c r="AG23" s="155" t="s">
        <v>119</v>
      </c>
      <c r="AH23" s="155">
        <v>0</v>
      </c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ht="22.5" outlineLevel="1" x14ac:dyDescent="0.2">
      <c r="A24" s="176">
        <v>7</v>
      </c>
      <c r="B24" s="177" t="s">
        <v>136</v>
      </c>
      <c r="C24" s="194" t="s">
        <v>137</v>
      </c>
      <c r="D24" s="178" t="s">
        <v>122</v>
      </c>
      <c r="E24" s="179">
        <v>26</v>
      </c>
      <c r="F24" s="180"/>
      <c r="G24" s="181">
        <f>ROUND(E24*F24,2)</f>
        <v>0</v>
      </c>
      <c r="H24" s="180">
        <v>53.190000000000005</v>
      </c>
      <c r="I24" s="181">
        <f>ROUND(E24*H24,2)</f>
        <v>1382.94</v>
      </c>
      <c r="J24" s="180">
        <v>78.31</v>
      </c>
      <c r="K24" s="181">
        <f>ROUND(E24*J24,2)</f>
        <v>2036.06</v>
      </c>
      <c r="L24" s="181">
        <v>21</v>
      </c>
      <c r="M24" s="181">
        <f>G24*(1+L24/100)</f>
        <v>0</v>
      </c>
      <c r="N24" s="181">
        <v>5.8E-4</v>
      </c>
      <c r="O24" s="181">
        <f>ROUND(E24*N24,2)</f>
        <v>0.02</v>
      </c>
      <c r="P24" s="181">
        <v>0</v>
      </c>
      <c r="Q24" s="181">
        <f>ROUND(E24*P24,2)</f>
        <v>0</v>
      </c>
      <c r="R24" s="181" t="s">
        <v>134</v>
      </c>
      <c r="S24" s="181" t="s">
        <v>108</v>
      </c>
      <c r="T24" s="182" t="s">
        <v>108</v>
      </c>
      <c r="U24" s="164">
        <v>0.189</v>
      </c>
      <c r="V24" s="164">
        <f>ROUND(E24*U24,2)</f>
        <v>4.91</v>
      </c>
      <c r="W24" s="164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109</v>
      </c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62"/>
      <c r="B25" s="163"/>
      <c r="C25" s="251" t="s">
        <v>138</v>
      </c>
      <c r="D25" s="252"/>
      <c r="E25" s="252"/>
      <c r="F25" s="252"/>
      <c r="G25" s="252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113</v>
      </c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62"/>
      <c r="B26" s="163"/>
      <c r="C26" s="195" t="s">
        <v>139</v>
      </c>
      <c r="D26" s="165"/>
      <c r="E26" s="166">
        <v>26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119</v>
      </c>
      <c r="AH26" s="155">
        <v>0</v>
      </c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ht="22.5" outlineLevel="1" x14ac:dyDescent="0.2">
      <c r="A27" s="176">
        <v>8</v>
      </c>
      <c r="B27" s="177" t="s">
        <v>140</v>
      </c>
      <c r="C27" s="194" t="s">
        <v>141</v>
      </c>
      <c r="D27" s="178" t="s">
        <v>122</v>
      </c>
      <c r="E27" s="179">
        <v>270</v>
      </c>
      <c r="F27" s="180"/>
      <c r="G27" s="181">
        <f>ROUND(E27*F27,2)</f>
        <v>0</v>
      </c>
      <c r="H27" s="180">
        <v>49.190000000000005</v>
      </c>
      <c r="I27" s="181">
        <f>ROUND(E27*H27,2)</f>
        <v>13281.3</v>
      </c>
      <c r="J27" s="180">
        <v>78.31</v>
      </c>
      <c r="K27" s="181">
        <f>ROUND(E27*J27,2)</f>
        <v>21143.7</v>
      </c>
      <c r="L27" s="181">
        <v>21</v>
      </c>
      <c r="M27" s="181">
        <f>G27*(1+L27/100)</f>
        <v>0</v>
      </c>
      <c r="N27" s="181">
        <v>7.6000000000000004E-4</v>
      </c>
      <c r="O27" s="181">
        <f>ROUND(E27*N27,2)</f>
        <v>0.21</v>
      </c>
      <c r="P27" s="181">
        <v>0</v>
      </c>
      <c r="Q27" s="181">
        <f>ROUND(E27*P27,2)</f>
        <v>0</v>
      </c>
      <c r="R27" s="181" t="s">
        <v>134</v>
      </c>
      <c r="S27" s="181" t="s">
        <v>108</v>
      </c>
      <c r="T27" s="182" t="s">
        <v>108</v>
      </c>
      <c r="U27" s="164">
        <v>0.189</v>
      </c>
      <c r="V27" s="164">
        <f>ROUND(E27*U27,2)</f>
        <v>51.03</v>
      </c>
      <c r="W27" s="164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109</v>
      </c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162"/>
      <c r="B28" s="163"/>
      <c r="C28" s="251" t="s">
        <v>138</v>
      </c>
      <c r="D28" s="252"/>
      <c r="E28" s="252"/>
      <c r="F28" s="252"/>
      <c r="G28" s="252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113</v>
      </c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162"/>
      <c r="B29" s="163"/>
      <c r="C29" s="195" t="s">
        <v>142</v>
      </c>
      <c r="D29" s="165"/>
      <c r="E29" s="166">
        <v>270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55"/>
      <c r="Y29" s="155"/>
      <c r="Z29" s="155"/>
      <c r="AA29" s="155"/>
      <c r="AB29" s="155"/>
      <c r="AC29" s="155"/>
      <c r="AD29" s="155"/>
      <c r="AE29" s="155"/>
      <c r="AF29" s="155"/>
      <c r="AG29" s="155" t="s">
        <v>119</v>
      </c>
      <c r="AH29" s="155">
        <v>0</v>
      </c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ht="22.5" outlineLevel="1" x14ac:dyDescent="0.2">
      <c r="A30" s="176">
        <v>9</v>
      </c>
      <c r="B30" s="177" t="s">
        <v>143</v>
      </c>
      <c r="C30" s="194" t="s">
        <v>144</v>
      </c>
      <c r="D30" s="178" t="s">
        <v>122</v>
      </c>
      <c r="E30" s="179">
        <v>292</v>
      </c>
      <c r="F30" s="180"/>
      <c r="G30" s="181">
        <f>ROUND(E30*F30,2)</f>
        <v>0</v>
      </c>
      <c r="H30" s="180">
        <v>49.190000000000005</v>
      </c>
      <c r="I30" s="181">
        <f>ROUND(E30*H30,2)</f>
        <v>14363.48</v>
      </c>
      <c r="J30" s="180">
        <v>78.31</v>
      </c>
      <c r="K30" s="181">
        <f>ROUND(E30*J30,2)</f>
        <v>22866.52</v>
      </c>
      <c r="L30" s="181">
        <v>21</v>
      </c>
      <c r="M30" s="181">
        <f>G30*(1+L30/100)</f>
        <v>0</v>
      </c>
      <c r="N30" s="181">
        <v>7.6000000000000004E-4</v>
      </c>
      <c r="O30" s="181">
        <f>ROUND(E30*N30,2)</f>
        <v>0.22</v>
      </c>
      <c r="P30" s="181">
        <v>0</v>
      </c>
      <c r="Q30" s="181">
        <f>ROUND(E30*P30,2)</f>
        <v>0</v>
      </c>
      <c r="R30" s="181" t="s">
        <v>134</v>
      </c>
      <c r="S30" s="181" t="s">
        <v>108</v>
      </c>
      <c r="T30" s="182" t="s">
        <v>108</v>
      </c>
      <c r="U30" s="164">
        <v>0.189</v>
      </c>
      <c r="V30" s="164">
        <f>ROUND(E30*U30,2)</f>
        <v>55.19</v>
      </c>
      <c r="W30" s="164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109</v>
      </c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62"/>
      <c r="B31" s="163"/>
      <c r="C31" s="251" t="s">
        <v>138</v>
      </c>
      <c r="D31" s="252"/>
      <c r="E31" s="252"/>
      <c r="F31" s="252"/>
      <c r="G31" s="252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113</v>
      </c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162"/>
      <c r="B32" s="163"/>
      <c r="C32" s="195" t="s">
        <v>145</v>
      </c>
      <c r="D32" s="165"/>
      <c r="E32" s="166">
        <v>292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55"/>
      <c r="Y32" s="155"/>
      <c r="Z32" s="155"/>
      <c r="AA32" s="155"/>
      <c r="AB32" s="155"/>
      <c r="AC32" s="155"/>
      <c r="AD32" s="155"/>
      <c r="AE32" s="155"/>
      <c r="AF32" s="155"/>
      <c r="AG32" s="155" t="s">
        <v>119</v>
      </c>
      <c r="AH32" s="155">
        <v>0</v>
      </c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ht="22.5" outlineLevel="1" x14ac:dyDescent="0.2">
      <c r="A33" s="176">
        <v>10</v>
      </c>
      <c r="B33" s="177" t="s">
        <v>146</v>
      </c>
      <c r="C33" s="194" t="s">
        <v>147</v>
      </c>
      <c r="D33" s="178" t="s">
        <v>129</v>
      </c>
      <c r="E33" s="179">
        <v>1</v>
      </c>
      <c r="F33" s="180"/>
      <c r="G33" s="181">
        <f>ROUND(E33*F33,2)</f>
        <v>0</v>
      </c>
      <c r="H33" s="180">
        <v>768.5</v>
      </c>
      <c r="I33" s="181">
        <f>ROUND(E33*H33,2)</f>
        <v>768.5</v>
      </c>
      <c r="J33" s="180">
        <v>260.5</v>
      </c>
      <c r="K33" s="181">
        <f>ROUND(E33*J33,2)</f>
        <v>260.5</v>
      </c>
      <c r="L33" s="181">
        <v>21</v>
      </c>
      <c r="M33" s="181">
        <f>G33*(1+L33/100)</f>
        <v>0</v>
      </c>
      <c r="N33" s="181">
        <v>1.1000000000000001E-3</v>
      </c>
      <c r="O33" s="181">
        <f>ROUND(E33*N33,2)</f>
        <v>0</v>
      </c>
      <c r="P33" s="181">
        <v>0</v>
      </c>
      <c r="Q33" s="181">
        <f>ROUND(E33*P33,2)</f>
        <v>0</v>
      </c>
      <c r="R33" s="181" t="s">
        <v>134</v>
      </c>
      <c r="S33" s="181" t="s">
        <v>108</v>
      </c>
      <c r="T33" s="182" t="s">
        <v>108</v>
      </c>
      <c r="U33" s="164">
        <v>0.60000000000000009</v>
      </c>
      <c r="V33" s="164">
        <f>ROUND(E33*U33,2)</f>
        <v>0.6</v>
      </c>
      <c r="W33" s="164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109</v>
      </c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162"/>
      <c r="B34" s="163"/>
      <c r="C34" s="251" t="s">
        <v>138</v>
      </c>
      <c r="D34" s="252"/>
      <c r="E34" s="252"/>
      <c r="F34" s="252"/>
      <c r="G34" s="252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55"/>
      <c r="Y34" s="155"/>
      <c r="Z34" s="155"/>
      <c r="AA34" s="155"/>
      <c r="AB34" s="155"/>
      <c r="AC34" s="155"/>
      <c r="AD34" s="155"/>
      <c r="AE34" s="155"/>
      <c r="AF34" s="155"/>
      <c r="AG34" s="155" t="s">
        <v>113</v>
      </c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162"/>
      <c r="B35" s="163"/>
      <c r="C35" s="195" t="s">
        <v>148</v>
      </c>
      <c r="D35" s="165"/>
      <c r="E35" s="166">
        <v>1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119</v>
      </c>
      <c r="AH35" s="155">
        <v>0</v>
      </c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ht="22.5" outlineLevel="1" x14ac:dyDescent="0.2">
      <c r="A36" s="176">
        <v>11</v>
      </c>
      <c r="B36" s="177" t="s">
        <v>149</v>
      </c>
      <c r="C36" s="194" t="s">
        <v>150</v>
      </c>
      <c r="D36" s="178" t="s">
        <v>129</v>
      </c>
      <c r="E36" s="179">
        <v>17</v>
      </c>
      <c r="F36" s="180"/>
      <c r="G36" s="181">
        <f>ROUND(E36*F36,2)</f>
        <v>0</v>
      </c>
      <c r="H36" s="180">
        <v>820.5</v>
      </c>
      <c r="I36" s="181">
        <f>ROUND(E36*H36,2)</f>
        <v>13948.5</v>
      </c>
      <c r="J36" s="180">
        <v>260.5</v>
      </c>
      <c r="K36" s="181">
        <f>ROUND(E36*J36,2)</f>
        <v>4428.5</v>
      </c>
      <c r="L36" s="181">
        <v>21</v>
      </c>
      <c r="M36" s="181">
        <f>G36*(1+L36/100)</f>
        <v>0</v>
      </c>
      <c r="N36" s="181">
        <v>1.3000000000000002E-3</v>
      </c>
      <c r="O36" s="181">
        <f>ROUND(E36*N36,2)</f>
        <v>0.02</v>
      </c>
      <c r="P36" s="181">
        <v>0</v>
      </c>
      <c r="Q36" s="181">
        <f>ROUND(E36*P36,2)</f>
        <v>0</v>
      </c>
      <c r="R36" s="181" t="s">
        <v>134</v>
      </c>
      <c r="S36" s="181" t="s">
        <v>108</v>
      </c>
      <c r="T36" s="182" t="s">
        <v>108</v>
      </c>
      <c r="U36" s="164">
        <v>0.60000000000000009</v>
      </c>
      <c r="V36" s="164">
        <f>ROUND(E36*U36,2)</f>
        <v>10.199999999999999</v>
      </c>
      <c r="W36" s="164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109</v>
      </c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162"/>
      <c r="B37" s="163"/>
      <c r="C37" s="251" t="s">
        <v>138</v>
      </c>
      <c r="D37" s="252"/>
      <c r="E37" s="252"/>
      <c r="F37" s="252"/>
      <c r="G37" s="252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113</v>
      </c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62"/>
      <c r="B38" s="163"/>
      <c r="C38" s="195" t="s">
        <v>151</v>
      </c>
      <c r="D38" s="165"/>
      <c r="E38" s="166">
        <v>17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119</v>
      </c>
      <c r="AH38" s="155">
        <v>0</v>
      </c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176">
        <v>12</v>
      </c>
      <c r="B39" s="177" t="s">
        <v>152</v>
      </c>
      <c r="C39" s="194" t="s">
        <v>153</v>
      </c>
      <c r="D39" s="178" t="s">
        <v>106</v>
      </c>
      <c r="E39" s="179">
        <v>742.72</v>
      </c>
      <c r="F39" s="180"/>
      <c r="G39" s="181">
        <f>ROUND(E39*F39,2)</f>
        <v>0</v>
      </c>
      <c r="H39" s="180">
        <v>0</v>
      </c>
      <c r="I39" s="181">
        <f>ROUND(E39*H39,2)</f>
        <v>0</v>
      </c>
      <c r="J39" s="180">
        <v>41.400000000000006</v>
      </c>
      <c r="K39" s="181">
        <f>ROUND(E39*J39,2)</f>
        <v>30748.61</v>
      </c>
      <c r="L39" s="181">
        <v>21</v>
      </c>
      <c r="M39" s="181">
        <f>G39*(1+L39/100)</f>
        <v>0</v>
      </c>
      <c r="N39" s="181">
        <v>0</v>
      </c>
      <c r="O39" s="181">
        <f>ROUND(E39*N39,2)</f>
        <v>0</v>
      </c>
      <c r="P39" s="181">
        <v>0</v>
      </c>
      <c r="Q39" s="181">
        <f>ROUND(E39*P39,2)</f>
        <v>0</v>
      </c>
      <c r="R39" s="181" t="s">
        <v>134</v>
      </c>
      <c r="S39" s="181" t="s">
        <v>108</v>
      </c>
      <c r="T39" s="182" t="s">
        <v>108</v>
      </c>
      <c r="U39" s="164">
        <v>0.1</v>
      </c>
      <c r="V39" s="164">
        <f>ROUND(E39*U39,2)</f>
        <v>74.27</v>
      </c>
      <c r="W39" s="164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109</v>
      </c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62"/>
      <c r="B40" s="163"/>
      <c r="C40" s="195" t="s">
        <v>154</v>
      </c>
      <c r="D40" s="165"/>
      <c r="E40" s="166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119</v>
      </c>
      <c r="AH40" s="155">
        <v>0</v>
      </c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162"/>
      <c r="B41" s="163"/>
      <c r="C41" s="195" t="s">
        <v>155</v>
      </c>
      <c r="D41" s="165"/>
      <c r="E41" s="166">
        <v>242.8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119</v>
      </c>
      <c r="AH41" s="155">
        <v>0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162"/>
      <c r="B42" s="163"/>
      <c r="C42" s="195" t="s">
        <v>156</v>
      </c>
      <c r="D42" s="165"/>
      <c r="E42" s="166">
        <v>432.1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119</v>
      </c>
      <c r="AH42" s="155">
        <v>0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162"/>
      <c r="B43" s="163"/>
      <c r="C43" s="195" t="s">
        <v>157</v>
      </c>
      <c r="D43" s="165"/>
      <c r="E43" s="166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119</v>
      </c>
      <c r="AH43" s="155">
        <v>0</v>
      </c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62"/>
      <c r="B44" s="163"/>
      <c r="C44" s="195" t="s">
        <v>158</v>
      </c>
      <c r="D44" s="165"/>
      <c r="E44" s="166">
        <v>40.290000000000006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119</v>
      </c>
      <c r="AH44" s="155">
        <v>0</v>
      </c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162"/>
      <c r="B45" s="163"/>
      <c r="C45" s="195" t="s">
        <v>159</v>
      </c>
      <c r="D45" s="165"/>
      <c r="E45" s="166">
        <v>9.5400000000000009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119</v>
      </c>
      <c r="AH45" s="155"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162"/>
      <c r="B46" s="163"/>
      <c r="C46" s="195" t="s">
        <v>160</v>
      </c>
      <c r="D46" s="165"/>
      <c r="E46" s="166">
        <v>17.990000000000002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55"/>
      <c r="Y46" s="155"/>
      <c r="Z46" s="155"/>
      <c r="AA46" s="155"/>
      <c r="AB46" s="155"/>
      <c r="AC46" s="155"/>
      <c r="AD46" s="155"/>
      <c r="AE46" s="155"/>
      <c r="AF46" s="155"/>
      <c r="AG46" s="155" t="s">
        <v>119</v>
      </c>
      <c r="AH46" s="155">
        <v>0</v>
      </c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ht="22.5" outlineLevel="1" x14ac:dyDescent="0.2">
      <c r="A47" s="176">
        <v>13</v>
      </c>
      <c r="B47" s="177" t="s">
        <v>161</v>
      </c>
      <c r="C47" s="194" t="s">
        <v>162</v>
      </c>
      <c r="D47" s="178" t="s">
        <v>106</v>
      </c>
      <c r="E47" s="179">
        <v>727.97</v>
      </c>
      <c r="F47" s="180"/>
      <c r="G47" s="181">
        <f>ROUND(E47*F47,2)</f>
        <v>0</v>
      </c>
      <c r="H47" s="180">
        <v>0</v>
      </c>
      <c r="I47" s="181">
        <f>ROUND(E47*H47,2)</f>
        <v>0</v>
      </c>
      <c r="J47" s="180">
        <v>44</v>
      </c>
      <c r="K47" s="181">
        <f>ROUND(E47*J47,2)</f>
        <v>32030.68</v>
      </c>
      <c r="L47" s="181">
        <v>21</v>
      </c>
      <c r="M47" s="181">
        <f>G47*(1+L47/100)</f>
        <v>0</v>
      </c>
      <c r="N47" s="181">
        <v>0</v>
      </c>
      <c r="O47" s="181">
        <f>ROUND(E47*N47,2)</f>
        <v>0</v>
      </c>
      <c r="P47" s="181">
        <v>2.5000000000000001E-3</v>
      </c>
      <c r="Q47" s="181">
        <f>ROUND(E47*P47,2)</f>
        <v>1.82</v>
      </c>
      <c r="R47" s="181"/>
      <c r="S47" s="181" t="s">
        <v>130</v>
      </c>
      <c r="T47" s="182" t="s">
        <v>131</v>
      </c>
      <c r="U47" s="164">
        <v>5.2000000000000005E-2</v>
      </c>
      <c r="V47" s="164">
        <f>ROUND(E47*U47,2)</f>
        <v>37.85</v>
      </c>
      <c r="W47" s="164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109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162"/>
      <c r="B48" s="163"/>
      <c r="C48" s="195" t="s">
        <v>163</v>
      </c>
      <c r="D48" s="165"/>
      <c r="E48" s="166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119</v>
      </c>
      <c r="AH48" s="155">
        <v>0</v>
      </c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162"/>
      <c r="B49" s="163"/>
      <c r="C49" s="195" t="s">
        <v>154</v>
      </c>
      <c r="D49" s="165"/>
      <c r="E49" s="166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119</v>
      </c>
      <c r="AH49" s="155">
        <v>0</v>
      </c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162"/>
      <c r="B50" s="163"/>
      <c r="C50" s="195" t="s">
        <v>155</v>
      </c>
      <c r="D50" s="165"/>
      <c r="E50" s="166">
        <v>242.8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119</v>
      </c>
      <c r="AH50" s="155">
        <v>0</v>
      </c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162"/>
      <c r="B51" s="163"/>
      <c r="C51" s="195" t="s">
        <v>156</v>
      </c>
      <c r="D51" s="165"/>
      <c r="E51" s="166">
        <v>432.1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55"/>
      <c r="Y51" s="155"/>
      <c r="Z51" s="155"/>
      <c r="AA51" s="155"/>
      <c r="AB51" s="155"/>
      <c r="AC51" s="155"/>
      <c r="AD51" s="155"/>
      <c r="AE51" s="155"/>
      <c r="AF51" s="155"/>
      <c r="AG51" s="155" t="s">
        <v>119</v>
      </c>
      <c r="AH51" s="155">
        <v>0</v>
      </c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162"/>
      <c r="B52" s="163"/>
      <c r="C52" s="195" t="s">
        <v>157</v>
      </c>
      <c r="D52" s="165"/>
      <c r="E52" s="166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119</v>
      </c>
      <c r="AH52" s="155">
        <v>0</v>
      </c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162"/>
      <c r="B53" s="163"/>
      <c r="C53" s="195" t="s">
        <v>158</v>
      </c>
      <c r="D53" s="165"/>
      <c r="E53" s="166">
        <v>40.290000000000006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119</v>
      </c>
      <c r="AH53" s="155">
        <v>0</v>
      </c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162"/>
      <c r="B54" s="163"/>
      <c r="C54" s="195" t="s">
        <v>159</v>
      </c>
      <c r="D54" s="165"/>
      <c r="E54" s="166">
        <v>9.5400000000000009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55"/>
      <c r="Y54" s="155"/>
      <c r="Z54" s="155"/>
      <c r="AA54" s="155"/>
      <c r="AB54" s="155"/>
      <c r="AC54" s="155"/>
      <c r="AD54" s="155"/>
      <c r="AE54" s="155"/>
      <c r="AF54" s="155"/>
      <c r="AG54" s="155" t="s">
        <v>119</v>
      </c>
      <c r="AH54" s="155">
        <v>0</v>
      </c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162"/>
      <c r="B55" s="163"/>
      <c r="C55" s="195" t="s">
        <v>164</v>
      </c>
      <c r="D55" s="165"/>
      <c r="E55" s="166">
        <v>3.24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55"/>
      <c r="Y55" s="155"/>
      <c r="Z55" s="155"/>
      <c r="AA55" s="155"/>
      <c r="AB55" s="155"/>
      <c r="AC55" s="155"/>
      <c r="AD55" s="155"/>
      <c r="AE55" s="155"/>
      <c r="AF55" s="155"/>
      <c r="AG55" s="155" t="s">
        <v>119</v>
      </c>
      <c r="AH55" s="155">
        <v>0</v>
      </c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176">
        <v>14</v>
      </c>
      <c r="B56" s="177" t="s">
        <v>165</v>
      </c>
      <c r="C56" s="194" t="s">
        <v>166</v>
      </c>
      <c r="D56" s="178" t="s">
        <v>167</v>
      </c>
      <c r="E56" s="179">
        <v>2.4300000000000002</v>
      </c>
      <c r="F56" s="180"/>
      <c r="G56" s="181">
        <f>ROUND(E56*F56,2)</f>
        <v>0</v>
      </c>
      <c r="H56" s="180">
        <v>0</v>
      </c>
      <c r="I56" s="181">
        <f>ROUND(E56*H56,2)</f>
        <v>0</v>
      </c>
      <c r="J56" s="180">
        <v>1550</v>
      </c>
      <c r="K56" s="181">
        <f>ROUND(E56*J56,2)</f>
        <v>3766.5</v>
      </c>
      <c r="L56" s="181">
        <v>21</v>
      </c>
      <c r="M56" s="181">
        <f>G56*(1+L56/100)</f>
        <v>0</v>
      </c>
      <c r="N56" s="181">
        <v>0</v>
      </c>
      <c r="O56" s="181">
        <f>ROUND(E56*N56,2)</f>
        <v>0</v>
      </c>
      <c r="P56" s="181">
        <v>0</v>
      </c>
      <c r="Q56" s="181">
        <f>ROUND(E56*P56,2)</f>
        <v>0</v>
      </c>
      <c r="R56" s="181"/>
      <c r="S56" s="181" t="s">
        <v>130</v>
      </c>
      <c r="T56" s="182" t="s">
        <v>131</v>
      </c>
      <c r="U56" s="164">
        <v>0</v>
      </c>
      <c r="V56" s="164">
        <f>ROUND(E56*U56,2)</f>
        <v>0</v>
      </c>
      <c r="W56" s="164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109</v>
      </c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162"/>
      <c r="B57" s="163"/>
      <c r="C57" s="195" t="s">
        <v>168</v>
      </c>
      <c r="D57" s="165"/>
      <c r="E57" s="166">
        <v>2.4300000000000002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119</v>
      </c>
      <c r="AH57" s="155">
        <v>0</v>
      </c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ht="22.5" outlineLevel="1" x14ac:dyDescent="0.2">
      <c r="A58" s="176">
        <v>15</v>
      </c>
      <c r="B58" s="177" t="s">
        <v>169</v>
      </c>
      <c r="C58" s="194" t="s">
        <v>170</v>
      </c>
      <c r="D58" s="178" t="s">
        <v>106</v>
      </c>
      <c r="E58" s="179">
        <v>674.90000000000009</v>
      </c>
      <c r="F58" s="180"/>
      <c r="G58" s="181">
        <f>ROUND(E58*F58,2)</f>
        <v>0</v>
      </c>
      <c r="H58" s="180">
        <v>10.190000000000001</v>
      </c>
      <c r="I58" s="181">
        <f>ROUND(E58*H58,2)</f>
        <v>6877.23</v>
      </c>
      <c r="J58" s="180">
        <v>133.81</v>
      </c>
      <c r="K58" s="181">
        <f>ROUND(E58*J58,2)</f>
        <v>90308.37</v>
      </c>
      <c r="L58" s="181">
        <v>21</v>
      </c>
      <c r="M58" s="181">
        <f>G58*(1+L58/100)</f>
        <v>0</v>
      </c>
      <c r="N58" s="181">
        <v>3.0000000000000001E-5</v>
      </c>
      <c r="O58" s="181">
        <f>ROUND(E58*N58,2)</f>
        <v>0.02</v>
      </c>
      <c r="P58" s="181">
        <v>0</v>
      </c>
      <c r="Q58" s="181">
        <f>ROUND(E58*P58,2)</f>
        <v>0</v>
      </c>
      <c r="R58" s="181"/>
      <c r="S58" s="181" t="s">
        <v>130</v>
      </c>
      <c r="T58" s="182" t="s">
        <v>131</v>
      </c>
      <c r="U58" s="164">
        <v>0.317</v>
      </c>
      <c r="V58" s="164">
        <f>ROUND(E58*U58,2)</f>
        <v>213.94</v>
      </c>
      <c r="W58" s="164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109</v>
      </c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162"/>
      <c r="B59" s="163"/>
      <c r="C59" s="195" t="s">
        <v>171</v>
      </c>
      <c r="D59" s="165"/>
      <c r="E59" s="166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55"/>
      <c r="Y59" s="155"/>
      <c r="Z59" s="155"/>
      <c r="AA59" s="155"/>
      <c r="AB59" s="155"/>
      <c r="AC59" s="155"/>
      <c r="AD59" s="155"/>
      <c r="AE59" s="155"/>
      <c r="AF59" s="155"/>
      <c r="AG59" s="155" t="s">
        <v>119</v>
      </c>
      <c r="AH59" s="155">
        <v>0</v>
      </c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162"/>
      <c r="B60" s="163"/>
      <c r="C60" s="195" t="s">
        <v>154</v>
      </c>
      <c r="D60" s="165"/>
      <c r="E60" s="166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119</v>
      </c>
      <c r="AH60" s="155">
        <v>0</v>
      </c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162"/>
      <c r="B61" s="163"/>
      <c r="C61" s="195" t="s">
        <v>155</v>
      </c>
      <c r="D61" s="165"/>
      <c r="E61" s="166">
        <v>242.8</v>
      </c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119</v>
      </c>
      <c r="AH61" s="155">
        <v>0</v>
      </c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162"/>
      <c r="B62" s="163"/>
      <c r="C62" s="195" t="s">
        <v>156</v>
      </c>
      <c r="D62" s="165"/>
      <c r="E62" s="166">
        <v>432.1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119</v>
      </c>
      <c r="AH62" s="155">
        <v>0</v>
      </c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176">
        <v>16</v>
      </c>
      <c r="B63" s="177" t="s">
        <v>172</v>
      </c>
      <c r="C63" s="194" t="s">
        <v>173</v>
      </c>
      <c r="D63" s="178" t="s">
        <v>122</v>
      </c>
      <c r="E63" s="179">
        <v>120.60000000000001</v>
      </c>
      <c r="F63" s="180"/>
      <c r="G63" s="181">
        <f>ROUND(E63*F63,2)</f>
        <v>0</v>
      </c>
      <c r="H63" s="180">
        <v>195.29000000000002</v>
      </c>
      <c r="I63" s="181">
        <f>ROUND(E63*H63,2)</f>
        <v>23551.97</v>
      </c>
      <c r="J63" s="180">
        <v>115.71000000000001</v>
      </c>
      <c r="K63" s="181">
        <f>ROUND(E63*J63,2)</f>
        <v>13954.63</v>
      </c>
      <c r="L63" s="181">
        <v>21</v>
      </c>
      <c r="M63" s="181">
        <f>G63*(1+L63/100)</f>
        <v>0</v>
      </c>
      <c r="N63" s="181">
        <v>1.8400000000000001E-3</v>
      </c>
      <c r="O63" s="181">
        <f>ROUND(E63*N63,2)</f>
        <v>0.22</v>
      </c>
      <c r="P63" s="181">
        <v>0</v>
      </c>
      <c r="Q63" s="181">
        <f>ROUND(E63*P63,2)</f>
        <v>0</v>
      </c>
      <c r="R63" s="181"/>
      <c r="S63" s="181" t="s">
        <v>130</v>
      </c>
      <c r="T63" s="182" t="s">
        <v>131</v>
      </c>
      <c r="U63" s="164">
        <v>0.252</v>
      </c>
      <c r="V63" s="164">
        <f>ROUND(E63*U63,2)</f>
        <v>30.39</v>
      </c>
      <c r="W63" s="164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109</v>
      </c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162"/>
      <c r="B64" s="163"/>
      <c r="C64" s="195" t="s">
        <v>174</v>
      </c>
      <c r="D64" s="165"/>
      <c r="E64" s="166">
        <v>120.60000000000001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119</v>
      </c>
      <c r="AH64" s="155">
        <v>0</v>
      </c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176">
        <v>17</v>
      </c>
      <c r="B65" s="177" t="s">
        <v>175</v>
      </c>
      <c r="C65" s="194" t="s">
        <v>176</v>
      </c>
      <c r="D65" s="178" t="s">
        <v>106</v>
      </c>
      <c r="E65" s="179">
        <v>67.820000000000007</v>
      </c>
      <c r="F65" s="180"/>
      <c r="G65" s="181">
        <f>ROUND(E65*F65,2)</f>
        <v>0</v>
      </c>
      <c r="H65" s="180">
        <v>16.78</v>
      </c>
      <c r="I65" s="181">
        <f>ROUND(E65*H65,2)</f>
        <v>1138.02</v>
      </c>
      <c r="J65" s="180">
        <v>232.22000000000003</v>
      </c>
      <c r="K65" s="181">
        <f>ROUND(E65*J65,2)</f>
        <v>15749.16</v>
      </c>
      <c r="L65" s="181">
        <v>21</v>
      </c>
      <c r="M65" s="181">
        <f>G65*(1+L65/100)</f>
        <v>0</v>
      </c>
      <c r="N65" s="181">
        <v>3.0000000000000001E-5</v>
      </c>
      <c r="O65" s="181">
        <f>ROUND(E65*N65,2)</f>
        <v>0</v>
      </c>
      <c r="P65" s="181">
        <v>0</v>
      </c>
      <c r="Q65" s="181">
        <f>ROUND(E65*P65,2)</f>
        <v>0</v>
      </c>
      <c r="R65" s="181"/>
      <c r="S65" s="181" t="s">
        <v>130</v>
      </c>
      <c r="T65" s="182" t="s">
        <v>131</v>
      </c>
      <c r="U65" s="164">
        <v>0.34</v>
      </c>
      <c r="V65" s="164">
        <f>ROUND(E65*U65,2)</f>
        <v>23.06</v>
      </c>
      <c r="W65" s="164"/>
      <c r="X65" s="155"/>
      <c r="Y65" s="155"/>
      <c r="Z65" s="155"/>
      <c r="AA65" s="155"/>
      <c r="AB65" s="155"/>
      <c r="AC65" s="155"/>
      <c r="AD65" s="155"/>
      <c r="AE65" s="155"/>
      <c r="AF65" s="155"/>
      <c r="AG65" s="155" t="s">
        <v>109</v>
      </c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162"/>
      <c r="B66" s="163"/>
      <c r="C66" s="195" t="s">
        <v>171</v>
      </c>
      <c r="D66" s="165"/>
      <c r="E66" s="166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55"/>
      <c r="Y66" s="155"/>
      <c r="Z66" s="155"/>
      <c r="AA66" s="155"/>
      <c r="AB66" s="155"/>
      <c r="AC66" s="155"/>
      <c r="AD66" s="155"/>
      <c r="AE66" s="155"/>
      <c r="AF66" s="155"/>
      <c r="AG66" s="155" t="s">
        <v>119</v>
      </c>
      <c r="AH66" s="155">
        <v>0</v>
      </c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162"/>
      <c r="B67" s="163"/>
      <c r="C67" s="195" t="s">
        <v>157</v>
      </c>
      <c r="D67" s="165"/>
      <c r="E67" s="166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119</v>
      </c>
      <c r="AH67" s="155">
        <v>0</v>
      </c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162"/>
      <c r="B68" s="163"/>
      <c r="C68" s="195" t="s">
        <v>158</v>
      </c>
      <c r="D68" s="165"/>
      <c r="E68" s="166">
        <v>40.290000000000006</v>
      </c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55"/>
      <c r="Y68" s="155"/>
      <c r="Z68" s="155"/>
      <c r="AA68" s="155"/>
      <c r="AB68" s="155"/>
      <c r="AC68" s="155"/>
      <c r="AD68" s="155"/>
      <c r="AE68" s="155"/>
      <c r="AF68" s="155"/>
      <c r="AG68" s="155" t="s">
        <v>119</v>
      </c>
      <c r="AH68" s="155">
        <v>0</v>
      </c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162"/>
      <c r="B69" s="163"/>
      <c r="C69" s="195" t="s">
        <v>159</v>
      </c>
      <c r="D69" s="165"/>
      <c r="E69" s="166">
        <v>9.5400000000000009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119</v>
      </c>
      <c r="AH69" s="155">
        <v>0</v>
      </c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162"/>
      <c r="B70" s="163"/>
      <c r="C70" s="195" t="s">
        <v>160</v>
      </c>
      <c r="D70" s="165"/>
      <c r="E70" s="166">
        <v>17.990000000000002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55"/>
      <c r="Y70" s="155"/>
      <c r="Z70" s="155"/>
      <c r="AA70" s="155"/>
      <c r="AB70" s="155"/>
      <c r="AC70" s="155"/>
      <c r="AD70" s="155"/>
      <c r="AE70" s="155"/>
      <c r="AF70" s="155"/>
      <c r="AG70" s="155" t="s">
        <v>119</v>
      </c>
      <c r="AH70" s="155">
        <v>0</v>
      </c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ht="22.5" outlineLevel="1" x14ac:dyDescent="0.2">
      <c r="A71" s="176">
        <v>18</v>
      </c>
      <c r="B71" s="177" t="s">
        <v>177</v>
      </c>
      <c r="C71" s="194" t="s">
        <v>178</v>
      </c>
      <c r="D71" s="178" t="s">
        <v>106</v>
      </c>
      <c r="E71" s="179">
        <v>20</v>
      </c>
      <c r="F71" s="180"/>
      <c r="G71" s="181">
        <f>ROUND(E71*F71,2)</f>
        <v>0</v>
      </c>
      <c r="H71" s="180">
        <v>226</v>
      </c>
      <c r="I71" s="181">
        <f>ROUND(E71*H71,2)</f>
        <v>4520</v>
      </c>
      <c r="J71" s="180">
        <v>0</v>
      </c>
      <c r="K71" s="181">
        <f>ROUND(E71*J71,2)</f>
        <v>0</v>
      </c>
      <c r="L71" s="181">
        <v>21</v>
      </c>
      <c r="M71" s="181">
        <f>G71*(1+L71/100)</f>
        <v>0</v>
      </c>
      <c r="N71" s="181">
        <v>2.5400000000000002E-3</v>
      </c>
      <c r="O71" s="181">
        <f>ROUND(E71*N71,2)</f>
        <v>0.05</v>
      </c>
      <c r="P71" s="181">
        <v>0</v>
      </c>
      <c r="Q71" s="181">
        <f>ROUND(E71*P71,2)</f>
        <v>0</v>
      </c>
      <c r="R71" s="181" t="s">
        <v>179</v>
      </c>
      <c r="S71" s="181" t="s">
        <v>108</v>
      </c>
      <c r="T71" s="182" t="s">
        <v>108</v>
      </c>
      <c r="U71" s="164">
        <v>0</v>
      </c>
      <c r="V71" s="164">
        <f>ROUND(E71*U71,2)</f>
        <v>0</v>
      </c>
      <c r="W71" s="164"/>
      <c r="X71" s="155"/>
      <c r="Y71" s="155"/>
      <c r="Z71" s="155"/>
      <c r="AA71" s="155"/>
      <c r="AB71" s="155"/>
      <c r="AC71" s="155"/>
      <c r="AD71" s="155"/>
      <c r="AE71" s="155"/>
      <c r="AF71" s="155"/>
      <c r="AG71" s="155" t="s">
        <v>180</v>
      </c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162"/>
      <c r="B72" s="163"/>
      <c r="C72" s="195" t="s">
        <v>181</v>
      </c>
      <c r="D72" s="165"/>
      <c r="E72" s="166">
        <v>20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119</v>
      </c>
      <c r="AH72" s="155">
        <v>0</v>
      </c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ht="22.5" outlineLevel="1" x14ac:dyDescent="0.2">
      <c r="A73" s="183">
        <v>19</v>
      </c>
      <c r="B73" s="184" t="s">
        <v>182</v>
      </c>
      <c r="C73" s="193" t="s">
        <v>183</v>
      </c>
      <c r="D73" s="185" t="s">
        <v>184</v>
      </c>
      <c r="E73" s="186">
        <v>1</v>
      </c>
      <c r="F73" s="187"/>
      <c r="G73" s="188">
        <f>ROUND(E73*F73,2)</f>
        <v>0</v>
      </c>
      <c r="H73" s="187">
        <v>22788</v>
      </c>
      <c r="I73" s="188">
        <f>ROUND(E73*H73,2)</f>
        <v>22788</v>
      </c>
      <c r="J73" s="187">
        <v>0</v>
      </c>
      <c r="K73" s="188">
        <f>ROUND(E73*J73,2)</f>
        <v>0</v>
      </c>
      <c r="L73" s="188">
        <v>21</v>
      </c>
      <c r="M73" s="188">
        <f>G73*(1+L73/100)</f>
        <v>0</v>
      </c>
      <c r="N73" s="188">
        <v>0</v>
      </c>
      <c r="O73" s="188">
        <f>ROUND(E73*N73,2)</f>
        <v>0</v>
      </c>
      <c r="P73" s="188">
        <v>0</v>
      </c>
      <c r="Q73" s="188">
        <f>ROUND(E73*P73,2)</f>
        <v>0</v>
      </c>
      <c r="R73" s="188"/>
      <c r="S73" s="188" t="s">
        <v>130</v>
      </c>
      <c r="T73" s="189" t="s">
        <v>131</v>
      </c>
      <c r="U73" s="164">
        <v>0</v>
      </c>
      <c r="V73" s="164">
        <f>ROUND(E73*U73,2)</f>
        <v>0</v>
      </c>
      <c r="W73" s="164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180</v>
      </c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ht="22.5" outlineLevel="1" x14ac:dyDescent="0.2">
      <c r="A74" s="176">
        <v>20</v>
      </c>
      <c r="B74" s="177" t="s">
        <v>185</v>
      </c>
      <c r="C74" s="194" t="s">
        <v>186</v>
      </c>
      <c r="D74" s="178" t="s">
        <v>106</v>
      </c>
      <c r="E74" s="179">
        <v>854.12800000000004</v>
      </c>
      <c r="F74" s="180"/>
      <c r="G74" s="181">
        <f>ROUND(E74*F74,2)</f>
        <v>0</v>
      </c>
      <c r="H74" s="180">
        <v>196</v>
      </c>
      <c r="I74" s="181">
        <f>ROUND(E74*H74,2)</f>
        <v>167409.09</v>
      </c>
      <c r="J74" s="180">
        <v>0</v>
      </c>
      <c r="K74" s="181">
        <f>ROUND(E74*J74,2)</f>
        <v>0</v>
      </c>
      <c r="L74" s="181">
        <v>21</v>
      </c>
      <c r="M74" s="181">
        <f>G74*(1+L74/100)</f>
        <v>0</v>
      </c>
      <c r="N74" s="181">
        <v>2.3000000000000004E-3</v>
      </c>
      <c r="O74" s="181">
        <f>ROUND(E74*N74,2)</f>
        <v>1.96</v>
      </c>
      <c r="P74" s="181">
        <v>0</v>
      </c>
      <c r="Q74" s="181">
        <f>ROUND(E74*P74,2)</f>
        <v>0</v>
      </c>
      <c r="R74" s="181" t="s">
        <v>179</v>
      </c>
      <c r="S74" s="181" t="s">
        <v>108</v>
      </c>
      <c r="T74" s="182" t="s">
        <v>108</v>
      </c>
      <c r="U74" s="164">
        <v>0</v>
      </c>
      <c r="V74" s="164">
        <f>ROUND(E74*U74,2)</f>
        <v>0</v>
      </c>
      <c r="W74" s="164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180</v>
      </c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162"/>
      <c r="B75" s="163"/>
      <c r="C75" s="195" t="s">
        <v>187</v>
      </c>
      <c r="D75" s="165"/>
      <c r="E75" s="166">
        <v>854.12800000000004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55"/>
      <c r="Y75" s="155"/>
      <c r="Z75" s="155"/>
      <c r="AA75" s="155"/>
      <c r="AB75" s="155"/>
      <c r="AC75" s="155"/>
      <c r="AD75" s="155"/>
      <c r="AE75" s="155"/>
      <c r="AF75" s="155"/>
      <c r="AG75" s="155" t="s">
        <v>119</v>
      </c>
      <c r="AH75" s="155">
        <v>0</v>
      </c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ht="22.5" outlineLevel="1" x14ac:dyDescent="0.2">
      <c r="A76" s="176">
        <v>21</v>
      </c>
      <c r="B76" s="177" t="s">
        <v>188</v>
      </c>
      <c r="C76" s="194" t="s">
        <v>189</v>
      </c>
      <c r="D76" s="178" t="s">
        <v>129</v>
      </c>
      <c r="E76" s="179">
        <v>4764</v>
      </c>
      <c r="F76" s="180"/>
      <c r="G76" s="181">
        <f>ROUND(E76*F76,2)</f>
        <v>0</v>
      </c>
      <c r="H76" s="180">
        <v>6.6000000000000005</v>
      </c>
      <c r="I76" s="181">
        <f>ROUND(E76*H76,2)</f>
        <v>31442.400000000001</v>
      </c>
      <c r="J76" s="180">
        <v>0</v>
      </c>
      <c r="K76" s="181">
        <f>ROUND(E76*J76,2)</f>
        <v>0</v>
      </c>
      <c r="L76" s="181">
        <v>21</v>
      </c>
      <c r="M76" s="181">
        <f>G76*(1+L76/100)</f>
        <v>0</v>
      </c>
      <c r="N76" s="181">
        <v>0</v>
      </c>
      <c r="O76" s="181">
        <f>ROUND(E76*N76,2)</f>
        <v>0</v>
      </c>
      <c r="P76" s="181">
        <v>0</v>
      </c>
      <c r="Q76" s="181">
        <f>ROUND(E76*P76,2)</f>
        <v>0</v>
      </c>
      <c r="R76" s="181"/>
      <c r="S76" s="181" t="s">
        <v>130</v>
      </c>
      <c r="T76" s="182" t="s">
        <v>131</v>
      </c>
      <c r="U76" s="164">
        <v>0</v>
      </c>
      <c r="V76" s="164">
        <f>ROUND(E76*U76,2)</f>
        <v>0</v>
      </c>
      <c r="W76" s="164"/>
      <c r="X76" s="155"/>
      <c r="Y76" s="155"/>
      <c r="Z76" s="155"/>
      <c r="AA76" s="155"/>
      <c r="AB76" s="155"/>
      <c r="AC76" s="155"/>
      <c r="AD76" s="155"/>
      <c r="AE76" s="155"/>
      <c r="AF76" s="155"/>
      <c r="AG76" s="155" t="s">
        <v>180</v>
      </c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162"/>
      <c r="B77" s="163"/>
      <c r="C77" s="195" t="s">
        <v>190</v>
      </c>
      <c r="D77" s="165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55"/>
      <c r="Y77" s="155"/>
      <c r="Z77" s="155"/>
      <c r="AA77" s="155"/>
      <c r="AB77" s="155"/>
      <c r="AC77" s="155"/>
      <c r="AD77" s="155"/>
      <c r="AE77" s="155"/>
      <c r="AF77" s="155"/>
      <c r="AG77" s="155" t="s">
        <v>119</v>
      </c>
      <c r="AH77" s="155">
        <v>0</v>
      </c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162"/>
      <c r="B78" s="163"/>
      <c r="C78" s="195" t="s">
        <v>191</v>
      </c>
      <c r="D78" s="165"/>
      <c r="E78" s="166">
        <v>667.375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119</v>
      </c>
      <c r="AH78" s="155">
        <v>0</v>
      </c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162"/>
      <c r="B79" s="163"/>
      <c r="C79" s="195" t="s">
        <v>192</v>
      </c>
      <c r="D79" s="165"/>
      <c r="E79" s="166">
        <v>1628.5500000000002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55"/>
      <c r="Y79" s="155"/>
      <c r="Z79" s="155"/>
      <c r="AA79" s="155"/>
      <c r="AB79" s="155"/>
      <c r="AC79" s="155"/>
      <c r="AD79" s="155"/>
      <c r="AE79" s="155"/>
      <c r="AF79" s="155"/>
      <c r="AG79" s="155" t="s">
        <v>119</v>
      </c>
      <c r="AH79" s="155">
        <v>0</v>
      </c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162"/>
      <c r="B80" s="163"/>
      <c r="C80" s="195" t="s">
        <v>193</v>
      </c>
      <c r="D80" s="165"/>
      <c r="E80" s="166">
        <v>2034.8500000000001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55"/>
      <c r="Y80" s="155"/>
      <c r="Z80" s="155"/>
      <c r="AA80" s="155"/>
      <c r="AB80" s="155"/>
      <c r="AC80" s="155"/>
      <c r="AD80" s="155"/>
      <c r="AE80" s="155"/>
      <c r="AF80" s="155"/>
      <c r="AG80" s="155" t="s">
        <v>119</v>
      </c>
      <c r="AH80" s="155">
        <v>0</v>
      </c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162"/>
      <c r="B81" s="163"/>
      <c r="C81" s="196" t="s">
        <v>194</v>
      </c>
      <c r="D81" s="167"/>
      <c r="E81" s="168">
        <v>4330.7750000000005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119</v>
      </c>
      <c r="AH81" s="155">
        <v>1</v>
      </c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162"/>
      <c r="B82" s="163"/>
      <c r="C82" s="195" t="s">
        <v>195</v>
      </c>
      <c r="D82" s="165"/>
      <c r="E82" s="166">
        <v>433.07750000000004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55"/>
      <c r="Y82" s="155"/>
      <c r="Z82" s="155"/>
      <c r="AA82" s="155"/>
      <c r="AB82" s="155"/>
      <c r="AC82" s="155"/>
      <c r="AD82" s="155"/>
      <c r="AE82" s="155"/>
      <c r="AF82" s="155"/>
      <c r="AG82" s="155" t="s">
        <v>119</v>
      </c>
      <c r="AH82" s="155">
        <v>0</v>
      </c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162"/>
      <c r="B83" s="163"/>
      <c r="C83" s="195" t="s">
        <v>196</v>
      </c>
      <c r="D83" s="165"/>
      <c r="E83" s="166">
        <v>0.14750000000000002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119</v>
      </c>
      <c r="AH83" s="155">
        <v>0</v>
      </c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176">
        <v>22</v>
      </c>
      <c r="B84" s="177" t="s">
        <v>197</v>
      </c>
      <c r="C84" s="194" t="s">
        <v>198</v>
      </c>
      <c r="D84" s="178" t="s">
        <v>106</v>
      </c>
      <c r="E84" s="179">
        <v>816.99200000000008</v>
      </c>
      <c r="F84" s="180"/>
      <c r="G84" s="181">
        <f>ROUND(E84*F84,2)</f>
        <v>0</v>
      </c>
      <c r="H84" s="180">
        <v>19.600000000000001</v>
      </c>
      <c r="I84" s="181">
        <f>ROUND(E84*H84,2)</f>
        <v>16013.04</v>
      </c>
      <c r="J84" s="180">
        <v>0</v>
      </c>
      <c r="K84" s="181">
        <f>ROUND(E84*J84,2)</f>
        <v>0</v>
      </c>
      <c r="L84" s="181">
        <v>21</v>
      </c>
      <c r="M84" s="181">
        <f>G84*(1+L84/100)</f>
        <v>0</v>
      </c>
      <c r="N84" s="181">
        <v>1.2E-4</v>
      </c>
      <c r="O84" s="181">
        <f>ROUND(E84*N84,2)</f>
        <v>0.1</v>
      </c>
      <c r="P84" s="181">
        <v>0</v>
      </c>
      <c r="Q84" s="181">
        <f>ROUND(E84*P84,2)</f>
        <v>0</v>
      </c>
      <c r="R84" s="181" t="s">
        <v>179</v>
      </c>
      <c r="S84" s="181" t="s">
        <v>108</v>
      </c>
      <c r="T84" s="182" t="s">
        <v>108</v>
      </c>
      <c r="U84" s="164">
        <v>0</v>
      </c>
      <c r="V84" s="164">
        <f>ROUND(E84*U84,2)</f>
        <v>0</v>
      </c>
      <c r="W84" s="164"/>
      <c r="X84" s="155"/>
      <c r="Y84" s="155"/>
      <c r="Z84" s="155"/>
      <c r="AA84" s="155"/>
      <c r="AB84" s="155"/>
      <c r="AC84" s="155"/>
      <c r="AD84" s="155"/>
      <c r="AE84" s="155"/>
      <c r="AF84" s="155"/>
      <c r="AG84" s="155" t="s">
        <v>180</v>
      </c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162"/>
      <c r="B85" s="163"/>
      <c r="C85" s="195" t="s">
        <v>199</v>
      </c>
      <c r="D85" s="165"/>
      <c r="E85" s="166">
        <v>816.99200000000008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55"/>
      <c r="Y85" s="155"/>
      <c r="Z85" s="155"/>
      <c r="AA85" s="155"/>
      <c r="AB85" s="155"/>
      <c r="AC85" s="155"/>
      <c r="AD85" s="155"/>
      <c r="AE85" s="155"/>
      <c r="AF85" s="155"/>
      <c r="AG85" s="155" t="s">
        <v>119</v>
      </c>
      <c r="AH85" s="155">
        <v>0</v>
      </c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176">
        <v>23</v>
      </c>
      <c r="B86" s="177" t="s">
        <v>200</v>
      </c>
      <c r="C86" s="194" t="s">
        <v>201</v>
      </c>
      <c r="D86" s="178" t="s">
        <v>0</v>
      </c>
      <c r="E86" s="179">
        <v>5687.0278000000008</v>
      </c>
      <c r="F86" s="180"/>
      <c r="G86" s="181">
        <f>ROUND(E86*F86,2)</f>
        <v>0</v>
      </c>
      <c r="H86" s="180">
        <v>0</v>
      </c>
      <c r="I86" s="181">
        <f>ROUND(E86*H86,2)</f>
        <v>0</v>
      </c>
      <c r="J86" s="180">
        <v>3.8000000000000003</v>
      </c>
      <c r="K86" s="181">
        <f>ROUND(E86*J86,2)</f>
        <v>21610.71</v>
      </c>
      <c r="L86" s="181">
        <v>21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 t="s">
        <v>134</v>
      </c>
      <c r="S86" s="181" t="s">
        <v>108</v>
      </c>
      <c r="T86" s="182" t="s">
        <v>108</v>
      </c>
      <c r="U86" s="164">
        <v>0</v>
      </c>
      <c r="V86" s="164">
        <f>ROUND(E86*U86,2)</f>
        <v>0</v>
      </c>
      <c r="W86" s="164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202</v>
      </c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162"/>
      <c r="B87" s="163"/>
      <c r="C87" s="251" t="s">
        <v>203</v>
      </c>
      <c r="D87" s="252"/>
      <c r="E87" s="252"/>
      <c r="F87" s="252"/>
      <c r="G87" s="252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113</v>
      </c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x14ac:dyDescent="0.2">
      <c r="A88" s="170" t="s">
        <v>102</v>
      </c>
      <c r="B88" s="171" t="s">
        <v>60</v>
      </c>
      <c r="C88" s="192" t="s">
        <v>61</v>
      </c>
      <c r="D88" s="172"/>
      <c r="E88" s="173"/>
      <c r="F88" s="174"/>
      <c r="G88" s="174">
        <f>SUMIF(AG89:AG98,"&lt;&gt;NOR",G89:G98)</f>
        <v>0</v>
      </c>
      <c r="H88" s="174"/>
      <c r="I88" s="174">
        <f>SUM(I89:I98)</f>
        <v>9776.44</v>
      </c>
      <c r="J88" s="174"/>
      <c r="K88" s="174">
        <f>SUM(K89:K98)</f>
        <v>6002.39</v>
      </c>
      <c r="L88" s="174"/>
      <c r="M88" s="174">
        <f>SUM(M89:M98)</f>
        <v>0</v>
      </c>
      <c r="N88" s="174"/>
      <c r="O88" s="174">
        <f>SUM(O89:O98)</f>
        <v>0.15</v>
      </c>
      <c r="P88" s="174"/>
      <c r="Q88" s="174">
        <f>SUM(Q89:Q98)</f>
        <v>0</v>
      </c>
      <c r="R88" s="174"/>
      <c r="S88" s="174"/>
      <c r="T88" s="175"/>
      <c r="U88" s="169"/>
      <c r="V88" s="169">
        <f>SUM(V89:V98)</f>
        <v>13.7</v>
      </c>
      <c r="W88" s="169"/>
      <c r="AG88" t="s">
        <v>103</v>
      </c>
    </row>
    <row r="89" spans="1:60" outlineLevel="1" x14ac:dyDescent="0.2">
      <c r="A89" s="176">
        <v>24</v>
      </c>
      <c r="B89" s="177" t="s">
        <v>204</v>
      </c>
      <c r="C89" s="194" t="s">
        <v>205</v>
      </c>
      <c r="D89" s="178" t="s">
        <v>106</v>
      </c>
      <c r="E89" s="179">
        <v>36.180000000000007</v>
      </c>
      <c r="F89" s="180"/>
      <c r="G89" s="181">
        <f>ROUND(E89*F89,2)</f>
        <v>0</v>
      </c>
      <c r="H89" s="180">
        <v>28.8</v>
      </c>
      <c r="I89" s="181">
        <f>ROUND(E89*H89,2)</f>
        <v>1041.98</v>
      </c>
      <c r="J89" s="180">
        <v>87.7</v>
      </c>
      <c r="K89" s="181">
        <f>ROUND(E89*J89,2)</f>
        <v>3172.99</v>
      </c>
      <c r="L89" s="181">
        <v>21</v>
      </c>
      <c r="M89" s="181">
        <f>G89*(1+L89/100)</f>
        <v>0</v>
      </c>
      <c r="N89" s="181">
        <v>3.0000000000000001E-3</v>
      </c>
      <c r="O89" s="181">
        <f>ROUND(E89*N89,2)</f>
        <v>0.11</v>
      </c>
      <c r="P89" s="181">
        <v>0</v>
      </c>
      <c r="Q89" s="181">
        <f>ROUND(E89*P89,2)</f>
        <v>0</v>
      </c>
      <c r="R89" s="181" t="s">
        <v>206</v>
      </c>
      <c r="S89" s="181" t="s">
        <v>108</v>
      </c>
      <c r="T89" s="182" t="s">
        <v>108</v>
      </c>
      <c r="U89" s="164">
        <v>0.21200000000000002</v>
      </c>
      <c r="V89" s="164">
        <f>ROUND(E89*U89,2)</f>
        <v>7.67</v>
      </c>
      <c r="W89" s="164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109</v>
      </c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162"/>
      <c r="B90" s="163"/>
      <c r="C90" s="195" t="s">
        <v>207</v>
      </c>
      <c r="D90" s="165"/>
      <c r="E90" s="166">
        <v>36.180000000000007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55"/>
      <c r="Y90" s="155"/>
      <c r="Z90" s="155"/>
      <c r="AA90" s="155"/>
      <c r="AB90" s="155"/>
      <c r="AC90" s="155"/>
      <c r="AD90" s="155"/>
      <c r="AE90" s="155"/>
      <c r="AF90" s="155"/>
      <c r="AG90" s="155" t="s">
        <v>119</v>
      </c>
      <c r="AH90" s="155">
        <v>0</v>
      </c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ht="33.75" outlineLevel="1" x14ac:dyDescent="0.2">
      <c r="A91" s="176">
        <v>25</v>
      </c>
      <c r="B91" s="177" t="s">
        <v>208</v>
      </c>
      <c r="C91" s="194" t="s">
        <v>209</v>
      </c>
      <c r="D91" s="178" t="s">
        <v>122</v>
      </c>
      <c r="E91" s="179">
        <v>120.60000000000001</v>
      </c>
      <c r="F91" s="180"/>
      <c r="G91" s="181">
        <f>ROUND(E91*F91,2)</f>
        <v>0</v>
      </c>
      <c r="H91" s="180">
        <v>8.0300000000000011</v>
      </c>
      <c r="I91" s="181">
        <f>ROUND(E91*H91,2)</f>
        <v>968.42</v>
      </c>
      <c r="J91" s="180">
        <v>20.770000000000003</v>
      </c>
      <c r="K91" s="181">
        <f>ROUND(E91*J91,2)</f>
        <v>2504.86</v>
      </c>
      <c r="L91" s="181">
        <v>21</v>
      </c>
      <c r="M91" s="181">
        <f>G91*(1+L91/100)</f>
        <v>0</v>
      </c>
      <c r="N91" s="181">
        <v>2.0000000000000002E-5</v>
      </c>
      <c r="O91" s="181">
        <f>ROUND(E91*N91,2)</f>
        <v>0</v>
      </c>
      <c r="P91" s="181">
        <v>0</v>
      </c>
      <c r="Q91" s="181">
        <f>ROUND(E91*P91,2)</f>
        <v>0</v>
      </c>
      <c r="R91" s="181" t="s">
        <v>206</v>
      </c>
      <c r="S91" s="181" t="s">
        <v>108</v>
      </c>
      <c r="T91" s="182" t="s">
        <v>108</v>
      </c>
      <c r="U91" s="164">
        <v>0.05</v>
      </c>
      <c r="V91" s="164">
        <f>ROUND(E91*U91,2)</f>
        <v>6.03</v>
      </c>
      <c r="W91" s="164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109</v>
      </c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162"/>
      <c r="B92" s="163"/>
      <c r="C92" s="195" t="s">
        <v>210</v>
      </c>
      <c r="D92" s="165"/>
      <c r="E92" s="166">
        <v>120.60000000000001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55"/>
      <c r="Y92" s="155"/>
      <c r="Z92" s="155"/>
      <c r="AA92" s="155"/>
      <c r="AB92" s="155"/>
      <c r="AC92" s="155"/>
      <c r="AD92" s="155"/>
      <c r="AE92" s="155"/>
      <c r="AF92" s="155"/>
      <c r="AG92" s="155" t="s">
        <v>119</v>
      </c>
      <c r="AH92" s="155">
        <v>0</v>
      </c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ht="22.5" outlineLevel="1" x14ac:dyDescent="0.2">
      <c r="A93" s="176">
        <v>26</v>
      </c>
      <c r="B93" s="177" t="s">
        <v>211</v>
      </c>
      <c r="C93" s="194" t="s">
        <v>212</v>
      </c>
      <c r="D93" s="178" t="s">
        <v>122</v>
      </c>
      <c r="E93" s="179">
        <v>132.66000000000003</v>
      </c>
      <c r="F93" s="180"/>
      <c r="G93" s="181">
        <f>ROUND(E93*F93,2)</f>
        <v>0</v>
      </c>
      <c r="H93" s="180">
        <v>23.1</v>
      </c>
      <c r="I93" s="181">
        <f>ROUND(E93*H93,2)</f>
        <v>3064.45</v>
      </c>
      <c r="J93" s="180">
        <v>0</v>
      </c>
      <c r="K93" s="181">
        <f>ROUND(E93*J93,2)</f>
        <v>0</v>
      </c>
      <c r="L93" s="181">
        <v>21</v>
      </c>
      <c r="M93" s="181">
        <f>G93*(1+L93/100)</f>
        <v>0</v>
      </c>
      <c r="N93" s="181">
        <v>0</v>
      </c>
      <c r="O93" s="181">
        <f>ROUND(E93*N93,2)</f>
        <v>0</v>
      </c>
      <c r="P93" s="181">
        <v>0</v>
      </c>
      <c r="Q93" s="181">
        <f>ROUND(E93*P93,2)</f>
        <v>0</v>
      </c>
      <c r="R93" s="181" t="s">
        <v>179</v>
      </c>
      <c r="S93" s="181" t="s">
        <v>108</v>
      </c>
      <c r="T93" s="182" t="s">
        <v>108</v>
      </c>
      <c r="U93" s="164">
        <v>0</v>
      </c>
      <c r="V93" s="164">
        <f>ROUND(E93*U93,2)</f>
        <v>0</v>
      </c>
      <c r="W93" s="164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180</v>
      </c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162"/>
      <c r="B94" s="163"/>
      <c r="C94" s="195" t="s">
        <v>213</v>
      </c>
      <c r="D94" s="165"/>
      <c r="E94" s="166">
        <v>132.66000000000003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55"/>
      <c r="Y94" s="155"/>
      <c r="Z94" s="155"/>
      <c r="AA94" s="155"/>
      <c r="AB94" s="155"/>
      <c r="AC94" s="155"/>
      <c r="AD94" s="155"/>
      <c r="AE94" s="155"/>
      <c r="AF94" s="155"/>
      <c r="AG94" s="155" t="s">
        <v>119</v>
      </c>
      <c r="AH94" s="155">
        <v>0</v>
      </c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ht="22.5" outlineLevel="1" x14ac:dyDescent="0.2">
      <c r="A95" s="176">
        <v>27</v>
      </c>
      <c r="B95" s="177" t="s">
        <v>214</v>
      </c>
      <c r="C95" s="194" t="s">
        <v>215</v>
      </c>
      <c r="D95" s="178" t="s">
        <v>216</v>
      </c>
      <c r="E95" s="179">
        <v>2.0803500000000001</v>
      </c>
      <c r="F95" s="180"/>
      <c r="G95" s="181">
        <f>ROUND(E95*F95,2)</f>
        <v>0</v>
      </c>
      <c r="H95" s="180">
        <v>2260</v>
      </c>
      <c r="I95" s="181">
        <f>ROUND(E95*H95,2)</f>
        <v>4701.59</v>
      </c>
      <c r="J95" s="180">
        <v>0</v>
      </c>
      <c r="K95" s="181">
        <f>ROUND(E95*J95,2)</f>
        <v>0</v>
      </c>
      <c r="L95" s="181">
        <v>21</v>
      </c>
      <c r="M95" s="181">
        <f>G95*(1+L95/100)</f>
        <v>0</v>
      </c>
      <c r="N95" s="181">
        <v>0.02</v>
      </c>
      <c r="O95" s="181">
        <f>ROUND(E95*N95,2)</f>
        <v>0.04</v>
      </c>
      <c r="P95" s="181">
        <v>0</v>
      </c>
      <c r="Q95" s="181">
        <f>ROUND(E95*P95,2)</f>
        <v>0</v>
      </c>
      <c r="R95" s="181" t="s">
        <v>179</v>
      </c>
      <c r="S95" s="181" t="s">
        <v>108</v>
      </c>
      <c r="T95" s="182" t="s">
        <v>108</v>
      </c>
      <c r="U95" s="164">
        <v>0</v>
      </c>
      <c r="V95" s="164">
        <f>ROUND(E95*U95,2)</f>
        <v>0</v>
      </c>
      <c r="W95" s="164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180</v>
      </c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162"/>
      <c r="B96" s="163"/>
      <c r="C96" s="195" t="s">
        <v>217</v>
      </c>
      <c r="D96" s="165"/>
      <c r="E96" s="166">
        <v>2.0803500000000001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119</v>
      </c>
      <c r="AH96" s="155">
        <v>0</v>
      </c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176">
        <v>28</v>
      </c>
      <c r="B97" s="177" t="s">
        <v>218</v>
      </c>
      <c r="C97" s="194" t="s">
        <v>219</v>
      </c>
      <c r="D97" s="178" t="s">
        <v>0</v>
      </c>
      <c r="E97" s="179">
        <v>154.5429</v>
      </c>
      <c r="F97" s="180"/>
      <c r="G97" s="181">
        <f>ROUND(E97*F97,2)</f>
        <v>0</v>
      </c>
      <c r="H97" s="180">
        <v>0</v>
      </c>
      <c r="I97" s="181">
        <f>ROUND(E97*H97,2)</f>
        <v>0</v>
      </c>
      <c r="J97" s="180">
        <v>2.1</v>
      </c>
      <c r="K97" s="181">
        <f>ROUND(E97*J97,2)</f>
        <v>324.54000000000002</v>
      </c>
      <c r="L97" s="181">
        <v>21</v>
      </c>
      <c r="M97" s="181">
        <f>G97*(1+L97/100)</f>
        <v>0</v>
      </c>
      <c r="N97" s="181">
        <v>0</v>
      </c>
      <c r="O97" s="181">
        <f>ROUND(E97*N97,2)</f>
        <v>0</v>
      </c>
      <c r="P97" s="181">
        <v>0</v>
      </c>
      <c r="Q97" s="181">
        <f>ROUND(E97*P97,2)</f>
        <v>0</v>
      </c>
      <c r="R97" s="181" t="s">
        <v>206</v>
      </c>
      <c r="S97" s="181" t="s">
        <v>108</v>
      </c>
      <c r="T97" s="182" t="s">
        <v>108</v>
      </c>
      <c r="U97" s="164">
        <v>0</v>
      </c>
      <c r="V97" s="164">
        <f>ROUND(E97*U97,2)</f>
        <v>0</v>
      </c>
      <c r="W97" s="164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202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162"/>
      <c r="B98" s="163"/>
      <c r="C98" s="251" t="s">
        <v>203</v>
      </c>
      <c r="D98" s="252"/>
      <c r="E98" s="252"/>
      <c r="F98" s="252"/>
      <c r="G98" s="252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113</v>
      </c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x14ac:dyDescent="0.2">
      <c r="A99" s="170" t="s">
        <v>102</v>
      </c>
      <c r="B99" s="171" t="s">
        <v>62</v>
      </c>
      <c r="C99" s="192" t="s">
        <v>63</v>
      </c>
      <c r="D99" s="172"/>
      <c r="E99" s="173"/>
      <c r="F99" s="174"/>
      <c r="G99" s="174">
        <f>SUMIF(AG100:AG104,"&lt;&gt;NOR",G100:G104)</f>
        <v>0</v>
      </c>
      <c r="H99" s="174"/>
      <c r="I99" s="174">
        <f>SUM(I100:I104)</f>
        <v>5289.21</v>
      </c>
      <c r="J99" s="174"/>
      <c r="K99" s="174">
        <f>SUM(K100:K104)</f>
        <v>3323.79</v>
      </c>
      <c r="L99" s="174"/>
      <c r="M99" s="174">
        <f>SUM(M100:M104)</f>
        <v>0</v>
      </c>
      <c r="N99" s="174"/>
      <c r="O99" s="174">
        <f>SUM(O100:O104)</f>
        <v>0.01</v>
      </c>
      <c r="P99" s="174"/>
      <c r="Q99" s="174">
        <f>SUM(Q100:Q104)</f>
        <v>0.06</v>
      </c>
      <c r="R99" s="174"/>
      <c r="S99" s="174"/>
      <c r="T99" s="175"/>
      <c r="U99" s="169"/>
      <c r="V99" s="169">
        <f>SUM(V100:V104)</f>
        <v>8.77</v>
      </c>
      <c r="W99" s="169"/>
      <c r="AG99" t="s">
        <v>103</v>
      </c>
    </row>
    <row r="100" spans="1:60" outlineLevel="1" x14ac:dyDescent="0.2">
      <c r="A100" s="183">
        <v>29</v>
      </c>
      <c r="B100" s="184" t="s">
        <v>220</v>
      </c>
      <c r="C100" s="193" t="s">
        <v>221</v>
      </c>
      <c r="D100" s="185" t="s">
        <v>129</v>
      </c>
      <c r="E100" s="186">
        <v>3</v>
      </c>
      <c r="F100" s="187"/>
      <c r="G100" s="188">
        <f>ROUND(E100*F100,2)</f>
        <v>0</v>
      </c>
      <c r="H100" s="187">
        <v>0</v>
      </c>
      <c r="I100" s="188">
        <f>ROUND(E100*H100,2)</f>
        <v>0</v>
      </c>
      <c r="J100" s="187">
        <v>154</v>
      </c>
      <c r="K100" s="188">
        <f>ROUND(E100*J100,2)</f>
        <v>462</v>
      </c>
      <c r="L100" s="188">
        <v>21</v>
      </c>
      <c r="M100" s="188">
        <f>G100*(1+L100/100)</f>
        <v>0</v>
      </c>
      <c r="N100" s="188">
        <v>0</v>
      </c>
      <c r="O100" s="188">
        <f>ROUND(E100*N100,2)</f>
        <v>0</v>
      </c>
      <c r="P100" s="188">
        <v>2.0110000000000003E-2</v>
      </c>
      <c r="Q100" s="188">
        <f>ROUND(E100*P100,2)</f>
        <v>0.06</v>
      </c>
      <c r="R100" s="188" t="s">
        <v>222</v>
      </c>
      <c r="S100" s="188" t="s">
        <v>108</v>
      </c>
      <c r="T100" s="189" t="s">
        <v>108</v>
      </c>
      <c r="U100" s="164">
        <v>0.46500000000000002</v>
      </c>
      <c r="V100" s="164">
        <f>ROUND(E100*U100,2)</f>
        <v>1.4</v>
      </c>
      <c r="W100" s="164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 t="s">
        <v>109</v>
      </c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ht="22.5" outlineLevel="1" x14ac:dyDescent="0.2">
      <c r="A101" s="176">
        <v>30</v>
      </c>
      <c r="B101" s="177" t="s">
        <v>223</v>
      </c>
      <c r="C101" s="194" t="s">
        <v>224</v>
      </c>
      <c r="D101" s="178" t="s">
        <v>129</v>
      </c>
      <c r="E101" s="179">
        <v>3</v>
      </c>
      <c r="F101" s="180"/>
      <c r="G101" s="181">
        <f>ROUND(E101*F101,2)</f>
        <v>0</v>
      </c>
      <c r="H101" s="180">
        <v>1763.0700000000002</v>
      </c>
      <c r="I101" s="181">
        <f>ROUND(E101*H101,2)</f>
        <v>5289.21</v>
      </c>
      <c r="J101" s="180">
        <v>301.93</v>
      </c>
      <c r="K101" s="181">
        <f>ROUND(E101*J101,2)</f>
        <v>905.79</v>
      </c>
      <c r="L101" s="181">
        <v>21</v>
      </c>
      <c r="M101" s="181">
        <f>G101*(1+L101/100)</f>
        <v>0</v>
      </c>
      <c r="N101" s="181">
        <v>2.5100000000000001E-3</v>
      </c>
      <c r="O101" s="181">
        <f>ROUND(E101*N101,2)</f>
        <v>0.01</v>
      </c>
      <c r="P101" s="181">
        <v>0</v>
      </c>
      <c r="Q101" s="181">
        <f>ROUND(E101*P101,2)</f>
        <v>0</v>
      </c>
      <c r="R101" s="181" t="s">
        <v>222</v>
      </c>
      <c r="S101" s="181" t="s">
        <v>108</v>
      </c>
      <c r="T101" s="182" t="s">
        <v>108</v>
      </c>
      <c r="U101" s="164">
        <v>0.70000000000000007</v>
      </c>
      <c r="V101" s="164">
        <f>ROUND(E101*U101,2)</f>
        <v>2.1</v>
      </c>
      <c r="W101" s="164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109</v>
      </c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162"/>
      <c r="B102" s="163"/>
      <c r="C102" s="195" t="s">
        <v>225</v>
      </c>
      <c r="D102" s="165"/>
      <c r="E102" s="166">
        <v>3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119</v>
      </c>
      <c r="AH102" s="155">
        <v>0</v>
      </c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176">
        <v>31</v>
      </c>
      <c r="B103" s="177" t="s">
        <v>226</v>
      </c>
      <c r="C103" s="194" t="s">
        <v>227</v>
      </c>
      <c r="D103" s="178" t="s">
        <v>129</v>
      </c>
      <c r="E103" s="179">
        <v>6</v>
      </c>
      <c r="F103" s="180"/>
      <c r="G103" s="181">
        <f>ROUND(E103*F103,2)</f>
        <v>0</v>
      </c>
      <c r="H103" s="180">
        <v>0</v>
      </c>
      <c r="I103" s="181">
        <f>ROUND(E103*H103,2)</f>
        <v>0</v>
      </c>
      <c r="J103" s="180">
        <v>326</v>
      </c>
      <c r="K103" s="181">
        <f>ROUND(E103*J103,2)</f>
        <v>1956</v>
      </c>
      <c r="L103" s="181">
        <v>21</v>
      </c>
      <c r="M103" s="181">
        <f>G103*(1+L103/100)</f>
        <v>0</v>
      </c>
      <c r="N103" s="181">
        <v>0</v>
      </c>
      <c r="O103" s="181">
        <f>ROUND(E103*N103,2)</f>
        <v>0</v>
      </c>
      <c r="P103" s="181">
        <v>0</v>
      </c>
      <c r="Q103" s="181">
        <f>ROUND(E103*P103,2)</f>
        <v>0</v>
      </c>
      <c r="R103" s="181" t="s">
        <v>222</v>
      </c>
      <c r="S103" s="181" t="s">
        <v>108</v>
      </c>
      <c r="T103" s="182" t="s">
        <v>108</v>
      </c>
      <c r="U103" s="164">
        <v>0.879</v>
      </c>
      <c r="V103" s="164">
        <f>ROUND(E103*U103,2)</f>
        <v>5.27</v>
      </c>
      <c r="W103" s="164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 t="s">
        <v>109</v>
      </c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162"/>
      <c r="B104" s="163"/>
      <c r="C104" s="195" t="s">
        <v>228</v>
      </c>
      <c r="D104" s="165"/>
      <c r="E104" s="166">
        <v>6</v>
      </c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 t="s">
        <v>119</v>
      </c>
      <c r="AH104" s="155">
        <v>0</v>
      </c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x14ac:dyDescent="0.2">
      <c r="A105" s="170" t="s">
        <v>102</v>
      </c>
      <c r="B105" s="171" t="s">
        <v>64</v>
      </c>
      <c r="C105" s="192" t="s">
        <v>65</v>
      </c>
      <c r="D105" s="172"/>
      <c r="E105" s="173"/>
      <c r="F105" s="174"/>
      <c r="G105" s="174">
        <f>SUMIF(AG106:AG109,"&lt;&gt;NOR",G106:G109)</f>
        <v>0</v>
      </c>
      <c r="H105" s="174"/>
      <c r="I105" s="174">
        <f>SUM(I106:I109)</f>
        <v>0</v>
      </c>
      <c r="J105" s="174"/>
      <c r="K105" s="174">
        <f>SUM(K106:K109)</f>
        <v>15940</v>
      </c>
      <c r="L105" s="174"/>
      <c r="M105" s="174">
        <f>SUM(M106:M109)</f>
        <v>0</v>
      </c>
      <c r="N105" s="174"/>
      <c r="O105" s="174">
        <f>SUM(O106:O109)</f>
        <v>0</v>
      </c>
      <c r="P105" s="174"/>
      <c r="Q105" s="174">
        <f>SUM(Q106:Q109)</f>
        <v>0</v>
      </c>
      <c r="R105" s="174"/>
      <c r="S105" s="174"/>
      <c r="T105" s="175"/>
      <c r="U105" s="169"/>
      <c r="V105" s="169">
        <f>SUM(V106:V109)</f>
        <v>0</v>
      </c>
      <c r="W105" s="169"/>
      <c r="AG105" t="s">
        <v>103</v>
      </c>
    </row>
    <row r="106" spans="1:60" outlineLevel="1" x14ac:dyDescent="0.2">
      <c r="A106" s="176">
        <v>32</v>
      </c>
      <c r="B106" s="177" t="s">
        <v>229</v>
      </c>
      <c r="C106" s="194" t="s">
        <v>230</v>
      </c>
      <c r="D106" s="178" t="s">
        <v>231</v>
      </c>
      <c r="E106" s="179">
        <v>4</v>
      </c>
      <c r="F106" s="180"/>
      <c r="G106" s="181">
        <f>ROUND(E106*F106,2)</f>
        <v>0</v>
      </c>
      <c r="H106" s="180">
        <v>0</v>
      </c>
      <c r="I106" s="181">
        <f>ROUND(E106*H106,2)</f>
        <v>0</v>
      </c>
      <c r="J106" s="180">
        <v>3360</v>
      </c>
      <c r="K106" s="181">
        <f>ROUND(E106*J106,2)</f>
        <v>13440</v>
      </c>
      <c r="L106" s="181">
        <v>21</v>
      </c>
      <c r="M106" s="181">
        <f>G106*(1+L106/100)</f>
        <v>0</v>
      </c>
      <c r="N106" s="181">
        <v>0</v>
      </c>
      <c r="O106" s="181">
        <f>ROUND(E106*N106,2)</f>
        <v>0</v>
      </c>
      <c r="P106" s="181">
        <v>0</v>
      </c>
      <c r="Q106" s="181">
        <f>ROUND(E106*P106,2)</f>
        <v>0</v>
      </c>
      <c r="R106" s="181"/>
      <c r="S106" s="181" t="s">
        <v>130</v>
      </c>
      <c r="T106" s="182" t="s">
        <v>131</v>
      </c>
      <c r="U106" s="164">
        <v>0</v>
      </c>
      <c r="V106" s="164">
        <f>ROUND(E106*U106,2)</f>
        <v>0</v>
      </c>
      <c r="W106" s="164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109</v>
      </c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162"/>
      <c r="B107" s="163"/>
      <c r="C107" s="195" t="s">
        <v>232</v>
      </c>
      <c r="D107" s="165"/>
      <c r="E107" s="166">
        <v>4</v>
      </c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119</v>
      </c>
      <c r="AH107" s="155">
        <v>0</v>
      </c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ht="22.5" outlineLevel="1" x14ac:dyDescent="0.2">
      <c r="A108" s="176">
        <v>33</v>
      </c>
      <c r="B108" s="177" t="s">
        <v>233</v>
      </c>
      <c r="C108" s="194" t="s">
        <v>234</v>
      </c>
      <c r="D108" s="178" t="s">
        <v>231</v>
      </c>
      <c r="E108" s="179">
        <v>1</v>
      </c>
      <c r="F108" s="180"/>
      <c r="G108" s="181">
        <f>ROUND(E108*F108,2)</f>
        <v>0</v>
      </c>
      <c r="H108" s="180">
        <v>0</v>
      </c>
      <c r="I108" s="181">
        <f>ROUND(E108*H108,2)</f>
        <v>0</v>
      </c>
      <c r="J108" s="180">
        <v>2500</v>
      </c>
      <c r="K108" s="181">
        <f>ROUND(E108*J108,2)</f>
        <v>2500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/>
      <c r="S108" s="181" t="s">
        <v>130</v>
      </c>
      <c r="T108" s="182" t="s">
        <v>131</v>
      </c>
      <c r="U108" s="164">
        <v>0</v>
      </c>
      <c r="V108" s="164">
        <f>ROUND(E108*U108,2)</f>
        <v>0</v>
      </c>
      <c r="W108" s="164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109</v>
      </c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162"/>
      <c r="B109" s="163"/>
      <c r="C109" s="195" t="s">
        <v>235</v>
      </c>
      <c r="D109" s="165"/>
      <c r="E109" s="166">
        <v>1</v>
      </c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119</v>
      </c>
      <c r="AH109" s="155">
        <v>0</v>
      </c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x14ac:dyDescent="0.2">
      <c r="A110" s="170" t="s">
        <v>102</v>
      </c>
      <c r="B110" s="171" t="s">
        <v>66</v>
      </c>
      <c r="C110" s="192" t="s">
        <v>67</v>
      </c>
      <c r="D110" s="172"/>
      <c r="E110" s="173"/>
      <c r="F110" s="174"/>
      <c r="G110" s="174">
        <f>SUMIF(AG111:AG134,"&lt;&gt;NOR",G111:G134)</f>
        <v>0</v>
      </c>
      <c r="H110" s="174"/>
      <c r="I110" s="174">
        <f>SUM(I111:I134)</f>
        <v>31777.090000000004</v>
      </c>
      <c r="J110" s="174"/>
      <c r="K110" s="174">
        <f>SUM(K111:K134)</f>
        <v>106477.86000000002</v>
      </c>
      <c r="L110" s="174"/>
      <c r="M110" s="174">
        <f>SUM(M111:M134)</f>
        <v>0</v>
      </c>
      <c r="N110" s="174"/>
      <c r="O110" s="174">
        <f>SUM(O111:O134)</f>
        <v>2.48</v>
      </c>
      <c r="P110" s="174"/>
      <c r="Q110" s="174">
        <f>SUM(Q111:Q134)</f>
        <v>1.22</v>
      </c>
      <c r="R110" s="174"/>
      <c r="S110" s="174"/>
      <c r="T110" s="175"/>
      <c r="U110" s="169"/>
      <c r="V110" s="169">
        <f>SUM(V111:V134)</f>
        <v>370.68</v>
      </c>
      <c r="W110" s="169"/>
      <c r="AG110" t="s">
        <v>103</v>
      </c>
    </row>
    <row r="111" spans="1:60" ht="22.5" outlineLevel="1" x14ac:dyDescent="0.2">
      <c r="A111" s="176">
        <v>34</v>
      </c>
      <c r="B111" s="177" t="s">
        <v>236</v>
      </c>
      <c r="C111" s="194" t="s">
        <v>237</v>
      </c>
      <c r="D111" s="178" t="s">
        <v>122</v>
      </c>
      <c r="E111" s="179">
        <v>12.8</v>
      </c>
      <c r="F111" s="180"/>
      <c r="G111" s="181">
        <f>ROUND(E111*F111,2)</f>
        <v>0</v>
      </c>
      <c r="H111" s="180">
        <v>7.65</v>
      </c>
      <c r="I111" s="181">
        <f>ROUND(E111*H111,2)</f>
        <v>97.92</v>
      </c>
      <c r="J111" s="180">
        <v>99.350000000000009</v>
      </c>
      <c r="K111" s="181">
        <f>ROUND(E111*J111,2)</f>
        <v>1271.68</v>
      </c>
      <c r="L111" s="181">
        <v>21</v>
      </c>
      <c r="M111" s="181">
        <f>G111*(1+L111/100)</f>
        <v>0</v>
      </c>
      <c r="N111" s="181">
        <v>2.0000000000000001E-4</v>
      </c>
      <c r="O111" s="181">
        <f>ROUND(E111*N111,2)</f>
        <v>0</v>
      </c>
      <c r="P111" s="181">
        <v>0</v>
      </c>
      <c r="Q111" s="181">
        <f>ROUND(E111*P111,2)</f>
        <v>0</v>
      </c>
      <c r="R111" s="181" t="s">
        <v>238</v>
      </c>
      <c r="S111" s="181" t="s">
        <v>108</v>
      </c>
      <c r="T111" s="182" t="s">
        <v>108</v>
      </c>
      <c r="U111" s="164">
        <v>0.252</v>
      </c>
      <c r="V111" s="164">
        <f>ROUND(E111*U111,2)</f>
        <v>3.23</v>
      </c>
      <c r="W111" s="164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 t="s">
        <v>109</v>
      </c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162"/>
      <c r="B112" s="163"/>
      <c r="C112" s="195" t="s">
        <v>239</v>
      </c>
      <c r="D112" s="165"/>
      <c r="E112" s="166">
        <v>12.8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119</v>
      </c>
      <c r="AH112" s="155">
        <v>0</v>
      </c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ht="33.75" outlineLevel="1" x14ac:dyDescent="0.2">
      <c r="A113" s="176">
        <v>35</v>
      </c>
      <c r="B113" s="177" t="s">
        <v>240</v>
      </c>
      <c r="C113" s="194" t="s">
        <v>241</v>
      </c>
      <c r="D113" s="178" t="s">
        <v>122</v>
      </c>
      <c r="E113" s="179">
        <v>6</v>
      </c>
      <c r="F113" s="180"/>
      <c r="G113" s="181">
        <f>ROUND(E113*F113,2)</f>
        <v>0</v>
      </c>
      <c r="H113" s="180">
        <v>5.8500000000000005</v>
      </c>
      <c r="I113" s="181">
        <f>ROUND(E113*H113,2)</f>
        <v>35.1</v>
      </c>
      <c r="J113" s="180">
        <v>140.65</v>
      </c>
      <c r="K113" s="181">
        <f>ROUND(E113*J113,2)</f>
        <v>843.9</v>
      </c>
      <c r="L113" s="181">
        <v>21</v>
      </c>
      <c r="M113" s="181">
        <f>G113*(1+L113/100)</f>
        <v>0</v>
      </c>
      <c r="N113" s="181">
        <v>9.9000000000000021E-4</v>
      </c>
      <c r="O113" s="181">
        <f>ROUND(E113*N113,2)</f>
        <v>0.01</v>
      </c>
      <c r="P113" s="181">
        <v>0</v>
      </c>
      <c r="Q113" s="181">
        <f>ROUND(E113*P113,2)</f>
        <v>0</v>
      </c>
      <c r="R113" s="181" t="s">
        <v>238</v>
      </c>
      <c r="S113" s="181" t="s">
        <v>108</v>
      </c>
      <c r="T113" s="182" t="s">
        <v>108</v>
      </c>
      <c r="U113" s="164">
        <v>0.26200000000000001</v>
      </c>
      <c r="V113" s="164">
        <f>ROUND(E113*U113,2)</f>
        <v>1.57</v>
      </c>
      <c r="W113" s="164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109</v>
      </c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162"/>
      <c r="B114" s="163"/>
      <c r="C114" s="195" t="s">
        <v>242</v>
      </c>
      <c r="D114" s="165"/>
      <c r="E114" s="166">
        <v>6</v>
      </c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 t="s">
        <v>119</v>
      </c>
      <c r="AH114" s="155">
        <v>0</v>
      </c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ht="22.5" outlineLevel="1" x14ac:dyDescent="0.2">
      <c r="A115" s="176">
        <v>36</v>
      </c>
      <c r="B115" s="177" t="s">
        <v>243</v>
      </c>
      <c r="C115" s="194" t="s">
        <v>244</v>
      </c>
      <c r="D115" s="178" t="s">
        <v>122</v>
      </c>
      <c r="E115" s="179">
        <v>50</v>
      </c>
      <c r="F115" s="180"/>
      <c r="G115" s="181">
        <f>ROUND(E115*F115,2)</f>
        <v>0</v>
      </c>
      <c r="H115" s="180">
        <v>3.83</v>
      </c>
      <c r="I115" s="181">
        <f>ROUND(E115*H115,2)</f>
        <v>191.5</v>
      </c>
      <c r="J115" s="180">
        <v>105.67</v>
      </c>
      <c r="K115" s="181">
        <f>ROUND(E115*J115,2)</f>
        <v>5283.5</v>
      </c>
      <c r="L115" s="181">
        <v>21</v>
      </c>
      <c r="M115" s="181">
        <f>G115*(1+L115/100)</f>
        <v>0</v>
      </c>
      <c r="N115" s="181">
        <v>1.6000000000000001E-4</v>
      </c>
      <c r="O115" s="181">
        <f>ROUND(E115*N115,2)</f>
        <v>0.01</v>
      </c>
      <c r="P115" s="181">
        <v>6.6000000000000008E-3</v>
      </c>
      <c r="Q115" s="181">
        <f>ROUND(E115*P115,2)</f>
        <v>0.33</v>
      </c>
      <c r="R115" s="181" t="s">
        <v>238</v>
      </c>
      <c r="S115" s="181" t="s">
        <v>108</v>
      </c>
      <c r="T115" s="182" t="s">
        <v>108</v>
      </c>
      <c r="U115" s="164">
        <v>0.23070000000000002</v>
      </c>
      <c r="V115" s="164">
        <f>ROUND(E115*U115,2)</f>
        <v>11.54</v>
      </c>
      <c r="W115" s="164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109</v>
      </c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162"/>
      <c r="B116" s="163"/>
      <c r="C116" s="195" t="s">
        <v>245</v>
      </c>
      <c r="D116" s="165"/>
      <c r="E116" s="166">
        <v>50</v>
      </c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119</v>
      </c>
      <c r="AH116" s="155">
        <v>0</v>
      </c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ht="33.75" outlineLevel="1" x14ac:dyDescent="0.2">
      <c r="A117" s="176">
        <v>37</v>
      </c>
      <c r="B117" s="177" t="s">
        <v>246</v>
      </c>
      <c r="C117" s="194" t="s">
        <v>247</v>
      </c>
      <c r="D117" s="178" t="s">
        <v>122</v>
      </c>
      <c r="E117" s="179">
        <v>50</v>
      </c>
      <c r="F117" s="180"/>
      <c r="G117" s="181">
        <f>ROUND(E117*F117,2)</f>
        <v>0</v>
      </c>
      <c r="H117" s="180">
        <v>87.06</v>
      </c>
      <c r="I117" s="181">
        <f>ROUND(E117*H117,2)</f>
        <v>4353</v>
      </c>
      <c r="J117" s="180">
        <v>157.44000000000003</v>
      </c>
      <c r="K117" s="181">
        <f>ROUND(E117*J117,2)</f>
        <v>7872</v>
      </c>
      <c r="L117" s="181">
        <v>21</v>
      </c>
      <c r="M117" s="181">
        <f>G117*(1+L117/100)</f>
        <v>0</v>
      </c>
      <c r="N117" s="181">
        <v>7.1200000000000005E-3</v>
      </c>
      <c r="O117" s="181">
        <f>ROUND(E117*N117,2)</f>
        <v>0.36</v>
      </c>
      <c r="P117" s="181">
        <v>0</v>
      </c>
      <c r="Q117" s="181">
        <f>ROUND(E117*P117,2)</f>
        <v>0</v>
      </c>
      <c r="R117" s="181" t="s">
        <v>238</v>
      </c>
      <c r="S117" s="181" t="s">
        <v>108</v>
      </c>
      <c r="T117" s="182" t="s">
        <v>108</v>
      </c>
      <c r="U117" s="164">
        <v>0.34200000000000003</v>
      </c>
      <c r="V117" s="164">
        <f>ROUND(E117*U117,2)</f>
        <v>17.100000000000001</v>
      </c>
      <c r="W117" s="164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109</v>
      </c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162"/>
      <c r="B118" s="163"/>
      <c r="C118" s="195" t="s">
        <v>248</v>
      </c>
      <c r="D118" s="165"/>
      <c r="E118" s="166">
        <v>50</v>
      </c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119</v>
      </c>
      <c r="AH118" s="155">
        <v>0</v>
      </c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ht="22.5" outlineLevel="1" x14ac:dyDescent="0.2">
      <c r="A119" s="176">
        <v>38</v>
      </c>
      <c r="B119" s="177" t="s">
        <v>249</v>
      </c>
      <c r="C119" s="194" t="s">
        <v>250</v>
      </c>
      <c r="D119" s="178" t="s">
        <v>106</v>
      </c>
      <c r="E119" s="179">
        <v>67.490000000000009</v>
      </c>
      <c r="F119" s="180"/>
      <c r="G119" s="181">
        <f>ROUND(E119*F119,2)</f>
        <v>0</v>
      </c>
      <c r="H119" s="180">
        <v>3.83</v>
      </c>
      <c r="I119" s="181">
        <f>ROUND(E119*H119,2)</f>
        <v>258.49</v>
      </c>
      <c r="J119" s="180">
        <v>312.17</v>
      </c>
      <c r="K119" s="181">
        <f>ROUND(E119*J119,2)</f>
        <v>21068.35</v>
      </c>
      <c r="L119" s="181">
        <v>21</v>
      </c>
      <c r="M119" s="181">
        <f>G119*(1+L119/100)</f>
        <v>0</v>
      </c>
      <c r="N119" s="181">
        <v>1.6000000000000001E-4</v>
      </c>
      <c r="O119" s="181">
        <f>ROUND(E119*N119,2)</f>
        <v>0.01</v>
      </c>
      <c r="P119" s="181">
        <v>1.3200000000000002E-2</v>
      </c>
      <c r="Q119" s="181">
        <f>ROUND(E119*P119,2)</f>
        <v>0.89</v>
      </c>
      <c r="R119" s="181" t="s">
        <v>238</v>
      </c>
      <c r="S119" s="181" t="s">
        <v>108</v>
      </c>
      <c r="T119" s="182" t="s">
        <v>108</v>
      </c>
      <c r="U119" s="164">
        <v>0.84240000000000004</v>
      </c>
      <c r="V119" s="164">
        <f>ROUND(E119*U119,2)</f>
        <v>56.85</v>
      </c>
      <c r="W119" s="164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 t="s">
        <v>109</v>
      </c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162"/>
      <c r="B120" s="163"/>
      <c r="C120" s="195" t="s">
        <v>251</v>
      </c>
      <c r="D120" s="165"/>
      <c r="E120" s="166">
        <v>67.490000000000009</v>
      </c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 t="s">
        <v>119</v>
      </c>
      <c r="AH120" s="155">
        <v>0</v>
      </c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ht="22.5" outlineLevel="1" x14ac:dyDescent="0.2">
      <c r="A121" s="183">
        <v>39</v>
      </c>
      <c r="B121" s="184" t="s">
        <v>252</v>
      </c>
      <c r="C121" s="193" t="s">
        <v>253</v>
      </c>
      <c r="D121" s="185" t="s">
        <v>106</v>
      </c>
      <c r="E121" s="186">
        <v>67.490000000000009</v>
      </c>
      <c r="F121" s="187"/>
      <c r="G121" s="188">
        <f>ROUND(E121*F121,2)</f>
        <v>0</v>
      </c>
      <c r="H121" s="187">
        <v>152.5</v>
      </c>
      <c r="I121" s="188">
        <f>ROUND(E121*H121,2)</f>
        <v>10292.23</v>
      </c>
      <c r="J121" s="187">
        <v>400.5</v>
      </c>
      <c r="K121" s="188">
        <f>ROUND(E121*J121,2)</f>
        <v>27029.75</v>
      </c>
      <c r="L121" s="188">
        <v>21</v>
      </c>
      <c r="M121" s="188">
        <f>G121*(1+L121/100)</f>
        <v>0</v>
      </c>
      <c r="N121" s="188">
        <v>1.4620000000000001E-2</v>
      </c>
      <c r="O121" s="188">
        <f>ROUND(E121*N121,2)</f>
        <v>0.99</v>
      </c>
      <c r="P121" s="188">
        <v>0</v>
      </c>
      <c r="Q121" s="188">
        <f>ROUND(E121*P121,2)</f>
        <v>0</v>
      </c>
      <c r="R121" s="188" t="s">
        <v>238</v>
      </c>
      <c r="S121" s="188" t="s">
        <v>108</v>
      </c>
      <c r="T121" s="189" t="s">
        <v>108</v>
      </c>
      <c r="U121" s="164">
        <v>1.08</v>
      </c>
      <c r="V121" s="164">
        <f>ROUND(E121*U121,2)</f>
        <v>72.89</v>
      </c>
      <c r="W121" s="164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109</v>
      </c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183">
        <v>40</v>
      </c>
      <c r="B122" s="184" t="s">
        <v>254</v>
      </c>
      <c r="C122" s="193" t="s">
        <v>255</v>
      </c>
      <c r="D122" s="185" t="s">
        <v>216</v>
      </c>
      <c r="E122" s="186">
        <v>0.20544000000000001</v>
      </c>
      <c r="F122" s="187"/>
      <c r="G122" s="188">
        <f>ROUND(E122*F122,2)</f>
        <v>0</v>
      </c>
      <c r="H122" s="187">
        <v>1198</v>
      </c>
      <c r="I122" s="188">
        <f>ROUND(E122*H122,2)</f>
        <v>246.12</v>
      </c>
      <c r="J122" s="187">
        <v>0</v>
      </c>
      <c r="K122" s="188">
        <f>ROUND(E122*J122,2)</f>
        <v>0</v>
      </c>
      <c r="L122" s="188">
        <v>21</v>
      </c>
      <c r="M122" s="188">
        <f>G122*(1+L122/100)</f>
        <v>0</v>
      </c>
      <c r="N122" s="188">
        <v>2.3570000000000001E-2</v>
      </c>
      <c r="O122" s="188">
        <f>ROUND(E122*N122,2)</f>
        <v>0</v>
      </c>
      <c r="P122" s="188">
        <v>0</v>
      </c>
      <c r="Q122" s="188">
        <f>ROUND(E122*P122,2)</f>
        <v>0</v>
      </c>
      <c r="R122" s="188" t="s">
        <v>238</v>
      </c>
      <c r="S122" s="188" t="s">
        <v>108</v>
      </c>
      <c r="T122" s="189" t="s">
        <v>108</v>
      </c>
      <c r="U122" s="164">
        <v>0</v>
      </c>
      <c r="V122" s="164">
        <f>ROUND(E122*U122,2)</f>
        <v>0</v>
      </c>
      <c r="W122" s="164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109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ht="22.5" outlineLevel="1" x14ac:dyDescent="0.2">
      <c r="A123" s="176">
        <v>41</v>
      </c>
      <c r="B123" s="177" t="s">
        <v>256</v>
      </c>
      <c r="C123" s="194" t="s">
        <v>257</v>
      </c>
      <c r="D123" s="178" t="s">
        <v>106</v>
      </c>
      <c r="E123" s="179">
        <v>58.245000000000005</v>
      </c>
      <c r="F123" s="180"/>
      <c r="G123" s="181">
        <f>ROUND(E123*F123,2)</f>
        <v>0</v>
      </c>
      <c r="H123" s="180">
        <v>11.430000000000001</v>
      </c>
      <c r="I123" s="181">
        <f>ROUND(E123*H123,2)</f>
        <v>665.74</v>
      </c>
      <c r="J123" s="180">
        <v>178.57000000000002</v>
      </c>
      <c r="K123" s="181">
        <f>ROUND(E123*J123,2)</f>
        <v>10400.81</v>
      </c>
      <c r="L123" s="181">
        <v>21</v>
      </c>
      <c r="M123" s="181">
        <f>G123*(1+L123/100)</f>
        <v>0</v>
      </c>
      <c r="N123" s="181">
        <v>2.0000000000000002E-5</v>
      </c>
      <c r="O123" s="181">
        <f>ROUND(E123*N123,2)</f>
        <v>0</v>
      </c>
      <c r="P123" s="181">
        <v>0</v>
      </c>
      <c r="Q123" s="181">
        <f>ROUND(E123*P123,2)</f>
        <v>0</v>
      </c>
      <c r="R123" s="181" t="s">
        <v>238</v>
      </c>
      <c r="S123" s="181" t="s">
        <v>108</v>
      </c>
      <c r="T123" s="182" t="s">
        <v>108</v>
      </c>
      <c r="U123" s="164">
        <v>0.43400000000000005</v>
      </c>
      <c r="V123" s="164">
        <f>ROUND(E123*U123,2)</f>
        <v>25.28</v>
      </c>
      <c r="W123" s="164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109</v>
      </c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162"/>
      <c r="B124" s="163"/>
      <c r="C124" s="195" t="s">
        <v>258</v>
      </c>
      <c r="D124" s="165"/>
      <c r="E124" s="166">
        <v>52.645000000000003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119</v>
      </c>
      <c r="AH124" s="155">
        <v>0</v>
      </c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162"/>
      <c r="B125" s="163"/>
      <c r="C125" s="195" t="s">
        <v>259</v>
      </c>
      <c r="D125" s="165"/>
      <c r="E125" s="166">
        <v>5.6000000000000005</v>
      </c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119</v>
      </c>
      <c r="AH125" s="155">
        <v>0</v>
      </c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176">
        <v>42</v>
      </c>
      <c r="B126" s="177" t="s">
        <v>260</v>
      </c>
      <c r="C126" s="194" t="s">
        <v>261</v>
      </c>
      <c r="D126" s="178" t="s">
        <v>106</v>
      </c>
      <c r="E126" s="179">
        <v>674.90000000000009</v>
      </c>
      <c r="F126" s="180"/>
      <c r="G126" s="181">
        <f>ROUND(E126*F126,2)</f>
        <v>0</v>
      </c>
      <c r="H126" s="180">
        <v>0</v>
      </c>
      <c r="I126" s="181">
        <f>ROUND(E126*H126,2)</f>
        <v>0</v>
      </c>
      <c r="J126" s="180">
        <v>35.6</v>
      </c>
      <c r="K126" s="181">
        <f>ROUND(E126*J126,2)</f>
        <v>24026.44</v>
      </c>
      <c r="L126" s="181">
        <v>21</v>
      </c>
      <c r="M126" s="181">
        <f>G126*(1+L126/100)</f>
        <v>0</v>
      </c>
      <c r="N126" s="181">
        <v>0</v>
      </c>
      <c r="O126" s="181">
        <f>ROUND(E126*N126,2)</f>
        <v>0</v>
      </c>
      <c r="P126" s="181">
        <v>0</v>
      </c>
      <c r="Q126" s="181">
        <f>ROUND(E126*P126,2)</f>
        <v>0</v>
      </c>
      <c r="R126" s="181"/>
      <c r="S126" s="181" t="s">
        <v>130</v>
      </c>
      <c r="T126" s="182" t="s">
        <v>131</v>
      </c>
      <c r="U126" s="164">
        <v>0.27</v>
      </c>
      <c r="V126" s="164">
        <f>ROUND(E126*U126,2)</f>
        <v>182.22</v>
      </c>
      <c r="W126" s="164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109</v>
      </c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162"/>
      <c r="B127" s="163"/>
      <c r="C127" s="195" t="s">
        <v>262</v>
      </c>
      <c r="D127" s="165"/>
      <c r="E127" s="166">
        <v>674.90000000000009</v>
      </c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119</v>
      </c>
      <c r="AH127" s="155">
        <v>0</v>
      </c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176">
        <v>43</v>
      </c>
      <c r="B128" s="177" t="s">
        <v>263</v>
      </c>
      <c r="C128" s="194" t="s">
        <v>264</v>
      </c>
      <c r="D128" s="178" t="s">
        <v>216</v>
      </c>
      <c r="E128" s="179">
        <v>0.20544000000000001</v>
      </c>
      <c r="F128" s="180"/>
      <c r="G128" s="181">
        <f>ROUND(E128*F128,2)</f>
        <v>0</v>
      </c>
      <c r="H128" s="180">
        <v>6505</v>
      </c>
      <c r="I128" s="181">
        <f>ROUND(E128*H128,2)</f>
        <v>1336.39</v>
      </c>
      <c r="J128" s="180">
        <v>0</v>
      </c>
      <c r="K128" s="181">
        <f>ROUND(E128*J128,2)</f>
        <v>0</v>
      </c>
      <c r="L128" s="181">
        <v>21</v>
      </c>
      <c r="M128" s="181">
        <f>G128*(1+L128/100)</f>
        <v>0</v>
      </c>
      <c r="N128" s="181">
        <v>0.55000000000000004</v>
      </c>
      <c r="O128" s="181">
        <f>ROUND(E128*N128,2)</f>
        <v>0.11</v>
      </c>
      <c r="P128" s="181">
        <v>0</v>
      </c>
      <c r="Q128" s="181">
        <f>ROUND(E128*P128,2)</f>
        <v>0</v>
      </c>
      <c r="R128" s="181" t="s">
        <v>179</v>
      </c>
      <c r="S128" s="181" t="s">
        <v>108</v>
      </c>
      <c r="T128" s="182" t="s">
        <v>108</v>
      </c>
      <c r="U128" s="164">
        <v>0</v>
      </c>
      <c r="V128" s="164">
        <f>ROUND(E128*U128,2)</f>
        <v>0</v>
      </c>
      <c r="W128" s="164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180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162"/>
      <c r="B129" s="163"/>
      <c r="C129" s="195" t="s">
        <v>265</v>
      </c>
      <c r="D129" s="165"/>
      <c r="E129" s="166">
        <v>0.15360000000000001</v>
      </c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119</v>
      </c>
      <c r="AH129" s="155">
        <v>0</v>
      </c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162"/>
      <c r="B130" s="163"/>
      <c r="C130" s="195" t="s">
        <v>266</v>
      </c>
      <c r="D130" s="165"/>
      <c r="E130" s="166">
        <v>5.1840000000000004E-2</v>
      </c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119</v>
      </c>
      <c r="AH130" s="155">
        <v>0</v>
      </c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ht="22.5" outlineLevel="1" x14ac:dyDescent="0.2">
      <c r="A131" s="176">
        <v>44</v>
      </c>
      <c r="B131" s="177" t="s">
        <v>267</v>
      </c>
      <c r="C131" s="194" t="s">
        <v>268</v>
      </c>
      <c r="D131" s="178" t="s">
        <v>106</v>
      </c>
      <c r="E131" s="179">
        <v>66.981750000000005</v>
      </c>
      <c r="F131" s="180"/>
      <c r="G131" s="181">
        <f>ROUND(E131*F131,2)</f>
        <v>0</v>
      </c>
      <c r="H131" s="180">
        <v>213.5</v>
      </c>
      <c r="I131" s="181">
        <f>ROUND(E131*H131,2)</f>
        <v>14300.6</v>
      </c>
      <c r="J131" s="180">
        <v>0</v>
      </c>
      <c r="K131" s="181">
        <f>ROUND(E131*J131,2)</f>
        <v>0</v>
      </c>
      <c r="L131" s="181">
        <v>21</v>
      </c>
      <c r="M131" s="181">
        <f>G131*(1+L131/100)</f>
        <v>0</v>
      </c>
      <c r="N131" s="181">
        <v>1.4800000000000001E-2</v>
      </c>
      <c r="O131" s="181">
        <f>ROUND(E131*N131,2)</f>
        <v>0.99</v>
      </c>
      <c r="P131" s="181">
        <v>0</v>
      </c>
      <c r="Q131" s="181">
        <f>ROUND(E131*P131,2)</f>
        <v>0</v>
      </c>
      <c r="R131" s="181" t="s">
        <v>179</v>
      </c>
      <c r="S131" s="181" t="s">
        <v>108</v>
      </c>
      <c r="T131" s="182" t="s">
        <v>108</v>
      </c>
      <c r="U131" s="164">
        <v>0</v>
      </c>
      <c r="V131" s="164">
        <f>ROUND(E131*U131,2)</f>
        <v>0</v>
      </c>
      <c r="W131" s="164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180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162"/>
      <c r="B132" s="163"/>
      <c r="C132" s="195" t="s">
        <v>269</v>
      </c>
      <c r="D132" s="165"/>
      <c r="E132" s="166">
        <v>66.981750000000005</v>
      </c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 t="s">
        <v>119</v>
      </c>
      <c r="AH132" s="155">
        <v>0</v>
      </c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176">
        <v>45</v>
      </c>
      <c r="B133" s="177" t="s">
        <v>270</v>
      </c>
      <c r="C133" s="194" t="s">
        <v>271</v>
      </c>
      <c r="D133" s="178" t="s">
        <v>0</v>
      </c>
      <c r="E133" s="179">
        <v>1295.7351000000001</v>
      </c>
      <c r="F133" s="180"/>
      <c r="G133" s="181">
        <f>ROUND(E133*F133,2)</f>
        <v>0</v>
      </c>
      <c r="H133" s="180">
        <v>0</v>
      </c>
      <c r="I133" s="181">
        <f>ROUND(E133*H133,2)</f>
        <v>0</v>
      </c>
      <c r="J133" s="180">
        <v>6.7</v>
      </c>
      <c r="K133" s="181">
        <f>ROUND(E133*J133,2)</f>
        <v>8681.43</v>
      </c>
      <c r="L133" s="181">
        <v>21</v>
      </c>
      <c r="M133" s="181">
        <f>G133*(1+L133/100)</f>
        <v>0</v>
      </c>
      <c r="N133" s="181">
        <v>0</v>
      </c>
      <c r="O133" s="181">
        <f>ROUND(E133*N133,2)</f>
        <v>0</v>
      </c>
      <c r="P133" s="181">
        <v>0</v>
      </c>
      <c r="Q133" s="181">
        <f>ROUND(E133*P133,2)</f>
        <v>0</v>
      </c>
      <c r="R133" s="181" t="s">
        <v>238</v>
      </c>
      <c r="S133" s="181" t="s">
        <v>108</v>
      </c>
      <c r="T133" s="182" t="s">
        <v>108</v>
      </c>
      <c r="U133" s="164">
        <v>0</v>
      </c>
      <c r="V133" s="164">
        <f>ROUND(E133*U133,2)</f>
        <v>0</v>
      </c>
      <c r="W133" s="164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202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162"/>
      <c r="B134" s="163"/>
      <c r="C134" s="251" t="s">
        <v>203</v>
      </c>
      <c r="D134" s="252"/>
      <c r="E134" s="252"/>
      <c r="F134" s="252"/>
      <c r="G134" s="252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113</v>
      </c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x14ac:dyDescent="0.2">
      <c r="A135" s="170" t="s">
        <v>102</v>
      </c>
      <c r="B135" s="171" t="s">
        <v>68</v>
      </c>
      <c r="C135" s="192" t="s">
        <v>69</v>
      </c>
      <c r="D135" s="172"/>
      <c r="E135" s="173"/>
      <c r="F135" s="174"/>
      <c r="G135" s="174">
        <f>SUMIF(AG136:AG146,"&lt;&gt;NOR",G136:G146)</f>
        <v>0</v>
      </c>
      <c r="H135" s="174"/>
      <c r="I135" s="174">
        <f>SUM(I136:I146)</f>
        <v>11596.42</v>
      </c>
      <c r="J135" s="174"/>
      <c r="K135" s="174">
        <f>SUM(K136:K146)</f>
        <v>14393.71</v>
      </c>
      <c r="L135" s="174"/>
      <c r="M135" s="174">
        <f>SUM(M136:M146)</f>
        <v>0</v>
      </c>
      <c r="N135" s="174"/>
      <c r="O135" s="174">
        <f>SUM(O136:O146)</f>
        <v>0.19</v>
      </c>
      <c r="P135" s="174"/>
      <c r="Q135" s="174">
        <f>SUM(Q136:Q146)</f>
        <v>0.33999999999999997</v>
      </c>
      <c r="R135" s="174"/>
      <c r="S135" s="174"/>
      <c r="T135" s="175"/>
      <c r="U135" s="169"/>
      <c r="V135" s="169">
        <f>SUM(V136:V146)</f>
        <v>31.99</v>
      </c>
      <c r="W135" s="169"/>
      <c r="AG135" t="s">
        <v>103</v>
      </c>
    </row>
    <row r="136" spans="1:60" ht="22.5" outlineLevel="1" x14ac:dyDescent="0.2">
      <c r="A136" s="176">
        <v>46</v>
      </c>
      <c r="B136" s="177" t="s">
        <v>272</v>
      </c>
      <c r="C136" s="194" t="s">
        <v>273</v>
      </c>
      <c r="D136" s="178" t="s">
        <v>122</v>
      </c>
      <c r="E136" s="179">
        <v>120.60000000000001</v>
      </c>
      <c r="F136" s="180"/>
      <c r="G136" s="181">
        <f>ROUND(E136*F136,2)</f>
        <v>0</v>
      </c>
      <c r="H136" s="180">
        <v>36.590000000000003</v>
      </c>
      <c r="I136" s="181">
        <f>ROUND(E136*H136,2)</f>
        <v>4412.75</v>
      </c>
      <c r="J136" s="180">
        <v>21.91</v>
      </c>
      <c r="K136" s="181">
        <f>ROUND(E136*J136,2)</f>
        <v>2642.35</v>
      </c>
      <c r="L136" s="181">
        <v>21</v>
      </c>
      <c r="M136" s="181">
        <f>G136*(1+L136/100)</f>
        <v>0</v>
      </c>
      <c r="N136" s="181">
        <v>1.08E-3</v>
      </c>
      <c r="O136" s="181">
        <f>ROUND(E136*N136,2)</f>
        <v>0.13</v>
      </c>
      <c r="P136" s="181">
        <v>0</v>
      </c>
      <c r="Q136" s="181">
        <f>ROUND(E136*P136,2)</f>
        <v>0</v>
      </c>
      <c r="R136" s="181" t="s">
        <v>274</v>
      </c>
      <c r="S136" s="181" t="s">
        <v>108</v>
      </c>
      <c r="T136" s="182" t="s">
        <v>108</v>
      </c>
      <c r="U136" s="164">
        <v>5.2900000000000003E-2</v>
      </c>
      <c r="V136" s="164">
        <f>ROUND(E136*U136,2)</f>
        <v>6.38</v>
      </c>
      <c r="W136" s="164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 t="s">
        <v>109</v>
      </c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162"/>
      <c r="B137" s="163"/>
      <c r="C137" s="195" t="s">
        <v>275</v>
      </c>
      <c r="D137" s="165"/>
      <c r="E137" s="166">
        <v>120.60000000000001</v>
      </c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119</v>
      </c>
      <c r="AH137" s="155">
        <v>0</v>
      </c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176">
        <v>47</v>
      </c>
      <c r="B138" s="177" t="s">
        <v>276</v>
      </c>
      <c r="C138" s="194" t="s">
        <v>277</v>
      </c>
      <c r="D138" s="178" t="s">
        <v>122</v>
      </c>
      <c r="E138" s="179">
        <v>15.200000000000001</v>
      </c>
      <c r="F138" s="180"/>
      <c r="G138" s="181">
        <f>ROUND(E138*F138,2)</f>
        <v>0</v>
      </c>
      <c r="H138" s="180">
        <v>153.49</v>
      </c>
      <c r="I138" s="181">
        <f>ROUND(E138*H138,2)</f>
        <v>2333.0500000000002</v>
      </c>
      <c r="J138" s="180">
        <v>87.01</v>
      </c>
      <c r="K138" s="181">
        <f>ROUND(E138*J138,2)</f>
        <v>1322.55</v>
      </c>
      <c r="L138" s="181">
        <v>21</v>
      </c>
      <c r="M138" s="181">
        <f>G138*(1+L138/100)</f>
        <v>0</v>
      </c>
      <c r="N138" s="181">
        <v>1.16E-3</v>
      </c>
      <c r="O138" s="181">
        <f>ROUND(E138*N138,2)</f>
        <v>0.02</v>
      </c>
      <c r="P138" s="181">
        <v>0</v>
      </c>
      <c r="Q138" s="181">
        <f>ROUND(E138*P138,2)</f>
        <v>0</v>
      </c>
      <c r="R138" s="181" t="s">
        <v>274</v>
      </c>
      <c r="S138" s="181" t="s">
        <v>108</v>
      </c>
      <c r="T138" s="182" t="s">
        <v>108</v>
      </c>
      <c r="U138" s="164">
        <v>0.21000000000000002</v>
      </c>
      <c r="V138" s="164">
        <f>ROUND(E138*U138,2)</f>
        <v>3.19</v>
      </c>
      <c r="W138" s="164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109</v>
      </c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162"/>
      <c r="B139" s="163"/>
      <c r="C139" s="195" t="s">
        <v>278</v>
      </c>
      <c r="D139" s="165"/>
      <c r="E139" s="166">
        <v>15.200000000000001</v>
      </c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119</v>
      </c>
      <c r="AH139" s="155">
        <v>0</v>
      </c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ht="22.5" outlineLevel="1" x14ac:dyDescent="0.2">
      <c r="A140" s="183">
        <v>48</v>
      </c>
      <c r="B140" s="184" t="s">
        <v>279</v>
      </c>
      <c r="C140" s="193" t="s">
        <v>280</v>
      </c>
      <c r="D140" s="185" t="s">
        <v>122</v>
      </c>
      <c r="E140" s="186">
        <v>15.200000000000001</v>
      </c>
      <c r="F140" s="187"/>
      <c r="G140" s="188">
        <f>ROUND(E140*F140,2)</f>
        <v>0</v>
      </c>
      <c r="H140" s="187">
        <v>0</v>
      </c>
      <c r="I140" s="188">
        <f>ROUND(E140*H140,2)</f>
        <v>0</v>
      </c>
      <c r="J140" s="187">
        <v>19.100000000000001</v>
      </c>
      <c r="K140" s="188">
        <f>ROUND(E140*J140,2)</f>
        <v>290.32</v>
      </c>
      <c r="L140" s="188">
        <v>21</v>
      </c>
      <c r="M140" s="188">
        <f>G140*(1+L140/100)</f>
        <v>0</v>
      </c>
      <c r="N140" s="188">
        <v>0</v>
      </c>
      <c r="O140" s="188">
        <f>ROUND(E140*N140,2)</f>
        <v>0</v>
      </c>
      <c r="P140" s="188">
        <v>2.0500000000000002E-3</v>
      </c>
      <c r="Q140" s="188">
        <f>ROUND(E140*P140,2)</f>
        <v>0.03</v>
      </c>
      <c r="R140" s="188" t="s">
        <v>274</v>
      </c>
      <c r="S140" s="188" t="s">
        <v>108</v>
      </c>
      <c r="T140" s="189" t="s">
        <v>108</v>
      </c>
      <c r="U140" s="164">
        <v>4.6000000000000006E-2</v>
      </c>
      <c r="V140" s="164">
        <f>ROUND(E140*U140,2)</f>
        <v>0.7</v>
      </c>
      <c r="W140" s="164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109</v>
      </c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176">
        <v>49</v>
      </c>
      <c r="B141" s="177" t="s">
        <v>281</v>
      </c>
      <c r="C141" s="194" t="s">
        <v>282</v>
      </c>
      <c r="D141" s="178" t="s">
        <v>122</v>
      </c>
      <c r="E141" s="179">
        <v>135.80000000000001</v>
      </c>
      <c r="F141" s="180"/>
      <c r="G141" s="181">
        <f>ROUND(E141*F141,2)</f>
        <v>0</v>
      </c>
      <c r="H141" s="180">
        <v>0</v>
      </c>
      <c r="I141" s="181">
        <f>ROUND(E141*H141,2)</f>
        <v>0</v>
      </c>
      <c r="J141" s="180">
        <v>42.900000000000006</v>
      </c>
      <c r="K141" s="181">
        <f>ROUND(E141*J141,2)</f>
        <v>5825.82</v>
      </c>
      <c r="L141" s="181">
        <v>21</v>
      </c>
      <c r="M141" s="181">
        <f>G141*(1+L141/100)</f>
        <v>0</v>
      </c>
      <c r="N141" s="181">
        <v>0</v>
      </c>
      <c r="O141" s="181">
        <f>ROUND(E141*N141,2)</f>
        <v>0</v>
      </c>
      <c r="P141" s="181">
        <v>2.3000000000000004E-3</v>
      </c>
      <c r="Q141" s="181">
        <f>ROUND(E141*P141,2)</f>
        <v>0.31</v>
      </c>
      <c r="R141" s="181" t="s">
        <v>274</v>
      </c>
      <c r="S141" s="181" t="s">
        <v>108</v>
      </c>
      <c r="T141" s="182" t="s">
        <v>108</v>
      </c>
      <c r="U141" s="164">
        <v>0.10350000000000001</v>
      </c>
      <c r="V141" s="164">
        <f>ROUND(E141*U141,2)</f>
        <v>14.06</v>
      </c>
      <c r="W141" s="164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109</v>
      </c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162"/>
      <c r="B142" s="163"/>
      <c r="C142" s="195" t="s">
        <v>283</v>
      </c>
      <c r="D142" s="165"/>
      <c r="E142" s="166">
        <v>135.80000000000001</v>
      </c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119</v>
      </c>
      <c r="AH142" s="155">
        <v>0</v>
      </c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176">
        <v>50</v>
      </c>
      <c r="B143" s="177" t="s">
        <v>284</v>
      </c>
      <c r="C143" s="194" t="s">
        <v>285</v>
      </c>
      <c r="D143" s="178" t="s">
        <v>122</v>
      </c>
      <c r="E143" s="179">
        <v>15.200000000000001</v>
      </c>
      <c r="F143" s="180"/>
      <c r="G143" s="181">
        <f>ROUND(E143*F143,2)</f>
        <v>0</v>
      </c>
      <c r="H143" s="180">
        <v>319.12</v>
      </c>
      <c r="I143" s="181">
        <f>ROUND(E143*H143,2)</f>
        <v>4850.62</v>
      </c>
      <c r="J143" s="180">
        <v>249.38000000000002</v>
      </c>
      <c r="K143" s="181">
        <f>ROUND(E143*J143,2)</f>
        <v>3790.58</v>
      </c>
      <c r="L143" s="181">
        <v>21</v>
      </c>
      <c r="M143" s="181">
        <f>G143*(1+L143/100)</f>
        <v>0</v>
      </c>
      <c r="N143" s="181">
        <v>2.4700000000000004E-3</v>
      </c>
      <c r="O143" s="181">
        <f>ROUND(E143*N143,2)</f>
        <v>0.04</v>
      </c>
      <c r="P143" s="181">
        <v>0</v>
      </c>
      <c r="Q143" s="181">
        <f>ROUND(E143*P143,2)</f>
        <v>0</v>
      </c>
      <c r="R143" s="181"/>
      <c r="S143" s="181" t="s">
        <v>130</v>
      </c>
      <c r="T143" s="182" t="s">
        <v>131</v>
      </c>
      <c r="U143" s="164">
        <v>0.50365000000000004</v>
      </c>
      <c r="V143" s="164">
        <f>ROUND(E143*U143,2)</f>
        <v>7.66</v>
      </c>
      <c r="W143" s="164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109</v>
      </c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162"/>
      <c r="B144" s="163"/>
      <c r="C144" s="195" t="s">
        <v>286</v>
      </c>
      <c r="D144" s="165"/>
      <c r="E144" s="166">
        <v>15.200000000000001</v>
      </c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 t="s">
        <v>119</v>
      </c>
      <c r="AH144" s="155">
        <v>0</v>
      </c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outlineLevel="1" x14ac:dyDescent="0.2">
      <c r="A145" s="176">
        <v>51</v>
      </c>
      <c r="B145" s="177" t="s">
        <v>287</v>
      </c>
      <c r="C145" s="194" t="s">
        <v>288</v>
      </c>
      <c r="D145" s="178" t="s">
        <v>0</v>
      </c>
      <c r="E145" s="179">
        <v>254.68040000000002</v>
      </c>
      <c r="F145" s="180"/>
      <c r="G145" s="181">
        <f>ROUND(E145*F145,2)</f>
        <v>0</v>
      </c>
      <c r="H145" s="180">
        <v>0</v>
      </c>
      <c r="I145" s="181">
        <f>ROUND(E145*H145,2)</f>
        <v>0</v>
      </c>
      <c r="J145" s="180">
        <v>2.0500000000000003</v>
      </c>
      <c r="K145" s="181">
        <f>ROUND(E145*J145,2)</f>
        <v>522.09</v>
      </c>
      <c r="L145" s="181">
        <v>21</v>
      </c>
      <c r="M145" s="181">
        <f>G145*(1+L145/100)</f>
        <v>0</v>
      </c>
      <c r="N145" s="181">
        <v>0</v>
      </c>
      <c r="O145" s="181">
        <f>ROUND(E145*N145,2)</f>
        <v>0</v>
      </c>
      <c r="P145" s="181">
        <v>0</v>
      </c>
      <c r="Q145" s="181">
        <f>ROUND(E145*P145,2)</f>
        <v>0</v>
      </c>
      <c r="R145" s="181" t="s">
        <v>274</v>
      </c>
      <c r="S145" s="181" t="s">
        <v>108</v>
      </c>
      <c r="T145" s="182" t="s">
        <v>108</v>
      </c>
      <c r="U145" s="164">
        <v>0</v>
      </c>
      <c r="V145" s="164">
        <f>ROUND(E145*U145,2)</f>
        <v>0</v>
      </c>
      <c r="W145" s="164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 t="s">
        <v>202</v>
      </c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162"/>
      <c r="B146" s="163"/>
      <c r="C146" s="251" t="s">
        <v>203</v>
      </c>
      <c r="D146" s="252"/>
      <c r="E146" s="252"/>
      <c r="F146" s="252"/>
      <c r="G146" s="252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113</v>
      </c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x14ac:dyDescent="0.2">
      <c r="A147" s="170" t="s">
        <v>102</v>
      </c>
      <c r="B147" s="171" t="s">
        <v>70</v>
      </c>
      <c r="C147" s="192" t="s">
        <v>71</v>
      </c>
      <c r="D147" s="172"/>
      <c r="E147" s="173"/>
      <c r="F147" s="174"/>
      <c r="G147" s="174">
        <f>SUMIF(AG148:AG150,"&lt;&gt;NOR",G148:G150)</f>
        <v>0</v>
      </c>
      <c r="H147" s="174"/>
      <c r="I147" s="174">
        <f>SUM(I148:I150)</f>
        <v>0</v>
      </c>
      <c r="J147" s="174"/>
      <c r="K147" s="174">
        <f>SUM(K148:K150)</f>
        <v>12016</v>
      </c>
      <c r="L147" s="174"/>
      <c r="M147" s="174">
        <f>SUM(M148:M150)</f>
        <v>0</v>
      </c>
      <c r="N147" s="174"/>
      <c r="O147" s="174">
        <f>SUM(O148:O150)</f>
        <v>0</v>
      </c>
      <c r="P147" s="174"/>
      <c r="Q147" s="174">
        <f>SUM(Q148:Q150)</f>
        <v>0</v>
      </c>
      <c r="R147" s="174"/>
      <c r="S147" s="174"/>
      <c r="T147" s="175"/>
      <c r="U147" s="169"/>
      <c r="V147" s="169">
        <f>SUM(V148:V150)</f>
        <v>32</v>
      </c>
      <c r="W147" s="169"/>
      <c r="AG147" t="s">
        <v>103</v>
      </c>
    </row>
    <row r="148" spans="1:60" outlineLevel="1" x14ac:dyDescent="0.2">
      <c r="A148" s="176">
        <v>52</v>
      </c>
      <c r="B148" s="177" t="s">
        <v>289</v>
      </c>
      <c r="C148" s="194" t="s">
        <v>290</v>
      </c>
      <c r="D148" s="178" t="s">
        <v>291</v>
      </c>
      <c r="E148" s="179">
        <v>32</v>
      </c>
      <c r="F148" s="180"/>
      <c r="G148" s="181">
        <f>ROUND(E148*F148,2)</f>
        <v>0</v>
      </c>
      <c r="H148" s="180">
        <v>0</v>
      </c>
      <c r="I148" s="181">
        <f>ROUND(E148*H148,2)</f>
        <v>0</v>
      </c>
      <c r="J148" s="180">
        <v>375.5</v>
      </c>
      <c r="K148" s="181">
        <f>ROUND(E148*J148,2)</f>
        <v>12016</v>
      </c>
      <c r="L148" s="181">
        <v>21</v>
      </c>
      <c r="M148" s="181">
        <f>G148*(1+L148/100)</f>
        <v>0</v>
      </c>
      <c r="N148" s="181">
        <v>0</v>
      </c>
      <c r="O148" s="181">
        <f>ROUND(E148*N148,2)</f>
        <v>0</v>
      </c>
      <c r="P148" s="181">
        <v>0</v>
      </c>
      <c r="Q148" s="181">
        <f>ROUND(E148*P148,2)</f>
        <v>0</v>
      </c>
      <c r="R148" s="181" t="s">
        <v>292</v>
      </c>
      <c r="S148" s="181" t="s">
        <v>108</v>
      </c>
      <c r="T148" s="182" t="s">
        <v>108</v>
      </c>
      <c r="U148" s="164">
        <v>1</v>
      </c>
      <c r="V148" s="164">
        <f>ROUND(E148*U148,2)</f>
        <v>32</v>
      </c>
      <c r="W148" s="164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 t="s">
        <v>293</v>
      </c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162"/>
      <c r="B149" s="163"/>
      <c r="C149" s="195" t="s">
        <v>294</v>
      </c>
      <c r="D149" s="165"/>
      <c r="E149" s="166">
        <v>12</v>
      </c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 t="s">
        <v>119</v>
      </c>
      <c r="AH149" s="155">
        <v>0</v>
      </c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162"/>
      <c r="B150" s="163"/>
      <c r="C150" s="195" t="s">
        <v>295</v>
      </c>
      <c r="D150" s="165"/>
      <c r="E150" s="166">
        <v>20</v>
      </c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 t="s">
        <v>119</v>
      </c>
      <c r="AH150" s="155">
        <v>0</v>
      </c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x14ac:dyDescent="0.2">
      <c r="A151" s="170" t="s">
        <v>102</v>
      </c>
      <c r="B151" s="171" t="s">
        <v>72</v>
      </c>
      <c r="C151" s="192" t="s">
        <v>73</v>
      </c>
      <c r="D151" s="172"/>
      <c r="E151" s="173"/>
      <c r="F151" s="174"/>
      <c r="G151" s="174">
        <f>SUMIF(AG152:AG162,"&lt;&gt;NOR",G152:G162)</f>
        <v>0</v>
      </c>
      <c r="H151" s="174"/>
      <c r="I151" s="174">
        <f>SUM(I152:I162)</f>
        <v>0</v>
      </c>
      <c r="J151" s="174"/>
      <c r="K151" s="174">
        <f>SUM(K152:K162)</f>
        <v>14256.760000000002</v>
      </c>
      <c r="L151" s="174"/>
      <c r="M151" s="174">
        <f>SUM(M152:M162)</f>
        <v>0</v>
      </c>
      <c r="N151" s="174"/>
      <c r="O151" s="174">
        <f>SUM(O152:O162)</f>
        <v>0</v>
      </c>
      <c r="P151" s="174"/>
      <c r="Q151" s="174">
        <f>SUM(Q152:Q162)</f>
        <v>0</v>
      </c>
      <c r="R151" s="174"/>
      <c r="S151" s="174"/>
      <c r="T151" s="175"/>
      <c r="U151" s="169"/>
      <c r="V151" s="169">
        <f>SUM(V152:V162)</f>
        <v>18.2</v>
      </c>
      <c r="W151" s="169"/>
      <c r="AG151" t="s">
        <v>103</v>
      </c>
    </row>
    <row r="152" spans="1:60" ht="33.75" outlineLevel="1" x14ac:dyDescent="0.2">
      <c r="A152" s="176">
        <v>53</v>
      </c>
      <c r="B152" s="177" t="s">
        <v>296</v>
      </c>
      <c r="C152" s="194" t="s">
        <v>297</v>
      </c>
      <c r="D152" s="178" t="s">
        <v>298</v>
      </c>
      <c r="E152" s="179">
        <v>3.8086100000000003</v>
      </c>
      <c r="F152" s="180"/>
      <c r="G152" s="181">
        <f>ROUND(E152*F152,2)</f>
        <v>0</v>
      </c>
      <c r="H152" s="180">
        <v>0</v>
      </c>
      <c r="I152" s="181">
        <f>ROUND(E152*H152,2)</f>
        <v>0</v>
      </c>
      <c r="J152" s="180">
        <v>748</v>
      </c>
      <c r="K152" s="181">
        <f>ROUND(E152*J152,2)</f>
        <v>2848.84</v>
      </c>
      <c r="L152" s="181">
        <v>21</v>
      </c>
      <c r="M152" s="181">
        <f>G152*(1+L152/100)</f>
        <v>0</v>
      </c>
      <c r="N152" s="181">
        <v>0</v>
      </c>
      <c r="O152" s="181">
        <f>ROUND(E152*N152,2)</f>
        <v>0</v>
      </c>
      <c r="P152" s="181">
        <v>0</v>
      </c>
      <c r="Q152" s="181">
        <f>ROUND(E152*P152,2)</f>
        <v>0</v>
      </c>
      <c r="R152" s="181" t="s">
        <v>299</v>
      </c>
      <c r="S152" s="181" t="s">
        <v>108</v>
      </c>
      <c r="T152" s="182" t="s">
        <v>108</v>
      </c>
      <c r="U152" s="164">
        <v>1.1400000000000001</v>
      </c>
      <c r="V152" s="164">
        <f>ROUND(E152*U152,2)</f>
        <v>4.34</v>
      </c>
      <c r="W152" s="164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 t="s">
        <v>300</v>
      </c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162"/>
      <c r="B153" s="163"/>
      <c r="C153" s="251" t="s">
        <v>301</v>
      </c>
      <c r="D153" s="252"/>
      <c r="E153" s="252"/>
      <c r="F153" s="252"/>
      <c r="G153" s="252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 t="s">
        <v>113</v>
      </c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90" t="str">
        <f>C153</f>
        <v>s naložením do dopravního zařízení s vyprázdněním dopravního zařízení na hromadu nebo do dopravního prostředku</v>
      </c>
      <c r="BB153" s="155"/>
      <c r="BC153" s="155"/>
      <c r="BD153" s="155"/>
      <c r="BE153" s="155"/>
      <c r="BF153" s="155"/>
      <c r="BG153" s="155"/>
      <c r="BH153" s="155"/>
    </row>
    <row r="154" spans="1:60" ht="22.5" outlineLevel="1" x14ac:dyDescent="0.2">
      <c r="A154" s="176">
        <v>54</v>
      </c>
      <c r="B154" s="177" t="s">
        <v>302</v>
      </c>
      <c r="C154" s="194" t="s">
        <v>303</v>
      </c>
      <c r="D154" s="178" t="s">
        <v>298</v>
      </c>
      <c r="E154" s="179">
        <v>3.8086100000000003</v>
      </c>
      <c r="F154" s="180"/>
      <c r="G154" s="181">
        <f>ROUND(E154*F154,2)</f>
        <v>0</v>
      </c>
      <c r="H154" s="180">
        <v>0</v>
      </c>
      <c r="I154" s="181">
        <f>ROUND(E154*H154,2)</f>
        <v>0</v>
      </c>
      <c r="J154" s="180">
        <v>241</v>
      </c>
      <c r="K154" s="181">
        <f>ROUND(E154*J154,2)</f>
        <v>917.88</v>
      </c>
      <c r="L154" s="181">
        <v>21</v>
      </c>
      <c r="M154" s="181">
        <f>G154*(1+L154/100)</f>
        <v>0</v>
      </c>
      <c r="N154" s="181">
        <v>0</v>
      </c>
      <c r="O154" s="181">
        <f>ROUND(E154*N154,2)</f>
        <v>0</v>
      </c>
      <c r="P154" s="181">
        <v>0</v>
      </c>
      <c r="Q154" s="181">
        <f>ROUND(E154*P154,2)</f>
        <v>0</v>
      </c>
      <c r="R154" s="181" t="s">
        <v>304</v>
      </c>
      <c r="S154" s="181" t="s">
        <v>108</v>
      </c>
      <c r="T154" s="182" t="s">
        <v>108</v>
      </c>
      <c r="U154" s="164">
        <v>0.75</v>
      </c>
      <c r="V154" s="164">
        <f>ROUND(E154*U154,2)</f>
        <v>2.86</v>
      </c>
      <c r="W154" s="164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 t="s">
        <v>300</v>
      </c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162"/>
      <c r="B155" s="163"/>
      <c r="C155" s="251" t="s">
        <v>305</v>
      </c>
      <c r="D155" s="252"/>
      <c r="E155" s="252"/>
      <c r="F155" s="252"/>
      <c r="G155" s="252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 t="s">
        <v>113</v>
      </c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90" t="str">
        <f>C155</f>
        <v>nebo vybouraných hmot nošením nebo přehazováním k místu nakládky přístupnému normálním dopravním prostředkům,</v>
      </c>
      <c r="BB155" s="155"/>
      <c r="BC155" s="155"/>
      <c r="BD155" s="155"/>
      <c r="BE155" s="155"/>
      <c r="BF155" s="155"/>
      <c r="BG155" s="155"/>
      <c r="BH155" s="155"/>
    </row>
    <row r="156" spans="1:60" ht="22.5" outlineLevel="1" x14ac:dyDescent="0.2">
      <c r="A156" s="176">
        <v>55</v>
      </c>
      <c r="B156" s="177" t="s">
        <v>306</v>
      </c>
      <c r="C156" s="194" t="s">
        <v>307</v>
      </c>
      <c r="D156" s="178" t="s">
        <v>298</v>
      </c>
      <c r="E156" s="179">
        <v>3.8086100000000003</v>
      </c>
      <c r="F156" s="180"/>
      <c r="G156" s="181">
        <f>ROUND(E156*F156,2)</f>
        <v>0</v>
      </c>
      <c r="H156" s="180">
        <v>0</v>
      </c>
      <c r="I156" s="181">
        <f>ROUND(E156*H156,2)</f>
        <v>0</v>
      </c>
      <c r="J156" s="180">
        <v>748</v>
      </c>
      <c r="K156" s="181">
        <f>ROUND(E156*J156,2)</f>
        <v>2848.84</v>
      </c>
      <c r="L156" s="181">
        <v>21</v>
      </c>
      <c r="M156" s="181">
        <f>G156*(1+L156/100)</f>
        <v>0</v>
      </c>
      <c r="N156" s="181">
        <v>0</v>
      </c>
      <c r="O156" s="181">
        <f>ROUND(E156*N156,2)</f>
        <v>0</v>
      </c>
      <c r="P156" s="181">
        <v>0</v>
      </c>
      <c r="Q156" s="181">
        <f>ROUND(E156*P156,2)</f>
        <v>0</v>
      </c>
      <c r="R156" s="181" t="s">
        <v>299</v>
      </c>
      <c r="S156" s="181" t="s">
        <v>108</v>
      </c>
      <c r="T156" s="182" t="s">
        <v>108</v>
      </c>
      <c r="U156" s="164">
        <v>1.1400000000000001</v>
      </c>
      <c r="V156" s="164">
        <f>ROUND(E156*U156,2)</f>
        <v>4.34</v>
      </c>
      <c r="W156" s="164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 t="s">
        <v>300</v>
      </c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ht="22.5" outlineLevel="1" x14ac:dyDescent="0.2">
      <c r="A157" s="162"/>
      <c r="B157" s="163"/>
      <c r="C157" s="251" t="s">
        <v>308</v>
      </c>
      <c r="D157" s="252"/>
      <c r="E157" s="252"/>
      <c r="F157" s="252"/>
      <c r="G157" s="252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 t="s">
        <v>113</v>
      </c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90" t="str">
        <f>C157</f>
        <v>vybouraných hmot se složením a hrubým urovnáním nebo přeložením na jiný dopravní prostředek, nebo nakládání na dopravní prostředek pro vodorovnou dopravu,</v>
      </c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183">
        <v>56</v>
      </c>
      <c r="B158" s="184" t="s">
        <v>309</v>
      </c>
      <c r="C158" s="193" t="s">
        <v>310</v>
      </c>
      <c r="D158" s="185" t="s">
        <v>298</v>
      </c>
      <c r="E158" s="186">
        <v>3.8086100000000003</v>
      </c>
      <c r="F158" s="187"/>
      <c r="G158" s="188">
        <f>ROUND(E158*F158,2)</f>
        <v>0</v>
      </c>
      <c r="H158" s="187">
        <v>0</v>
      </c>
      <c r="I158" s="188">
        <f>ROUND(E158*H158,2)</f>
        <v>0</v>
      </c>
      <c r="J158" s="187">
        <v>194.5</v>
      </c>
      <c r="K158" s="188">
        <f>ROUND(E158*J158,2)</f>
        <v>740.77</v>
      </c>
      <c r="L158" s="188">
        <v>21</v>
      </c>
      <c r="M158" s="188">
        <f>G158*(1+L158/100)</f>
        <v>0</v>
      </c>
      <c r="N158" s="188">
        <v>0</v>
      </c>
      <c r="O158" s="188">
        <f>ROUND(E158*N158,2)</f>
        <v>0</v>
      </c>
      <c r="P158" s="188">
        <v>0</v>
      </c>
      <c r="Q158" s="188">
        <f>ROUND(E158*P158,2)</f>
        <v>0</v>
      </c>
      <c r="R158" s="188" t="s">
        <v>311</v>
      </c>
      <c r="S158" s="188" t="s">
        <v>108</v>
      </c>
      <c r="T158" s="189" t="s">
        <v>108</v>
      </c>
      <c r="U158" s="164">
        <v>0.49000000000000005</v>
      </c>
      <c r="V158" s="164">
        <f>ROUND(E158*U158,2)</f>
        <v>1.87</v>
      </c>
      <c r="W158" s="164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 t="s">
        <v>300</v>
      </c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183">
        <v>57</v>
      </c>
      <c r="B159" s="184" t="s">
        <v>312</v>
      </c>
      <c r="C159" s="193" t="s">
        <v>313</v>
      </c>
      <c r="D159" s="185" t="s">
        <v>298</v>
      </c>
      <c r="E159" s="186">
        <v>57.12912</v>
      </c>
      <c r="F159" s="187"/>
      <c r="G159" s="188">
        <f>ROUND(E159*F159,2)</f>
        <v>0</v>
      </c>
      <c r="H159" s="187">
        <v>0</v>
      </c>
      <c r="I159" s="188">
        <f>ROUND(E159*H159,2)</f>
        <v>0</v>
      </c>
      <c r="J159" s="187">
        <v>15.600000000000001</v>
      </c>
      <c r="K159" s="188">
        <f>ROUND(E159*J159,2)</f>
        <v>891.21</v>
      </c>
      <c r="L159" s="188">
        <v>21</v>
      </c>
      <c r="M159" s="188">
        <f>G159*(1+L159/100)</f>
        <v>0</v>
      </c>
      <c r="N159" s="188">
        <v>0</v>
      </c>
      <c r="O159" s="188">
        <f>ROUND(E159*N159,2)</f>
        <v>0</v>
      </c>
      <c r="P159" s="188">
        <v>0</v>
      </c>
      <c r="Q159" s="188">
        <f>ROUND(E159*P159,2)</f>
        <v>0</v>
      </c>
      <c r="R159" s="188" t="s">
        <v>311</v>
      </c>
      <c r="S159" s="188" t="s">
        <v>108</v>
      </c>
      <c r="T159" s="189" t="s">
        <v>108</v>
      </c>
      <c r="U159" s="164">
        <v>0</v>
      </c>
      <c r="V159" s="164">
        <f>ROUND(E159*U159,2)</f>
        <v>0</v>
      </c>
      <c r="W159" s="164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 t="s">
        <v>300</v>
      </c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183">
        <v>58</v>
      </c>
      <c r="B160" s="184" t="s">
        <v>314</v>
      </c>
      <c r="C160" s="193" t="s">
        <v>315</v>
      </c>
      <c r="D160" s="185" t="s">
        <v>298</v>
      </c>
      <c r="E160" s="186">
        <v>3.8086100000000003</v>
      </c>
      <c r="F160" s="187"/>
      <c r="G160" s="188">
        <f>ROUND(E160*F160,2)</f>
        <v>0</v>
      </c>
      <c r="H160" s="187">
        <v>0</v>
      </c>
      <c r="I160" s="188">
        <f>ROUND(E160*H160,2)</f>
        <v>0</v>
      </c>
      <c r="J160" s="187">
        <v>257</v>
      </c>
      <c r="K160" s="188">
        <f>ROUND(E160*J160,2)</f>
        <v>978.81</v>
      </c>
      <c r="L160" s="188">
        <v>21</v>
      </c>
      <c r="M160" s="188">
        <f>G160*(1+L160/100)</f>
        <v>0</v>
      </c>
      <c r="N160" s="188">
        <v>0</v>
      </c>
      <c r="O160" s="188">
        <f>ROUND(E160*N160,2)</f>
        <v>0</v>
      </c>
      <c r="P160" s="188">
        <v>0</v>
      </c>
      <c r="Q160" s="188">
        <f>ROUND(E160*P160,2)</f>
        <v>0</v>
      </c>
      <c r="R160" s="188" t="s">
        <v>311</v>
      </c>
      <c r="S160" s="188" t="s">
        <v>108</v>
      </c>
      <c r="T160" s="189" t="s">
        <v>108</v>
      </c>
      <c r="U160" s="164">
        <v>0.94200000000000006</v>
      </c>
      <c r="V160" s="164">
        <f>ROUND(E160*U160,2)</f>
        <v>3.59</v>
      </c>
      <c r="W160" s="164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 t="s">
        <v>300</v>
      </c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ht="22.5" outlineLevel="1" x14ac:dyDescent="0.2">
      <c r="A161" s="183">
        <v>59</v>
      </c>
      <c r="B161" s="184" t="s">
        <v>316</v>
      </c>
      <c r="C161" s="193" t="s">
        <v>317</v>
      </c>
      <c r="D161" s="185" t="s">
        <v>298</v>
      </c>
      <c r="E161" s="186">
        <v>11.425820000000002</v>
      </c>
      <c r="F161" s="187"/>
      <c r="G161" s="188">
        <f>ROUND(E161*F161,2)</f>
        <v>0</v>
      </c>
      <c r="H161" s="187">
        <v>0</v>
      </c>
      <c r="I161" s="188">
        <f>ROUND(E161*H161,2)</f>
        <v>0</v>
      </c>
      <c r="J161" s="187">
        <v>28.6</v>
      </c>
      <c r="K161" s="188">
        <f>ROUND(E161*J161,2)</f>
        <v>326.77999999999997</v>
      </c>
      <c r="L161" s="188">
        <v>21</v>
      </c>
      <c r="M161" s="188">
        <f>G161*(1+L161/100)</f>
        <v>0</v>
      </c>
      <c r="N161" s="188">
        <v>0</v>
      </c>
      <c r="O161" s="188">
        <f>ROUND(E161*N161,2)</f>
        <v>0</v>
      </c>
      <c r="P161" s="188">
        <v>0</v>
      </c>
      <c r="Q161" s="188">
        <f>ROUND(E161*P161,2)</f>
        <v>0</v>
      </c>
      <c r="R161" s="188" t="s">
        <v>311</v>
      </c>
      <c r="S161" s="188" t="s">
        <v>108</v>
      </c>
      <c r="T161" s="189" t="s">
        <v>108</v>
      </c>
      <c r="U161" s="164">
        <v>0.10500000000000001</v>
      </c>
      <c r="V161" s="164">
        <f>ROUND(E161*U161,2)</f>
        <v>1.2</v>
      </c>
      <c r="W161" s="164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 t="s">
        <v>300</v>
      </c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183">
        <v>60</v>
      </c>
      <c r="B162" s="184" t="s">
        <v>318</v>
      </c>
      <c r="C162" s="193" t="s">
        <v>319</v>
      </c>
      <c r="D162" s="185" t="s">
        <v>298</v>
      </c>
      <c r="E162" s="186">
        <v>3.8086100000000003</v>
      </c>
      <c r="F162" s="187"/>
      <c r="G162" s="188">
        <f>ROUND(E162*F162,2)</f>
        <v>0</v>
      </c>
      <c r="H162" s="187">
        <v>0</v>
      </c>
      <c r="I162" s="188">
        <f>ROUND(E162*H162,2)</f>
        <v>0</v>
      </c>
      <c r="J162" s="187">
        <v>1235</v>
      </c>
      <c r="K162" s="188">
        <f>ROUND(E162*J162,2)</f>
        <v>4703.63</v>
      </c>
      <c r="L162" s="188">
        <v>21</v>
      </c>
      <c r="M162" s="188">
        <f>G162*(1+L162/100)</f>
        <v>0</v>
      </c>
      <c r="N162" s="188">
        <v>0</v>
      </c>
      <c r="O162" s="188">
        <f>ROUND(E162*N162,2)</f>
        <v>0</v>
      </c>
      <c r="P162" s="188">
        <v>0</v>
      </c>
      <c r="Q162" s="188">
        <f>ROUND(E162*P162,2)</f>
        <v>0</v>
      </c>
      <c r="R162" s="188" t="s">
        <v>311</v>
      </c>
      <c r="S162" s="188" t="s">
        <v>108</v>
      </c>
      <c r="T162" s="189" t="s">
        <v>108</v>
      </c>
      <c r="U162" s="164">
        <v>0</v>
      </c>
      <c r="V162" s="164">
        <f>ROUND(E162*U162,2)</f>
        <v>0</v>
      </c>
      <c r="W162" s="164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 t="s">
        <v>300</v>
      </c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</row>
    <row r="163" spans="1:60" x14ac:dyDescent="0.2">
      <c r="A163" s="170" t="s">
        <v>102</v>
      </c>
      <c r="B163" s="171" t="s">
        <v>75</v>
      </c>
      <c r="C163" s="192" t="s">
        <v>27</v>
      </c>
      <c r="D163" s="172"/>
      <c r="E163" s="173"/>
      <c r="F163" s="174"/>
      <c r="G163" s="174">
        <f>SUMIF(AG164:AG168,"&lt;&gt;NOR",G164:G168)</f>
        <v>0</v>
      </c>
      <c r="H163" s="174"/>
      <c r="I163" s="174">
        <f>SUM(I164:I168)</f>
        <v>0</v>
      </c>
      <c r="J163" s="174"/>
      <c r="K163" s="174">
        <f>SUM(K164:K168)</f>
        <v>24611.42</v>
      </c>
      <c r="L163" s="174"/>
      <c r="M163" s="174">
        <f>SUM(M164:M168)</f>
        <v>0</v>
      </c>
      <c r="N163" s="174"/>
      <c r="O163" s="174">
        <f>SUM(O164:O168)</f>
        <v>0</v>
      </c>
      <c r="P163" s="174"/>
      <c r="Q163" s="174">
        <f>SUM(Q164:Q168)</f>
        <v>0</v>
      </c>
      <c r="R163" s="174"/>
      <c r="S163" s="174"/>
      <c r="T163" s="175"/>
      <c r="U163" s="169"/>
      <c r="V163" s="169">
        <f>SUM(V164:V168)</f>
        <v>0</v>
      </c>
      <c r="W163" s="169"/>
      <c r="AG163" t="s">
        <v>103</v>
      </c>
    </row>
    <row r="164" spans="1:60" outlineLevel="1" x14ac:dyDescent="0.2">
      <c r="A164" s="183">
        <v>61</v>
      </c>
      <c r="B164" s="184" t="s">
        <v>320</v>
      </c>
      <c r="C164" s="193" t="s">
        <v>321</v>
      </c>
      <c r="D164" s="185" t="s">
        <v>322</v>
      </c>
      <c r="E164" s="186">
        <v>1</v>
      </c>
      <c r="F164" s="187"/>
      <c r="G164" s="188">
        <f>ROUND(E164*F164,2)</f>
        <v>0</v>
      </c>
      <c r="H164" s="187">
        <v>0</v>
      </c>
      <c r="I164" s="188">
        <f>ROUND(E164*H164,2)</f>
        <v>0</v>
      </c>
      <c r="J164" s="187">
        <v>6563.05</v>
      </c>
      <c r="K164" s="188">
        <f>ROUND(E164*J164,2)</f>
        <v>6563.05</v>
      </c>
      <c r="L164" s="188">
        <v>21</v>
      </c>
      <c r="M164" s="188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88"/>
      <c r="S164" s="188" t="s">
        <v>108</v>
      </c>
      <c r="T164" s="189" t="s">
        <v>131</v>
      </c>
      <c r="U164" s="164">
        <v>0</v>
      </c>
      <c r="V164" s="164">
        <f>ROUND(E164*U164,2)</f>
        <v>0</v>
      </c>
      <c r="W164" s="164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 t="s">
        <v>323</v>
      </c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183">
        <v>62</v>
      </c>
      <c r="B165" s="184" t="s">
        <v>324</v>
      </c>
      <c r="C165" s="193" t="s">
        <v>325</v>
      </c>
      <c r="D165" s="185" t="s">
        <v>322</v>
      </c>
      <c r="E165" s="186">
        <v>1</v>
      </c>
      <c r="F165" s="187"/>
      <c r="G165" s="188">
        <f>ROUND(E165*F165,2)</f>
        <v>0</v>
      </c>
      <c r="H165" s="187">
        <v>0</v>
      </c>
      <c r="I165" s="188">
        <f>ROUND(E165*H165,2)</f>
        <v>0</v>
      </c>
      <c r="J165" s="187">
        <v>4101.9000000000005</v>
      </c>
      <c r="K165" s="188">
        <f>ROUND(E165*J165,2)</f>
        <v>4101.8999999999996</v>
      </c>
      <c r="L165" s="188">
        <v>21</v>
      </c>
      <c r="M165" s="188">
        <f>G165*(1+L165/100)</f>
        <v>0</v>
      </c>
      <c r="N165" s="188">
        <v>0</v>
      </c>
      <c r="O165" s="188">
        <f>ROUND(E165*N165,2)</f>
        <v>0</v>
      </c>
      <c r="P165" s="188">
        <v>0</v>
      </c>
      <c r="Q165" s="188">
        <f>ROUND(E165*P165,2)</f>
        <v>0</v>
      </c>
      <c r="R165" s="188"/>
      <c r="S165" s="188" t="s">
        <v>108</v>
      </c>
      <c r="T165" s="189" t="s">
        <v>131</v>
      </c>
      <c r="U165" s="164">
        <v>0</v>
      </c>
      <c r="V165" s="164">
        <f>ROUND(E165*U165,2)</f>
        <v>0</v>
      </c>
      <c r="W165" s="164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 t="s">
        <v>323</v>
      </c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183">
        <v>63</v>
      </c>
      <c r="B166" s="184" t="s">
        <v>326</v>
      </c>
      <c r="C166" s="193" t="s">
        <v>327</v>
      </c>
      <c r="D166" s="185" t="s">
        <v>322</v>
      </c>
      <c r="E166" s="186">
        <v>1</v>
      </c>
      <c r="F166" s="187"/>
      <c r="G166" s="188">
        <f>ROUND(E166*F166,2)</f>
        <v>0</v>
      </c>
      <c r="H166" s="187">
        <v>0</v>
      </c>
      <c r="I166" s="188">
        <f>ROUND(E166*H166,2)</f>
        <v>0</v>
      </c>
      <c r="J166" s="187">
        <v>3281.5200000000004</v>
      </c>
      <c r="K166" s="188">
        <f>ROUND(E166*J166,2)</f>
        <v>3281.52</v>
      </c>
      <c r="L166" s="188">
        <v>21</v>
      </c>
      <c r="M166" s="188">
        <f>G166*(1+L166/100)</f>
        <v>0</v>
      </c>
      <c r="N166" s="188">
        <v>0</v>
      </c>
      <c r="O166" s="188">
        <f>ROUND(E166*N166,2)</f>
        <v>0</v>
      </c>
      <c r="P166" s="188">
        <v>0</v>
      </c>
      <c r="Q166" s="188">
        <f>ROUND(E166*P166,2)</f>
        <v>0</v>
      </c>
      <c r="R166" s="188"/>
      <c r="S166" s="188" t="s">
        <v>108</v>
      </c>
      <c r="T166" s="189" t="s">
        <v>131</v>
      </c>
      <c r="U166" s="164">
        <v>0</v>
      </c>
      <c r="V166" s="164">
        <f>ROUND(E166*U166,2)</f>
        <v>0</v>
      </c>
      <c r="W166" s="164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 t="s">
        <v>323</v>
      </c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183">
        <v>64</v>
      </c>
      <c r="B167" s="184" t="s">
        <v>328</v>
      </c>
      <c r="C167" s="193" t="s">
        <v>329</v>
      </c>
      <c r="D167" s="185" t="s">
        <v>322</v>
      </c>
      <c r="E167" s="186">
        <v>1</v>
      </c>
      <c r="F167" s="187"/>
      <c r="G167" s="188">
        <f>ROUND(E167*F167,2)</f>
        <v>0</v>
      </c>
      <c r="H167" s="187">
        <v>0</v>
      </c>
      <c r="I167" s="188">
        <f>ROUND(E167*H167,2)</f>
        <v>0</v>
      </c>
      <c r="J167" s="187">
        <v>8203.8100000000013</v>
      </c>
      <c r="K167" s="188">
        <f>ROUND(E167*J167,2)</f>
        <v>8203.81</v>
      </c>
      <c r="L167" s="188">
        <v>21</v>
      </c>
      <c r="M167" s="188">
        <f>G167*(1+L167/100)</f>
        <v>0</v>
      </c>
      <c r="N167" s="188">
        <v>0</v>
      </c>
      <c r="O167" s="188">
        <f>ROUND(E167*N167,2)</f>
        <v>0</v>
      </c>
      <c r="P167" s="188">
        <v>0</v>
      </c>
      <c r="Q167" s="188">
        <f>ROUND(E167*P167,2)</f>
        <v>0</v>
      </c>
      <c r="R167" s="188"/>
      <c r="S167" s="188" t="s">
        <v>108</v>
      </c>
      <c r="T167" s="189" t="s">
        <v>131</v>
      </c>
      <c r="U167" s="164">
        <v>0</v>
      </c>
      <c r="V167" s="164">
        <f>ROUND(E167*U167,2)</f>
        <v>0</v>
      </c>
      <c r="W167" s="164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 t="s">
        <v>330</v>
      </c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183">
        <v>65</v>
      </c>
      <c r="B168" s="184" t="s">
        <v>331</v>
      </c>
      <c r="C168" s="193" t="s">
        <v>332</v>
      </c>
      <c r="D168" s="185" t="s">
        <v>322</v>
      </c>
      <c r="E168" s="186">
        <v>1</v>
      </c>
      <c r="F168" s="187"/>
      <c r="G168" s="188">
        <f>ROUND(E168*F168,2)</f>
        <v>0</v>
      </c>
      <c r="H168" s="187">
        <v>0</v>
      </c>
      <c r="I168" s="188">
        <f>ROUND(E168*H168,2)</f>
        <v>0</v>
      </c>
      <c r="J168" s="187">
        <v>2461.1400000000003</v>
      </c>
      <c r="K168" s="188">
        <f>ROUND(E168*J168,2)</f>
        <v>2461.14</v>
      </c>
      <c r="L168" s="188">
        <v>21</v>
      </c>
      <c r="M168" s="188">
        <f>G168*(1+L168/100)</f>
        <v>0</v>
      </c>
      <c r="N168" s="188">
        <v>0</v>
      </c>
      <c r="O168" s="188">
        <f>ROUND(E168*N168,2)</f>
        <v>0</v>
      </c>
      <c r="P168" s="188">
        <v>0</v>
      </c>
      <c r="Q168" s="188">
        <f>ROUND(E168*P168,2)</f>
        <v>0</v>
      </c>
      <c r="R168" s="188"/>
      <c r="S168" s="188" t="s">
        <v>108</v>
      </c>
      <c r="T168" s="189" t="s">
        <v>131</v>
      </c>
      <c r="U168" s="164">
        <v>0</v>
      </c>
      <c r="V168" s="164">
        <f>ROUND(E168*U168,2)</f>
        <v>0</v>
      </c>
      <c r="W168" s="164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 t="s">
        <v>323</v>
      </c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x14ac:dyDescent="0.2">
      <c r="A169" s="170" t="s">
        <v>102</v>
      </c>
      <c r="B169" s="171" t="s">
        <v>76</v>
      </c>
      <c r="C169" s="192" t="s">
        <v>28</v>
      </c>
      <c r="D169" s="172"/>
      <c r="E169" s="173"/>
      <c r="F169" s="174"/>
      <c r="G169" s="174">
        <f>SUMIF(AG170:AG178,"&lt;&gt;NOR",G170:G178)</f>
        <v>0</v>
      </c>
      <c r="H169" s="174"/>
      <c r="I169" s="174">
        <f>SUM(I170:I178)</f>
        <v>0</v>
      </c>
      <c r="J169" s="174"/>
      <c r="K169" s="174">
        <f>SUM(K170:K178)</f>
        <v>30657.61</v>
      </c>
      <c r="L169" s="174"/>
      <c r="M169" s="174">
        <f>SUM(M170:M178)</f>
        <v>0</v>
      </c>
      <c r="N169" s="174"/>
      <c r="O169" s="174">
        <f>SUM(O170:O178)</f>
        <v>0</v>
      </c>
      <c r="P169" s="174"/>
      <c r="Q169" s="174">
        <f>SUM(Q170:Q178)</f>
        <v>0</v>
      </c>
      <c r="R169" s="174"/>
      <c r="S169" s="174"/>
      <c r="T169" s="175"/>
      <c r="U169" s="169"/>
      <c r="V169" s="169">
        <f>SUM(V170:V178)</f>
        <v>0</v>
      </c>
      <c r="W169" s="169"/>
      <c r="AG169" t="s">
        <v>103</v>
      </c>
    </row>
    <row r="170" spans="1:60" outlineLevel="1" x14ac:dyDescent="0.2">
      <c r="A170" s="183">
        <v>66</v>
      </c>
      <c r="B170" s="184" t="s">
        <v>333</v>
      </c>
      <c r="C170" s="193" t="s">
        <v>334</v>
      </c>
      <c r="D170" s="185" t="s">
        <v>322</v>
      </c>
      <c r="E170" s="186">
        <v>1</v>
      </c>
      <c r="F170" s="187"/>
      <c r="G170" s="188">
        <f>ROUND(E170*F170,2)</f>
        <v>0</v>
      </c>
      <c r="H170" s="187">
        <v>0</v>
      </c>
      <c r="I170" s="188">
        <f>ROUND(E170*H170,2)</f>
        <v>0</v>
      </c>
      <c r="J170" s="187">
        <v>2050.9500000000003</v>
      </c>
      <c r="K170" s="188">
        <f>ROUND(E170*J170,2)</f>
        <v>2050.9499999999998</v>
      </c>
      <c r="L170" s="188">
        <v>21</v>
      </c>
      <c r="M170" s="188">
        <f>G170*(1+L170/100)</f>
        <v>0</v>
      </c>
      <c r="N170" s="188">
        <v>0</v>
      </c>
      <c r="O170" s="188">
        <f>ROUND(E170*N170,2)</f>
        <v>0</v>
      </c>
      <c r="P170" s="188">
        <v>0</v>
      </c>
      <c r="Q170" s="188">
        <f>ROUND(E170*P170,2)</f>
        <v>0</v>
      </c>
      <c r="R170" s="188"/>
      <c r="S170" s="188" t="s">
        <v>108</v>
      </c>
      <c r="T170" s="189" t="s">
        <v>131</v>
      </c>
      <c r="U170" s="164">
        <v>0</v>
      </c>
      <c r="V170" s="164">
        <f>ROUND(E170*U170,2)</f>
        <v>0</v>
      </c>
      <c r="W170" s="164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 t="s">
        <v>323</v>
      </c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176">
        <v>67</v>
      </c>
      <c r="B171" s="177" t="s">
        <v>335</v>
      </c>
      <c r="C171" s="194" t="s">
        <v>336</v>
      </c>
      <c r="D171" s="178" t="s">
        <v>322</v>
      </c>
      <c r="E171" s="179">
        <v>1</v>
      </c>
      <c r="F171" s="180"/>
      <c r="G171" s="181">
        <f>ROUND(E171*F171,2)</f>
        <v>0</v>
      </c>
      <c r="H171" s="180">
        <v>0</v>
      </c>
      <c r="I171" s="181">
        <f>ROUND(E171*H171,2)</f>
        <v>0</v>
      </c>
      <c r="J171" s="180">
        <v>12305.710000000001</v>
      </c>
      <c r="K171" s="181">
        <f>ROUND(E171*J171,2)</f>
        <v>12305.71</v>
      </c>
      <c r="L171" s="181">
        <v>21</v>
      </c>
      <c r="M171" s="181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1"/>
      <c r="S171" s="181" t="s">
        <v>108</v>
      </c>
      <c r="T171" s="182" t="s">
        <v>131</v>
      </c>
      <c r="U171" s="164">
        <v>0</v>
      </c>
      <c r="V171" s="164">
        <f>ROUND(E171*U171,2)</f>
        <v>0</v>
      </c>
      <c r="W171" s="164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 t="s">
        <v>323</v>
      </c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ht="22.5" outlineLevel="1" x14ac:dyDescent="0.2">
      <c r="A172" s="162"/>
      <c r="B172" s="163"/>
      <c r="C172" s="195" t="s">
        <v>337</v>
      </c>
      <c r="D172" s="165"/>
      <c r="E172" s="166">
        <v>1</v>
      </c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 t="s">
        <v>119</v>
      </c>
      <c r="AH172" s="155">
        <v>0</v>
      </c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176">
        <v>68</v>
      </c>
      <c r="B173" s="177" t="s">
        <v>338</v>
      </c>
      <c r="C173" s="194" t="s">
        <v>339</v>
      </c>
      <c r="D173" s="178" t="s">
        <v>322</v>
      </c>
      <c r="E173" s="179">
        <v>1</v>
      </c>
      <c r="F173" s="180"/>
      <c r="G173" s="181">
        <f>ROUND(E173*F173,2)</f>
        <v>0</v>
      </c>
      <c r="H173" s="180">
        <v>0</v>
      </c>
      <c r="I173" s="181">
        <f>ROUND(E173*H173,2)</f>
        <v>0</v>
      </c>
      <c r="J173" s="180">
        <v>7500</v>
      </c>
      <c r="K173" s="181">
        <f>ROUND(E173*J173,2)</f>
        <v>7500</v>
      </c>
      <c r="L173" s="181">
        <v>21</v>
      </c>
      <c r="M173" s="181">
        <f>G173*(1+L173/100)</f>
        <v>0</v>
      </c>
      <c r="N173" s="181">
        <v>0</v>
      </c>
      <c r="O173" s="181">
        <f>ROUND(E173*N173,2)</f>
        <v>0</v>
      </c>
      <c r="P173" s="181">
        <v>0</v>
      </c>
      <c r="Q173" s="181">
        <f>ROUND(E173*P173,2)</f>
        <v>0</v>
      </c>
      <c r="R173" s="181"/>
      <c r="S173" s="181" t="s">
        <v>108</v>
      </c>
      <c r="T173" s="182" t="s">
        <v>131</v>
      </c>
      <c r="U173" s="164">
        <v>0</v>
      </c>
      <c r="V173" s="164">
        <f>ROUND(E173*U173,2)</f>
        <v>0</v>
      </c>
      <c r="W173" s="164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 t="s">
        <v>340</v>
      </c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162"/>
      <c r="B174" s="163"/>
      <c r="C174" s="195" t="s">
        <v>341</v>
      </c>
      <c r="D174" s="165"/>
      <c r="E174" s="166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 t="s">
        <v>119</v>
      </c>
      <c r="AH174" s="155">
        <v>0</v>
      </c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162"/>
      <c r="B175" s="163"/>
      <c r="C175" s="195" t="s">
        <v>342</v>
      </c>
      <c r="D175" s="165"/>
      <c r="E175" s="166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 t="s">
        <v>119</v>
      </c>
      <c r="AH175" s="155">
        <v>0</v>
      </c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162"/>
      <c r="B176" s="163"/>
      <c r="C176" s="195" t="s">
        <v>343</v>
      </c>
      <c r="D176" s="165"/>
      <c r="E176" s="166">
        <v>1</v>
      </c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 t="s">
        <v>119</v>
      </c>
      <c r="AH176" s="155">
        <v>0</v>
      </c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183">
        <v>69</v>
      </c>
      <c r="B177" s="184" t="s">
        <v>344</v>
      </c>
      <c r="C177" s="193" t="s">
        <v>345</v>
      </c>
      <c r="D177" s="185" t="s">
        <v>322</v>
      </c>
      <c r="E177" s="186">
        <v>1</v>
      </c>
      <c r="F177" s="187"/>
      <c r="G177" s="188">
        <f>ROUND(E177*F177,2)</f>
        <v>0</v>
      </c>
      <c r="H177" s="187">
        <v>0</v>
      </c>
      <c r="I177" s="188">
        <f>ROUND(E177*H177,2)</f>
        <v>0</v>
      </c>
      <c r="J177" s="187">
        <v>2050.9500000000003</v>
      </c>
      <c r="K177" s="188">
        <f>ROUND(E177*J177,2)</f>
        <v>2050.9499999999998</v>
      </c>
      <c r="L177" s="188">
        <v>21</v>
      </c>
      <c r="M177" s="188">
        <f>G177*(1+L177/100)</f>
        <v>0</v>
      </c>
      <c r="N177" s="188">
        <v>0</v>
      </c>
      <c r="O177" s="188">
        <f>ROUND(E177*N177,2)</f>
        <v>0</v>
      </c>
      <c r="P177" s="188">
        <v>0</v>
      </c>
      <c r="Q177" s="188">
        <f>ROUND(E177*P177,2)</f>
        <v>0</v>
      </c>
      <c r="R177" s="188"/>
      <c r="S177" s="188" t="s">
        <v>108</v>
      </c>
      <c r="T177" s="189" t="s">
        <v>131</v>
      </c>
      <c r="U177" s="164">
        <v>0</v>
      </c>
      <c r="V177" s="164">
        <f>ROUND(E177*U177,2)</f>
        <v>0</v>
      </c>
      <c r="W177" s="164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 t="s">
        <v>323</v>
      </c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176">
        <v>70</v>
      </c>
      <c r="B178" s="177" t="s">
        <v>346</v>
      </c>
      <c r="C178" s="194" t="s">
        <v>347</v>
      </c>
      <c r="D178" s="178" t="s">
        <v>348</v>
      </c>
      <c r="E178" s="179">
        <v>15</v>
      </c>
      <c r="F178" s="180"/>
      <c r="G178" s="181">
        <f>ROUND(E178*F178,2)</f>
        <v>0</v>
      </c>
      <c r="H178" s="180">
        <v>0</v>
      </c>
      <c r="I178" s="181">
        <f>ROUND(E178*H178,2)</f>
        <v>0</v>
      </c>
      <c r="J178" s="180">
        <v>450</v>
      </c>
      <c r="K178" s="181">
        <f>ROUND(E178*J178,2)</f>
        <v>6750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/>
      <c r="S178" s="181" t="s">
        <v>108</v>
      </c>
      <c r="T178" s="182" t="s">
        <v>131</v>
      </c>
      <c r="U178" s="164">
        <v>0</v>
      </c>
      <c r="V178" s="164">
        <f>ROUND(E178*U178,2)</f>
        <v>0</v>
      </c>
      <c r="W178" s="164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 t="s">
        <v>340</v>
      </c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x14ac:dyDescent="0.2">
      <c r="A179" s="5"/>
      <c r="B179" s="6"/>
      <c r="C179" s="197"/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AE179">
        <v>15</v>
      </c>
      <c r="AF179">
        <v>21</v>
      </c>
    </row>
    <row r="180" spans="1:60" x14ac:dyDescent="0.2">
      <c r="A180" s="158"/>
      <c r="B180" s="159" t="s">
        <v>29</v>
      </c>
      <c r="C180" s="198"/>
      <c r="D180" s="160"/>
      <c r="E180" s="161"/>
      <c r="F180" s="161"/>
      <c r="G180" s="191">
        <f>G8+G20+G88+G99+G105+G110+G135+G147+G151+G163+G169</f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AE180">
        <f>SUMIF(L7:L178,AE179,G7:G178)</f>
        <v>0</v>
      </c>
      <c r="AF180">
        <f>SUMIF(L7:L178,AF179,G7:G178)</f>
        <v>0</v>
      </c>
      <c r="AG180" t="s">
        <v>349</v>
      </c>
    </row>
    <row r="181" spans="1:60" x14ac:dyDescent="0.2">
      <c r="C181" s="199"/>
      <c r="D181" s="146"/>
      <c r="AG181" t="s">
        <v>350</v>
      </c>
    </row>
    <row r="182" spans="1:60" x14ac:dyDescent="0.2">
      <c r="D182" s="146"/>
    </row>
    <row r="183" spans="1:60" x14ac:dyDescent="0.2">
      <c r="D183" s="146"/>
    </row>
    <row r="184" spans="1:60" x14ac:dyDescent="0.2">
      <c r="D184" s="146"/>
    </row>
    <row r="185" spans="1:60" x14ac:dyDescent="0.2">
      <c r="D185" s="146"/>
    </row>
    <row r="186" spans="1:60" x14ac:dyDescent="0.2">
      <c r="D186" s="146"/>
    </row>
    <row r="187" spans="1:60" x14ac:dyDescent="0.2">
      <c r="D187" s="146"/>
    </row>
    <row r="188" spans="1:60" x14ac:dyDescent="0.2">
      <c r="D188" s="146"/>
    </row>
    <row r="189" spans="1:60" x14ac:dyDescent="0.2">
      <c r="D189" s="146"/>
    </row>
    <row r="190" spans="1:60" x14ac:dyDescent="0.2">
      <c r="D190" s="146"/>
    </row>
    <row r="191" spans="1:60" x14ac:dyDescent="0.2">
      <c r="D191" s="146"/>
    </row>
    <row r="192" spans="1:60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algorithmName="SHA-512" hashValue="14PP2N9MNdHZKAKExBIObe0YC0V5ONKDt2/piLACWQaEpL2jY0XyC+wdpq/NfWIn9J+nHFBuwd0//23n7zGmmw==" saltValue="Qg3h9xjZR9fC+LnkXxpgOQ==" spinCount="100000" sheet="1"/>
  <mergeCells count="19">
    <mergeCell ref="C157:G157"/>
    <mergeCell ref="C87:G87"/>
    <mergeCell ref="C98:G98"/>
    <mergeCell ref="C134:G134"/>
    <mergeCell ref="C146:G146"/>
    <mergeCell ref="C153:G153"/>
    <mergeCell ref="C155:G155"/>
    <mergeCell ref="C37:G37"/>
    <mergeCell ref="A1:G1"/>
    <mergeCell ref="C2:G2"/>
    <mergeCell ref="C3:G3"/>
    <mergeCell ref="C4:G4"/>
    <mergeCell ref="C11:G11"/>
    <mergeCell ref="C13:G13"/>
    <mergeCell ref="C16:G16"/>
    <mergeCell ref="C25:G25"/>
    <mergeCell ref="C28:G28"/>
    <mergeCell ref="C31:G31"/>
    <mergeCell ref="C34:G34"/>
  </mergeCells>
  <pageMargins left="0.59055118110236227" right="0.19685039370078741" top="0.78740157480314965" bottom="0.78740157480314965" header="0.31496062992125984" footer="0.31496062992125984"/>
  <pageSetup paperSize="9" scale="98" fitToHeight="0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Rozsypal</dc:creator>
  <cp:lastModifiedBy>Václav Ostrovsky</cp:lastModifiedBy>
  <cp:lastPrinted>2018-03-15T19:11:54Z</cp:lastPrinted>
  <dcterms:created xsi:type="dcterms:W3CDTF">2009-04-08T07:15:50Z</dcterms:created>
  <dcterms:modified xsi:type="dcterms:W3CDTF">2018-04-10T13:23:42Z</dcterms:modified>
</cp:coreProperties>
</file>