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200" windowHeight="11370" activeTab="2"/>
  </bookViews>
  <sheets>
    <sheet name="Krycí list" sheetId="1" r:id="rId1"/>
    <sheet name="Rekapitulace" sheetId="2" r:id="rId2"/>
    <sheet name="Položky" sheetId="3" r:id="rId3"/>
  </sheets>
  <definedNames>
    <definedName name="_BPK1">'Krycí list'!$AA$8</definedName>
    <definedName name="_BPK2">'Krycí list'!$AB$8</definedName>
    <definedName name="_BPK3">'Krycí list'!$AC$8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'Rekapitulace'!#REF!</definedName>
    <definedName name="Dodavka0">'Položky'!#REF!</definedName>
    <definedName name="HSV">'Rekapitulace'!$E$33</definedName>
    <definedName name="HSV0">'Položky'!#REF!</definedName>
    <definedName name="HZS">'Rekapitulace'!#REF!</definedName>
    <definedName name="HZS0">'Položky'!#REF!</definedName>
    <definedName name="JKSO">'Krycí list'!$F$4</definedName>
    <definedName name="MJ">'Krycí list'!$G$4</definedName>
    <definedName name="Mont">'Rekapitulace'!#REF!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'Položky'!$A$1:$G$103</definedName>
    <definedName name="_xlnm.Print_Area" localSheetId="1">'Rekapitulace'!$A$1:$F$34</definedName>
    <definedName name="PocetMJ">'Krycí list'!$G$7</definedName>
    <definedName name="Poznamka">'Krycí list'!$B$37</definedName>
    <definedName name="Projektant">'Krycí list'!$C$7</definedName>
    <definedName name="PSV">'Rekapitulace'!$F$33</definedName>
    <definedName name="PSV0">'Položky'!#REF!</definedName>
    <definedName name="SloupecCC">'Položky'!$G$6</definedName>
    <definedName name="SloupecCisloPol">'Položky'!$B$6</definedName>
    <definedName name="SloupecCH">'Položky'!#REF!</definedName>
    <definedName name="SloupecJC">'Položky'!$F$6</definedName>
    <definedName name="SloupecJH">'Položky'!#REF!</definedName>
    <definedName name="SloupecMJ">'Položky'!$D$6</definedName>
    <definedName name="SloupecMnozstvi">'Položky'!$E$6</definedName>
    <definedName name="SloupecNazPol">'Položky'!$C$6</definedName>
    <definedName name="SloupecPC">'Položky'!#REF!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'Rekapitulace'!#REF!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<sst xmlns="http://schemas.openxmlformats.org/spreadsheetml/2006/main" count="242" uniqueCount="152">
  <si>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</si>
  <si>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</si>
  <si>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</si>
  <si>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</si>
  <si>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</si>
  <si>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</si>
  <si>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</si>
  <si>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</si>
  <si>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</si>
  <si>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</si>
  <si>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</si>
  <si>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</si>
  <si>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</si>
  <si>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</si>
  <si>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</si>
  <si>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</si>
  <si>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 II. a III. hlavy</t>
  </si>
  <si>
    <t>Vedlejší rozpočtové náklady</t>
  </si>
  <si>
    <t>HZS</t>
  </si>
  <si>
    <t>RN II.a III.hlavy</t>
  </si>
  <si>
    <t>Ostatní VRN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</si>
  <si>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</si>
  <si>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</si>
  <si>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</si>
  <si>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</si>
  <si>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</si>
  <si>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</si>
  <si>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</si>
  <si>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</si>
  <si>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</si>
  <si>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</si>
  <si>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</si>
  <si>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Poznámka :</t>
  </si>
  <si>
    <t>Stavební díl</t>
  </si>
  <si>
    <t>CELKEM  OBJEKT</t>
  </si>
  <si>
    <t>Číslo položky</t>
  </si>
  <si>
    <t>Celkem za</t>
  </si>
  <si>
    <t/>
  </si>
  <si>
    <t>kus</t>
  </si>
  <si>
    <t>Nákup</t>
  </si>
  <si>
    <t>Výroba</t>
  </si>
  <si>
    <t>Celkem</t>
  </si>
  <si>
    <t xml:space="preserve">Nákup+ výroba </t>
  </si>
  <si>
    <t>Montáž v ceně</t>
  </si>
  <si>
    <t>Ing.arch.Rada</t>
  </si>
  <si>
    <t>Ing. arch. Pavel Rada</t>
  </si>
  <si>
    <t>CENA ZA OBJEKT CELKEM S DPH</t>
  </si>
  <si>
    <t>REKAPITULACE  STAVEBNÍCH  DÍLŮ - INTERIÉROVÉ VYBAVENÍ</t>
  </si>
  <si>
    <t>Dodávka v ceně</t>
  </si>
  <si>
    <t>POLOŽKY INTERIÉR</t>
  </si>
  <si>
    <t>POLOŽKY CELKEM</t>
  </si>
  <si>
    <t>RADAARCHITEKTI s.r.o.</t>
  </si>
  <si>
    <t>ROZPOČTOVÉ NÁKLADY - INTERIÉR</t>
  </si>
  <si>
    <t>stolová řada, stolová přední řada s krycí deskou, pracovní deska ve světle šedé - laminovaná dřevotříska, hloubka 30 cm, ABS hrana, kostra aluminium</t>
  </si>
  <si>
    <t>sedák a opěrák v přírodním buku</t>
  </si>
  <si>
    <t>viz příloha č. 2.04f</t>
  </si>
  <si>
    <t>m²</t>
  </si>
  <si>
    <t>viz příloha č. 2.04c</t>
  </si>
  <si>
    <t>SN 1</t>
  </si>
  <si>
    <t xml:space="preserve">Sedací nábytek - lavicový systém </t>
  </si>
  <si>
    <t>Sedací nábytek - židle ohýbaný buk</t>
  </si>
  <si>
    <t>SN 2</t>
  </si>
  <si>
    <t>P 1</t>
  </si>
  <si>
    <t>Podlaha - koberec zátěžový</t>
  </si>
  <si>
    <t>Mobiliář</t>
  </si>
  <si>
    <t>demontáž a likvidacie stávajících židlí</t>
  </si>
  <si>
    <t>Podlaha</t>
  </si>
  <si>
    <t>P 2</t>
  </si>
  <si>
    <t>P 3</t>
  </si>
  <si>
    <t>demontáž stávajícího koberce vč. likvidace, čištění poplahy</t>
  </si>
  <si>
    <t>Podlaha - lištování koberce</t>
  </si>
  <si>
    <t>bm</t>
  </si>
  <si>
    <t>Stěny</t>
  </si>
  <si>
    <t>demontáž obložení</t>
  </si>
  <si>
    <t>Obklad stěn MDF</t>
  </si>
  <si>
    <t>Obklad stěn - sokl 250mm</t>
  </si>
  <si>
    <t>OS 3</t>
  </si>
  <si>
    <t>OS 2</t>
  </si>
  <si>
    <t>OS 1</t>
  </si>
  <si>
    <t>Vč. dopravy, dopravy do 4m výšky, montáže, lešení a úklidu.</t>
  </si>
  <si>
    <t>vč. montáže, montážních a kotevních prvků, dopravy a úklidu</t>
  </si>
  <si>
    <t>demontáž, likvidace a úklid</t>
  </si>
  <si>
    <t>Podlaha - demontáž koberec</t>
  </si>
  <si>
    <t>Vestavěné prvky</t>
  </si>
  <si>
    <t>Demontáž - stávající dveře do skladu</t>
  </si>
  <si>
    <t xml:space="preserve">D 1 </t>
  </si>
  <si>
    <t>Dveře ocelové</t>
  </si>
  <si>
    <t>demontáž, likvidace a úklid stávajícího pultu</t>
  </si>
  <si>
    <t>Demontáž - řečnický pult stávající</t>
  </si>
  <si>
    <t>Vč. montáže, viz příloha č. 2.04d</t>
  </si>
  <si>
    <t>ŘP</t>
  </si>
  <si>
    <t>800x750x4800mm + 800x1200x1000mm</t>
  </si>
  <si>
    <t>Vč. montáže, viz příloha č. 2.04e</t>
  </si>
  <si>
    <t>demontáž konstrukce s plátnem</t>
  </si>
  <si>
    <t>demontáž, likvidace a úklid stávající konstrukce, lešení</t>
  </si>
  <si>
    <t>viz příloha č. 2.04g</t>
  </si>
  <si>
    <t>D 1</t>
  </si>
  <si>
    <t>Modernizace velkokapacitní auly v budově Z</t>
  </si>
  <si>
    <t>Mendelova univerzita v Brně</t>
  </si>
  <si>
    <t>: Ing. arch. Kristýna Leitgebová</t>
  </si>
  <si>
    <t>Ing.arch.Leitgebová</t>
  </si>
  <si>
    <t>Vč. Dopravy, montáže a úklidu, viz příloha č. 2.04c</t>
  </si>
  <si>
    <t>demontáž, likvidace stávajících obkladů stěn, repase stěn, výmalba bílá RAL 9003, úklid</t>
  </si>
  <si>
    <t>KB</t>
  </si>
  <si>
    <t>Příprava pro kabeláž</t>
  </si>
  <si>
    <t>příprava pro kabeláž AV techniky</t>
  </si>
  <si>
    <t>vč. Drážkování, plast. Trubkování</t>
  </si>
  <si>
    <t>P 4 l</t>
  </si>
  <si>
    <t>P 4 p</t>
  </si>
  <si>
    <t>Podlaha - konstrukce stupňovitého pódia - pravé</t>
  </si>
  <si>
    <t>Podlaha - konstrukce stupňovitého pódia - levé</t>
  </si>
  <si>
    <t>S 1</t>
  </si>
  <si>
    <t>sádrokartonová příčka lt.125mm, vč. dopravy, dopravy do 4m, montáže, montážních komponentů a úklidu</t>
  </si>
  <si>
    <t>MJ</t>
  </si>
  <si>
    <t>množství</t>
  </si>
  <si>
    <t>cena / MJ</t>
  </si>
  <si>
    <t>celkem (Kč)</t>
  </si>
  <si>
    <t>zalištování veškerých hran a okrajů koberce, plast šedé barvy</t>
  </si>
  <si>
    <t>vč. dopravy a montáže, spojovacího a montažního materiálu.viz. příloha č. 2.04a</t>
  </si>
  <si>
    <t>koberec  s vysokou zátěží tř. 33, vpichovaný, celková výška min. 6,5 mm, útlum kročejového hluku min. Cca 22 dB, včetně položení, nalepení na podlahu, stupeň předsednictva a podia se sedacím lavicovým systémem</t>
  </si>
  <si>
    <t>Podlaha - konstrukce stupně pod řečnický pult předsednictva</t>
  </si>
  <si>
    <t>Jeden oblad = 2,5 x MDF deska předřezaná 1030x2800x tl.12mm, surová deska, P.Ú lněný ole, drážky odientované do interiéru, výška od +0,250 do + 3,050
Kotveno do stěn přes montážní komponenty (lišta SM) kotevními prvky.</t>
  </si>
  <si>
    <t>Stěna za předsednictvem pro promítací plátno</t>
  </si>
  <si>
    <t>Řečnický - předsednický pult</t>
  </si>
  <si>
    <t>M</t>
  </si>
  <si>
    <t>Výmalba</t>
  </si>
  <si>
    <t>vč. práce ve výšce, a dodávky a montáže lešení</t>
  </si>
  <si>
    <t>akrylátová malířská barva bílá včetně zakrytí nenatíraných konstrucí a vyspravení stěn a  realizace nátěrů</t>
  </si>
  <si>
    <t>Ú</t>
  </si>
  <si>
    <t>Úklid</t>
  </si>
  <si>
    <t>Umytí oken a dveří, odstarnění vykrytí z konstrukcí celkové vyčištění a omytí konstrukcí od prachu, vysátí koberce. Likvidace odpadu.</t>
  </si>
  <si>
    <t>konstrukce podia h 150 mm, podpory tvořeny ocelovými rektifikovatelnými sloupky v rastru cca 500mm, podlahu tvoří záklop - buková překližka tl. 24 mm díly spojené na pero a drážku, boky kryté tahokovem</t>
  </si>
  <si>
    <t>Modernizace velkokapacitní auly MENDELU v budově Z</t>
  </si>
  <si>
    <t>konstrukce stupně o třech výškových úrovních -  h 100, 180, 260 mm, rošt tvořený ocelovými rektifikovatelnými sloupky - PÚ: pozink. Konstrukce podlahy, záklop - buková překližka tl. 24 mm,potažená kobercem spojené na pero a drážku, boky kryté z dílů  tahokovu tl.1mm zavěšeného z přkližky. Díly tahokovu olemovat plechem. PÚ tahokovu černá matná barva.</t>
  </si>
  <si>
    <t>MDF deska předřezaná tl.12mm, surová deska P.Ú lněný olej, drážky orientované ke zdi, výška od ±0,000 do +0,250mm
Kotveno do stěn přes montážní komponenty (lišty SM) pomocí kotevních prvků - okrasných vrutů, Vč. dopravy, montáže a úklidu.</t>
  </si>
  <si>
    <t>Obklad stěn - lištování</t>
  </si>
  <si>
    <t>Barva buk natural, polstrováníšedá textilie - oděruvzdornost 107 500 MD, viz příloha č. 2.04b</t>
  </si>
  <si>
    <t>typová ocelová rámová konstrukce vč. dveřního křídla, rám i dveře lakované v barvě šedé RAL 9006. Bez požadavků na izolační vlastnosti. Dvě křídla otvíravá s výplní z mléčného bezpečnostního skla - jednoduché sklo o rozměrech 900 x 3000 mm. Třetí křídlo neotvíravé, celoocelové - plné, rozměr 800 x 3000 mm.
kování Al uvnitř i vně klika se zámkem dle výběru architekta</t>
  </si>
  <si>
    <t>nové zalištování stávajících akustických obkladů stěn</t>
  </si>
  <si>
    <t>Pevný stůl na míru z laminovaných MDF desek a z překližek. Čelo a boky MDF laminovaná s ABS hranou tl. 20 mm šedá RAL 7035.  Deska stolu - překližka tl. 24 mm, součástí desky je osazení zásuvek slaboproud a silnoproud (dodávka AV technika). Čelní deska tviří přesah do něhož je kotveno sklo pro umisťování jmenovek. Součástí je uzamykatelná skříň s výškově stavitelnými policemi pro AV techniku.</t>
  </si>
  <si>
    <t>Datum: 12.03.2018</t>
  </si>
  <si>
    <t>Podlaha - demontáž stávajícího stupně předsednictva</t>
  </si>
  <si>
    <t>Dokumentace skutečného provedení</t>
  </si>
  <si>
    <t>ks</t>
  </si>
  <si>
    <t>D</t>
  </si>
  <si>
    <t>Sedací nábytek - přesun židlí v rámci MENDELU</t>
  </si>
  <si>
    <t xml:space="preserve">Zhotovení PD skutečného provedení modernizace interiéru </t>
  </si>
  <si>
    <t>vč. profesí silnoproud - slaboproud elektro</t>
  </si>
  <si>
    <t>konstrukce z lisované překližky s polstrováním na opěráku i sedáku barva šedá.</t>
  </si>
  <si>
    <t>demontáž v místě položky D1, likvidace a úklid stávajících dveří</t>
  </si>
  <si>
    <t>viz příloha č. 2.04i; plocha: 45,3 m²</t>
  </si>
  <si>
    <t>viz příloha č. 2.04h; plocha: 18,8 m²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</si>
</sst>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#,##0.00000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sz val="10"/>
      <color indexed="9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1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b/>
      <i/>
      <sz val="9"/>
      <name val="Arial C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3" fontId="0" fillId="0" borderId="10" xfId="36" applyNumberFormat="1" applyFont="1" applyBorder="1" applyAlignment="1" applyProtection="1">
      <alignment horizontal="right"/>
      <protection/>
    </xf>
    <xf numFmtId="0" fontId="0" fillId="0" borderId="0" xfId="46" applyProtection="1">
      <alignment/>
      <protection locked="0"/>
    </xf>
    <xf numFmtId="0" fontId="11" fillId="33" borderId="0" xfId="46" applyFont="1" applyFill="1" applyBorder="1" applyAlignment="1" applyProtection="1">
      <alignment horizontal="centerContinuous"/>
      <protection locked="0"/>
    </xf>
    <xf numFmtId="0" fontId="0" fillId="0" borderId="0" xfId="46" applyBorder="1" applyProtection="1">
      <alignment/>
      <protection locked="0"/>
    </xf>
    <xf numFmtId="0" fontId="0" fillId="0" borderId="11" xfId="46" applyNumberFormat="1" applyFill="1" applyBorder="1" applyAlignment="1" applyProtection="1">
      <alignment horizontal="right"/>
      <protection locked="0"/>
    </xf>
    <xf numFmtId="0" fontId="0" fillId="0" borderId="12" xfId="46" applyNumberFormat="1" applyFill="1" applyBorder="1" applyProtection="1">
      <alignment/>
      <protection locked="0"/>
    </xf>
    <xf numFmtId="4" fontId="15" fillId="0" borderId="11" xfId="46" applyNumberFormat="1" applyFont="1" applyFill="1" applyBorder="1" applyAlignment="1" applyProtection="1">
      <alignment horizontal="right"/>
      <protection locked="0"/>
    </xf>
    <xf numFmtId="4" fontId="15" fillId="0" borderId="13" xfId="46" applyNumberFormat="1" applyFont="1" applyFill="1" applyBorder="1" applyProtection="1">
      <alignment/>
      <protection locked="0"/>
    </xf>
    <xf numFmtId="0" fontId="12" fillId="0" borderId="0" xfId="46" applyFont="1" applyProtection="1">
      <alignment/>
      <protection locked="0"/>
    </xf>
    <xf numFmtId="4" fontId="15" fillId="0" borderId="14" xfId="46" applyNumberFormat="1" applyFont="1" applyFill="1" applyBorder="1" applyAlignment="1" applyProtection="1">
      <alignment horizontal="right"/>
      <protection locked="0"/>
    </xf>
    <xf numFmtId="4" fontId="17" fillId="0" borderId="15" xfId="46" applyNumberFormat="1" applyFont="1" applyFill="1" applyBorder="1" applyProtection="1">
      <alignment/>
      <protection locked="0"/>
    </xf>
    <xf numFmtId="0" fontId="0" fillId="0" borderId="13" xfId="46" applyNumberFormat="1" applyFill="1" applyBorder="1" applyProtection="1">
      <alignment/>
      <protection locked="0"/>
    </xf>
    <xf numFmtId="0" fontId="15" fillId="0" borderId="11" xfId="46" applyNumberFormat="1" applyFont="1" applyFill="1" applyBorder="1" applyAlignment="1" applyProtection="1">
      <alignment horizontal="right"/>
      <protection locked="0"/>
    </xf>
    <xf numFmtId="0" fontId="15" fillId="0" borderId="13" xfId="46" applyNumberFormat="1" applyFont="1" applyFill="1" applyBorder="1" applyProtection="1">
      <alignment/>
      <protection locked="0"/>
    </xf>
    <xf numFmtId="0" fontId="0" fillId="0" borderId="0" xfId="46" applyFont="1" applyProtection="1">
      <alignment/>
      <protection locked="0"/>
    </xf>
    <xf numFmtId="49" fontId="16" fillId="33" borderId="16" xfId="46" applyNumberFormat="1" applyFont="1" applyFill="1" applyBorder="1" applyAlignment="1" applyProtection="1">
      <alignment horizontal="center"/>
      <protection locked="0"/>
    </xf>
    <xf numFmtId="49" fontId="16" fillId="33" borderId="17" xfId="46" applyNumberFormat="1" applyFont="1" applyFill="1" applyBorder="1" applyAlignment="1" applyProtection="1">
      <alignment horizontal="center"/>
      <protection locked="0"/>
    </xf>
    <xf numFmtId="3" fontId="0" fillId="0" borderId="0" xfId="46" applyNumberFormat="1" applyProtection="1">
      <alignment/>
      <protection locked="0"/>
    </xf>
    <xf numFmtId="4" fontId="17" fillId="0" borderId="13" xfId="46" applyNumberFormat="1" applyFont="1" applyFill="1" applyBorder="1" applyProtection="1">
      <alignment/>
      <protection locked="0"/>
    </xf>
    <xf numFmtId="0" fontId="15" fillId="0" borderId="11" xfId="46" applyNumberFormat="1" applyFont="1" applyFill="1" applyBorder="1" applyAlignment="1" applyProtection="1">
      <alignment horizontal="left"/>
      <protection locked="0"/>
    </xf>
    <xf numFmtId="0" fontId="15" fillId="0" borderId="13" xfId="46" applyNumberFormat="1" applyFont="1" applyFill="1" applyBorder="1" applyAlignment="1" applyProtection="1">
      <alignment horizontal="left"/>
      <protection locked="0"/>
    </xf>
    <xf numFmtId="0" fontId="0" fillId="0" borderId="0" xfId="46" applyAlignment="1" applyProtection="1">
      <alignment horizontal="left"/>
      <protection locked="0"/>
    </xf>
    <xf numFmtId="0" fontId="12" fillId="0" borderId="0" xfId="46" applyFont="1" applyAlignment="1" applyProtection="1">
      <alignment horizontal="left"/>
      <protection locked="0"/>
    </xf>
    <xf numFmtId="3" fontId="0" fillId="0" borderId="0" xfId="46" applyNumberFormat="1" applyAlignment="1" applyProtection="1">
      <alignment horizontal="left"/>
      <protection locked="0"/>
    </xf>
    <xf numFmtId="49" fontId="15" fillId="33" borderId="18" xfId="46" applyNumberFormat="1" applyFont="1" applyFill="1" applyBorder="1" applyAlignment="1" applyProtection="1">
      <alignment horizontal="center"/>
      <protection locked="0"/>
    </xf>
    <xf numFmtId="49" fontId="15" fillId="33" borderId="12" xfId="46" applyNumberFormat="1" applyFont="1" applyFill="1" applyBorder="1" applyAlignment="1" applyProtection="1">
      <alignment horizontal="center"/>
      <protection locked="0"/>
    </xf>
    <xf numFmtId="0" fontId="15" fillId="0" borderId="19" xfId="46" applyNumberFormat="1" applyFont="1" applyFill="1" applyBorder="1" applyAlignment="1" applyProtection="1">
      <alignment horizontal="right"/>
      <protection locked="0"/>
    </xf>
    <xf numFmtId="0" fontId="15" fillId="0" borderId="12" xfId="46" applyNumberFormat="1" applyFont="1" applyFill="1" applyBorder="1" applyProtection="1">
      <alignment/>
      <protection locked="0"/>
    </xf>
    <xf numFmtId="4" fontId="17" fillId="0" borderId="15" xfId="46" applyNumberFormat="1" applyFont="1" applyFill="1" applyBorder="1" applyProtection="1">
      <alignment/>
      <protection locked="0"/>
    </xf>
    <xf numFmtId="4" fontId="17" fillId="0" borderId="20" xfId="46" applyNumberFormat="1" applyFont="1" applyFill="1" applyBorder="1" applyProtection="1">
      <alignment/>
      <protection locked="0"/>
    </xf>
    <xf numFmtId="0" fontId="0" fillId="0" borderId="0" xfId="46" applyAlignment="1" applyProtection="1">
      <alignment horizontal="right"/>
      <protection locked="0"/>
    </xf>
    <xf numFmtId="0" fontId="0" fillId="0" borderId="0" xfId="46" applyBorder="1" applyAlignment="1" applyProtection="1">
      <alignment horizontal="right"/>
      <protection locked="0"/>
    </xf>
    <xf numFmtId="0" fontId="11" fillId="33" borderId="21" xfId="46" applyFont="1" applyFill="1" applyBorder="1" applyAlignment="1" applyProtection="1">
      <alignment horizontal="centerContinuous"/>
      <protection/>
    </xf>
    <xf numFmtId="0" fontId="7" fillId="33" borderId="22" xfId="46" applyFont="1" applyFill="1" applyBorder="1" applyAlignment="1" applyProtection="1">
      <alignment horizontal="center"/>
      <protection/>
    </xf>
    <xf numFmtId="0" fontId="11" fillId="33" borderId="22" xfId="46" applyFont="1" applyFill="1" applyBorder="1" applyAlignment="1" applyProtection="1">
      <alignment horizontal="centerContinuous"/>
      <protection/>
    </xf>
    <xf numFmtId="0" fontId="11" fillId="33" borderId="23" xfId="46" applyFont="1" applyFill="1" applyBorder="1" applyAlignment="1" applyProtection="1">
      <alignment horizontal="centerContinuous"/>
      <protection/>
    </xf>
    <xf numFmtId="0" fontId="17" fillId="0" borderId="24" xfId="46" applyNumberFormat="1" applyFont="1" applyFill="1" applyBorder="1" applyAlignment="1" applyProtection="1">
      <alignment horizontal="left"/>
      <protection/>
    </xf>
    <xf numFmtId="0" fontId="17" fillId="0" borderId="24" xfId="46" applyFont="1" applyFill="1" applyBorder="1" applyProtection="1">
      <alignment/>
      <protection/>
    </xf>
    <xf numFmtId="0" fontId="0" fillId="0" borderId="24" xfId="46" applyFill="1" applyBorder="1" applyAlignment="1" applyProtection="1">
      <alignment horizontal="center"/>
      <protection/>
    </xf>
    <xf numFmtId="0" fontId="0" fillId="0" borderId="24" xfId="46" applyNumberFormat="1" applyFill="1" applyBorder="1" applyAlignment="1" applyProtection="1">
      <alignment horizontal="right"/>
      <protection/>
    </xf>
    <xf numFmtId="49" fontId="1" fillId="0" borderId="24" xfId="46" applyNumberFormat="1" applyFont="1" applyFill="1" applyBorder="1" applyAlignment="1" applyProtection="1">
      <alignment horizontal="left"/>
      <protection/>
    </xf>
    <xf numFmtId="0" fontId="15" fillId="0" borderId="24" xfId="46" applyFont="1" applyFill="1" applyBorder="1" applyProtection="1">
      <alignment/>
      <protection/>
    </xf>
    <xf numFmtId="49" fontId="15" fillId="0" borderId="24" xfId="46" applyNumberFormat="1" applyFont="1" applyFill="1" applyBorder="1" applyAlignment="1" applyProtection="1">
      <alignment horizontal="center" shrinkToFit="1"/>
      <protection/>
    </xf>
    <xf numFmtId="4" fontId="15" fillId="0" borderId="24" xfId="46" applyNumberFormat="1" applyFont="1" applyFill="1" applyBorder="1" applyAlignment="1" applyProtection="1">
      <alignment horizontal="right"/>
      <protection/>
    </xf>
    <xf numFmtId="49" fontId="16" fillId="0" borderId="25" xfId="46" applyNumberFormat="1" applyFont="1" applyFill="1" applyBorder="1" applyAlignment="1" applyProtection="1">
      <alignment horizontal="left"/>
      <protection/>
    </xf>
    <xf numFmtId="0" fontId="16" fillId="0" borderId="25" xfId="46" applyFont="1" applyFill="1" applyBorder="1" applyProtection="1">
      <alignment/>
      <protection/>
    </xf>
    <xf numFmtId="0" fontId="15" fillId="0" borderId="25" xfId="46" applyFont="1" applyFill="1" applyBorder="1" applyAlignment="1" applyProtection="1">
      <alignment horizontal="center"/>
      <protection/>
    </xf>
    <xf numFmtId="4" fontId="15" fillId="0" borderId="25" xfId="46" applyNumberFormat="1" applyFont="1" applyFill="1" applyBorder="1" applyAlignment="1" applyProtection="1">
      <alignment horizontal="right"/>
      <protection/>
    </xf>
    <xf numFmtId="49" fontId="17" fillId="0" borderId="24" xfId="46" applyNumberFormat="1" applyFont="1" applyFill="1" applyBorder="1" applyAlignment="1" applyProtection="1">
      <alignment horizontal="left"/>
      <protection/>
    </xf>
    <xf numFmtId="0" fontId="15" fillId="0" borderId="24" xfId="46" applyFont="1" applyFill="1" applyBorder="1" applyAlignment="1" applyProtection="1">
      <alignment wrapText="1"/>
      <protection/>
    </xf>
    <xf numFmtId="49" fontId="17" fillId="0" borderId="24" xfId="46" applyNumberFormat="1" applyFont="1" applyFill="1" applyBorder="1" applyAlignment="1" applyProtection="1">
      <alignment horizontal="left"/>
      <protection/>
    </xf>
    <xf numFmtId="0" fontId="15" fillId="0" borderId="24" xfId="46" applyFont="1" applyFill="1" applyBorder="1" applyAlignment="1" applyProtection="1">
      <alignment horizontal="center"/>
      <protection/>
    </xf>
    <xf numFmtId="0" fontId="15" fillId="0" borderId="24" xfId="46" applyNumberFormat="1" applyFont="1" applyFill="1" applyBorder="1" applyAlignment="1" applyProtection="1">
      <alignment horizontal="right"/>
      <protection/>
    </xf>
    <xf numFmtId="49" fontId="15" fillId="0" borderId="24" xfId="46" applyNumberFormat="1" applyFont="1" applyFill="1" applyBorder="1" applyAlignment="1" applyProtection="1">
      <alignment horizontal="left"/>
      <protection/>
    </xf>
    <xf numFmtId="49" fontId="16" fillId="33" borderId="26" xfId="46" applyNumberFormat="1" applyFont="1" applyFill="1" applyBorder="1" applyAlignment="1" applyProtection="1">
      <alignment horizontal="center"/>
      <protection/>
    </xf>
    <xf numFmtId="0" fontId="17" fillId="0" borderId="24" xfId="46" applyFont="1" applyFill="1" applyBorder="1" applyAlignment="1" applyProtection="1">
      <alignment wrapText="1"/>
      <protection/>
    </xf>
    <xf numFmtId="0" fontId="15" fillId="0" borderId="24" xfId="46" applyFont="1" applyFill="1" applyBorder="1" applyAlignment="1" applyProtection="1">
      <alignment wrapText="1"/>
      <protection/>
    </xf>
    <xf numFmtId="0" fontId="15" fillId="0" borderId="24" xfId="46" applyFont="1" applyFill="1" applyBorder="1" applyProtection="1">
      <alignment/>
      <protection/>
    </xf>
    <xf numFmtId="0" fontId="16" fillId="0" borderId="25" xfId="46" applyFont="1" applyFill="1" applyBorder="1" applyAlignment="1" applyProtection="1">
      <alignment wrapText="1"/>
      <protection/>
    </xf>
    <xf numFmtId="0" fontId="15" fillId="0" borderId="24" xfId="46" applyFont="1" applyFill="1" applyBorder="1" applyAlignment="1" applyProtection="1">
      <alignment horizontal="left"/>
      <protection/>
    </xf>
    <xf numFmtId="0" fontId="15" fillId="0" borderId="24" xfId="46" applyNumberFormat="1" applyFont="1" applyFill="1" applyBorder="1" applyAlignment="1" applyProtection="1">
      <alignment horizontal="left"/>
      <protection/>
    </xf>
    <xf numFmtId="0" fontId="15" fillId="0" borderId="24" xfId="46" applyFont="1" applyFill="1" applyBorder="1" applyAlignment="1" applyProtection="1">
      <alignment horizontal="left" wrapText="1"/>
      <protection/>
    </xf>
    <xf numFmtId="49" fontId="15" fillId="33" borderId="26" xfId="46" applyNumberFormat="1" applyFont="1" applyFill="1" applyBorder="1" applyAlignment="1" applyProtection="1">
      <alignment horizontal="center"/>
      <protection/>
    </xf>
    <xf numFmtId="0" fontId="15" fillId="0" borderId="26" xfId="46" applyFont="1" applyFill="1" applyBorder="1" applyAlignment="1" applyProtection="1">
      <alignment horizontal="center"/>
      <protection/>
    </xf>
    <xf numFmtId="0" fontId="15" fillId="0" borderId="26" xfId="46" applyNumberFormat="1" applyFont="1" applyFill="1" applyBorder="1" applyAlignment="1" applyProtection="1">
      <alignment horizontal="right"/>
      <protection/>
    </xf>
    <xf numFmtId="49" fontId="15" fillId="0" borderId="25" xfId="46" applyNumberFormat="1" applyFont="1" applyFill="1" applyBorder="1" applyAlignment="1" applyProtection="1">
      <alignment horizontal="center" shrinkToFit="1"/>
      <protection/>
    </xf>
    <xf numFmtId="0" fontId="0" fillId="33" borderId="0" xfId="46" applyFont="1" applyFill="1" applyBorder="1" applyProtection="1">
      <alignment/>
      <protection/>
    </xf>
    <xf numFmtId="0" fontId="0" fillId="33" borderId="0" xfId="46" applyFill="1" applyBorder="1" applyProtection="1">
      <alignment/>
      <protection/>
    </xf>
    <xf numFmtId="0" fontId="0" fillId="33" borderId="0" xfId="46" applyFill="1" applyBorder="1" applyAlignment="1" applyProtection="1">
      <alignment horizontal="right"/>
      <protection/>
    </xf>
    <xf numFmtId="0" fontId="0" fillId="33" borderId="0" xfId="46" applyFill="1" applyBorder="1" applyAlignment="1" applyProtection="1">
      <alignment/>
      <protection/>
    </xf>
    <xf numFmtId="0" fontId="1" fillId="0" borderId="27" xfId="46" applyFont="1" applyFill="1" applyBorder="1" applyAlignment="1" applyProtection="1">
      <alignment horizontal="center"/>
      <protection/>
    </xf>
    <xf numFmtId="0" fontId="1" fillId="0" borderId="27" xfId="46" applyFont="1" applyFill="1" applyBorder="1" applyAlignment="1" applyProtection="1">
      <alignment horizontal="center" wrapText="1"/>
      <protection/>
    </xf>
    <xf numFmtId="0" fontId="1" fillId="0" borderId="27" xfId="46" applyFont="1" applyFill="1" applyBorder="1" applyAlignment="1" applyProtection="1">
      <alignment horizontal="center"/>
      <protection/>
    </xf>
    <xf numFmtId="0" fontId="1" fillId="0" borderId="28" xfId="46" applyFont="1" applyFill="1" applyBorder="1" applyAlignment="1" applyProtection="1">
      <alignment horizontal="center"/>
      <protection/>
    </xf>
    <xf numFmtId="0" fontId="1" fillId="0" borderId="29" xfId="46" applyFont="1" applyFill="1" applyBorder="1" applyAlignment="1" applyProtection="1">
      <alignment horizontal="center"/>
      <protection/>
    </xf>
    <xf numFmtId="0" fontId="11" fillId="33" borderId="30" xfId="46" applyFont="1" applyFill="1" applyBorder="1" applyAlignment="1" applyProtection="1">
      <alignment horizontal="centerContinuous"/>
      <protection/>
    </xf>
    <xf numFmtId="0" fontId="11" fillId="33" borderId="31" xfId="46" applyFont="1" applyFill="1" applyBorder="1" applyAlignment="1" applyProtection="1">
      <alignment horizontal="centerContinuous"/>
      <protection/>
    </xf>
    <xf numFmtId="0" fontId="11" fillId="33" borderId="32" xfId="46" applyFont="1" applyFill="1" applyBorder="1" applyAlignment="1" applyProtection="1">
      <alignment horizontal="centerContinuous"/>
      <protection/>
    </xf>
    <xf numFmtId="0" fontId="3" fillId="0" borderId="33" xfId="46" applyFont="1" applyBorder="1" applyProtection="1">
      <alignment/>
      <protection/>
    </xf>
    <xf numFmtId="0" fontId="0" fillId="0" borderId="33" xfId="46" applyBorder="1" applyProtection="1">
      <alignment/>
      <protection/>
    </xf>
    <xf numFmtId="0" fontId="3" fillId="0" borderId="0" xfId="46" applyFont="1" applyBorder="1" applyProtection="1">
      <alignment/>
      <protection/>
    </xf>
    <xf numFmtId="0" fontId="0" fillId="0" borderId="0" xfId="46" applyBorder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4" fillId="0" borderId="34" xfId="0" applyNumberFormat="1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49" fontId="1" fillId="0" borderId="35" xfId="0" applyNumberFormat="1" applyFont="1" applyFill="1" applyBorder="1" applyAlignment="1" applyProtection="1">
      <alignment/>
      <protection/>
    </xf>
    <xf numFmtId="0" fontId="1" fillId="0" borderId="36" xfId="0" applyFont="1" applyFill="1" applyBorder="1" applyAlignment="1" applyProtection="1">
      <alignment/>
      <protection/>
    </xf>
    <xf numFmtId="0" fontId="1" fillId="0" borderId="37" xfId="0" applyFont="1" applyFill="1" applyBorder="1" applyAlignment="1" applyProtection="1">
      <alignment/>
      <protection/>
    </xf>
    <xf numFmtId="49" fontId="1" fillId="0" borderId="34" xfId="0" applyNumberFormat="1" applyFont="1" applyFill="1" applyBorder="1" applyAlignment="1" applyProtection="1">
      <alignment/>
      <protection/>
    </xf>
    <xf numFmtId="0" fontId="1" fillId="0" borderId="38" xfId="0" applyFont="1" applyFill="1" applyBorder="1" applyAlignment="1" applyProtection="1">
      <alignment/>
      <protection/>
    </xf>
    <xf numFmtId="0" fontId="1" fillId="0" borderId="33" xfId="0" applyFont="1" applyFill="1" applyBorder="1" applyAlignment="1" applyProtection="1">
      <alignment/>
      <protection/>
    </xf>
    <xf numFmtId="0" fontId="1" fillId="0" borderId="39" xfId="0" applyFont="1" applyFill="1" applyBorder="1" applyAlignment="1" applyProtection="1">
      <alignment/>
      <protection/>
    </xf>
    <xf numFmtId="49" fontId="9" fillId="0" borderId="34" xfId="0" applyNumberFormat="1" applyFont="1" applyFill="1" applyBorder="1" applyAlignment="1" applyProtection="1">
      <alignment/>
      <protection/>
    </xf>
    <xf numFmtId="0" fontId="9" fillId="0" borderId="34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49" fontId="9" fillId="0" borderId="34" xfId="0" applyNumberFormat="1" applyFont="1" applyBorder="1" applyAlignment="1" applyProtection="1">
      <alignment/>
      <protection/>
    </xf>
    <xf numFmtId="49" fontId="9" fillId="0" borderId="40" xfId="0" applyNumberFormat="1" applyFont="1" applyFill="1" applyBorder="1" applyAlignment="1" applyProtection="1">
      <alignment/>
      <protection/>
    </xf>
    <xf numFmtId="0" fontId="1" fillId="0" borderId="35" xfId="0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/>
      <protection/>
    </xf>
    <xf numFmtId="0" fontId="4" fillId="0" borderId="37" xfId="0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0" fontId="7" fillId="0" borderId="41" xfId="0" applyFont="1" applyBorder="1" applyAlignment="1" applyProtection="1">
      <alignment horizontal="centerContinuous" vertical="center"/>
      <protection/>
    </xf>
    <xf numFmtId="0" fontId="7" fillId="0" borderId="42" xfId="0" applyFont="1" applyBorder="1" applyAlignment="1" applyProtection="1">
      <alignment horizontal="centerContinuous" vertical="center"/>
      <protection/>
    </xf>
    <xf numFmtId="0" fontId="0" fillId="0" borderId="42" xfId="0" applyBorder="1" applyAlignment="1" applyProtection="1">
      <alignment horizontal="centerContinuous" vertical="center"/>
      <protection/>
    </xf>
    <xf numFmtId="0" fontId="0" fillId="0" borderId="43" xfId="0" applyBorder="1" applyAlignment="1" applyProtection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1" fillId="0" borderId="36" xfId="0" applyFont="1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0" fillId="0" borderId="44" xfId="0" applyBorder="1" applyAlignment="1" applyProtection="1">
      <alignment horizontal="centerContinuous"/>
      <protection/>
    </xf>
    <xf numFmtId="0" fontId="1" fillId="0" borderId="37" xfId="0" applyFont="1" applyBorder="1" applyAlignment="1" applyProtection="1">
      <alignment horizontal="centerContinuous"/>
      <protection/>
    </xf>
    <xf numFmtId="0" fontId="0" fillId="0" borderId="37" xfId="0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38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49" fontId="5" fillId="34" borderId="34" xfId="0" applyNumberFormat="1" applyFont="1" applyFill="1" applyBorder="1" applyAlignment="1" applyProtection="1">
      <alignment/>
      <protection/>
    </xf>
    <xf numFmtId="49" fontId="1" fillId="34" borderId="47" xfId="0" applyNumberFormat="1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49" fontId="0" fillId="34" borderId="47" xfId="0" applyNumberForma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49" fontId="0" fillId="0" borderId="11" xfId="0" applyNumberFormat="1" applyBorder="1" applyAlignment="1" applyProtection="1">
      <alignment horizontal="left"/>
      <protection/>
    </xf>
    <xf numFmtId="0" fontId="0" fillId="0" borderId="19" xfId="0" applyNumberFormat="1" applyBorder="1" applyAlignment="1" applyProtection="1">
      <alignment/>
      <protection/>
    </xf>
    <xf numFmtId="0" fontId="0" fillId="0" borderId="18" xfId="0" applyNumberFormat="1" applyBorder="1" applyAlignment="1" applyProtection="1">
      <alignment/>
      <protection/>
    </xf>
    <xf numFmtId="0" fontId="0" fillId="0" borderId="5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3" fontId="0" fillId="0" borderId="50" xfId="0" applyNumberForma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19" xfId="0" applyNumberFormat="1" applyBorder="1" applyAlignment="1" applyProtection="1">
      <alignment horizontal="right"/>
      <protection/>
    </xf>
    <xf numFmtId="0" fontId="7" fillId="0" borderId="54" xfId="0" applyFont="1" applyFill="1" applyBorder="1" applyAlignment="1" applyProtection="1">
      <alignment/>
      <protection/>
    </xf>
    <xf numFmtId="0" fontId="7" fillId="0" borderId="55" xfId="0" applyFont="1" applyFill="1" applyBorder="1" applyAlignment="1" applyProtection="1">
      <alignment/>
      <protection/>
    </xf>
    <xf numFmtId="0" fontId="0" fillId="0" borderId="0" xfId="46" applyBorder="1" applyAlignment="1" applyProtection="1">
      <alignment horizontal="right"/>
      <protection/>
    </xf>
    <xf numFmtId="0" fontId="0" fillId="0" borderId="17" xfId="46" applyBorder="1" applyProtection="1">
      <alignment/>
      <protection/>
    </xf>
    <xf numFmtId="0" fontId="4" fillId="0" borderId="17" xfId="0" applyFont="1" applyBorder="1" applyAlignment="1" applyProtection="1">
      <alignment horizontal="centerContinuous"/>
      <protection/>
    </xf>
    <xf numFmtId="0" fontId="1" fillId="0" borderId="36" xfId="0" applyFont="1" applyFill="1" applyBorder="1" applyAlignment="1" applyProtection="1">
      <alignment/>
      <protection/>
    </xf>
    <xf numFmtId="0" fontId="0" fillId="0" borderId="33" xfId="46" applyFont="1" applyBorder="1" applyAlignment="1" applyProtection="1">
      <alignment horizontal="right"/>
      <protection/>
    </xf>
    <xf numFmtId="0" fontId="0" fillId="0" borderId="39" xfId="46" applyBorder="1" applyProtection="1">
      <alignment/>
      <protection/>
    </xf>
    <xf numFmtId="0" fontId="1" fillId="0" borderId="56" xfId="0" applyFont="1" applyFill="1" applyBorder="1" applyAlignment="1" applyProtection="1">
      <alignment/>
      <protection/>
    </xf>
    <xf numFmtId="4" fontId="0" fillId="0" borderId="34" xfId="0" applyNumberFormat="1" applyBorder="1" applyAlignment="1" applyProtection="1">
      <alignment/>
      <protection/>
    </xf>
    <xf numFmtId="4" fontId="0" fillId="0" borderId="13" xfId="0" applyNumberFormat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3" fillId="0" borderId="40" xfId="0" applyNumberFormat="1" applyFont="1" applyFill="1" applyBorder="1" applyAlignment="1" applyProtection="1">
      <alignment/>
      <protection/>
    </xf>
    <xf numFmtId="3" fontId="3" fillId="0" borderId="57" xfId="0" applyNumberFormat="1" applyFont="1" applyBorder="1" applyAlignment="1" applyProtection="1">
      <alignment/>
      <protection/>
    </xf>
    <xf numFmtId="3" fontId="4" fillId="0" borderId="36" xfId="0" applyNumberFormat="1" applyFont="1" applyFill="1" applyBorder="1" applyAlignment="1" applyProtection="1">
      <alignment/>
      <protection/>
    </xf>
    <xf numFmtId="3" fontId="4" fillId="0" borderId="44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3" fontId="0" fillId="0" borderId="60" xfId="0" applyNumberFormat="1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3" fontId="0" fillId="0" borderId="51" xfId="0" applyNumberFormat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3" fontId="0" fillId="0" borderId="55" xfId="0" applyNumberFormat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167" fontId="0" fillId="0" borderId="51" xfId="0" applyNumberFormat="1" applyBorder="1" applyAlignment="1" applyProtection="1">
      <alignment/>
      <protection/>
    </xf>
    <xf numFmtId="167" fontId="0" fillId="0" borderId="0" xfId="0" applyNumberFormat="1" applyBorder="1" applyAlignment="1" applyProtection="1">
      <alignment/>
      <protection/>
    </xf>
    <xf numFmtId="0" fontId="7" fillId="0" borderId="66" xfId="0" applyFont="1" applyFill="1" applyBorder="1" applyAlignment="1" applyProtection="1">
      <alignment/>
      <protection/>
    </xf>
    <xf numFmtId="167" fontId="7" fillId="0" borderId="55" xfId="0" applyNumberFormat="1" applyFont="1" applyFill="1" applyBorder="1" applyAlignment="1" applyProtection="1">
      <alignment/>
      <protection/>
    </xf>
    <xf numFmtId="0" fontId="7" fillId="0" borderId="67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justify"/>
      <protection/>
    </xf>
    <xf numFmtId="0" fontId="0" fillId="0" borderId="0" xfId="0" applyAlignment="1" applyProtection="1">
      <alignment horizontal="left" wrapText="1"/>
      <protection/>
    </xf>
    <xf numFmtId="0" fontId="8" fillId="0" borderId="0" xfId="0" applyFont="1" applyAlignment="1" applyProtection="1">
      <alignment horizontal="left" vertical="top" wrapText="1"/>
      <protection/>
    </xf>
    <xf numFmtId="0" fontId="6" fillId="0" borderId="51" xfId="0" applyFont="1" applyBorder="1" applyAlignment="1" applyProtection="1">
      <alignment horizontal="left"/>
      <protection/>
    </xf>
    <xf numFmtId="0" fontId="6" fillId="0" borderId="62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53" xfId="0" applyFont="1" applyBorder="1" applyAlignment="1" applyProtection="1">
      <alignment horizontal="left"/>
      <protection/>
    </xf>
    <xf numFmtId="0" fontId="1" fillId="0" borderId="68" xfId="0" applyFont="1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0" fontId="0" fillId="0" borderId="47" xfId="0" applyBorder="1" applyAlignment="1" applyProtection="1">
      <alignment horizontal="left"/>
      <protection/>
    </xf>
    <xf numFmtId="0" fontId="9" fillId="0" borderId="34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9" fillId="0" borderId="34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 horizontal="left"/>
      <protection/>
    </xf>
    <xf numFmtId="0" fontId="18" fillId="0" borderId="54" xfId="0" applyFont="1" applyFill="1" applyBorder="1" applyAlignment="1" applyProtection="1">
      <alignment horizontal="left"/>
      <protection/>
    </xf>
    <xf numFmtId="0" fontId="18" fillId="0" borderId="55" xfId="0" applyFont="1" applyFill="1" applyBorder="1" applyAlignment="1" applyProtection="1">
      <alignment horizontal="left"/>
      <protection/>
    </xf>
    <xf numFmtId="0" fontId="18" fillId="0" borderId="69" xfId="0" applyFont="1" applyFill="1" applyBorder="1" applyAlignment="1" applyProtection="1">
      <alignment horizontal="left"/>
      <protection/>
    </xf>
    <xf numFmtId="0" fontId="0" fillId="0" borderId="38" xfId="46" applyFont="1" applyBorder="1" applyAlignment="1" applyProtection="1">
      <alignment horizontal="center"/>
      <protection/>
    </xf>
    <xf numFmtId="0" fontId="0" fillId="0" borderId="33" xfId="46" applyFont="1" applyBorder="1" applyAlignment="1" applyProtection="1">
      <alignment horizontal="center"/>
      <protection/>
    </xf>
    <xf numFmtId="0" fontId="0" fillId="0" borderId="34" xfId="46" applyFont="1" applyBorder="1" applyAlignment="1" applyProtection="1">
      <alignment horizontal="center"/>
      <protection/>
    </xf>
    <xf numFmtId="0" fontId="0" fillId="0" borderId="0" xfId="46" applyFont="1" applyBorder="1" applyAlignment="1" applyProtection="1">
      <alignment horizontal="center"/>
      <protection/>
    </xf>
    <xf numFmtId="0" fontId="10" fillId="0" borderId="0" xfId="46" applyFont="1" applyAlignment="1" applyProtection="1">
      <alignment horizontal="center"/>
      <protection locked="0"/>
    </xf>
    <xf numFmtId="0" fontId="17" fillId="35" borderId="28" xfId="46" applyFont="1" applyFill="1" applyBorder="1" applyAlignment="1" applyProtection="1">
      <alignment horizontal="center"/>
      <protection/>
    </xf>
    <xf numFmtId="0" fontId="17" fillId="35" borderId="51" xfId="46" applyFont="1" applyFill="1" applyBorder="1" applyAlignment="1" applyProtection="1">
      <alignment horizontal="center"/>
      <protection/>
    </xf>
    <xf numFmtId="0" fontId="17" fillId="35" borderId="62" xfId="46" applyFont="1" applyFill="1" applyBorder="1" applyAlignment="1" applyProtection="1">
      <alignment horizontal="center"/>
      <protection/>
    </xf>
    <xf numFmtId="49" fontId="17" fillId="35" borderId="28" xfId="46" applyNumberFormat="1" applyFont="1" applyFill="1" applyBorder="1" applyAlignment="1" applyProtection="1">
      <alignment horizontal="center"/>
      <protection/>
    </xf>
    <xf numFmtId="49" fontId="16" fillId="35" borderId="51" xfId="46" applyNumberFormat="1" applyFont="1" applyFill="1" applyBorder="1" applyAlignment="1" applyProtection="1">
      <alignment horizontal="center"/>
      <protection/>
    </xf>
    <xf numFmtId="49" fontId="16" fillId="35" borderId="52" xfId="46" applyNumberFormat="1" applyFont="1" applyFill="1" applyBorder="1" applyAlignment="1" applyProtection="1">
      <alignment horizontal="center"/>
      <protection/>
    </xf>
    <xf numFmtId="49" fontId="17" fillId="35" borderId="28" xfId="46" applyNumberFormat="1" applyFont="1" applyFill="1" applyBorder="1" applyAlignment="1" applyProtection="1">
      <alignment horizontal="center"/>
      <protection/>
    </xf>
    <xf numFmtId="49" fontId="17" fillId="35" borderId="51" xfId="46" applyNumberFormat="1" applyFont="1" applyFill="1" applyBorder="1" applyAlignment="1" applyProtection="1">
      <alignment horizontal="center"/>
      <protection/>
    </xf>
    <xf numFmtId="49" fontId="17" fillId="35" borderId="52" xfId="46" applyNumberFormat="1" applyFont="1" applyFill="1" applyBorder="1" applyAlignment="1" applyProtection="1">
      <alignment horizontal="center"/>
      <protection/>
    </xf>
    <xf numFmtId="49" fontId="16" fillId="35" borderId="51" xfId="46" applyNumberFormat="1" applyFont="1" applyFill="1" applyBorder="1" applyAlignment="1" applyProtection="1">
      <alignment horizontal="center"/>
      <protection/>
    </xf>
    <xf numFmtId="49" fontId="16" fillId="35" borderId="52" xfId="46" applyNumberFormat="1" applyFont="1" applyFill="1" applyBorder="1" applyAlignment="1" applyProtection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5"/>
  <sheetViews>
    <sheetView zoomScalePageLayoutView="0" workbookViewId="0" topLeftCell="A13">
      <selection activeCell="I19" sqref="I19"/>
    </sheetView>
  </sheetViews>
  <sheetFormatPr defaultColWidth="8.75390625" defaultRowHeight="12.75"/>
  <cols>
    <col min="1" max="1" width="2.00390625" style="108" customWidth="1"/>
    <col min="2" max="2" width="15.00390625" style="108" customWidth="1"/>
    <col min="3" max="3" width="15.875" style="108" customWidth="1"/>
    <col min="4" max="4" width="14.625" style="108" customWidth="1"/>
    <col min="5" max="5" width="13.625" style="108" customWidth="1"/>
    <col min="6" max="6" width="16.625" style="108" customWidth="1"/>
    <col min="7" max="7" width="15.25390625" style="108" customWidth="1"/>
    <col min="8" max="16384" width="8.75390625" style="108" customWidth="1"/>
  </cols>
  <sheetData>
    <row r="1" spans="4:7" ht="21.75" customHeight="1">
      <c r="D1" s="114" t="s">
        <v>0</v>
      </c>
      <c r="F1" s="115"/>
      <c r="G1" s="115"/>
    </row>
    <row r="2" ht="15" customHeight="1" thickBot="1"/>
    <row r="3" spans="1:7" ht="12.75" customHeight="1">
      <c r="A3" s="116" t="s">
        <v>1</v>
      </c>
      <c r="B3" s="117"/>
      <c r="C3" s="118" t="s">
        <v>2</v>
      </c>
      <c r="D3" s="118"/>
      <c r="E3" s="118"/>
      <c r="F3" s="119" t="s">
        <v>3</v>
      </c>
      <c r="G3" s="120"/>
    </row>
    <row r="4" spans="1:7" ht="12.75" customHeight="1">
      <c r="A4" s="121" t="s">
        <v>37</v>
      </c>
      <c r="B4" s="122"/>
      <c r="C4" s="123" t="s">
        <v>97</v>
      </c>
      <c r="D4" s="124"/>
      <c r="E4" s="124"/>
      <c r="F4" s="125"/>
      <c r="G4" s="126"/>
    </row>
    <row r="5" spans="1:7" ht="12.75" customHeight="1">
      <c r="A5" s="127" t="s">
        <v>5</v>
      </c>
      <c r="B5" s="128"/>
      <c r="C5" s="129" t="s">
        <v>6</v>
      </c>
      <c r="D5" s="129"/>
      <c r="E5" s="129"/>
      <c r="F5" s="130" t="s">
        <v>7</v>
      </c>
      <c r="G5" s="131"/>
    </row>
    <row r="6" spans="1:7" ht="12.75" customHeight="1">
      <c r="A6" s="121" t="s">
        <v>37</v>
      </c>
      <c r="B6" s="132"/>
      <c r="C6" s="123" t="s">
        <v>97</v>
      </c>
      <c r="D6" s="124"/>
      <c r="E6" s="133"/>
      <c r="F6" s="134"/>
      <c r="G6" s="126"/>
    </row>
    <row r="7" spans="1:9" ht="15" customHeight="1">
      <c r="A7" s="127" t="s">
        <v>8</v>
      </c>
      <c r="B7" s="129"/>
      <c r="C7" s="190" t="s">
        <v>51</v>
      </c>
      <c r="D7" s="191"/>
      <c r="E7" s="135" t="s">
        <v>9</v>
      </c>
      <c r="F7" s="136"/>
      <c r="G7" s="137">
        <v>0</v>
      </c>
      <c r="H7" s="138"/>
      <c r="I7" s="138"/>
    </row>
    <row r="8" spans="1:7" ht="15" customHeight="1">
      <c r="A8" s="127" t="s">
        <v>10</v>
      </c>
      <c r="B8" s="129"/>
      <c r="C8" s="190" t="s">
        <v>98</v>
      </c>
      <c r="D8" s="191"/>
      <c r="E8" s="130" t="s">
        <v>11</v>
      </c>
      <c r="F8" s="129"/>
      <c r="G8" s="139">
        <f>IF(PocetMJ=0,,ROUND((F30+F32)/PocetMJ,1))</f>
        <v>0</v>
      </c>
    </row>
    <row r="9" spans="1:7" ht="12.75">
      <c r="A9" s="140" t="s">
        <v>12</v>
      </c>
      <c r="B9" s="141"/>
      <c r="C9" s="141"/>
      <c r="D9" s="141"/>
      <c r="E9" s="142" t="s">
        <v>13</v>
      </c>
      <c r="F9" s="141"/>
      <c r="G9" s="143"/>
    </row>
    <row r="10" spans="1:57" ht="15" customHeight="1">
      <c r="A10" s="83" t="s">
        <v>14</v>
      </c>
      <c r="B10" s="84"/>
      <c r="C10" s="84" t="s">
        <v>99</v>
      </c>
      <c r="D10" s="84"/>
      <c r="E10" s="125" t="s">
        <v>15</v>
      </c>
      <c r="F10" s="96" t="s">
        <v>45</v>
      </c>
      <c r="G10" s="126"/>
      <c r="BA10" s="144"/>
      <c r="BB10" s="144"/>
      <c r="BC10" s="144"/>
      <c r="BD10" s="144"/>
      <c r="BE10" s="144"/>
    </row>
    <row r="11" spans="1:7" ht="12.75">
      <c r="A11" s="83"/>
      <c r="B11" s="84"/>
      <c r="C11" s="84"/>
      <c r="D11" s="84"/>
      <c r="E11" s="192"/>
      <c r="F11" s="193"/>
      <c r="G11" s="194"/>
    </row>
    <row r="12" spans="1:7" ht="28.5" customHeight="1" thickBot="1">
      <c r="A12" s="104" t="s">
        <v>52</v>
      </c>
      <c r="B12" s="105"/>
      <c r="C12" s="105"/>
      <c r="D12" s="105"/>
      <c r="E12" s="106"/>
      <c r="F12" s="106"/>
      <c r="G12" s="107"/>
    </row>
    <row r="13" spans="1:7" ht="17.25" customHeight="1" thickBot="1">
      <c r="A13" s="109" t="s">
        <v>16</v>
      </c>
      <c r="B13" s="110"/>
      <c r="C13" s="111"/>
      <c r="D13" s="112" t="s">
        <v>17</v>
      </c>
      <c r="E13" s="113"/>
      <c r="F13" s="113"/>
      <c r="G13" s="111"/>
    </row>
    <row r="14" spans="1:7" ht="15.75" customHeight="1">
      <c r="A14" s="168"/>
      <c r="B14" s="145" t="s">
        <v>48</v>
      </c>
      <c r="C14" s="169">
        <v>0</v>
      </c>
      <c r="D14" s="170"/>
      <c r="E14" s="171"/>
      <c r="F14" s="172"/>
      <c r="G14" s="169"/>
    </row>
    <row r="15" spans="1:7" ht="15.75" customHeight="1">
      <c r="A15" s="168"/>
      <c r="B15" s="145" t="s">
        <v>43</v>
      </c>
      <c r="C15" s="169">
        <v>0</v>
      </c>
      <c r="D15" s="140"/>
      <c r="E15" s="173"/>
      <c r="F15" s="174"/>
      <c r="G15" s="169"/>
    </row>
    <row r="16" spans="1:7" ht="15.75" customHeight="1">
      <c r="A16" s="168"/>
      <c r="B16" s="145" t="s">
        <v>39</v>
      </c>
      <c r="C16" s="1">
        <f>Rekapitulace!E32</f>
        <v>0</v>
      </c>
      <c r="D16" s="140"/>
      <c r="E16" s="173"/>
      <c r="F16" s="174"/>
      <c r="G16" s="169"/>
    </row>
    <row r="17" spans="1:7" ht="15.75" customHeight="1">
      <c r="A17" s="175"/>
      <c r="B17" s="145" t="s">
        <v>40</v>
      </c>
      <c r="C17" s="1">
        <f>Rekapitulace!F32</f>
        <v>0</v>
      </c>
      <c r="D17" s="140"/>
      <c r="E17" s="173"/>
      <c r="F17" s="174"/>
      <c r="G17" s="169"/>
    </row>
    <row r="18" spans="1:7" ht="15.75" customHeight="1">
      <c r="A18" s="176"/>
      <c r="B18" s="145" t="s">
        <v>41</v>
      </c>
      <c r="C18" s="169">
        <f>SUM(C14:C17)</f>
        <v>0</v>
      </c>
      <c r="D18" s="177"/>
      <c r="E18" s="173"/>
      <c r="F18" s="174"/>
      <c r="G18" s="169"/>
    </row>
    <row r="19" spans="1:7" ht="15.75" customHeight="1">
      <c r="A19" s="176"/>
      <c r="B19" s="145"/>
      <c r="C19" s="169"/>
      <c r="D19" s="140"/>
      <c r="E19" s="173"/>
      <c r="F19" s="174"/>
      <c r="G19" s="169"/>
    </row>
    <row r="20" spans="1:7" ht="15.75" customHeight="1">
      <c r="A20" s="176" t="s">
        <v>18</v>
      </c>
      <c r="B20" s="145"/>
      <c r="C20" s="169">
        <v>0</v>
      </c>
      <c r="D20" s="140"/>
      <c r="E20" s="173"/>
      <c r="F20" s="174"/>
      <c r="G20" s="169"/>
    </row>
    <row r="21" spans="1:7" ht="15.75" customHeight="1">
      <c r="A21" s="83" t="s">
        <v>19</v>
      </c>
      <c r="B21" s="84"/>
      <c r="C21" s="169">
        <f>C18+C20</f>
        <v>0</v>
      </c>
      <c r="D21" s="140" t="s">
        <v>20</v>
      </c>
      <c r="E21" s="173"/>
      <c r="F21" s="174"/>
      <c r="G21" s="169">
        <v>0</v>
      </c>
    </row>
    <row r="22" spans="1:7" ht="15.75" customHeight="1" thickBot="1">
      <c r="A22" s="140" t="s">
        <v>42</v>
      </c>
      <c r="B22" s="141"/>
      <c r="C22" s="169">
        <f>C19+C21</f>
        <v>0</v>
      </c>
      <c r="D22" s="146" t="s">
        <v>21</v>
      </c>
      <c r="E22" s="178"/>
      <c r="F22" s="179"/>
      <c r="G22" s="169">
        <v>0</v>
      </c>
    </row>
    <row r="23" spans="1:7" ht="12.75">
      <c r="A23" s="116" t="s">
        <v>22</v>
      </c>
      <c r="B23" s="118"/>
      <c r="C23" s="119" t="s">
        <v>23</v>
      </c>
      <c r="D23" s="118"/>
      <c r="E23" s="119" t="s">
        <v>24</v>
      </c>
      <c r="F23" s="118"/>
      <c r="G23" s="120"/>
    </row>
    <row r="24" spans="1:7" ht="12.75">
      <c r="A24" s="127" t="s">
        <v>100</v>
      </c>
      <c r="B24" s="129"/>
      <c r="C24" s="130" t="s">
        <v>25</v>
      </c>
      <c r="D24" s="129" t="s">
        <v>44</v>
      </c>
      <c r="E24" s="130" t="s">
        <v>25</v>
      </c>
      <c r="F24" s="129"/>
      <c r="G24" s="131"/>
    </row>
    <row r="25" spans="1:7" ht="12.75">
      <c r="A25" s="195" t="s">
        <v>140</v>
      </c>
      <c r="B25" s="196"/>
      <c r="C25" s="125" t="s">
        <v>26</v>
      </c>
      <c r="D25" s="147">
        <v>43171</v>
      </c>
      <c r="E25" s="125" t="s">
        <v>26</v>
      </c>
      <c r="F25" s="84"/>
      <c r="G25" s="126"/>
    </row>
    <row r="26" spans="1:7" ht="12.75">
      <c r="A26" s="83"/>
      <c r="B26" s="147"/>
      <c r="C26" s="125" t="s">
        <v>27</v>
      </c>
      <c r="D26" s="84"/>
      <c r="E26" s="125" t="s">
        <v>28</v>
      </c>
      <c r="F26" s="84"/>
      <c r="G26" s="126"/>
    </row>
    <row r="27" spans="1:7" ht="12.75">
      <c r="A27" s="83"/>
      <c r="B27" s="84"/>
      <c r="C27" s="125"/>
      <c r="D27" s="84"/>
      <c r="E27" s="125"/>
      <c r="F27" s="84"/>
      <c r="G27" s="126"/>
    </row>
    <row r="28" spans="1:7" ht="79.5" customHeight="1">
      <c r="A28" s="83"/>
      <c r="B28" s="84"/>
      <c r="C28" s="125"/>
      <c r="D28" s="84"/>
      <c r="E28" s="125"/>
      <c r="F28" s="84"/>
      <c r="G28" s="126"/>
    </row>
    <row r="29" spans="1:7" ht="12.75">
      <c r="A29" s="127" t="s">
        <v>29</v>
      </c>
      <c r="B29" s="129"/>
      <c r="C29" s="148">
        <v>0</v>
      </c>
      <c r="D29" s="129" t="s">
        <v>30</v>
      </c>
      <c r="E29" s="130"/>
      <c r="F29" s="180"/>
      <c r="G29" s="131"/>
    </row>
    <row r="30" spans="1:7" ht="12.75">
      <c r="A30" s="127" t="s">
        <v>29</v>
      </c>
      <c r="B30" s="129"/>
      <c r="C30" s="148">
        <v>5</v>
      </c>
      <c r="D30" s="129" t="s">
        <v>30</v>
      </c>
      <c r="E30" s="130"/>
      <c r="F30" s="180"/>
      <c r="G30" s="131"/>
    </row>
    <row r="31" spans="1:7" ht="12.75">
      <c r="A31" s="127" t="s">
        <v>31</v>
      </c>
      <c r="B31" s="129"/>
      <c r="C31" s="148">
        <v>5</v>
      </c>
      <c r="D31" s="129" t="s">
        <v>30</v>
      </c>
      <c r="E31" s="130"/>
      <c r="F31" s="181">
        <f>ROUND(PRODUCT(F30,C31/100),1)</f>
        <v>0.1</v>
      </c>
      <c r="G31" s="143"/>
    </row>
    <row r="32" spans="1:7" ht="12.75">
      <c r="A32" s="127" t="s">
        <v>29</v>
      </c>
      <c r="B32" s="129"/>
      <c r="C32" s="148">
        <v>21</v>
      </c>
      <c r="D32" s="129" t="s">
        <v>30</v>
      </c>
      <c r="E32" s="130"/>
      <c r="F32" s="180">
        <f>0+C22</f>
        <v>0</v>
      </c>
      <c r="G32" s="131"/>
    </row>
    <row r="33" spans="1:7" ht="12.75">
      <c r="A33" s="127" t="s">
        <v>31</v>
      </c>
      <c r="B33" s="129"/>
      <c r="C33" s="148">
        <v>21</v>
      </c>
      <c r="D33" s="129" t="s">
        <v>30</v>
      </c>
      <c r="E33" s="130"/>
      <c r="F33" s="181">
        <f>ROUND(PRODUCT(F32,C33/100),1)</f>
        <v>0</v>
      </c>
      <c r="G33" s="143"/>
    </row>
    <row r="34" spans="1:7" s="185" customFormat="1" ht="19.5" customHeight="1" thickBot="1">
      <c r="A34" s="149" t="s">
        <v>46</v>
      </c>
      <c r="B34" s="150"/>
      <c r="C34" s="150"/>
      <c r="D34" s="150"/>
      <c r="E34" s="182"/>
      <c r="F34" s="183">
        <f>SUM(F31:F33)</f>
        <v>0.1</v>
      </c>
      <c r="G34" s="184"/>
    </row>
    <row r="36" spans="1:8" ht="12.75">
      <c r="A36" s="186" t="s">
        <v>32</v>
      </c>
      <c r="B36" s="186"/>
      <c r="C36" s="186"/>
      <c r="D36" s="186"/>
      <c r="E36" s="186"/>
      <c r="F36" s="186"/>
      <c r="G36" s="186"/>
      <c r="H36" s="108" t="s">
        <v>4</v>
      </c>
    </row>
    <row r="37" spans="1:8" ht="14.25" customHeight="1">
      <c r="A37" s="186"/>
      <c r="B37" s="189"/>
      <c r="C37" s="189"/>
      <c r="D37" s="189"/>
      <c r="E37" s="189"/>
      <c r="F37" s="189"/>
      <c r="G37" s="189"/>
      <c r="H37" s="108" t="s">
        <v>4</v>
      </c>
    </row>
    <row r="38" spans="1:8" ht="12.75" customHeight="1">
      <c r="A38" s="187"/>
      <c r="B38" s="189"/>
      <c r="C38" s="189"/>
      <c r="D38" s="189"/>
      <c r="E38" s="189"/>
      <c r="F38" s="189"/>
      <c r="G38" s="189"/>
      <c r="H38" s="108" t="s">
        <v>4</v>
      </c>
    </row>
    <row r="39" spans="1:8" ht="12.75">
      <c r="A39" s="187"/>
      <c r="B39" s="189"/>
      <c r="C39" s="189"/>
      <c r="D39" s="189"/>
      <c r="E39" s="189"/>
      <c r="F39" s="189"/>
      <c r="G39" s="189"/>
      <c r="H39" s="108" t="s">
        <v>4</v>
      </c>
    </row>
    <row r="40" spans="1:8" ht="12.75">
      <c r="A40" s="187"/>
      <c r="B40" s="189"/>
      <c r="C40" s="189"/>
      <c r="D40" s="189"/>
      <c r="E40" s="189"/>
      <c r="F40" s="189"/>
      <c r="G40" s="189"/>
      <c r="H40" s="108" t="s">
        <v>4</v>
      </c>
    </row>
    <row r="41" spans="1:8" ht="12.75">
      <c r="A41" s="187"/>
      <c r="B41" s="189"/>
      <c r="C41" s="189"/>
      <c r="D41" s="189"/>
      <c r="E41" s="189"/>
      <c r="F41" s="189"/>
      <c r="G41" s="189"/>
      <c r="H41" s="108" t="s">
        <v>4</v>
      </c>
    </row>
    <row r="42" spans="1:8" ht="12.75">
      <c r="A42" s="187"/>
      <c r="B42" s="189"/>
      <c r="C42" s="189"/>
      <c r="D42" s="189"/>
      <c r="E42" s="189"/>
      <c r="F42" s="189"/>
      <c r="G42" s="189"/>
      <c r="H42" s="108" t="s">
        <v>4</v>
      </c>
    </row>
    <row r="43" spans="1:8" ht="12.75">
      <c r="A43" s="187"/>
      <c r="B43" s="189"/>
      <c r="C43" s="189"/>
      <c r="D43" s="189"/>
      <c r="E43" s="189"/>
      <c r="F43" s="189"/>
      <c r="G43" s="189"/>
      <c r="H43" s="108" t="s">
        <v>4</v>
      </c>
    </row>
    <row r="44" spans="1:8" ht="12.75">
      <c r="A44" s="187"/>
      <c r="B44" s="189"/>
      <c r="C44" s="189"/>
      <c r="D44" s="189"/>
      <c r="E44" s="189"/>
      <c r="F44" s="189"/>
      <c r="G44" s="189"/>
      <c r="H44" s="108" t="s">
        <v>4</v>
      </c>
    </row>
    <row r="45" spans="1:8" ht="12.75">
      <c r="A45" s="187"/>
      <c r="B45" s="189"/>
      <c r="C45" s="189"/>
      <c r="D45" s="189"/>
      <c r="E45" s="189"/>
      <c r="F45" s="189"/>
      <c r="G45" s="189"/>
      <c r="H45" s="108" t="s">
        <v>4</v>
      </c>
    </row>
    <row r="46" spans="2:7" ht="12.75">
      <c r="B46" s="188"/>
      <c r="C46" s="188"/>
      <c r="D46" s="188"/>
      <c r="E46" s="188"/>
      <c r="F46" s="188"/>
      <c r="G46" s="188"/>
    </row>
    <row r="47" spans="2:7" ht="12.75">
      <c r="B47" s="188"/>
      <c r="C47" s="188"/>
      <c r="D47" s="188"/>
      <c r="E47" s="188"/>
      <c r="F47" s="188"/>
      <c r="G47" s="188"/>
    </row>
    <row r="48" spans="2:7" ht="12.75">
      <c r="B48" s="188"/>
      <c r="C48" s="188"/>
      <c r="D48" s="188"/>
      <c r="E48" s="188"/>
      <c r="F48" s="188"/>
      <c r="G48" s="188"/>
    </row>
    <row r="49" spans="2:7" ht="12.75">
      <c r="B49" s="188"/>
      <c r="C49" s="188"/>
      <c r="D49" s="188"/>
      <c r="E49" s="188"/>
      <c r="F49" s="188"/>
      <c r="G49" s="188"/>
    </row>
    <row r="50" spans="2:7" ht="12.75">
      <c r="B50" s="188"/>
      <c r="C50" s="188"/>
      <c r="D50" s="188"/>
      <c r="E50" s="188"/>
      <c r="F50" s="188"/>
      <c r="G50" s="188"/>
    </row>
    <row r="51" spans="2:7" ht="12.75">
      <c r="B51" s="188"/>
      <c r="C51" s="188"/>
      <c r="D51" s="188"/>
      <c r="E51" s="188"/>
      <c r="F51" s="188"/>
      <c r="G51" s="188"/>
    </row>
    <row r="52" spans="2:7" ht="12.75">
      <c r="B52" s="188"/>
      <c r="C52" s="188"/>
      <c r="D52" s="188"/>
      <c r="E52" s="188"/>
      <c r="F52" s="188"/>
      <c r="G52" s="188"/>
    </row>
    <row r="53" spans="2:7" ht="12.75">
      <c r="B53" s="188"/>
      <c r="C53" s="188"/>
      <c r="D53" s="188"/>
      <c r="E53" s="188"/>
      <c r="F53" s="188"/>
      <c r="G53" s="188"/>
    </row>
    <row r="54" spans="2:7" ht="12.75">
      <c r="B54" s="188"/>
      <c r="C54" s="188"/>
      <c r="D54" s="188"/>
      <c r="E54" s="188"/>
      <c r="F54" s="188"/>
      <c r="G54" s="188"/>
    </row>
    <row r="55" spans="2:7" ht="12.75">
      <c r="B55" s="188"/>
      <c r="C55" s="188"/>
      <c r="D55" s="188"/>
      <c r="E55" s="188"/>
      <c r="F55" s="188"/>
      <c r="G55" s="188"/>
    </row>
  </sheetData>
  <sheetProtection password="C0ED" sheet="1"/>
  <mergeCells count="15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7:D7"/>
    <mergeCell ref="C8:D8"/>
    <mergeCell ref="E11:G11"/>
    <mergeCell ref="B46:G46"/>
    <mergeCell ref="A25:B25"/>
  </mergeCells>
  <printOptions/>
  <pageMargins left="1.0236220472440944" right="0.3937007874015748" top="0.984251968503937" bottom="0.984251968503937" header="0.5118110236220472" footer="0.5118110236220472"/>
  <pageSetup fitToHeight="1" fitToWidth="1" horizontalDpi="300" verticalDpi="300" orientation="portrait" paperSize="9" scale="95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zoomScale="125" zoomScaleNormal="125" zoomScalePageLayoutView="0" workbookViewId="0" topLeftCell="A4">
      <selection activeCell="E12" sqref="E12"/>
    </sheetView>
  </sheetViews>
  <sheetFormatPr defaultColWidth="8.75390625" defaultRowHeight="12.75"/>
  <cols>
    <col min="1" max="1" width="10.00390625" style="108" customWidth="1"/>
    <col min="2" max="2" width="6.125" style="108" customWidth="1"/>
    <col min="3" max="3" width="11.375" style="108" customWidth="1"/>
    <col min="4" max="4" width="30.625" style="108" customWidth="1"/>
    <col min="5" max="5" width="20.125" style="108" customWidth="1"/>
    <col min="6" max="6" width="19.125" style="108" customWidth="1"/>
    <col min="7" max="16384" width="8.75390625" style="108" customWidth="1"/>
  </cols>
  <sheetData>
    <row r="1" spans="1:7" ht="19.5" customHeight="1">
      <c r="A1" s="206"/>
      <c r="B1" s="207"/>
      <c r="C1" s="79"/>
      <c r="D1" s="80"/>
      <c r="E1" s="155"/>
      <c r="F1" s="156"/>
      <c r="G1" s="84"/>
    </row>
    <row r="2" spans="1:7" ht="19.5" customHeight="1">
      <c r="A2" s="208" t="s">
        <v>1</v>
      </c>
      <c r="B2" s="209"/>
      <c r="C2" s="81" t="s">
        <v>97</v>
      </c>
      <c r="D2" s="82"/>
      <c r="E2" s="151"/>
      <c r="F2" s="152"/>
      <c r="G2" s="108" t="s">
        <v>4</v>
      </c>
    </row>
    <row r="3" spans="1:6" ht="9.75" customHeight="1">
      <c r="A3" s="83"/>
      <c r="B3" s="84"/>
      <c r="C3" s="84"/>
      <c r="D3" s="84"/>
      <c r="E3" s="84"/>
      <c r="F3" s="126"/>
    </row>
    <row r="4" spans="1:6" ht="19.5" customHeight="1">
      <c r="A4" s="85" t="s">
        <v>47</v>
      </c>
      <c r="B4" s="86"/>
      <c r="C4" s="86"/>
      <c r="D4" s="86"/>
      <c r="E4" s="86"/>
      <c r="F4" s="153"/>
    </row>
    <row r="5" spans="1:6" ht="4.5" customHeight="1" thickBot="1">
      <c r="A5" s="83"/>
      <c r="B5" s="84"/>
      <c r="C5" s="84"/>
      <c r="D5" s="84"/>
      <c r="E5" s="84"/>
      <c r="F5" s="126"/>
    </row>
    <row r="6" spans="1:6" s="84" customFormat="1" ht="19.5" customHeight="1" thickBot="1">
      <c r="A6" s="87"/>
      <c r="B6" s="88" t="s">
        <v>33</v>
      </c>
      <c r="C6" s="89"/>
      <c r="D6" s="89"/>
      <c r="E6" s="154" t="s">
        <v>39</v>
      </c>
      <c r="F6" s="100" t="s">
        <v>40</v>
      </c>
    </row>
    <row r="7" spans="1:6" s="84" customFormat="1" ht="15" customHeight="1">
      <c r="A7" s="90"/>
      <c r="B7" s="91" t="s">
        <v>49</v>
      </c>
      <c r="C7" s="92"/>
      <c r="D7" s="93"/>
      <c r="E7" s="91"/>
      <c r="F7" s="157"/>
    </row>
    <row r="8" spans="1:6" s="84" customFormat="1" ht="12.75">
      <c r="A8" s="94"/>
      <c r="B8" s="95" t="str">
        <f>Položky!C8</f>
        <v>Sedací nábytek - přesun židlí v rámci MENDELU</v>
      </c>
      <c r="C8" s="96"/>
      <c r="D8" s="97"/>
      <c r="E8" s="158"/>
      <c r="F8" s="159">
        <f>Položky!G9</f>
        <v>0</v>
      </c>
    </row>
    <row r="9" spans="1:6" s="84" customFormat="1" ht="12.75">
      <c r="A9" s="94" t="s">
        <v>58</v>
      </c>
      <c r="B9" s="95" t="str">
        <f>Položky!C11</f>
        <v>Sedací nábytek - lavicový systém </v>
      </c>
      <c r="C9" s="96"/>
      <c r="D9" s="97"/>
      <c r="E9" s="160">
        <f>Položky!G15</f>
        <v>0</v>
      </c>
      <c r="F9" s="161"/>
    </row>
    <row r="10" spans="1:6" s="84" customFormat="1" ht="12.75">
      <c r="A10" s="94" t="s">
        <v>61</v>
      </c>
      <c r="B10" s="95" t="str">
        <f>Položky!C16</f>
        <v>Sedací nábytek - židle ohýbaný buk</v>
      </c>
      <c r="C10" s="96"/>
      <c r="D10" s="97"/>
      <c r="E10" s="160">
        <f>Položky!G19</f>
        <v>0</v>
      </c>
      <c r="F10" s="161"/>
    </row>
    <row r="11" spans="1:6" s="84" customFormat="1" ht="12.75">
      <c r="A11" s="94"/>
      <c r="B11" s="95" t="str">
        <f>Položky!C21</f>
        <v>Podlaha - demontáž koberec</v>
      </c>
      <c r="C11" s="96"/>
      <c r="D11" s="97"/>
      <c r="F11" s="161">
        <f>Položky!G23</f>
        <v>0</v>
      </c>
    </row>
    <row r="12" spans="1:6" s="84" customFormat="1" ht="12.75">
      <c r="A12" s="94" t="s">
        <v>62</v>
      </c>
      <c r="B12" s="95" t="str">
        <f>Položky!C24</f>
        <v>Podlaha - koberec zátěžový</v>
      </c>
      <c r="C12" s="96"/>
      <c r="D12" s="97"/>
      <c r="E12" s="160">
        <f>Položky!G27</f>
        <v>0</v>
      </c>
      <c r="F12" s="161"/>
    </row>
    <row r="13" spans="1:6" s="84" customFormat="1" ht="12.75">
      <c r="A13" s="94" t="s">
        <v>67</v>
      </c>
      <c r="B13" s="95" t="str">
        <f>Položky!C28</f>
        <v>Podlaha - lištování koberce</v>
      </c>
      <c r="C13" s="96"/>
      <c r="D13" s="97"/>
      <c r="E13" s="160">
        <f>Položky!G30</f>
        <v>0</v>
      </c>
      <c r="F13" s="161"/>
    </row>
    <row r="14" spans="1:6" s="84" customFormat="1" ht="12.75">
      <c r="A14" s="94"/>
      <c r="B14" s="95" t="str">
        <f>Položky!C31</f>
        <v>Podlaha - demontáž stávajícího stupně předsednictva</v>
      </c>
      <c r="C14" s="96"/>
      <c r="D14" s="97"/>
      <c r="F14" s="161">
        <f>Položky!G33</f>
        <v>0</v>
      </c>
    </row>
    <row r="15" spans="1:6" s="84" customFormat="1" ht="12.75">
      <c r="A15" s="94" t="s">
        <v>68</v>
      </c>
      <c r="B15" s="95" t="str">
        <f>Položky!C34</f>
        <v>Podlaha - konstrukce stupně pod řečnický pult předsednictva</v>
      </c>
      <c r="C15" s="96"/>
      <c r="D15" s="97"/>
      <c r="E15" s="83"/>
      <c r="F15" s="161">
        <f>Položky!G38</f>
        <v>0</v>
      </c>
    </row>
    <row r="16" spans="1:6" s="84" customFormat="1" ht="12.75">
      <c r="A16" s="94" t="s">
        <v>108</v>
      </c>
      <c r="B16" s="200" t="str">
        <f>Položky!C39</f>
        <v>Podlaha - konstrukce stupňovitého pódia - pravé</v>
      </c>
      <c r="C16" s="201">
        <f>Položky!D35</f>
        <v>0</v>
      </c>
      <c r="D16" s="202">
        <f>Položky!E35</f>
        <v>0</v>
      </c>
      <c r="E16" s="83"/>
      <c r="F16" s="161">
        <f>Položky!G43</f>
        <v>0</v>
      </c>
    </row>
    <row r="17" spans="1:6" s="84" customFormat="1" ht="12.75">
      <c r="A17" s="94" t="s">
        <v>107</v>
      </c>
      <c r="B17" s="200" t="str">
        <f>Položky!C44</f>
        <v>Podlaha - konstrukce stupňovitého pódia - levé</v>
      </c>
      <c r="C17" s="201">
        <f>Položky!D36</f>
        <v>0</v>
      </c>
      <c r="D17" s="202">
        <f>Položky!E36</f>
        <v>0</v>
      </c>
      <c r="E17" s="83"/>
      <c r="F17" s="161">
        <f>Položky!G48</f>
        <v>0</v>
      </c>
    </row>
    <row r="18" spans="1:6" s="84" customFormat="1" ht="12.75">
      <c r="A18" s="98"/>
      <c r="B18" s="200" t="str">
        <f>Položky!C50</f>
        <v>demontáž obložení</v>
      </c>
      <c r="C18" s="201"/>
      <c r="D18" s="202"/>
      <c r="E18" s="83"/>
      <c r="F18" s="161">
        <f>Položky!G52</f>
        <v>0</v>
      </c>
    </row>
    <row r="19" spans="1:6" s="84" customFormat="1" ht="12.75">
      <c r="A19" s="94" t="s">
        <v>78</v>
      </c>
      <c r="B19" s="95" t="str">
        <f>Položky!C53</f>
        <v>Obklad stěn - sokl 250mm</v>
      </c>
      <c r="C19" s="96"/>
      <c r="D19" s="97"/>
      <c r="E19" s="83"/>
      <c r="F19" s="161">
        <f>Položky!G56</f>
        <v>0</v>
      </c>
    </row>
    <row r="20" spans="1:6" s="84" customFormat="1" ht="12.75">
      <c r="A20" s="94" t="s">
        <v>77</v>
      </c>
      <c r="B20" s="200" t="str">
        <f>Položky!C57</f>
        <v>Obklad stěn MDF</v>
      </c>
      <c r="C20" s="201"/>
      <c r="D20" s="202"/>
      <c r="E20" s="83"/>
      <c r="F20" s="161">
        <f>Položky!G60</f>
        <v>0</v>
      </c>
    </row>
    <row r="21" spans="1:6" s="84" customFormat="1" ht="12.75">
      <c r="A21" s="94" t="s">
        <v>76</v>
      </c>
      <c r="B21" s="200" t="str">
        <f>Položky!C61</f>
        <v>Obklad stěn - lištování</v>
      </c>
      <c r="C21" s="201"/>
      <c r="D21" s="202"/>
      <c r="E21" s="161"/>
      <c r="F21" s="161">
        <f>Položky!G64</f>
        <v>0</v>
      </c>
    </row>
    <row r="22" spans="1:6" s="84" customFormat="1" ht="12.75">
      <c r="A22" s="94"/>
      <c r="B22" s="95" t="str">
        <f>Položky!C65</f>
        <v>demontáž konstrukce s plátnem</v>
      </c>
      <c r="C22" s="96"/>
      <c r="D22" s="97"/>
      <c r="E22" s="83"/>
      <c r="F22" s="161">
        <f>Položky!G67</f>
        <v>0</v>
      </c>
    </row>
    <row r="23" spans="1:6" s="84" customFormat="1" ht="12.75">
      <c r="A23" s="94" t="s">
        <v>111</v>
      </c>
      <c r="B23" s="95" t="str">
        <f>Položky!C68</f>
        <v>Stěna za předsednictvem pro promítací plátno</v>
      </c>
      <c r="C23" s="96"/>
      <c r="D23" s="97"/>
      <c r="E23" s="83"/>
      <c r="F23" s="161">
        <f>Položky!G71</f>
        <v>0</v>
      </c>
    </row>
    <row r="24" spans="1:6" s="84" customFormat="1" ht="12.75">
      <c r="A24" s="94"/>
      <c r="B24" s="95" t="str">
        <f>Položky!C73</f>
        <v>Demontáž - stávající dveře do skladu</v>
      </c>
      <c r="C24" s="96"/>
      <c r="D24" s="97"/>
      <c r="E24" s="83"/>
      <c r="F24" s="161">
        <f>Položky!G75</f>
        <v>0</v>
      </c>
    </row>
    <row r="25" spans="1:6" s="84" customFormat="1" ht="12.75">
      <c r="A25" s="94" t="s">
        <v>96</v>
      </c>
      <c r="B25" s="200" t="str">
        <f>Položky!C76</f>
        <v>Dveře ocelové</v>
      </c>
      <c r="C25" s="201"/>
      <c r="D25" s="202"/>
      <c r="E25" s="161"/>
      <c r="F25" s="161">
        <f>Položky!G79</f>
        <v>0</v>
      </c>
    </row>
    <row r="26" spans="1:6" s="84" customFormat="1" ht="12.75">
      <c r="A26" s="94"/>
      <c r="B26" s="95" t="str">
        <f>Položky!C80</f>
        <v>Demontáž - řečnický pult stávající</v>
      </c>
      <c r="C26" s="96"/>
      <c r="D26" s="97"/>
      <c r="E26" s="83"/>
      <c r="F26" s="161">
        <f>Položky!G82</f>
        <v>0</v>
      </c>
    </row>
    <row r="27" spans="1:6" s="84" customFormat="1" ht="12" customHeight="1">
      <c r="A27" s="94" t="s">
        <v>90</v>
      </c>
      <c r="B27" s="197" t="str">
        <f>Položky!C83</f>
        <v>Řečnický - předsednický pult</v>
      </c>
      <c r="C27" s="198"/>
      <c r="D27" s="199"/>
      <c r="E27" s="83"/>
      <c r="F27" s="161">
        <f>Položky!G87</f>
        <v>0</v>
      </c>
    </row>
    <row r="28" spans="1:6" s="84" customFormat="1" ht="12" customHeight="1">
      <c r="A28" s="94" t="s">
        <v>103</v>
      </c>
      <c r="B28" s="197" t="str">
        <f>Položky!C88</f>
        <v>Příprava pro kabeláž</v>
      </c>
      <c r="C28" s="198"/>
      <c r="D28" s="199"/>
      <c r="E28" s="83"/>
      <c r="F28" s="161">
        <f>Položky!G91</f>
        <v>0</v>
      </c>
    </row>
    <row r="29" spans="1:6" s="84" customFormat="1" ht="12" customHeight="1">
      <c r="A29" s="94" t="s">
        <v>124</v>
      </c>
      <c r="B29" s="197" t="str">
        <f>Položky!C92</f>
        <v>Výmalba</v>
      </c>
      <c r="C29" s="198"/>
      <c r="D29" s="199"/>
      <c r="E29" s="83"/>
      <c r="F29" s="161">
        <f>Položky!G95</f>
        <v>0</v>
      </c>
    </row>
    <row r="30" spans="1:6" s="84" customFormat="1" ht="12" customHeight="1">
      <c r="A30" s="94" t="s">
        <v>128</v>
      </c>
      <c r="B30" s="197" t="str">
        <f>Položky!C96</f>
        <v>Úklid</v>
      </c>
      <c r="C30" s="198"/>
      <c r="D30" s="199"/>
      <c r="E30" s="83"/>
      <c r="F30" s="161">
        <f>Položky!G99</f>
        <v>0</v>
      </c>
    </row>
    <row r="31" spans="1:6" s="84" customFormat="1" ht="12" customHeight="1">
      <c r="A31" s="94" t="s">
        <v>144</v>
      </c>
      <c r="B31" s="197" t="str">
        <f>Položky!C100</f>
        <v>Dokumentace skutečného provedení</v>
      </c>
      <c r="C31" s="198"/>
      <c r="D31" s="199"/>
      <c r="E31" s="83"/>
      <c r="F31" s="161">
        <f>Položky!G103</f>
        <v>0</v>
      </c>
    </row>
    <row r="32" spans="1:6" s="84" customFormat="1" ht="13.5" thickBot="1">
      <c r="A32" s="99"/>
      <c r="B32" s="203" t="s">
        <v>50</v>
      </c>
      <c r="C32" s="204"/>
      <c r="D32" s="205"/>
      <c r="E32" s="162">
        <f>SUM(E8:E31)</f>
        <v>0</v>
      </c>
      <c r="F32" s="163">
        <f>SUM(F8:F31)</f>
        <v>0</v>
      </c>
    </row>
    <row r="33" spans="1:6" s="84" customFormat="1" ht="18.75" thickBot="1">
      <c r="A33" s="100"/>
      <c r="B33" s="101" t="s">
        <v>34</v>
      </c>
      <c r="C33" s="102"/>
      <c r="D33" s="103"/>
      <c r="E33" s="164"/>
      <c r="F33" s="165">
        <f>SUM(F32,E32)</f>
        <v>0</v>
      </c>
    </row>
    <row r="34" spans="1:6" s="84" customFormat="1" ht="12.75">
      <c r="A34" s="96"/>
      <c r="B34" s="96"/>
      <c r="C34" s="96"/>
      <c r="D34" s="96"/>
      <c r="E34" s="96"/>
      <c r="F34" s="96"/>
    </row>
    <row r="35" spans="1:6" s="84" customFormat="1" ht="12.75">
      <c r="A35" s="108"/>
      <c r="B35" s="108"/>
      <c r="C35" s="108"/>
      <c r="D35" s="108"/>
      <c r="E35" s="108"/>
      <c r="F35" s="108"/>
    </row>
    <row r="36" spans="1:6" s="84" customFormat="1" ht="12.75">
      <c r="A36" s="108"/>
      <c r="B36" s="166"/>
      <c r="C36" s="108"/>
      <c r="D36" s="108"/>
      <c r="E36" s="108"/>
      <c r="F36" s="167"/>
    </row>
    <row r="37" spans="1:6" s="84" customFormat="1" ht="12.75">
      <c r="A37" s="108"/>
      <c r="B37" s="108"/>
      <c r="C37" s="108"/>
      <c r="D37" s="108"/>
      <c r="E37" s="108"/>
      <c r="F37" s="108"/>
    </row>
    <row r="38" spans="1:6" s="84" customFormat="1" ht="12.75">
      <c r="A38" s="108"/>
      <c r="B38" s="108"/>
      <c r="C38" s="108"/>
      <c r="D38" s="108"/>
      <c r="E38" s="108"/>
      <c r="F38" s="167"/>
    </row>
    <row r="39" spans="1:6" s="84" customFormat="1" ht="12.75">
      <c r="A39" s="108"/>
      <c r="B39" s="108"/>
      <c r="C39" s="108"/>
      <c r="D39" s="108"/>
      <c r="E39" s="108"/>
      <c r="F39" s="167"/>
    </row>
    <row r="40" spans="1:6" s="84" customFormat="1" ht="12.75">
      <c r="A40" s="108"/>
      <c r="B40" s="108"/>
      <c r="C40" s="108"/>
      <c r="D40" s="108"/>
      <c r="E40" s="108"/>
      <c r="F40" s="167"/>
    </row>
    <row r="41" spans="1:6" s="84" customFormat="1" ht="12.75">
      <c r="A41" s="108"/>
      <c r="B41" s="108"/>
      <c r="C41" s="108"/>
      <c r="D41" s="108"/>
      <c r="E41" s="108"/>
      <c r="F41" s="167"/>
    </row>
    <row r="42" spans="1:6" s="84" customFormat="1" ht="12.75">
      <c r="A42" s="108"/>
      <c r="B42" s="108"/>
      <c r="C42" s="108"/>
      <c r="D42" s="108"/>
      <c r="E42" s="108"/>
      <c r="F42" s="167"/>
    </row>
    <row r="43" spans="1:6" s="84" customFormat="1" ht="19.5" customHeight="1">
      <c r="A43" s="108"/>
      <c r="B43" s="108"/>
      <c r="C43" s="108"/>
      <c r="D43" s="108"/>
      <c r="E43" s="108"/>
      <c r="F43" s="167"/>
    </row>
    <row r="44" spans="1:6" s="84" customFormat="1" ht="19.5" customHeight="1">
      <c r="A44" s="108"/>
      <c r="B44" s="108"/>
      <c r="C44" s="108"/>
      <c r="D44" s="108"/>
      <c r="E44" s="108"/>
      <c r="F44" s="167"/>
    </row>
    <row r="45" spans="1:6" s="84" customFormat="1" ht="12.75">
      <c r="A45" s="108"/>
      <c r="B45" s="108"/>
      <c r="C45" s="108"/>
      <c r="D45" s="108"/>
      <c r="E45" s="108"/>
      <c r="F45" s="167"/>
    </row>
    <row r="46" spans="1:6" s="84" customFormat="1" ht="12.75">
      <c r="A46" s="108"/>
      <c r="B46" s="108"/>
      <c r="C46" s="108"/>
      <c r="D46" s="108"/>
      <c r="E46" s="108"/>
      <c r="F46" s="167"/>
    </row>
    <row r="47" spans="1:6" s="84" customFormat="1" ht="12.75">
      <c r="A47" s="108"/>
      <c r="B47" s="108"/>
      <c r="C47" s="108"/>
      <c r="D47" s="108"/>
      <c r="E47" s="108"/>
      <c r="F47" s="167"/>
    </row>
    <row r="48" spans="1:6" s="84" customFormat="1" ht="12.75">
      <c r="A48" s="108"/>
      <c r="B48" s="108"/>
      <c r="C48" s="108"/>
      <c r="D48" s="108"/>
      <c r="E48" s="108"/>
      <c r="F48" s="167"/>
    </row>
    <row r="49" spans="1:6" s="84" customFormat="1" ht="12.75">
      <c r="A49" s="108"/>
      <c r="B49" s="108"/>
      <c r="C49" s="108"/>
      <c r="D49" s="108"/>
      <c r="E49" s="108"/>
      <c r="F49" s="167"/>
    </row>
    <row r="50" spans="1:6" s="84" customFormat="1" ht="12.75">
      <c r="A50" s="108"/>
      <c r="B50" s="108"/>
      <c r="C50" s="108"/>
      <c r="D50" s="108"/>
      <c r="E50" s="108"/>
      <c r="F50" s="167"/>
    </row>
    <row r="51" spans="1:6" s="84" customFormat="1" ht="12.75">
      <c r="A51" s="108"/>
      <c r="B51" s="108"/>
      <c r="C51" s="108"/>
      <c r="D51" s="108"/>
      <c r="E51" s="108"/>
      <c r="F51" s="167"/>
    </row>
    <row r="52" spans="1:6" s="84" customFormat="1" ht="12.75">
      <c r="A52" s="108"/>
      <c r="B52" s="108"/>
      <c r="C52" s="108"/>
      <c r="D52" s="108"/>
      <c r="E52" s="108"/>
      <c r="F52" s="167"/>
    </row>
    <row r="53" spans="1:6" s="84" customFormat="1" ht="12.75">
      <c r="A53" s="108"/>
      <c r="B53" s="108"/>
      <c r="C53" s="108"/>
      <c r="D53" s="108"/>
      <c r="E53" s="108"/>
      <c r="F53" s="167"/>
    </row>
    <row r="54" spans="1:6" s="84" customFormat="1" ht="12.75">
      <c r="A54" s="108"/>
      <c r="B54" s="108"/>
      <c r="C54" s="108"/>
      <c r="D54" s="108"/>
      <c r="E54" s="108"/>
      <c r="F54" s="167"/>
    </row>
    <row r="55" spans="1:6" s="84" customFormat="1" ht="12.75">
      <c r="A55" s="108"/>
      <c r="B55" s="108"/>
      <c r="C55" s="108"/>
      <c r="D55" s="108"/>
      <c r="E55" s="108"/>
      <c r="F55" s="167"/>
    </row>
    <row r="56" spans="1:6" s="84" customFormat="1" ht="12.75">
      <c r="A56" s="108"/>
      <c r="B56" s="108"/>
      <c r="C56" s="108"/>
      <c r="D56" s="108"/>
      <c r="E56" s="108"/>
      <c r="F56" s="167"/>
    </row>
    <row r="57" spans="1:6" s="84" customFormat="1" ht="12.75">
      <c r="A57" s="108"/>
      <c r="B57" s="108"/>
      <c r="C57" s="108"/>
      <c r="D57" s="108"/>
      <c r="E57" s="108"/>
      <c r="F57" s="167"/>
    </row>
    <row r="58" spans="1:6" s="84" customFormat="1" ht="12.75">
      <c r="A58" s="108"/>
      <c r="B58" s="108"/>
      <c r="C58" s="108"/>
      <c r="D58" s="108"/>
      <c r="E58" s="108"/>
      <c r="F58" s="167"/>
    </row>
    <row r="59" spans="1:6" s="84" customFormat="1" ht="12.75">
      <c r="A59" s="108"/>
      <c r="B59" s="108"/>
      <c r="C59" s="108"/>
      <c r="D59" s="108"/>
      <c r="E59" s="108"/>
      <c r="F59" s="167"/>
    </row>
    <row r="60" spans="1:6" s="84" customFormat="1" ht="12.75">
      <c r="A60" s="108"/>
      <c r="B60" s="108"/>
      <c r="C60" s="108"/>
      <c r="D60" s="108"/>
      <c r="E60" s="108"/>
      <c r="F60" s="167"/>
    </row>
    <row r="61" spans="1:6" s="84" customFormat="1" ht="12.75">
      <c r="A61" s="108"/>
      <c r="B61" s="108"/>
      <c r="C61" s="108"/>
      <c r="D61" s="108"/>
      <c r="E61" s="108"/>
      <c r="F61" s="167"/>
    </row>
    <row r="62" spans="1:6" s="84" customFormat="1" ht="12.75">
      <c r="A62" s="108"/>
      <c r="B62" s="108"/>
      <c r="C62" s="108"/>
      <c r="D62" s="108"/>
      <c r="E62" s="108"/>
      <c r="F62" s="167"/>
    </row>
    <row r="63" spans="1:6" s="84" customFormat="1" ht="12.75">
      <c r="A63" s="108"/>
      <c r="B63" s="108"/>
      <c r="C63" s="108"/>
      <c r="D63" s="108"/>
      <c r="E63" s="108"/>
      <c r="F63" s="167"/>
    </row>
    <row r="64" spans="1:6" s="84" customFormat="1" ht="12.75">
      <c r="A64" s="108"/>
      <c r="B64" s="108"/>
      <c r="C64" s="108"/>
      <c r="D64" s="108"/>
      <c r="E64" s="108"/>
      <c r="F64" s="167"/>
    </row>
    <row r="65" spans="1:6" s="84" customFormat="1" ht="12.75">
      <c r="A65" s="108"/>
      <c r="B65" s="108"/>
      <c r="C65" s="108"/>
      <c r="D65" s="108"/>
      <c r="E65" s="108"/>
      <c r="F65" s="167"/>
    </row>
    <row r="66" spans="1:6" s="84" customFormat="1" ht="12.75">
      <c r="A66" s="108"/>
      <c r="B66" s="108"/>
      <c r="C66" s="108"/>
      <c r="D66" s="108"/>
      <c r="E66" s="108"/>
      <c r="F66" s="167"/>
    </row>
    <row r="67" spans="1:6" s="84" customFormat="1" ht="12.75">
      <c r="A67" s="108"/>
      <c r="B67" s="108"/>
      <c r="C67" s="108"/>
      <c r="D67" s="108"/>
      <c r="E67" s="108"/>
      <c r="F67" s="167"/>
    </row>
    <row r="68" spans="1:6" s="84" customFormat="1" ht="12.75">
      <c r="A68" s="108"/>
      <c r="B68" s="108"/>
      <c r="C68" s="108"/>
      <c r="D68" s="108"/>
      <c r="E68" s="108"/>
      <c r="F68" s="167"/>
    </row>
    <row r="69" spans="1:6" s="84" customFormat="1" ht="12.75">
      <c r="A69" s="108"/>
      <c r="B69" s="108"/>
      <c r="C69" s="108"/>
      <c r="D69" s="108"/>
      <c r="E69" s="108"/>
      <c r="F69" s="167"/>
    </row>
    <row r="70" spans="1:6" s="84" customFormat="1" ht="12.75">
      <c r="A70" s="108"/>
      <c r="B70" s="108"/>
      <c r="C70" s="108"/>
      <c r="D70" s="108"/>
      <c r="E70" s="108"/>
      <c r="F70" s="167"/>
    </row>
    <row r="71" spans="1:6" s="84" customFormat="1" ht="12.75">
      <c r="A71" s="108"/>
      <c r="B71" s="108"/>
      <c r="C71" s="108"/>
      <c r="D71" s="108"/>
      <c r="E71" s="108"/>
      <c r="F71" s="167"/>
    </row>
    <row r="72" spans="1:6" s="84" customFormat="1" ht="12.75">
      <c r="A72" s="108"/>
      <c r="B72" s="108"/>
      <c r="C72" s="108"/>
      <c r="D72" s="108"/>
      <c r="E72" s="108"/>
      <c r="F72" s="167"/>
    </row>
    <row r="73" spans="1:6" s="84" customFormat="1" ht="12.75">
      <c r="A73" s="108"/>
      <c r="B73" s="108"/>
      <c r="C73" s="108"/>
      <c r="D73" s="108"/>
      <c r="E73" s="108"/>
      <c r="F73" s="167"/>
    </row>
    <row r="74" spans="1:6" s="84" customFormat="1" ht="12.75">
      <c r="A74" s="108"/>
      <c r="B74" s="108"/>
      <c r="C74" s="108"/>
      <c r="D74" s="108"/>
      <c r="E74" s="108"/>
      <c r="F74" s="167"/>
    </row>
    <row r="75" spans="1:6" s="84" customFormat="1" ht="12.75">
      <c r="A75" s="108"/>
      <c r="B75" s="108"/>
      <c r="C75" s="108"/>
      <c r="D75" s="108"/>
      <c r="E75" s="108"/>
      <c r="F75" s="167"/>
    </row>
    <row r="76" spans="1:6" s="84" customFormat="1" ht="12.75">
      <c r="A76" s="108"/>
      <c r="B76" s="108"/>
      <c r="C76" s="108"/>
      <c r="D76" s="108"/>
      <c r="E76" s="108"/>
      <c r="F76" s="167"/>
    </row>
    <row r="77" spans="1:6" s="84" customFormat="1" ht="12.75">
      <c r="A77" s="108"/>
      <c r="B77" s="108"/>
      <c r="C77" s="108"/>
      <c r="D77" s="108"/>
      <c r="E77" s="108"/>
      <c r="F77" s="167"/>
    </row>
    <row r="78" spans="1:6" s="84" customFormat="1" ht="12.75">
      <c r="A78" s="108"/>
      <c r="B78" s="108"/>
      <c r="C78" s="108"/>
      <c r="D78" s="108"/>
      <c r="E78" s="108"/>
      <c r="F78" s="167"/>
    </row>
    <row r="79" spans="1:6" s="84" customFormat="1" ht="12.75">
      <c r="A79" s="108"/>
      <c r="B79" s="108"/>
      <c r="C79" s="108"/>
      <c r="D79" s="108"/>
      <c r="E79" s="108"/>
      <c r="F79" s="167"/>
    </row>
    <row r="80" spans="1:6" s="84" customFormat="1" ht="12.75">
      <c r="A80" s="108"/>
      <c r="B80" s="108"/>
      <c r="C80" s="108"/>
      <c r="D80" s="108"/>
      <c r="E80" s="108"/>
      <c r="F80" s="167"/>
    </row>
    <row r="81" spans="1:6" s="84" customFormat="1" ht="12.75">
      <c r="A81" s="108"/>
      <c r="B81" s="108"/>
      <c r="C81" s="108"/>
      <c r="D81" s="108"/>
      <c r="E81" s="108"/>
      <c r="F81" s="167"/>
    </row>
    <row r="82" spans="1:6" s="84" customFormat="1" ht="12.75">
      <c r="A82" s="108"/>
      <c r="B82" s="108"/>
      <c r="C82" s="108"/>
      <c r="D82" s="108"/>
      <c r="E82" s="108"/>
      <c r="F82" s="167"/>
    </row>
    <row r="83" spans="1:6" s="84" customFormat="1" ht="12.75">
      <c r="A83" s="108"/>
      <c r="B83" s="108"/>
      <c r="C83" s="108"/>
      <c r="D83" s="108"/>
      <c r="E83" s="108"/>
      <c r="F83" s="167"/>
    </row>
    <row r="84" spans="1:6" s="84" customFormat="1" ht="12.75">
      <c r="A84" s="108"/>
      <c r="B84" s="108"/>
      <c r="C84" s="108"/>
      <c r="D84" s="108"/>
      <c r="E84" s="108"/>
      <c r="F84" s="167"/>
    </row>
    <row r="85" spans="1:6" s="84" customFormat="1" ht="12.75">
      <c r="A85" s="108"/>
      <c r="B85" s="108"/>
      <c r="C85" s="108"/>
      <c r="D85" s="108"/>
      <c r="E85" s="108"/>
      <c r="F85" s="167"/>
    </row>
    <row r="86" spans="1:6" s="84" customFormat="1" ht="12.75">
      <c r="A86" s="108"/>
      <c r="B86" s="108"/>
      <c r="C86" s="108"/>
      <c r="D86" s="108"/>
      <c r="E86" s="108"/>
      <c r="F86" s="108"/>
    </row>
    <row r="87" spans="1:6" s="84" customFormat="1" ht="12.75">
      <c r="A87" s="108"/>
      <c r="B87" s="108"/>
      <c r="C87" s="108"/>
      <c r="D87" s="108"/>
      <c r="E87" s="108"/>
      <c r="F87" s="108"/>
    </row>
    <row r="88" spans="1:6" s="84" customFormat="1" ht="12.75">
      <c r="A88" s="108"/>
      <c r="B88" s="108"/>
      <c r="C88" s="108"/>
      <c r="D88" s="108"/>
      <c r="E88" s="108"/>
      <c r="F88" s="108"/>
    </row>
    <row r="89" spans="1:6" s="84" customFormat="1" ht="12.75">
      <c r="A89" s="108"/>
      <c r="B89" s="108"/>
      <c r="C89" s="108"/>
      <c r="D89" s="108"/>
      <c r="E89" s="108"/>
      <c r="F89" s="108"/>
    </row>
    <row r="90" spans="1:6" s="84" customFormat="1" ht="12.75">
      <c r="A90" s="108"/>
      <c r="B90" s="108"/>
      <c r="C90" s="108"/>
      <c r="D90" s="108"/>
      <c r="E90" s="108"/>
      <c r="F90" s="108"/>
    </row>
    <row r="91" spans="1:6" s="84" customFormat="1" ht="12.75">
      <c r="A91" s="108"/>
      <c r="B91" s="108"/>
      <c r="C91" s="108"/>
      <c r="D91" s="108"/>
      <c r="E91" s="108"/>
      <c r="F91" s="108"/>
    </row>
    <row r="92" spans="1:6" s="84" customFormat="1" ht="12.75">
      <c r="A92" s="108"/>
      <c r="B92" s="108"/>
      <c r="C92" s="108"/>
      <c r="D92" s="108"/>
      <c r="E92" s="108"/>
      <c r="F92" s="108"/>
    </row>
    <row r="93" spans="1:6" s="84" customFormat="1" ht="12.75">
      <c r="A93" s="108"/>
      <c r="B93" s="108"/>
      <c r="C93" s="108"/>
      <c r="D93" s="108"/>
      <c r="E93" s="108"/>
      <c r="F93" s="108"/>
    </row>
    <row r="94" spans="1:6" s="84" customFormat="1" ht="12.75">
      <c r="A94" s="108"/>
      <c r="B94" s="108"/>
      <c r="C94" s="108"/>
      <c r="D94" s="108"/>
      <c r="E94" s="108"/>
      <c r="F94" s="108"/>
    </row>
    <row r="95" spans="1:6" s="84" customFormat="1" ht="12.75">
      <c r="A95" s="108"/>
      <c r="B95" s="108"/>
      <c r="C95" s="108"/>
      <c r="D95" s="108"/>
      <c r="E95" s="108"/>
      <c r="F95" s="108"/>
    </row>
    <row r="96" spans="1:6" s="84" customFormat="1" ht="12.75">
      <c r="A96" s="108"/>
      <c r="B96" s="108"/>
      <c r="C96" s="108"/>
      <c r="D96" s="108"/>
      <c r="E96" s="108"/>
      <c r="F96" s="108"/>
    </row>
    <row r="97" spans="1:6" s="84" customFormat="1" ht="12.75">
      <c r="A97" s="108"/>
      <c r="B97" s="108"/>
      <c r="C97" s="108"/>
      <c r="D97" s="108"/>
      <c r="E97" s="108"/>
      <c r="F97" s="108"/>
    </row>
    <row r="98" spans="1:6" s="84" customFormat="1" ht="12.75">
      <c r="A98" s="108"/>
      <c r="B98" s="108"/>
      <c r="C98" s="108"/>
      <c r="D98" s="108"/>
      <c r="E98" s="108"/>
      <c r="F98" s="108"/>
    </row>
    <row r="99" spans="1:6" s="84" customFormat="1" ht="12.75">
      <c r="A99" s="108"/>
      <c r="B99" s="108"/>
      <c r="C99" s="108"/>
      <c r="D99" s="108"/>
      <c r="E99" s="108"/>
      <c r="F99" s="108"/>
    </row>
    <row r="100" spans="1:6" s="84" customFormat="1" ht="12.75">
      <c r="A100" s="108"/>
      <c r="B100" s="108"/>
      <c r="C100" s="108"/>
      <c r="D100" s="108"/>
      <c r="E100" s="108"/>
      <c r="F100" s="108"/>
    </row>
    <row r="101" spans="1:6" s="84" customFormat="1" ht="12.75">
      <c r="A101" s="108"/>
      <c r="B101" s="108"/>
      <c r="C101" s="108"/>
      <c r="D101" s="108"/>
      <c r="E101" s="108"/>
      <c r="F101" s="108"/>
    </row>
    <row r="102" spans="1:6" s="84" customFormat="1" ht="12.75">
      <c r="A102" s="108"/>
      <c r="B102" s="108"/>
      <c r="C102" s="108"/>
      <c r="D102" s="108"/>
      <c r="E102" s="108"/>
      <c r="F102" s="108"/>
    </row>
    <row r="103" spans="1:6" s="84" customFormat="1" ht="12.75">
      <c r="A103" s="108"/>
      <c r="B103" s="108"/>
      <c r="C103" s="108"/>
      <c r="D103" s="108"/>
      <c r="E103" s="108"/>
      <c r="F103" s="108"/>
    </row>
    <row r="104" spans="1:6" s="84" customFormat="1" ht="12.75">
      <c r="A104" s="108"/>
      <c r="B104" s="108"/>
      <c r="C104" s="108"/>
      <c r="D104" s="108"/>
      <c r="E104" s="108"/>
      <c r="F104" s="108"/>
    </row>
    <row r="105" spans="1:6" s="84" customFormat="1" ht="12.75">
      <c r="A105" s="108"/>
      <c r="B105" s="108"/>
      <c r="C105" s="108"/>
      <c r="D105" s="108"/>
      <c r="E105" s="108"/>
      <c r="F105" s="108"/>
    </row>
    <row r="106" spans="1:6" s="84" customFormat="1" ht="12.75">
      <c r="A106" s="108"/>
      <c r="B106" s="108"/>
      <c r="C106" s="108"/>
      <c r="D106" s="108"/>
      <c r="E106" s="108"/>
      <c r="F106" s="108"/>
    </row>
    <row r="107" spans="1:6" s="84" customFormat="1" ht="12.75">
      <c r="A107" s="108"/>
      <c r="B107" s="108"/>
      <c r="C107" s="108"/>
      <c r="D107" s="108"/>
      <c r="E107" s="108"/>
      <c r="F107" s="108"/>
    </row>
    <row r="108" spans="1:6" s="84" customFormat="1" ht="12.75">
      <c r="A108" s="108"/>
      <c r="B108" s="108"/>
      <c r="C108" s="108"/>
      <c r="D108" s="108"/>
      <c r="E108" s="108"/>
      <c r="F108" s="108"/>
    </row>
    <row r="109" spans="1:6" s="84" customFormat="1" ht="12.75">
      <c r="A109" s="108"/>
      <c r="B109" s="108"/>
      <c r="C109" s="108"/>
      <c r="D109" s="108"/>
      <c r="E109" s="108"/>
      <c r="F109" s="108"/>
    </row>
    <row r="110" spans="1:6" s="84" customFormat="1" ht="12.75">
      <c r="A110" s="108"/>
      <c r="B110" s="108"/>
      <c r="C110" s="108"/>
      <c r="D110" s="108"/>
      <c r="E110" s="108"/>
      <c r="F110" s="108"/>
    </row>
    <row r="111" spans="1:6" s="84" customFormat="1" ht="12.75">
      <c r="A111" s="108"/>
      <c r="B111" s="108"/>
      <c r="C111" s="108"/>
      <c r="D111" s="108"/>
      <c r="E111" s="108"/>
      <c r="F111" s="108"/>
    </row>
    <row r="112" spans="1:6" s="84" customFormat="1" ht="12.75">
      <c r="A112" s="108"/>
      <c r="B112" s="108"/>
      <c r="C112" s="108"/>
      <c r="D112" s="108"/>
      <c r="E112" s="108"/>
      <c r="F112" s="108"/>
    </row>
    <row r="113" spans="1:6" s="84" customFormat="1" ht="12.75">
      <c r="A113" s="108"/>
      <c r="B113" s="108"/>
      <c r="C113" s="108"/>
      <c r="D113" s="108"/>
      <c r="E113" s="108"/>
      <c r="F113" s="108"/>
    </row>
    <row r="114" spans="1:6" s="84" customFormat="1" ht="12.75">
      <c r="A114" s="108"/>
      <c r="B114" s="108"/>
      <c r="C114" s="108"/>
      <c r="D114" s="108"/>
      <c r="E114" s="108"/>
      <c r="F114" s="108"/>
    </row>
    <row r="115" spans="1:6" s="84" customFormat="1" ht="12.75">
      <c r="A115" s="108"/>
      <c r="B115" s="108"/>
      <c r="C115" s="108"/>
      <c r="D115" s="108"/>
      <c r="E115" s="108"/>
      <c r="F115" s="108"/>
    </row>
    <row r="116" spans="1:6" s="84" customFormat="1" ht="12.75">
      <c r="A116" s="108"/>
      <c r="B116" s="108"/>
      <c r="C116" s="108"/>
      <c r="D116" s="108"/>
      <c r="E116" s="108"/>
      <c r="F116" s="108"/>
    </row>
    <row r="117" spans="1:6" s="84" customFormat="1" ht="12.75">
      <c r="A117" s="108"/>
      <c r="B117" s="108"/>
      <c r="C117" s="108"/>
      <c r="D117" s="108"/>
      <c r="E117" s="108"/>
      <c r="F117" s="108"/>
    </row>
    <row r="118" spans="1:6" s="84" customFormat="1" ht="12.75">
      <c r="A118" s="108"/>
      <c r="B118" s="108"/>
      <c r="C118" s="108"/>
      <c r="D118" s="108"/>
      <c r="E118" s="108"/>
      <c r="F118" s="108"/>
    </row>
    <row r="119" spans="1:6" s="84" customFormat="1" ht="12.75">
      <c r="A119" s="108"/>
      <c r="B119" s="108"/>
      <c r="C119" s="108"/>
      <c r="D119" s="108"/>
      <c r="E119" s="108"/>
      <c r="F119" s="108"/>
    </row>
    <row r="120" spans="1:6" s="84" customFormat="1" ht="12.75">
      <c r="A120" s="108"/>
      <c r="B120" s="108"/>
      <c r="C120" s="108"/>
      <c r="D120" s="108"/>
      <c r="E120" s="108"/>
      <c r="F120" s="108"/>
    </row>
    <row r="121" spans="1:6" s="84" customFormat="1" ht="12.75">
      <c r="A121" s="108"/>
      <c r="B121" s="108"/>
      <c r="C121" s="108"/>
      <c r="D121" s="108"/>
      <c r="E121" s="108"/>
      <c r="F121" s="108"/>
    </row>
    <row r="122" spans="1:6" s="84" customFormat="1" ht="12.75">
      <c r="A122" s="108"/>
      <c r="B122" s="108"/>
      <c r="C122" s="108"/>
      <c r="D122" s="108"/>
      <c r="E122" s="108"/>
      <c r="F122" s="108"/>
    </row>
    <row r="123" spans="1:6" s="84" customFormat="1" ht="12.75">
      <c r="A123" s="108"/>
      <c r="B123" s="108"/>
      <c r="C123" s="108"/>
      <c r="D123" s="108"/>
      <c r="E123" s="108"/>
      <c r="F123" s="108"/>
    </row>
    <row r="124" spans="1:6" s="84" customFormat="1" ht="12.75">
      <c r="A124" s="108"/>
      <c r="B124" s="108"/>
      <c r="C124" s="108"/>
      <c r="D124" s="108"/>
      <c r="E124" s="108"/>
      <c r="F124" s="108"/>
    </row>
    <row r="125" spans="1:6" s="84" customFormat="1" ht="12.75">
      <c r="A125" s="108"/>
      <c r="B125" s="108"/>
      <c r="C125" s="108"/>
      <c r="D125" s="108"/>
      <c r="E125" s="108"/>
      <c r="F125" s="108"/>
    </row>
    <row r="126" spans="1:6" s="84" customFormat="1" ht="19.5" customHeight="1">
      <c r="A126" s="108"/>
      <c r="B126" s="108"/>
      <c r="C126" s="108"/>
      <c r="D126" s="108"/>
      <c r="E126" s="108"/>
      <c r="F126" s="108"/>
    </row>
    <row r="127" spans="1:6" s="166" customFormat="1" ht="30" customHeight="1">
      <c r="A127" s="108"/>
      <c r="B127" s="108"/>
      <c r="C127" s="108"/>
      <c r="D127" s="108"/>
      <c r="E127" s="108"/>
      <c r="F127" s="108"/>
    </row>
  </sheetData>
  <sheetProtection password="C0ED" sheet="1"/>
  <mergeCells count="14">
    <mergeCell ref="B32:D32"/>
    <mergeCell ref="A1:B1"/>
    <mergeCell ref="A2:B2"/>
    <mergeCell ref="B27:D27"/>
    <mergeCell ref="B31:D31"/>
    <mergeCell ref="B16:D16"/>
    <mergeCell ref="B28:D28"/>
    <mergeCell ref="B29:D29"/>
    <mergeCell ref="B30:D30"/>
    <mergeCell ref="B17:D17"/>
    <mergeCell ref="B18:D18"/>
    <mergeCell ref="B20:D20"/>
    <mergeCell ref="B21:D21"/>
    <mergeCell ref="B25:D25"/>
  </mergeCells>
  <printOptions/>
  <pageMargins left="0.3937007874015748" right="0.1968503937007874" top="0.984251968503937" bottom="0.3937007874015748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15"/>
  <sheetViews>
    <sheetView showGridLines="0" showZeros="0" tabSelected="1" zoomScaleSheetLayoutView="100" workbookViewId="0" topLeftCell="A64">
      <selection activeCell="E78" sqref="E78"/>
    </sheetView>
  </sheetViews>
  <sheetFormatPr defaultColWidth="9.00390625" defaultRowHeight="12.75"/>
  <cols>
    <col min="1" max="1" width="2.00390625" style="2" customWidth="1"/>
    <col min="2" max="2" width="15.375" style="2" customWidth="1"/>
    <col min="3" max="3" width="58.875" style="2" customWidth="1"/>
    <col min="4" max="4" width="8.875" style="2" customWidth="1"/>
    <col min="5" max="5" width="13.625" style="31" customWidth="1"/>
    <col min="6" max="6" width="15.625" style="2" customWidth="1"/>
    <col min="7" max="7" width="16.00390625" style="2" customWidth="1"/>
    <col min="8" max="16384" width="9.125" style="2" customWidth="1"/>
  </cols>
  <sheetData>
    <row r="1" spans="2:7" ht="15.75">
      <c r="B1" s="210"/>
      <c r="C1" s="210"/>
      <c r="D1" s="210"/>
      <c r="E1" s="210"/>
      <c r="F1" s="210"/>
      <c r="G1" s="210"/>
    </row>
    <row r="2" spans="2:7" ht="13.5" thickBot="1">
      <c r="B2" s="3"/>
      <c r="C2" s="3"/>
      <c r="D2" s="3"/>
      <c r="E2" s="3"/>
      <c r="F2" s="3"/>
      <c r="G2" s="3"/>
    </row>
    <row r="3" spans="2:7" s="4" customFormat="1" ht="24" customHeight="1" thickTop="1">
      <c r="B3" s="33"/>
      <c r="C3" s="34" t="s">
        <v>132</v>
      </c>
      <c r="D3" s="35"/>
      <c r="E3" s="35"/>
      <c r="F3" s="35"/>
      <c r="G3" s="36"/>
    </row>
    <row r="4" spans="2:7" s="4" customFormat="1" ht="6" customHeight="1" thickBot="1">
      <c r="B4" s="76"/>
      <c r="C4" s="77"/>
      <c r="D4" s="77"/>
      <c r="E4" s="77"/>
      <c r="F4" s="77"/>
      <c r="G4" s="78"/>
    </row>
    <row r="5" spans="2:7" s="4" customFormat="1" ht="14.25" thickBot="1" thickTop="1">
      <c r="B5" s="67"/>
      <c r="C5" s="67"/>
      <c r="D5" s="68"/>
      <c r="E5" s="69"/>
      <c r="F5" s="68"/>
      <c r="G5" s="70"/>
    </row>
    <row r="6" spans="2:7" s="4" customFormat="1" ht="12.75">
      <c r="B6" s="71" t="s">
        <v>35</v>
      </c>
      <c r="C6" s="71" t="s">
        <v>35</v>
      </c>
      <c r="D6" s="72" t="s">
        <v>113</v>
      </c>
      <c r="E6" s="73" t="s">
        <v>114</v>
      </c>
      <c r="F6" s="74" t="s">
        <v>115</v>
      </c>
      <c r="G6" s="75" t="s">
        <v>116</v>
      </c>
    </row>
    <row r="7" spans="2:7" s="4" customFormat="1" ht="15">
      <c r="B7" s="211" t="s">
        <v>64</v>
      </c>
      <c r="C7" s="212"/>
      <c r="D7" s="212"/>
      <c r="E7" s="212"/>
      <c r="F7" s="212"/>
      <c r="G7" s="213"/>
    </row>
    <row r="8" spans="1:7" s="4" customFormat="1" ht="15">
      <c r="A8" s="2"/>
      <c r="B8" s="37"/>
      <c r="C8" s="38" t="s">
        <v>145</v>
      </c>
      <c r="D8" s="39"/>
      <c r="E8" s="40"/>
      <c r="F8" s="5">
        <v>0</v>
      </c>
      <c r="G8" s="6"/>
    </row>
    <row r="9" spans="2:13" ht="14.25">
      <c r="B9" s="41"/>
      <c r="C9" s="42" t="s">
        <v>65</v>
      </c>
      <c r="D9" s="43" t="s">
        <v>38</v>
      </c>
      <c r="E9" s="44">
        <v>180</v>
      </c>
      <c r="F9" s="7"/>
      <c r="G9" s="8">
        <f>E9*F9</f>
        <v>0</v>
      </c>
      <c r="M9" s="9"/>
    </row>
    <row r="10" spans="2:13" ht="15">
      <c r="B10" s="45" t="s">
        <v>36</v>
      </c>
      <c r="C10" s="46" t="str">
        <f>CONCATENATE(B8," ",C8)</f>
        <v> Sedací nábytek - přesun židlí v rámci MENDELU</v>
      </c>
      <c r="D10" s="47"/>
      <c r="E10" s="48"/>
      <c r="F10" s="10">
        <v>0</v>
      </c>
      <c r="G10" s="11">
        <f>SUM(G8:G9)</f>
        <v>0</v>
      </c>
      <c r="M10" s="9"/>
    </row>
    <row r="11" spans="2:13" ht="15">
      <c r="B11" s="49" t="s">
        <v>58</v>
      </c>
      <c r="C11" s="38" t="s">
        <v>59</v>
      </c>
      <c r="D11" s="39"/>
      <c r="E11" s="40"/>
      <c r="F11" s="5">
        <v>0</v>
      </c>
      <c r="G11" s="12"/>
      <c r="M11" s="9">
        <v>1</v>
      </c>
    </row>
    <row r="12" spans="2:13" ht="42.75">
      <c r="B12" s="41"/>
      <c r="C12" s="50" t="s">
        <v>53</v>
      </c>
      <c r="D12" s="39"/>
      <c r="E12" s="40"/>
      <c r="F12" s="5"/>
      <c r="G12" s="12"/>
      <c r="M12" s="9"/>
    </row>
    <row r="13" spans="2:13" ht="14.25">
      <c r="B13" s="41"/>
      <c r="C13" s="50" t="s">
        <v>54</v>
      </c>
      <c r="D13" s="39"/>
      <c r="E13" s="40"/>
      <c r="F13" s="5"/>
      <c r="G13" s="12"/>
      <c r="M13" s="9"/>
    </row>
    <row r="14" spans="2:13" ht="28.5">
      <c r="B14" s="41"/>
      <c r="C14" s="50" t="s">
        <v>118</v>
      </c>
      <c r="D14" s="43" t="s">
        <v>38</v>
      </c>
      <c r="E14" s="44">
        <v>190</v>
      </c>
      <c r="F14" s="7"/>
      <c r="G14" s="8">
        <f>E14*F14</f>
        <v>0</v>
      </c>
      <c r="M14" s="9"/>
    </row>
    <row r="15" spans="2:13" ht="15">
      <c r="B15" s="45" t="s">
        <v>36</v>
      </c>
      <c r="C15" s="46" t="str">
        <f>CONCATENATE(B11," ",C11)</f>
        <v>SN 1 Sedací nábytek - lavicový systém </v>
      </c>
      <c r="D15" s="47"/>
      <c r="E15" s="48"/>
      <c r="F15" s="10">
        <v>0</v>
      </c>
      <c r="G15" s="11">
        <f>SUM(G11:G14)</f>
        <v>0</v>
      </c>
      <c r="M15" s="9"/>
    </row>
    <row r="16" spans="2:13" ht="15">
      <c r="B16" s="51" t="s">
        <v>61</v>
      </c>
      <c r="C16" s="38" t="s">
        <v>60</v>
      </c>
      <c r="D16" s="52"/>
      <c r="E16" s="53"/>
      <c r="F16" s="13">
        <v>0</v>
      </c>
      <c r="G16" s="14"/>
      <c r="M16" s="9"/>
    </row>
    <row r="17" spans="2:13" ht="29.25">
      <c r="B17" s="51"/>
      <c r="C17" s="50" t="s">
        <v>148</v>
      </c>
      <c r="D17" s="52"/>
      <c r="E17" s="53"/>
      <c r="F17" s="13"/>
      <c r="G17" s="14"/>
      <c r="M17" s="9"/>
    </row>
    <row r="18" spans="2:13" ht="28.5">
      <c r="B18" s="54"/>
      <c r="C18" s="50" t="s">
        <v>136</v>
      </c>
      <c r="D18" s="43" t="s">
        <v>38</v>
      </c>
      <c r="E18" s="44">
        <v>7</v>
      </c>
      <c r="F18" s="7"/>
      <c r="G18" s="8">
        <f>E18*F18</f>
        <v>0</v>
      </c>
      <c r="I18" s="15"/>
      <c r="M18" s="9">
        <v>1</v>
      </c>
    </row>
    <row r="19" spans="2:55" ht="15.75" customHeight="1">
      <c r="B19" s="45" t="s">
        <v>36</v>
      </c>
      <c r="C19" s="46" t="str">
        <f>CONCATENATE(B16," ",C16)</f>
        <v>SN 2 Sedací nábytek - židle ohýbaný buk</v>
      </c>
      <c r="D19" s="47"/>
      <c r="E19" s="48"/>
      <c r="F19" s="10">
        <v>0</v>
      </c>
      <c r="G19" s="11">
        <f>SUM(G16:G18)</f>
        <v>0</v>
      </c>
      <c r="M19" s="9">
        <v>2</v>
      </c>
      <c r="Y19" s="2">
        <v>1</v>
      </c>
      <c r="Z19" s="2">
        <v>1</v>
      </c>
      <c r="AA19" s="2">
        <v>1</v>
      </c>
      <c r="AX19" s="2">
        <v>1</v>
      </c>
      <c r="AY19" s="2" t="e">
        <f>IF(AX19=1,#REF!,0)</f>
        <v>#REF!</v>
      </c>
      <c r="AZ19" s="2">
        <f>IF(AX19=2,#REF!,0)</f>
        <v>0</v>
      </c>
      <c r="BA19" s="2">
        <f>IF(AX19=3,#REF!,0)</f>
        <v>0</v>
      </c>
      <c r="BB19" s="2">
        <f>IF(AX19=4,#REF!,0)</f>
        <v>0</v>
      </c>
      <c r="BC19" s="2">
        <f>IF(AX19=5,#REF!,0)</f>
        <v>0</v>
      </c>
    </row>
    <row r="20" spans="2:13" ht="15.75" customHeight="1">
      <c r="B20" s="214" t="s">
        <v>66</v>
      </c>
      <c r="C20" s="215"/>
      <c r="D20" s="215"/>
      <c r="E20" s="215"/>
      <c r="F20" s="215"/>
      <c r="G20" s="216"/>
      <c r="M20" s="9"/>
    </row>
    <row r="21" spans="2:13" ht="15">
      <c r="B21" s="51"/>
      <c r="C21" s="38" t="s">
        <v>82</v>
      </c>
      <c r="D21" s="55"/>
      <c r="E21" s="55"/>
      <c r="F21" s="16"/>
      <c r="G21" s="17"/>
      <c r="M21" s="9"/>
    </row>
    <row r="22" spans="2:55" ht="14.25">
      <c r="B22" s="54"/>
      <c r="C22" s="50" t="s">
        <v>69</v>
      </c>
      <c r="D22" s="43" t="s">
        <v>56</v>
      </c>
      <c r="E22" s="44">
        <v>204</v>
      </c>
      <c r="F22" s="7"/>
      <c r="G22" s="8">
        <f>E22*F22</f>
        <v>0</v>
      </c>
      <c r="M22" s="9">
        <v>4</v>
      </c>
      <c r="AY22" s="18" t="e">
        <f>SUM(AY18:AY21)</f>
        <v>#REF!</v>
      </c>
      <c r="AZ22" s="18">
        <f>SUM(AZ18:AZ21)</f>
        <v>0</v>
      </c>
      <c r="BA22" s="18">
        <f>SUM(BA18:BA21)</f>
        <v>0</v>
      </c>
      <c r="BB22" s="18">
        <f>SUM(BB18:BB21)</f>
        <v>0</v>
      </c>
      <c r="BC22" s="18">
        <f>SUM(BC18:BC21)</f>
        <v>0</v>
      </c>
    </row>
    <row r="23" spans="2:55" ht="15">
      <c r="B23" s="45" t="s">
        <v>36</v>
      </c>
      <c r="C23" s="46" t="str">
        <f>CONCATENATE(B21," ",C21)</f>
        <v> Podlaha - demontáž koberec</v>
      </c>
      <c r="D23" s="47"/>
      <c r="E23" s="48"/>
      <c r="F23" s="10">
        <v>0</v>
      </c>
      <c r="G23" s="11">
        <f>SUM(G22:G22)</f>
        <v>0</v>
      </c>
      <c r="M23" s="9"/>
      <c r="AY23" s="18"/>
      <c r="AZ23" s="18"/>
      <c r="BA23" s="18"/>
      <c r="BB23" s="18"/>
      <c r="BC23" s="18"/>
    </row>
    <row r="24" spans="2:13" ht="15">
      <c r="B24" s="51" t="s">
        <v>62</v>
      </c>
      <c r="C24" s="38" t="s">
        <v>63</v>
      </c>
      <c r="D24" s="52"/>
      <c r="E24" s="44"/>
      <c r="F24" s="7"/>
      <c r="G24" s="19"/>
      <c r="M24" s="9">
        <v>1</v>
      </c>
    </row>
    <row r="25" spans="2:13" ht="57">
      <c r="B25" s="54"/>
      <c r="C25" s="50" t="s">
        <v>119</v>
      </c>
      <c r="D25" s="52"/>
      <c r="E25" s="53"/>
      <c r="F25" s="13">
        <v>0</v>
      </c>
      <c r="G25" s="14"/>
      <c r="M25" s="9"/>
    </row>
    <row r="26" spans="2:55" ht="14.25">
      <c r="B26" s="54"/>
      <c r="C26" s="42" t="s">
        <v>55</v>
      </c>
      <c r="D26" s="43" t="s">
        <v>56</v>
      </c>
      <c r="E26" s="44">
        <v>204</v>
      </c>
      <c r="F26" s="7"/>
      <c r="G26" s="8">
        <f>E26*F26</f>
        <v>0</v>
      </c>
      <c r="M26" s="9">
        <v>4</v>
      </c>
      <c r="AY26" s="18" t="e">
        <f>SUM(AY22:AY25)</f>
        <v>#REF!</v>
      </c>
      <c r="AZ26" s="18">
        <f>SUM(AZ22:AZ25)</f>
        <v>0</v>
      </c>
      <c r="BA26" s="18">
        <f>SUM(BA22:BA25)</f>
        <v>0</v>
      </c>
      <c r="BB26" s="18">
        <f>SUM(BB22:BB25)</f>
        <v>0</v>
      </c>
      <c r="BC26" s="18">
        <f>SUM(BC22:BC25)</f>
        <v>0</v>
      </c>
    </row>
    <row r="27" spans="2:55" ht="15">
      <c r="B27" s="45" t="s">
        <v>36</v>
      </c>
      <c r="C27" s="46" t="str">
        <f>CONCATENATE(B24," ",C24)</f>
        <v>P 1 Podlaha - koberec zátěžový</v>
      </c>
      <c r="D27" s="47"/>
      <c r="E27" s="48"/>
      <c r="F27" s="10">
        <v>0</v>
      </c>
      <c r="G27" s="11">
        <f>SUM(G25:G26)</f>
        <v>0</v>
      </c>
      <c r="M27" s="9"/>
      <c r="AY27" s="18"/>
      <c r="AZ27" s="18"/>
      <c r="BA27" s="18"/>
      <c r="BB27" s="18"/>
      <c r="BC27" s="18"/>
    </row>
    <row r="28" spans="2:13" ht="15">
      <c r="B28" s="51" t="s">
        <v>67</v>
      </c>
      <c r="C28" s="38" t="s">
        <v>70</v>
      </c>
      <c r="D28" s="52"/>
      <c r="E28" s="53"/>
      <c r="F28" s="13">
        <v>0</v>
      </c>
      <c r="G28" s="14"/>
      <c r="M28" s="9">
        <v>1</v>
      </c>
    </row>
    <row r="29" spans="2:55" ht="14.25">
      <c r="B29" s="54"/>
      <c r="C29" s="42" t="s">
        <v>117</v>
      </c>
      <c r="D29" s="43" t="s">
        <v>71</v>
      </c>
      <c r="E29" s="44">
        <v>72</v>
      </c>
      <c r="F29" s="7"/>
      <c r="G29" s="8">
        <f>E29*F29</f>
        <v>0</v>
      </c>
      <c r="M29" s="9"/>
      <c r="AY29" s="18"/>
      <c r="AZ29" s="18"/>
      <c r="BA29" s="18"/>
      <c r="BB29" s="18"/>
      <c r="BC29" s="18"/>
    </row>
    <row r="30" spans="2:55" ht="15">
      <c r="B30" s="45" t="s">
        <v>36</v>
      </c>
      <c r="C30" s="46" t="str">
        <f>CONCATENATE(B28," ",C28)</f>
        <v>P 2 Podlaha - lištování koberce</v>
      </c>
      <c r="D30" s="47"/>
      <c r="E30" s="48"/>
      <c r="F30" s="10"/>
      <c r="G30" s="11">
        <f>SUM(G28:G29)</f>
        <v>0</v>
      </c>
      <c r="M30" s="9"/>
      <c r="AY30" s="18"/>
      <c r="AZ30" s="18"/>
      <c r="BA30" s="18"/>
      <c r="BB30" s="18"/>
      <c r="BC30" s="18"/>
    </row>
    <row r="31" spans="2:13" ht="15">
      <c r="B31" s="51"/>
      <c r="C31" s="38" t="s">
        <v>141</v>
      </c>
      <c r="D31" s="52"/>
      <c r="E31" s="53"/>
      <c r="F31" s="13">
        <v>0</v>
      </c>
      <c r="G31" s="14"/>
      <c r="M31" s="9">
        <v>1</v>
      </c>
    </row>
    <row r="32" spans="2:55" ht="14.25">
      <c r="B32" s="54"/>
      <c r="C32" s="42" t="s">
        <v>81</v>
      </c>
      <c r="D32" s="43" t="s">
        <v>56</v>
      </c>
      <c r="E32" s="44">
        <v>30</v>
      </c>
      <c r="F32" s="7"/>
      <c r="G32" s="8">
        <f>E32*F32</f>
        <v>0</v>
      </c>
      <c r="M32" s="9"/>
      <c r="AY32" s="18"/>
      <c r="AZ32" s="18"/>
      <c r="BA32" s="18"/>
      <c r="BB32" s="18"/>
      <c r="BC32" s="18"/>
    </row>
    <row r="33" spans="2:55" ht="15">
      <c r="B33" s="45" t="s">
        <v>36</v>
      </c>
      <c r="C33" s="46" t="str">
        <f>CONCATENATE(B31," ",C31)</f>
        <v> Podlaha - demontáž stávajícího stupně předsednictva</v>
      </c>
      <c r="D33" s="47"/>
      <c r="E33" s="48"/>
      <c r="F33" s="10">
        <v>0</v>
      </c>
      <c r="G33" s="11">
        <f>SUM(G31:G32)</f>
        <v>0</v>
      </c>
      <c r="M33" s="9"/>
      <c r="AY33" s="18"/>
      <c r="AZ33" s="18"/>
      <c r="BA33" s="18"/>
      <c r="BB33" s="18"/>
      <c r="BC33" s="18"/>
    </row>
    <row r="34" spans="2:55" ht="30">
      <c r="B34" s="51" t="s">
        <v>68</v>
      </c>
      <c r="C34" s="56" t="s">
        <v>120</v>
      </c>
      <c r="D34" s="52"/>
      <c r="E34" s="53"/>
      <c r="F34" s="13">
        <v>0</v>
      </c>
      <c r="G34" s="14"/>
      <c r="M34" s="9"/>
      <c r="AY34" s="18"/>
      <c r="AZ34" s="18"/>
      <c r="BA34" s="18"/>
      <c r="BB34" s="18"/>
      <c r="BC34" s="18"/>
    </row>
    <row r="35" spans="2:55" ht="57.75">
      <c r="B35" s="51"/>
      <c r="C35" s="57" t="s">
        <v>131</v>
      </c>
      <c r="D35" s="52"/>
      <c r="E35" s="53"/>
      <c r="F35" s="13"/>
      <c r="G35" s="14"/>
      <c r="M35" s="9"/>
      <c r="AY35" s="18"/>
      <c r="AZ35" s="18"/>
      <c r="BA35" s="18"/>
      <c r="BB35" s="18"/>
      <c r="BC35" s="18"/>
    </row>
    <row r="36" spans="2:55" ht="15">
      <c r="B36" s="51"/>
      <c r="C36" s="58" t="s">
        <v>80</v>
      </c>
      <c r="D36" s="52"/>
      <c r="E36" s="53"/>
      <c r="F36" s="13"/>
      <c r="G36" s="14"/>
      <c r="M36" s="9"/>
      <c r="AY36" s="18"/>
      <c r="AZ36" s="18"/>
      <c r="BA36" s="18"/>
      <c r="BB36" s="18"/>
      <c r="BC36" s="18"/>
    </row>
    <row r="37" spans="2:55" ht="14.25">
      <c r="B37" s="54"/>
      <c r="C37" s="42" t="s">
        <v>151</v>
      </c>
      <c r="D37" s="43" t="s">
        <v>38</v>
      </c>
      <c r="E37" s="44">
        <v>1</v>
      </c>
      <c r="F37" s="7"/>
      <c r="G37" s="8">
        <f>E37*F37</f>
        <v>0</v>
      </c>
      <c r="M37" s="9"/>
      <c r="AY37" s="18"/>
      <c r="AZ37" s="18"/>
      <c r="BA37" s="18"/>
      <c r="BB37" s="18"/>
      <c r="BC37" s="18"/>
    </row>
    <row r="38" spans="2:55" ht="29.25">
      <c r="B38" s="45" t="s">
        <v>36</v>
      </c>
      <c r="C38" s="59" t="str">
        <f>CONCATENATE(B34," ",C34)</f>
        <v>P 3 Podlaha - konstrukce stupně pod řečnický pult předsednictva</v>
      </c>
      <c r="D38" s="47"/>
      <c r="E38" s="48"/>
      <c r="F38" s="10">
        <v>0</v>
      </c>
      <c r="G38" s="11">
        <f>SUM(G34:G37)</f>
        <v>0</v>
      </c>
      <c r="M38" s="9"/>
      <c r="AY38" s="18"/>
      <c r="AZ38" s="18"/>
      <c r="BA38" s="18"/>
      <c r="BB38" s="18"/>
      <c r="BC38" s="18"/>
    </row>
    <row r="39" spans="2:55" ht="15">
      <c r="B39" s="51" t="s">
        <v>108</v>
      </c>
      <c r="C39" s="38" t="s">
        <v>109</v>
      </c>
      <c r="D39" s="52"/>
      <c r="E39" s="53"/>
      <c r="F39" s="13">
        <v>0</v>
      </c>
      <c r="G39" s="14"/>
      <c r="M39" s="9"/>
      <c r="AY39" s="18"/>
      <c r="AZ39" s="18"/>
      <c r="BA39" s="18"/>
      <c r="BB39" s="18"/>
      <c r="BC39" s="18"/>
    </row>
    <row r="40" spans="2:55" s="22" customFormat="1" ht="88.5" customHeight="1">
      <c r="B40" s="51"/>
      <c r="C40" s="57" t="s">
        <v>133</v>
      </c>
      <c r="D40" s="60"/>
      <c r="E40" s="61"/>
      <c r="F40" s="20"/>
      <c r="G40" s="21"/>
      <c r="M40" s="23"/>
      <c r="AY40" s="24"/>
      <c r="AZ40" s="24"/>
      <c r="BA40" s="24"/>
      <c r="BB40" s="24"/>
      <c r="BC40" s="24"/>
    </row>
    <row r="41" spans="2:55" ht="15">
      <c r="B41" s="51"/>
      <c r="C41" s="58" t="s">
        <v>80</v>
      </c>
      <c r="D41" s="52"/>
      <c r="E41" s="53"/>
      <c r="F41" s="13"/>
      <c r="G41" s="14"/>
      <c r="M41" s="9"/>
      <c r="AY41" s="18"/>
      <c r="AZ41" s="18"/>
      <c r="BA41" s="18"/>
      <c r="BB41" s="18"/>
      <c r="BC41" s="18"/>
    </row>
    <row r="42" spans="2:55" ht="14.25">
      <c r="B42" s="54"/>
      <c r="C42" s="42" t="s">
        <v>150</v>
      </c>
      <c r="D42" s="43" t="s">
        <v>38</v>
      </c>
      <c r="E42" s="44">
        <v>1</v>
      </c>
      <c r="F42" s="7"/>
      <c r="G42" s="8">
        <f>E42*F42</f>
        <v>0</v>
      </c>
      <c r="M42" s="9"/>
      <c r="AY42" s="18"/>
      <c r="AZ42" s="18"/>
      <c r="BA42" s="18"/>
      <c r="BB42" s="18"/>
      <c r="BC42" s="18"/>
    </row>
    <row r="43" spans="2:55" ht="15">
      <c r="B43" s="45" t="s">
        <v>36</v>
      </c>
      <c r="C43" s="46" t="str">
        <f>CONCATENATE(B39," ",C39)</f>
        <v>P 4 p Podlaha - konstrukce stupňovitého pódia - pravé</v>
      </c>
      <c r="D43" s="47"/>
      <c r="E43" s="48"/>
      <c r="F43" s="10">
        <v>0</v>
      </c>
      <c r="G43" s="11">
        <f>SUM(G39:G42)</f>
        <v>0</v>
      </c>
      <c r="M43" s="9"/>
      <c r="AY43" s="18"/>
      <c r="AZ43" s="18"/>
      <c r="BA43" s="18"/>
      <c r="BB43" s="18"/>
      <c r="BC43" s="18"/>
    </row>
    <row r="44" spans="2:55" ht="15">
      <c r="B44" s="51" t="s">
        <v>107</v>
      </c>
      <c r="C44" s="38" t="s">
        <v>110</v>
      </c>
      <c r="D44" s="52"/>
      <c r="E44" s="53"/>
      <c r="F44" s="13">
        <v>0</v>
      </c>
      <c r="G44" s="14"/>
      <c r="M44" s="9"/>
      <c r="AY44" s="18"/>
      <c r="AZ44" s="18"/>
      <c r="BA44" s="18"/>
      <c r="BB44" s="18"/>
      <c r="BC44" s="18"/>
    </row>
    <row r="45" spans="2:55" ht="87.75" customHeight="1">
      <c r="B45" s="51"/>
      <c r="C45" s="62" t="s">
        <v>133</v>
      </c>
      <c r="D45" s="52"/>
      <c r="E45" s="53"/>
      <c r="F45" s="13"/>
      <c r="G45" s="14"/>
      <c r="M45" s="9"/>
      <c r="AY45" s="18"/>
      <c r="AZ45" s="18"/>
      <c r="BA45" s="18"/>
      <c r="BB45" s="18"/>
      <c r="BC45" s="18"/>
    </row>
    <row r="46" spans="2:55" ht="15">
      <c r="B46" s="51"/>
      <c r="C46" s="58" t="s">
        <v>80</v>
      </c>
      <c r="D46" s="52"/>
      <c r="E46" s="53"/>
      <c r="F46" s="13"/>
      <c r="G46" s="14"/>
      <c r="M46" s="9"/>
      <c r="AY46" s="18"/>
      <c r="AZ46" s="18"/>
      <c r="BA46" s="18"/>
      <c r="BB46" s="18"/>
      <c r="BC46" s="18"/>
    </row>
    <row r="47" spans="2:55" ht="14.25">
      <c r="B47" s="54"/>
      <c r="C47" s="42" t="s">
        <v>150</v>
      </c>
      <c r="D47" s="43" t="s">
        <v>38</v>
      </c>
      <c r="E47" s="44">
        <v>1</v>
      </c>
      <c r="F47" s="7"/>
      <c r="G47" s="8">
        <f>E47*F47</f>
        <v>0</v>
      </c>
      <c r="M47" s="9"/>
      <c r="AY47" s="18"/>
      <c r="AZ47" s="18"/>
      <c r="BA47" s="18"/>
      <c r="BB47" s="18"/>
      <c r="BC47" s="18"/>
    </row>
    <row r="48" spans="2:55" ht="15">
      <c r="B48" s="45" t="s">
        <v>36</v>
      </c>
      <c r="C48" s="46" t="str">
        <f>CONCATENATE(B44," ",C44)</f>
        <v>P 4 l Podlaha - konstrukce stupňovitého pódia - levé</v>
      </c>
      <c r="D48" s="47"/>
      <c r="E48" s="48"/>
      <c r="F48" s="10">
        <v>0</v>
      </c>
      <c r="G48" s="11">
        <f>SUM(G44:G47)</f>
        <v>0</v>
      </c>
      <c r="M48" s="9"/>
      <c r="AY48" s="18"/>
      <c r="AZ48" s="18"/>
      <c r="BA48" s="18"/>
      <c r="BB48" s="18"/>
      <c r="BC48" s="18"/>
    </row>
    <row r="49" spans="1:55" ht="15">
      <c r="A49" s="15"/>
      <c r="B49" s="217" t="s">
        <v>72</v>
      </c>
      <c r="C49" s="218"/>
      <c r="D49" s="218"/>
      <c r="E49" s="218"/>
      <c r="F49" s="218"/>
      <c r="G49" s="219"/>
      <c r="M49" s="9"/>
      <c r="AY49" s="18"/>
      <c r="AZ49" s="18"/>
      <c r="BA49" s="18"/>
      <c r="BB49" s="18"/>
      <c r="BC49" s="18"/>
    </row>
    <row r="50" spans="2:55" ht="15">
      <c r="B50" s="51"/>
      <c r="C50" s="38" t="s">
        <v>73</v>
      </c>
      <c r="D50" s="52"/>
      <c r="E50" s="53"/>
      <c r="F50" s="13">
        <v>0</v>
      </c>
      <c r="G50" s="14"/>
      <c r="M50" s="9"/>
      <c r="AY50" s="18"/>
      <c r="AZ50" s="18"/>
      <c r="BA50" s="18"/>
      <c r="BB50" s="18"/>
      <c r="BC50" s="18"/>
    </row>
    <row r="51" spans="2:13" ht="29.25">
      <c r="B51" s="51"/>
      <c r="C51" s="50" t="s">
        <v>102</v>
      </c>
      <c r="D51" s="43" t="s">
        <v>56</v>
      </c>
      <c r="E51" s="44">
        <v>65</v>
      </c>
      <c r="F51" s="7"/>
      <c r="G51" s="8">
        <f>E51*F51</f>
        <v>0</v>
      </c>
      <c r="M51" s="9">
        <v>1</v>
      </c>
    </row>
    <row r="52" spans="2:13" ht="15">
      <c r="B52" s="45" t="s">
        <v>36</v>
      </c>
      <c r="C52" s="46" t="str">
        <f>CONCATENATE(B50," ",C50)</f>
        <v> demontáž obložení</v>
      </c>
      <c r="D52" s="47"/>
      <c r="E52" s="48"/>
      <c r="F52" s="10">
        <v>0</v>
      </c>
      <c r="G52" s="11">
        <f>SUM(G50:G51)</f>
        <v>0</v>
      </c>
      <c r="M52" s="9"/>
    </row>
    <row r="53" spans="2:55" ht="15">
      <c r="B53" s="51" t="s">
        <v>78</v>
      </c>
      <c r="C53" s="38" t="s">
        <v>75</v>
      </c>
      <c r="D53" s="52"/>
      <c r="E53" s="53"/>
      <c r="F53" s="13">
        <v>0</v>
      </c>
      <c r="G53" s="14"/>
      <c r="M53" s="9"/>
      <c r="AY53" s="18"/>
      <c r="AZ53" s="18"/>
      <c r="BA53" s="18"/>
      <c r="BB53" s="18"/>
      <c r="BC53" s="18"/>
    </row>
    <row r="54" spans="2:55" ht="86.25">
      <c r="B54" s="51"/>
      <c r="C54" s="50" t="s">
        <v>134</v>
      </c>
      <c r="D54" s="52"/>
      <c r="E54" s="53"/>
      <c r="F54" s="13"/>
      <c r="G54" s="14"/>
      <c r="M54" s="9"/>
      <c r="AY54" s="18"/>
      <c r="AZ54" s="18"/>
      <c r="BA54" s="18"/>
      <c r="BB54" s="18"/>
      <c r="BC54" s="18"/>
    </row>
    <row r="55" spans="2:13" ht="14.25">
      <c r="B55" s="54"/>
      <c r="C55" s="50" t="s">
        <v>57</v>
      </c>
      <c r="D55" s="43" t="s">
        <v>56</v>
      </c>
      <c r="E55" s="44">
        <v>4.5</v>
      </c>
      <c r="F55" s="7"/>
      <c r="G55" s="8">
        <f>E55*F55</f>
        <v>0</v>
      </c>
      <c r="M55" s="9">
        <v>1</v>
      </c>
    </row>
    <row r="56" spans="2:13" ht="15">
      <c r="B56" s="45" t="s">
        <v>36</v>
      </c>
      <c r="C56" s="46" t="str">
        <f>CONCATENATE(B53," ",C53)</f>
        <v>OS 1 Obklad stěn - sokl 250mm</v>
      </c>
      <c r="D56" s="47"/>
      <c r="E56" s="48"/>
      <c r="F56" s="10">
        <v>0</v>
      </c>
      <c r="G56" s="11">
        <f>SUM(G53:G55)</f>
        <v>0</v>
      </c>
      <c r="M56" s="9"/>
    </row>
    <row r="57" spans="2:7" ht="15">
      <c r="B57" s="51" t="s">
        <v>77</v>
      </c>
      <c r="C57" s="38" t="s">
        <v>74</v>
      </c>
      <c r="D57" s="52"/>
      <c r="E57" s="53"/>
      <c r="F57" s="13">
        <v>0</v>
      </c>
      <c r="G57" s="14"/>
    </row>
    <row r="58" spans="2:7" ht="72">
      <c r="B58" s="51"/>
      <c r="C58" s="50" t="s">
        <v>121</v>
      </c>
      <c r="D58" s="52"/>
      <c r="E58" s="53"/>
      <c r="F58" s="13"/>
      <c r="G58" s="14"/>
    </row>
    <row r="59" spans="2:7" ht="14.25">
      <c r="B59" s="54"/>
      <c r="C59" s="50" t="s">
        <v>101</v>
      </c>
      <c r="D59" s="43" t="s">
        <v>56</v>
      </c>
      <c r="E59" s="44">
        <v>45</v>
      </c>
      <c r="F59" s="7"/>
      <c r="G59" s="8">
        <f>E59*F59</f>
        <v>0</v>
      </c>
    </row>
    <row r="60" spans="2:7" ht="15">
      <c r="B60" s="45" t="s">
        <v>36</v>
      </c>
      <c r="C60" s="46" t="str">
        <f>CONCATENATE(B57," ",C57)</f>
        <v>OS 2 Obklad stěn MDF</v>
      </c>
      <c r="D60" s="47"/>
      <c r="E60" s="48"/>
      <c r="F60" s="10">
        <v>0</v>
      </c>
      <c r="G60" s="11">
        <f>SUM(G57:G59)</f>
        <v>0</v>
      </c>
    </row>
    <row r="61" spans="2:7" ht="15">
      <c r="B61" s="51" t="s">
        <v>76</v>
      </c>
      <c r="C61" s="38" t="s">
        <v>135</v>
      </c>
      <c r="D61" s="52"/>
      <c r="E61" s="53"/>
      <c r="F61" s="13">
        <v>0</v>
      </c>
      <c r="G61" s="14"/>
    </row>
    <row r="62" spans="2:7" ht="15">
      <c r="B62" s="51"/>
      <c r="C62" s="50" t="s">
        <v>138</v>
      </c>
      <c r="D62" s="52"/>
      <c r="E62" s="53"/>
      <c r="F62" s="13"/>
      <c r="G62" s="14"/>
    </row>
    <row r="63" spans="2:13" ht="14.25">
      <c r="B63" s="54"/>
      <c r="C63" s="50" t="s">
        <v>79</v>
      </c>
      <c r="D63" s="43" t="s">
        <v>71</v>
      </c>
      <c r="E63" s="44">
        <v>160</v>
      </c>
      <c r="F63" s="7"/>
      <c r="G63" s="8">
        <f>E63*F63</f>
        <v>0</v>
      </c>
      <c r="M63" s="9">
        <v>1</v>
      </c>
    </row>
    <row r="64" spans="2:7" ht="15">
      <c r="B64" s="45" t="s">
        <v>36</v>
      </c>
      <c r="C64" s="46" t="str">
        <f>CONCATENATE(B61," ",C61)</f>
        <v>OS 3 Obklad stěn - lištování</v>
      </c>
      <c r="D64" s="47"/>
      <c r="E64" s="48"/>
      <c r="F64" s="10">
        <v>0</v>
      </c>
      <c r="G64" s="11">
        <f>SUM(G61:G63)</f>
        <v>0</v>
      </c>
    </row>
    <row r="65" spans="2:7" ht="15">
      <c r="B65" s="51"/>
      <c r="C65" s="38" t="s">
        <v>93</v>
      </c>
      <c r="D65" s="52"/>
      <c r="E65" s="53"/>
      <c r="F65" s="13">
        <v>0</v>
      </c>
      <c r="G65" s="14"/>
    </row>
    <row r="66" spans="2:13" ht="14.25">
      <c r="B66" s="54"/>
      <c r="C66" s="50" t="s">
        <v>94</v>
      </c>
      <c r="D66" s="43" t="s">
        <v>38</v>
      </c>
      <c r="E66" s="44">
        <v>1</v>
      </c>
      <c r="F66" s="7"/>
      <c r="G66" s="8">
        <f>E66*F66</f>
        <v>0</v>
      </c>
      <c r="M66" s="9">
        <v>1</v>
      </c>
    </row>
    <row r="67" spans="2:13" ht="15">
      <c r="B67" s="45" t="s">
        <v>36</v>
      </c>
      <c r="C67" s="46" t="str">
        <f>CONCATENATE(B65," ",C65)</f>
        <v> demontáž konstrukce s plátnem</v>
      </c>
      <c r="D67" s="47"/>
      <c r="E67" s="48"/>
      <c r="F67" s="10">
        <v>0</v>
      </c>
      <c r="G67" s="11">
        <f>SUM(G65:G66)</f>
        <v>0</v>
      </c>
      <c r="M67" s="9"/>
    </row>
    <row r="68" spans="2:7" ht="15">
      <c r="B68" s="51" t="s">
        <v>111</v>
      </c>
      <c r="C68" s="38" t="s">
        <v>122</v>
      </c>
      <c r="D68" s="52"/>
      <c r="E68" s="53"/>
      <c r="F68" s="13">
        <v>0</v>
      </c>
      <c r="G68" s="14"/>
    </row>
    <row r="69" spans="2:7" ht="29.25">
      <c r="B69" s="51"/>
      <c r="C69" s="50" t="s">
        <v>112</v>
      </c>
      <c r="D69" s="52"/>
      <c r="E69" s="53"/>
      <c r="F69" s="13"/>
      <c r="G69" s="14"/>
    </row>
    <row r="70" spans="2:7" ht="14.25">
      <c r="B70" s="54"/>
      <c r="C70" s="50" t="s">
        <v>95</v>
      </c>
      <c r="D70" s="43" t="s">
        <v>56</v>
      </c>
      <c r="E70" s="44">
        <v>35.7</v>
      </c>
      <c r="F70" s="7"/>
      <c r="G70" s="8">
        <f>E70*F70</f>
        <v>0</v>
      </c>
    </row>
    <row r="71" spans="2:7" ht="15">
      <c r="B71" s="45" t="s">
        <v>36</v>
      </c>
      <c r="C71" s="46" t="str">
        <f>CONCATENATE(B68," ",C68)</f>
        <v>S 1 Stěna za předsednictvem pro promítací plátno</v>
      </c>
      <c r="D71" s="47"/>
      <c r="E71" s="48"/>
      <c r="F71" s="10">
        <v>0</v>
      </c>
      <c r="G71" s="11">
        <f>SUM(G68:G70)</f>
        <v>0</v>
      </c>
    </row>
    <row r="72" spans="2:7" ht="15">
      <c r="B72" s="217" t="s">
        <v>83</v>
      </c>
      <c r="C72" s="220"/>
      <c r="D72" s="220"/>
      <c r="E72" s="220"/>
      <c r="F72" s="220"/>
      <c r="G72" s="221"/>
    </row>
    <row r="73" spans="2:7" ht="15">
      <c r="B73" s="51"/>
      <c r="C73" s="38" t="s">
        <v>84</v>
      </c>
      <c r="D73" s="63"/>
      <c r="E73" s="63"/>
      <c r="F73" s="25"/>
      <c r="G73" s="26"/>
    </row>
    <row r="74" spans="2:7" ht="15">
      <c r="B74" s="51"/>
      <c r="C74" s="42" t="s">
        <v>149</v>
      </c>
      <c r="D74" s="43" t="s">
        <v>38</v>
      </c>
      <c r="E74" s="44">
        <v>1</v>
      </c>
      <c r="F74" s="7"/>
      <c r="G74" s="8">
        <f>E74*F74</f>
        <v>0</v>
      </c>
    </row>
    <row r="75" spans="2:7" ht="15">
      <c r="B75" s="45" t="s">
        <v>36</v>
      </c>
      <c r="C75" s="46" t="str">
        <f>CONCATENATE(B73," ",C73)</f>
        <v> Demontáž - stávající dveře do skladu</v>
      </c>
      <c r="D75" s="47"/>
      <c r="E75" s="48"/>
      <c r="F75" s="10">
        <v>0</v>
      </c>
      <c r="G75" s="11">
        <f>SUM(G74:G74)</f>
        <v>0</v>
      </c>
    </row>
    <row r="76" spans="2:7" ht="15">
      <c r="B76" s="51" t="s">
        <v>85</v>
      </c>
      <c r="C76" s="38" t="s">
        <v>86</v>
      </c>
      <c r="D76" s="52"/>
      <c r="E76" s="53"/>
      <c r="F76" s="13">
        <v>0</v>
      </c>
      <c r="G76" s="14"/>
    </row>
    <row r="77" spans="2:7" ht="100.5">
      <c r="B77" s="51"/>
      <c r="C77" s="50" t="s">
        <v>137</v>
      </c>
      <c r="D77" s="52"/>
      <c r="E77" s="53"/>
      <c r="F77" s="13"/>
      <c r="G77" s="14"/>
    </row>
    <row r="78" spans="2:7" ht="14.25">
      <c r="B78" s="54"/>
      <c r="C78" s="50" t="s">
        <v>89</v>
      </c>
      <c r="D78" s="43" t="s">
        <v>38</v>
      </c>
      <c r="E78" s="44">
        <v>1</v>
      </c>
      <c r="F78" s="7"/>
      <c r="G78" s="8">
        <f>E78*F78</f>
        <v>0</v>
      </c>
    </row>
    <row r="79" spans="2:7" ht="15">
      <c r="B79" s="45" t="s">
        <v>36</v>
      </c>
      <c r="C79" s="46" t="str">
        <f>CONCATENATE(B76," ",C76)</f>
        <v>D 1  Dveře ocelové</v>
      </c>
      <c r="D79" s="47"/>
      <c r="E79" s="48"/>
      <c r="F79" s="10">
        <v>0</v>
      </c>
      <c r="G79" s="11">
        <f>SUM(G78)</f>
        <v>0</v>
      </c>
    </row>
    <row r="80" spans="2:7" ht="15">
      <c r="B80" s="51"/>
      <c r="C80" s="38" t="s">
        <v>88</v>
      </c>
      <c r="D80" s="64"/>
      <c r="E80" s="65"/>
      <c r="F80" s="27">
        <v>0</v>
      </c>
      <c r="G80" s="28"/>
    </row>
    <row r="81" spans="2:7" ht="15">
      <c r="B81" s="51"/>
      <c r="C81" s="42" t="s">
        <v>87</v>
      </c>
      <c r="D81" s="52"/>
      <c r="E81" s="53"/>
      <c r="F81" s="13"/>
      <c r="G81" s="14"/>
    </row>
    <row r="82" spans="2:7" ht="15">
      <c r="B82" s="45" t="s">
        <v>36</v>
      </c>
      <c r="C82" s="46" t="str">
        <f>CONCATENATE(B80," ",C80)</f>
        <v> Demontáž - řečnický pult stávající</v>
      </c>
      <c r="D82" s="66" t="s">
        <v>38</v>
      </c>
      <c r="E82" s="48">
        <v>1</v>
      </c>
      <c r="F82" s="10"/>
      <c r="G82" s="29">
        <f>E82*F82</f>
        <v>0</v>
      </c>
    </row>
    <row r="83" spans="2:7" ht="15">
      <c r="B83" s="51" t="s">
        <v>90</v>
      </c>
      <c r="C83" s="38" t="s">
        <v>123</v>
      </c>
      <c r="D83" s="52"/>
      <c r="E83" s="53"/>
      <c r="F83" s="13">
        <v>0</v>
      </c>
      <c r="G83" s="14"/>
    </row>
    <row r="84" spans="2:7" ht="15">
      <c r="B84" s="51"/>
      <c r="C84" s="58" t="s">
        <v>91</v>
      </c>
      <c r="D84" s="52"/>
      <c r="E84" s="53"/>
      <c r="F84" s="13"/>
      <c r="G84" s="14"/>
    </row>
    <row r="85" spans="2:7" ht="100.5">
      <c r="B85" s="51"/>
      <c r="C85" s="50" t="s">
        <v>139</v>
      </c>
      <c r="D85" s="52"/>
      <c r="E85" s="53"/>
      <c r="F85" s="13"/>
      <c r="G85" s="14"/>
    </row>
    <row r="86" spans="2:7" ht="14.25">
      <c r="B86" s="54"/>
      <c r="C86" s="50" t="s">
        <v>92</v>
      </c>
      <c r="D86" s="43" t="s">
        <v>38</v>
      </c>
      <c r="E86" s="44">
        <v>1</v>
      </c>
      <c r="F86" s="7"/>
      <c r="G86" s="8">
        <f>E86*F86</f>
        <v>0</v>
      </c>
    </row>
    <row r="87" spans="2:7" ht="15">
      <c r="B87" s="45" t="s">
        <v>36</v>
      </c>
      <c r="C87" s="46" t="str">
        <f>CONCATENATE(B83," ",C83)</f>
        <v>ŘP Řečnický - předsednický pult</v>
      </c>
      <c r="D87" s="47"/>
      <c r="E87" s="48"/>
      <c r="F87" s="10">
        <v>0</v>
      </c>
      <c r="G87" s="11">
        <f>SUM(G86)</f>
        <v>0</v>
      </c>
    </row>
    <row r="88" spans="2:7" ht="15">
      <c r="B88" s="51" t="s">
        <v>103</v>
      </c>
      <c r="C88" s="38" t="s">
        <v>104</v>
      </c>
      <c r="D88" s="52"/>
      <c r="E88" s="53"/>
      <c r="F88" s="13">
        <v>0</v>
      </c>
      <c r="G88" s="14"/>
    </row>
    <row r="89" spans="2:7" ht="15">
      <c r="B89" s="51"/>
      <c r="C89" s="58" t="s">
        <v>105</v>
      </c>
      <c r="D89" s="52"/>
      <c r="E89" s="53"/>
      <c r="F89" s="13"/>
      <c r="G89" s="14"/>
    </row>
    <row r="90" spans="2:7" ht="14.25">
      <c r="B90" s="54"/>
      <c r="C90" s="50" t="s">
        <v>106</v>
      </c>
      <c r="D90" s="43" t="s">
        <v>71</v>
      </c>
      <c r="E90" s="44">
        <v>75</v>
      </c>
      <c r="F90" s="7"/>
      <c r="G90" s="8">
        <f>E90*F90</f>
        <v>0</v>
      </c>
    </row>
    <row r="91" spans="2:7" ht="15">
      <c r="B91" s="45" t="s">
        <v>36</v>
      </c>
      <c r="C91" s="46" t="str">
        <f>CONCATENATE(B88," ",C88)</f>
        <v>KB Příprava pro kabeláž</v>
      </c>
      <c r="D91" s="47"/>
      <c r="E91" s="48"/>
      <c r="F91" s="10">
        <v>0</v>
      </c>
      <c r="G91" s="11">
        <f>SUM(G90)</f>
        <v>0</v>
      </c>
    </row>
    <row r="92" spans="2:7" ht="15">
      <c r="B92" s="51" t="s">
        <v>124</v>
      </c>
      <c r="C92" s="38" t="s">
        <v>125</v>
      </c>
      <c r="D92" s="52"/>
      <c r="E92" s="53"/>
      <c r="F92" s="13">
        <v>0</v>
      </c>
      <c r="G92" s="14"/>
    </row>
    <row r="93" spans="2:7" ht="29.25">
      <c r="B93" s="51"/>
      <c r="C93" s="57" t="s">
        <v>127</v>
      </c>
      <c r="D93" s="52"/>
      <c r="E93" s="53"/>
      <c r="F93" s="13"/>
      <c r="G93" s="14"/>
    </row>
    <row r="94" spans="2:7" ht="14.25">
      <c r="B94" s="54"/>
      <c r="C94" s="50" t="s">
        <v>126</v>
      </c>
      <c r="D94" s="43" t="s">
        <v>56</v>
      </c>
      <c r="E94" s="44">
        <v>150</v>
      </c>
      <c r="F94" s="7"/>
      <c r="G94" s="8">
        <f>E94*F94</f>
        <v>0</v>
      </c>
    </row>
    <row r="95" spans="2:7" ht="15">
      <c r="B95" s="45" t="s">
        <v>36</v>
      </c>
      <c r="C95" s="46" t="str">
        <f>CONCATENATE(B92," ",C92)</f>
        <v>M Výmalba</v>
      </c>
      <c r="D95" s="47"/>
      <c r="E95" s="48"/>
      <c r="F95" s="10">
        <v>0</v>
      </c>
      <c r="G95" s="11">
        <f>SUM(G94)</f>
        <v>0</v>
      </c>
    </row>
    <row r="96" spans="2:7" ht="15">
      <c r="B96" s="51" t="s">
        <v>128</v>
      </c>
      <c r="C96" s="38" t="s">
        <v>129</v>
      </c>
      <c r="D96" s="52"/>
      <c r="E96" s="53"/>
      <c r="F96" s="13">
        <v>0</v>
      </c>
      <c r="G96" s="14"/>
    </row>
    <row r="97" spans="2:7" ht="43.5">
      <c r="B97" s="51"/>
      <c r="C97" s="57" t="s">
        <v>130</v>
      </c>
      <c r="D97" s="52"/>
      <c r="E97" s="53"/>
      <c r="F97" s="13"/>
      <c r="G97" s="14"/>
    </row>
    <row r="98" spans="2:7" ht="14.25">
      <c r="B98" s="54"/>
      <c r="C98" s="50" t="s">
        <v>126</v>
      </c>
      <c r="D98" s="43" t="s">
        <v>56</v>
      </c>
      <c r="E98" s="44">
        <v>204</v>
      </c>
      <c r="F98" s="7"/>
      <c r="G98" s="8">
        <f>E98*F98</f>
        <v>0</v>
      </c>
    </row>
    <row r="99" spans="2:7" ht="15">
      <c r="B99" s="45" t="s">
        <v>36</v>
      </c>
      <c r="C99" s="46" t="str">
        <f>CONCATENATE(B96," ",C96)</f>
        <v>Ú Úklid</v>
      </c>
      <c r="D99" s="47"/>
      <c r="E99" s="48"/>
      <c r="F99" s="10">
        <v>0</v>
      </c>
      <c r="G99" s="11">
        <f>SUM(G98)</f>
        <v>0</v>
      </c>
    </row>
    <row r="100" spans="2:7" ht="15">
      <c r="B100" s="51" t="s">
        <v>144</v>
      </c>
      <c r="C100" s="38" t="s">
        <v>142</v>
      </c>
      <c r="D100" s="52"/>
      <c r="E100" s="53"/>
      <c r="F100" s="13">
        <v>0</v>
      </c>
      <c r="G100" s="14"/>
    </row>
    <row r="101" spans="2:7" ht="15">
      <c r="B101" s="51"/>
      <c r="C101" s="57" t="s">
        <v>146</v>
      </c>
      <c r="D101" s="52"/>
      <c r="E101" s="53"/>
      <c r="F101" s="13"/>
      <c r="G101" s="14"/>
    </row>
    <row r="102" spans="2:7" ht="14.25">
      <c r="B102" s="54"/>
      <c r="C102" s="50" t="s">
        <v>147</v>
      </c>
      <c r="D102" s="43" t="s">
        <v>143</v>
      </c>
      <c r="E102" s="44">
        <v>3</v>
      </c>
      <c r="F102" s="7"/>
      <c r="G102" s="8">
        <f>E102*F102</f>
        <v>0</v>
      </c>
    </row>
    <row r="103" spans="2:7" ht="15.75" thickBot="1">
      <c r="B103" s="45" t="s">
        <v>36</v>
      </c>
      <c r="C103" s="46" t="str">
        <f>CONCATENATE(B100," ",C100)</f>
        <v>D Dokumentace skutečného provedení</v>
      </c>
      <c r="D103" s="47"/>
      <c r="E103" s="48"/>
      <c r="F103" s="10">
        <v>0</v>
      </c>
      <c r="G103" s="30">
        <f>SUM(G102)</f>
        <v>0</v>
      </c>
    </row>
    <row r="114" ht="12.75">
      <c r="D114" s="4"/>
    </row>
    <row r="115" ht="12.75">
      <c r="E115" s="32"/>
    </row>
  </sheetData>
  <sheetProtection password="C0ED" sheet="1" objects="1" scenarios="1"/>
  <mergeCells count="5">
    <mergeCell ref="B1:G1"/>
    <mergeCell ref="B7:G7"/>
    <mergeCell ref="B20:G20"/>
    <mergeCell ref="B49:G49"/>
    <mergeCell ref="B72:G72"/>
  </mergeCells>
  <printOptions/>
  <pageMargins left="0.3937007874015748" right="0.1968503937007874" top="0.1968503937007874" bottom="0.1968503937007874" header="0" footer="0.1968503937007874"/>
  <pageSetup fitToHeight="0" fitToWidth="1" horizontalDpi="600" verticalDpi="600" orientation="portrait" paperSize="9" scale="76" r:id="rId1"/>
  <headerFooter alignWithMargins="0">
    <oddFooter>&amp;CStránka &amp;P z &amp;N</oddFooter>
  </headerFooter>
  <rowBreaks count="2" manualBreakCount="2">
    <brk id="48" max="6" man="1"/>
    <brk id="91" max="6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Uživatel systému Windows</cp:lastModifiedBy>
  <cp:lastPrinted>2018-03-14T08:58:13Z</cp:lastPrinted>
  <dcterms:created xsi:type="dcterms:W3CDTF">2006-10-04T18:50:25Z</dcterms:created>
  <dcterms:modified xsi:type="dcterms:W3CDTF">2018-04-05T08:53:07Z</dcterms:modified>
  <cp:category/>
  <cp:version/>
  <cp:contentType/>
  <cp:contentStatus/>
</cp:coreProperties>
</file>