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25" windowWidth="28455" windowHeight="12210" activeTab="0"/>
  </bookViews>
  <sheets>
    <sheet name="Rekapitulace stavby" sheetId="1" r:id="rId1"/>
    <sheet name="2018-001-1-1.1 - D.1.1-Ar..." sheetId="2" r:id="rId2"/>
    <sheet name="2018-001-1-1.4.1 - D.1.4...." sheetId="3" r:id="rId3"/>
    <sheet name="2018-001-1-1.4.2 - D.1.4...." sheetId="4" r:id="rId4"/>
    <sheet name="2018-001-1-1.4.3 - D.1.4...." sheetId="5" r:id="rId5"/>
    <sheet name="2018-001-1-1.4.4 - D.1.4...." sheetId="6" r:id="rId6"/>
    <sheet name="2018-001-1-VON - Vedlejší..." sheetId="7" r:id="rId7"/>
    <sheet name="Pokyny pro vyplnění" sheetId="8" r:id="rId8"/>
  </sheets>
  <definedNames>
    <definedName name="_xlnm._FilterDatabase" localSheetId="1" hidden="1">'2018-001-1-1.1 - D.1.1-Ar...'!$C$97:$K$579</definedName>
    <definedName name="_xlnm._FilterDatabase" localSheetId="2" hidden="1">'2018-001-1-1.4.1 - D.1.4....'!$C$91:$K$123</definedName>
    <definedName name="_xlnm._FilterDatabase" localSheetId="3" hidden="1">'2018-001-1-1.4.2 - D.1.4....'!$C$97:$K$158</definedName>
    <definedName name="_xlnm._FilterDatabase" localSheetId="4" hidden="1">'2018-001-1-1.4.3 - D.1.4....'!$C$96:$K$165</definedName>
    <definedName name="_xlnm._FilterDatabase" localSheetId="5" hidden="1">'2018-001-1-1.4.4 - D.1.4....'!$C$93:$K$124</definedName>
    <definedName name="_xlnm._FilterDatabase" localSheetId="6" hidden="1">'2018-001-1-VON - Vedlejší...'!$C$88:$K$128</definedName>
    <definedName name="_xlnm.Print_Area" localSheetId="1">'2018-001-1-1.1 - D.1.1-Ar...'!$C$4:$J$38,'2018-001-1-1.1 - D.1.1-Ar...'!$C$44:$J$77,'2018-001-1-1.1 - D.1.1-Ar...'!$C$83:$K$579</definedName>
    <definedName name="_xlnm.Print_Area" localSheetId="2">'2018-001-1-1.4.1 - D.1.4....'!$C$4:$J$40,'2018-001-1-1.4.1 - D.1.4....'!$C$46:$J$69,'2018-001-1-1.4.1 - D.1.4....'!$C$75:$K$123</definedName>
    <definedName name="_xlnm.Print_Area" localSheetId="3">'2018-001-1-1.4.2 - D.1.4....'!$C$4:$J$40,'2018-001-1-1.4.2 - D.1.4....'!$C$46:$J$75,'2018-001-1-1.4.2 - D.1.4....'!$C$81:$K$158</definedName>
    <definedName name="_xlnm.Print_Area" localSheetId="4">'2018-001-1-1.4.3 - D.1.4....'!$C$4:$J$40,'2018-001-1-1.4.3 - D.1.4....'!$C$46:$J$74,'2018-001-1-1.4.3 - D.1.4....'!$C$80:$K$165</definedName>
    <definedName name="_xlnm.Print_Area" localSheetId="5">'2018-001-1-1.4.4 - D.1.4....'!$C$4:$J$40,'2018-001-1-1.4.4 - D.1.4....'!$C$46:$J$71,'2018-001-1-1.4.4 - D.1.4....'!$C$77:$K$124</definedName>
    <definedName name="_xlnm.Print_Area" localSheetId="6">'2018-001-1-VON - Vedlejší...'!$C$4:$J$38,'2018-001-1-VON - Vedlejší...'!$C$44:$J$68,'2018-001-1-VON - Vedlejší...'!$C$74:$K$128</definedName>
    <definedName name="_xlnm.Print_Area" localSheetId="7">'Pokyny pro vyplnění'!$B$2:$K$69,'Pokyny pro vyplnění'!$B$72:$K$116,'Pokyny pro vyplnění'!$B$119:$K$188,'Pokyny pro vyplnění'!$B$196:$K$216</definedName>
    <definedName name="_xlnm.Print_Area" localSheetId="0">'Rekapitulace stavby'!$D$4:$AO$33,'Rekapitulace stavby'!$C$39:$AQ$60</definedName>
    <definedName name="_xlnm.Print_Titles" localSheetId="0">'Rekapitulace stavby'!$49:$49</definedName>
    <definedName name="_xlnm.Print_Titles" localSheetId="1">'2018-001-1-1.1 - D.1.1-Ar...'!$97:$97</definedName>
    <definedName name="_xlnm.Print_Titles" localSheetId="2">'2018-001-1-1.4.1 - D.1.4....'!$91:$91</definedName>
    <definedName name="_xlnm.Print_Titles" localSheetId="3">'2018-001-1-1.4.2 - D.1.4....'!$97:$97</definedName>
    <definedName name="_xlnm.Print_Titles" localSheetId="4">'2018-001-1-1.4.3 - D.1.4....'!$96:$96</definedName>
    <definedName name="_xlnm.Print_Titles" localSheetId="5">'2018-001-1-1.4.4 - D.1.4....'!$93:$93</definedName>
    <definedName name="_xlnm.Print_Titles" localSheetId="6">'2018-001-1-VON - Vedlejší...'!$88:$88</definedName>
  </definedNames>
  <calcPr calcId="125725"/>
</workbook>
</file>

<file path=xl/sharedStrings.xml><?xml version="1.0" encoding="utf-8"?>
<sst xmlns="http://schemas.openxmlformats.org/spreadsheetml/2006/main" count="8977" uniqueCount="1472">
  <si>
    <t>Export VZ</t>
  </si>
  <si>
    <t>List obsahuje:</t>
  </si>
  <si>
    <t>1) Rekapitulace stavby</t>
  </si>
  <si>
    <t>2) Rekapitulace objektů stavby a soupisů prací</t>
  </si>
  <si>
    <t>3.0</t>
  </si>
  <si>
    <t>ZAMOK</t>
  </si>
  <si>
    <t>False</t>
  </si>
  <si>
    <t>{9a7b67b3-6876-4f8b-91a1-ed0fa7aa904c}</t>
  </si>
  <si>
    <t>0,01</t>
  </si>
  <si>
    <t>21</t>
  </si>
  <si>
    <t>15</t>
  </si>
  <si>
    <t>REKAPITULACE STAVBY</t>
  </si>
  <si>
    <t>v ---  níže se nacházejí doplnkové a pomocné údaje k sestavám  --- v</t>
  </si>
  <si>
    <t>Návod na vyplnění</t>
  </si>
  <si>
    <t>0,001</t>
  </si>
  <si>
    <t>Kód:</t>
  </si>
  <si>
    <t>2018/001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</si>
  <si>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</si>
  <si>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</si>
  <si>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1.1.1.2.15-Rekonstrukce výukových laboratoří pro ZF MENDELU</t>
  </si>
  <si>
    <t>KSO:</t>
  </si>
  <si>
    <t>801 48</t>
  </si>
  <si>
    <t>CC-CZ:</t>
  </si>
  <si>
    <t/>
  </si>
  <si>
    <t>Místo:</t>
  </si>
  <si>
    <t xml:space="preserve"> </t>
  </si>
  <si>
    <t>Datum:</t>
  </si>
  <si>
    <t>8. 1. 2018</t>
  </si>
  <si>
    <t>Zadavatel:</t>
  </si>
  <si>
    <t>IČ:</t>
  </si>
  <si>
    <t>MENDELU</t>
  </si>
  <si>
    <t>DIČ:</t>
  </si>
  <si>
    <t>Uchazeč:</t>
  </si>
  <si>
    <t>Vyplň údaj</t>
  </si>
  <si>
    <t>Projektant:</t>
  </si>
  <si>
    <t>HEXAPLAN INTERNATIONAL spol. 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</si>
  <si>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</si>
  <si>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</si>
  <si>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</si>
  <si>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</si>
  <si>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</si>
  <si>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</si>
  <si>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</si>
  <si>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</si>
  <si>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</si>
  <si>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</si>
  <si>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</si>
  <si>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</si>
  <si>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</si>
  <si>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</si>
  <si>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</si>
  <si>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</si>
  <si>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</si>
  <si>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</si>
  <si>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</si>
  <si>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</si>
  <si>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</si>
  <si>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</si>
  <si>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</si>
  <si>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</si>
  <si>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</si>
  <si>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</si>
  <si>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</si>
  <si>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</si>
  <si>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</si>
  <si>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</si>
  <si>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</si>
  <si>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</si>
  <si>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</si>
  <si>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</si>
  <si>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</si>
  <si>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</si>
  <si>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</si>
  <si>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</si>
  <si>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</si>
  <si>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</si>
  <si>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</si>
  <si>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2018/001-1</t>
  </si>
  <si>
    <t>1.1.1.2.15-Rekonstrukce výukových laboratoří pro ZF MENDELU-Lednice</t>
  </si>
  <si>
    <t>STA</t>
  </si>
  <si>
    <t>1</t>
  </si>
  <si>
    <t>{77c3b3dc-b91c-43e2-86e6-179b6ec09a07}</t>
  </si>
  <si>
    <t>2</t>
  </si>
  <si>
    <t>/</t>
  </si>
  <si>
    <t>2018/001-1-1.1</t>
  </si>
  <si>
    <t>D.1.1-Architektonické a stavebně-technické řešení</t>
  </si>
  <si>
    <t>Soupis</t>
  </si>
  <si>
    <t>{98e01d7c-08f3-4a86-85f1-d50db5ad2951}</t>
  </si>
  <si>
    <t>2018/001-1-1.4</t>
  </si>
  <si>
    <t>D.1.4-Technika prostředí staveb</t>
  </si>
  <si>
    <t>{23f15722-2e65-497e-9331-6e67b21089eb}</t>
  </si>
  <si>
    <t>2018/001-1-1.4.1</t>
  </si>
  <si>
    <t>D.1.4.1-Zařízení zdravotně technických instalací</t>
  </si>
  <si>
    <t>3</t>
  </si>
  <si>
    <t>{b1cece86-4d13-4eb6-9a20-b6c9447b499a}</t>
  </si>
  <si>
    <t>2018/001-1-1.4.2</t>
  </si>
  <si>
    <t>D.1.4.2-Zařízení vzduchotechniky a klimatizace</t>
  </si>
  <si>
    <t>{a9b3935d-e2a2-433f-a2dc-4a2d1d920fa9}</t>
  </si>
  <si>
    <t>2018/001-1-1.4.3</t>
  </si>
  <si>
    <t>D.1.4.3-Zařízení silnoproudé elektrotechniky</t>
  </si>
  <si>
    <t>{32de44ce-6509-44dc-b03a-2a0752065ecc}</t>
  </si>
  <si>
    <t>2018/001-1-1.4.4</t>
  </si>
  <si>
    <t>D.1.4.4-Zařízení slaboproudé elektrotechniky</t>
  </si>
  <si>
    <t>{02deacc3-1f9d-4dec-b648-72efef14d408}</t>
  </si>
  <si>
    <t>2018/001-1-VON</t>
  </si>
  <si>
    <t>Vedlejší a ostatní náklady</t>
  </si>
  <si>
    <t>{8f96fbb0-e037-490d-b8db-4c0c171bd301}</t>
  </si>
  <si>
    <t>1) Krycí list soupisu</t>
  </si>
  <si>
    <t>2) Rekapitulace</t>
  </si>
  <si>
    <t>3) Soupis prací</t>
  </si>
  <si>
    <t>Zpět na list:</t>
  </si>
  <si>
    <t>Rekapitulace stavby</t>
  </si>
  <si>
    <t>KO</t>
  </si>
  <si>
    <t>keramický obklad</t>
  </si>
  <si>
    <t>m2</t>
  </si>
  <si>
    <t>8,1</t>
  </si>
  <si>
    <t>D1</t>
  </si>
  <si>
    <t>ker.dlažba protiskluzná</t>
  </si>
  <si>
    <t>2,688</t>
  </si>
  <si>
    <t>KRYCÍ LIST SOUPISU</t>
  </si>
  <si>
    <t>KL</t>
  </si>
  <si>
    <t>kobercová lišta</t>
  </si>
  <si>
    <t>m</t>
  </si>
  <si>
    <t>157,813</t>
  </si>
  <si>
    <t>P1</t>
  </si>
  <si>
    <t>PVC podlahy</t>
  </si>
  <si>
    <t>275,702</t>
  </si>
  <si>
    <t>Objekt:</t>
  </si>
  <si>
    <t>2018/001-1 - 1.1.1.2.15-Rekonstrukce výukových laboratoří pro ZF MENDELU-Lednice</t>
  </si>
  <si>
    <t>Soupis:</t>
  </si>
  <si>
    <t>2018/001-1-1.1 - D.1.1-Architektonické a stavebně-technické řešení</t>
  </si>
  <si>
    <t>Nedílnou součástí výkazu výměr je projektová dokumentace zpracovaná firmou Hexaplan International spol.s r.o. v lednu 2018.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</si>
  <si>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</si>
  <si>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</si>
  <si>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</si>
  <si>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</si>
  <si>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</si>
  <si>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</si>
  <si>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</si>
  <si>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</si>
  <si>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</si>
  <si>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</si>
  <si>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</si>
  <si>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</si>
  <si>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</si>
  <si>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</si>
  <si>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</si>
  <si>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</si>
  <si>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</si>
  <si>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</si>
  <si>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</si>
  <si>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</si>
  <si>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</si>
  <si>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</si>
  <si>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</si>
  <si>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</si>
  <si>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</si>
  <si>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</si>
  <si>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</si>
  <si>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</si>
  <si>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</si>
  <si>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</si>
  <si>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</si>
  <si>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</si>
  <si>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</si>
  <si>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</si>
  <si>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</si>
  <si>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</si>
  <si>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</si>
  <si>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</si>
  <si>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Svislé a kompletní konstrukce</t>
  </si>
  <si>
    <t>K</t>
  </si>
  <si>
    <t>342241111</t>
  </si>
  <si>
    <t>Příčky nebo přizdívky jednoduché z cihel nebo příčkovek pálených na maltu MVC nebo MC lícových, včetně spárování dl. 290 mm (český formát 290x140x65 mm) plných, tl. 65 mm</t>
  </si>
  <si>
    <t>CS ÚRS 2018 01</t>
  </si>
  <si>
    <t>4</t>
  </si>
  <si>
    <t>1551952200</t>
  </si>
  <si>
    <t>PSC</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</si>
  <si>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</si>
  <si>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VV</t>
  </si>
  <si>
    <t>"zazdívky 1.np"3,55*(1+0,9*2)</t>
  </si>
  <si>
    <t>" 3.np"</t>
  </si>
  <si>
    <t>"sokl sprcha"0,25*2,15</t>
  </si>
  <si>
    <t>"příčka"3,4*0,95</t>
  </si>
  <si>
    <t>Mezisoučet</t>
  </si>
  <si>
    <t>13,708*0,05</t>
  </si>
  <si>
    <t>Součet</t>
  </si>
  <si>
    <t>342291121</t>
  </si>
  <si>
    <t>Ukotvení příček plochými kotvami, do konstrukce cihelné</t>
  </si>
  <si>
    <t>-1293057755</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</si>
  <si>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</si>
  <si>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"zazdívky 1.np"3,55*6</t>
  </si>
  <si>
    <t>"sokl sprcha"0,25*2</t>
  </si>
  <si>
    <t>"příčka"3,4</t>
  </si>
  <si>
    <t>25,2*0,05</t>
  </si>
  <si>
    <t>6</t>
  </si>
  <si>
    <t>Úpravy povrchů, podlahy a osazování výplní</t>
  </si>
  <si>
    <t>611131121</t>
  </si>
  <si>
    <t>Podkladní a spojovací vrstva vnitřních omítaných ploch penetrace akrylát-silikonová nanášená ručně stropů</t>
  </si>
  <si>
    <t>-231860784</t>
  </si>
  <si>
    <t>"dtto oprava.stropů 10%"209,087*0,1</t>
  </si>
  <si>
    <t>611325421</t>
  </si>
  <si>
    <t>Oprava vápenocementové omítky vnitřních ploch štukové dvouvrstvé, tloušťky do 20 mm a tloušťky štuku do 3 mm stropů, v rozsahu opravované plochy do 10%</t>
  </si>
  <si>
    <t>-2131140939</t>
  </si>
  <si>
    <t xml:space="preserve">Poznámka k souboru cen:
1. Pro ocenění opravy omítek plochy do 1 m2 se použijí ceny souboru cen 61. 32-52.. Vápenocementová omítka jednotlivých malých ploch. </t>
  </si>
  <si>
    <t>"dtto otluč.stropů 10%"209,087</t>
  </si>
  <si>
    <t>5</t>
  </si>
  <si>
    <t>612131101</t>
  </si>
  <si>
    <t>Podkladní a spojovací vrstva vnitřních omítaných ploch cementový postřik nanášený ručně celoplošně stěn</t>
  </si>
  <si>
    <t>1883493933</t>
  </si>
  <si>
    <t>"doplnění po odsekání ker.obkladu"21,2</t>
  </si>
  <si>
    <t>"nové příčky"</t>
  </si>
  <si>
    <t>"zazdívky 1.np"3,55*(1*2+0,9*2)</t>
  </si>
  <si>
    <t>"sokl sprcha"0,25*2,15*2</t>
  </si>
  <si>
    <t>"příčka"3,4*0,95*2</t>
  </si>
  <si>
    <t>42,225*0,05</t>
  </si>
  <si>
    <t>612131121</t>
  </si>
  <si>
    <t>Podkladní a spojovací vrstva vnitřních omítaných ploch penetrace akrylát-silikonová nanášená ručně stěn</t>
  </si>
  <si>
    <t>582139816</t>
  </si>
  <si>
    <t>"dtto oprava stěn 10%"496,034*0,1</t>
  </si>
  <si>
    <t>7</t>
  </si>
  <si>
    <t>612135101</t>
  </si>
  <si>
    <t>Hrubá výplň rýh maltou jakékoli šířky rýhy ve stěnách</t>
  </si>
  <si>
    <t>-1442915241</t>
  </si>
  <si>
    <t xml:space="preserve">Poznámka k souboru cen:
1. V cenách nejsou započteny náklady na omítku rýh, tyto se ocení příšlušnými cenami tohoto katalogu. </t>
  </si>
  <si>
    <t>"1.np-po vybour.příčce"3,52*0,15*2</t>
  </si>
  <si>
    <t>"pro ZTI"0,15*25+0,1*15</t>
  </si>
  <si>
    <t>8</t>
  </si>
  <si>
    <t>612142001</t>
  </si>
  <si>
    <t>Potažení vnitřních ploch pletivem v ploše nebo pruzích, na plném podkladu sklovláknitým vtlačením do tmelu stěn</t>
  </si>
  <si>
    <t>-1285238493</t>
  </si>
  <si>
    <t xml:space="preserve">Poznámka k souboru cen:
1. V cenách -2001 jsou započteny i náklady na tmel. </t>
  </si>
  <si>
    <t>"pro ZTI"0,6*(25+15)</t>
  </si>
  <si>
    <t>9</t>
  </si>
  <si>
    <t>612321111</t>
  </si>
  <si>
    <t>Omítka vápenocementová vnitřních ploch nanášená ručně jednovrstvá, tloušťky do 10 mm hrubá zatřená svislých konstrukcí stěn</t>
  </si>
  <si>
    <t>-1896795150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</si>
  <si>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</si>
  <si>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 na nové příčce"</t>
  </si>
  <si>
    <t>"příčka"2,0*0,95</t>
  </si>
  <si>
    <t>10</t>
  </si>
  <si>
    <t>612321141</t>
  </si>
  <si>
    <t>Omítka vápenocementová vnitřních ploch nanášená ručně dvouvrstvá, tloušťky jádrové omítky do 10 mm a tloušťky štuku do 3 mm štuková svislých konstrukcí stěn</t>
  </si>
  <si>
    <t>1917503741</t>
  </si>
  <si>
    <t>"příčka"3,4*(0,95+0,1)+(3,4-2,0)*0,95</t>
  </si>
  <si>
    <t>39,59*0,05</t>
  </si>
  <si>
    <t>11</t>
  </si>
  <si>
    <t>612325121</t>
  </si>
  <si>
    <t>Vápenocementová omítka rýh štuková ve stěnách, šířky rýhy do 150 mm</t>
  </si>
  <si>
    <t>-1223250011</t>
  </si>
  <si>
    <t>12</t>
  </si>
  <si>
    <t>612325421</t>
  </si>
  <si>
    <t>Oprava vápenocementové omítky vnitřních ploch štukové dvouvrstvé, tloušťky do 20 mm a tloušťky štuku do 3 mm stěn, v rozsahu opravované plochy do 10%</t>
  </si>
  <si>
    <t>-1477963272</t>
  </si>
  <si>
    <t>"dtto otluč.stěn 10%"496,034</t>
  </si>
  <si>
    <t>13</t>
  </si>
  <si>
    <t>619991001</t>
  </si>
  <si>
    <t>Zakrytí vnitřních ploch před znečištěním včetně pozdějšího odkrytí podlah fólií přilepenou lepící páskou</t>
  </si>
  <si>
    <t>1969878801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</si>
  <si>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</si>
  <si>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"prostory dotčené rek-cí"</t>
  </si>
  <si>
    <t>"1.np:124,124a"60,13+5,64</t>
  </si>
  <si>
    <t>"přístupové prostory"</t>
  </si>
  <si>
    <t>"1.np-chodby"93,71+50</t>
  </si>
  <si>
    <t>"2.np-schodiště"40</t>
  </si>
  <si>
    <t>"3.np-chodby+schodiště"89,6+59,2+21</t>
  </si>
  <si>
    <t>"ostatní potřebné plochy"50*2</t>
  </si>
  <si>
    <t>14</t>
  </si>
  <si>
    <t>619991011</t>
  </si>
  <si>
    <t>Zakrytí vnitřních ploch před znečištěním včetně pozdějšího odkrytí konstrukcí a prvků obalením fólií a přelepením páskou</t>
  </si>
  <si>
    <t>984548510</t>
  </si>
  <si>
    <t>"1.np"2,34*2,05+0,88*2,05+2,35*2,05*6</t>
  </si>
  <si>
    <t>"2.np"2,33*2,05*3+2,35*2,05*5</t>
  </si>
  <si>
    <t>"radiátory"25*2</t>
  </si>
  <si>
    <t>631312141</t>
  </si>
  <si>
    <t>Doplnění dosavadních mazanin prostým betonem s dodáním hmot, bez potěru, plochy jednotlivě rýh v dosavadních mazaninách</t>
  </si>
  <si>
    <t>m3</t>
  </si>
  <si>
    <t>716602355</t>
  </si>
  <si>
    <t>"kanálky v podlaze"</t>
  </si>
  <si>
    <t>"3.np"0,08*(0,55*5,41+0,55*9,36+0,35*3,26*2+0,55*7,91)</t>
  </si>
  <si>
    <t>"po vybourané příčce"</t>
  </si>
  <si>
    <t>0,08*0,15*6,76</t>
  </si>
  <si>
    <t>"pro ZTI"0,1*0,15*4</t>
  </si>
  <si>
    <t>0,5</t>
  </si>
  <si>
    <t>16</t>
  </si>
  <si>
    <t>632902-01</t>
  </si>
  <si>
    <t>Příprava bet.podkladu pro provádění nového souvrství podlah (očištění)</t>
  </si>
  <si>
    <t>CS ÚRS 2017 01</t>
  </si>
  <si>
    <t>1851354623</t>
  </si>
  <si>
    <t>"dtto podlahy"P1+D1</t>
  </si>
  <si>
    <t>Ostatní konstrukce a práce, bourání</t>
  </si>
  <si>
    <t>17</t>
  </si>
  <si>
    <t>949101111</t>
  </si>
  <si>
    <t>Lešení pomocné pracovní pro objekty pozemních staveb pro zatížení do 150 kg/m2, o výšce lešeňové podlahy do 1,9 m</t>
  </si>
  <si>
    <t>1828747243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</si>
  <si>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</si>
  <si>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"dtto SDK podhled"79,26</t>
  </si>
  <si>
    <t>"pro ostatní práce"30*2</t>
  </si>
  <si>
    <t>18</t>
  </si>
  <si>
    <t>95-01</t>
  </si>
  <si>
    <t>Zednická výpomoc pro ZTI,ÚT,EL,VZT (sekání,drážky) vč.jejich zpětného zapravení,odvozu,likvidace a poplatku za suť</t>
  </si>
  <si>
    <t>hod</t>
  </si>
  <si>
    <t>1285601581</t>
  </si>
  <si>
    <t>19</t>
  </si>
  <si>
    <t>952901111</t>
  </si>
  <si>
    <t>Vyčištění budov nebo objektů před předáním do užívání budov bytové nebo občanské výstavby, světlé výšky podlaží do 4 m</t>
  </si>
  <si>
    <t>-1225665854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</si>
  <si>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</si>
  <si>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"1.np:120-124a"35,33+43,93+20,08+60,13+5,64</t>
  </si>
  <si>
    <t>"2.np:311,313,314"70,45+87,7+20,9</t>
  </si>
  <si>
    <t>20</t>
  </si>
  <si>
    <t>962031136</t>
  </si>
  <si>
    <t>Bourání příček z cihel, tvárnic nebo příčkovek z tvárnic nebo příčkovek pálených nebo nepálených na maltu vápennou nebo vápenocementovou, tl. do 150 mm</t>
  </si>
  <si>
    <t>-1989674157</t>
  </si>
  <si>
    <t>"viz.bourání"</t>
  </si>
  <si>
    <t>"1.np"3,55*6,76</t>
  </si>
  <si>
    <t>965046111</t>
  </si>
  <si>
    <t>Broušení stávajících betonových podlah úběr do 3 mm</t>
  </si>
  <si>
    <t>1526524637</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</si>
  <si>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</si>
  <si>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"pro PVC"P1</t>
  </si>
  <si>
    <t>"pro dlažbu"D1</t>
  </si>
  <si>
    <t>22</t>
  </si>
  <si>
    <t>965046119</t>
  </si>
  <si>
    <t>Broušení stávajících betonových podlah Příplatek k ceně za každý další 1 mm úběru</t>
  </si>
  <si>
    <t>1848296173</t>
  </si>
  <si>
    <t>"pro PVC"P1*2</t>
  </si>
  <si>
    <t>"pro dlažbu"D1*7</t>
  </si>
  <si>
    <t>23</t>
  </si>
  <si>
    <t>968072455</t>
  </si>
  <si>
    <t>Vybourání kovových rámů oken s křídly, dveřních zárubní, vrat, stěn, ostění nebo obkladů dveřních zárubní, plochy do 2 m2</t>
  </si>
  <si>
    <t>694609601</t>
  </si>
  <si>
    <t xml:space="preserve">Poznámka k souboru cen:
1. V cenách -2244 až -2559 jsou započteny i náklady na vyvěšení křídel. 2. Cenou -2641 se oceňuje i vybourání nosné ocelové konstrukce pro sádrokartonové příčky. </t>
  </si>
  <si>
    <t>"1.np"0,8*1,97+0,9*1,97</t>
  </si>
  <si>
    <t>24</t>
  </si>
  <si>
    <t>974031134</t>
  </si>
  <si>
    <t>Vysekání rýh ve zdivu cihelném na maltu vápennou nebo vápenocementovou do hl. 50 mm a šířky do 150 mm</t>
  </si>
  <si>
    <t>-1570189753</t>
  </si>
  <si>
    <t>"pro ZTI (voda)"25</t>
  </si>
  <si>
    <t>25</t>
  </si>
  <si>
    <t>974031153</t>
  </si>
  <si>
    <t>Vysekání rýh ve zdivu cihelném na maltu vápennou nebo vápenocementovou do hl. 100 mm a šířky do 100 mm</t>
  </si>
  <si>
    <t>1971228017</t>
  </si>
  <si>
    <t>"pro kanalizaci"15</t>
  </si>
  <si>
    <t>26</t>
  </si>
  <si>
    <t>974042543</t>
  </si>
  <si>
    <t>Vysekání rýh v betonové nebo jiné monolitické dlažbě s betonovým podkladem do hl.70 mm a šířky do 100 mm</t>
  </si>
  <si>
    <t>-346979174</t>
  </si>
  <si>
    <t>"pro nové zděné příčky a odvod.kanálek"</t>
  </si>
  <si>
    <t>"1.np"1+0,9*2</t>
  </si>
  <si>
    <t>"3np"0,95+2,15*2</t>
  </si>
  <si>
    <t>27</t>
  </si>
  <si>
    <t>974042554</t>
  </si>
  <si>
    <t>Vysekání rýh v betonové nebo jiné monolitické dlažbě s betonovým podkladem do hl. 100 mm a šířky do 150 mm</t>
  </si>
  <si>
    <t>-1009328296</t>
  </si>
  <si>
    <t>"pro ZTI kanalizace"4</t>
  </si>
  <si>
    <t>28</t>
  </si>
  <si>
    <t>976075211</t>
  </si>
  <si>
    <t>Vybourání kovových madel, zábradlí, dvířek, zděří, kotevních želez ocelových kotevních želez, hmotnosti do 20 kg</t>
  </si>
  <si>
    <t>t</t>
  </si>
  <si>
    <t>-1654134385</t>
  </si>
  <si>
    <t>"kanalek v podlaze (kotvení)"((59,48*2)*0,5)/1000</t>
  </si>
  <si>
    <t>"ostatní kotevní prvky k demontáži"50/1000</t>
  </si>
  <si>
    <t>29</t>
  </si>
  <si>
    <t>976084111</t>
  </si>
  <si>
    <t>Vybourání drobných zámečnických a jiných konstrukcí ochranných úhelníků ze zdiva s vysekáním kotev</t>
  </si>
  <si>
    <t>1667085381</t>
  </si>
  <si>
    <t>"viz.bourání-kanálek v podlaze (úhelník)"</t>
  </si>
  <si>
    <t>"3.np"</t>
  </si>
  <si>
    <t>"311"3,26*4+7,9*2</t>
  </si>
  <si>
    <t>"313"9,36*2+5,96*2</t>
  </si>
  <si>
    <t>30</t>
  </si>
  <si>
    <t>977312112</t>
  </si>
  <si>
    <t>Řezání stávajících betonových mazanin s vyztužením hloubky přes 50 do 100 mm</t>
  </si>
  <si>
    <t>659849999</t>
  </si>
  <si>
    <t>"1.np"(1+0,9*2)*2</t>
  </si>
  <si>
    <t>"3np"(0,95+2,15*2)*2</t>
  </si>
  <si>
    <t>"pro ZTI"4*2</t>
  </si>
  <si>
    <t>31</t>
  </si>
  <si>
    <t>978011121</t>
  </si>
  <si>
    <t>Otlučení vápenných nebo vápenocementových omítek vnitřních ploch stropů, v rozsahu přes 5 do 10 %</t>
  </si>
  <si>
    <t>1865552889</t>
  </si>
  <si>
    <t xml:space="preserve">Poznámka k souboru cen:
1. Položky lze použít i pro ocenění otlučení sádrových, hliněných apod. vnitřních omítek. </t>
  </si>
  <si>
    <t>"stropy (bez podhledů)"</t>
  </si>
  <si>
    <t>"1.np:123"20,08</t>
  </si>
  <si>
    <t>199,13*0,05</t>
  </si>
  <si>
    <t>32</t>
  </si>
  <si>
    <t>978013121</t>
  </si>
  <si>
    <t>Otlučení vápenných nebo vápenocementových omítek vnitřních ploch stěn s vyškrabáním spar, s očištěním zdiva, v rozsahu přes 5 do 10 %</t>
  </si>
  <si>
    <t>-1593104980</t>
  </si>
  <si>
    <t>"stěny (do úrovně nových podhledů)"</t>
  </si>
  <si>
    <t>"1.np"</t>
  </si>
  <si>
    <t>"120"(3,52-0,25)*(4,45+6,803+1,7+3,3+8+0,4*2)-(0,9*1,97+2,34*2,05+0,86*2,05)</t>
  </si>
  <si>
    <t>"121"(3,52-0,25)*(6,76*2+6,63*2+0,4*4+0,3*2)-(0,9*1,97+1*2,1+0,9*2,1+2,35*2,05*2)</t>
  </si>
  <si>
    <t>"122"3,52*(3,01*2+6,76*2)-(0,8*1,97+0,9*2,1)</t>
  </si>
  <si>
    <t>"311"3,3*(9,76*2+7,19*2+0,2*2)-(0,9*1,97+2,33*2,05*3)</t>
  </si>
  <si>
    <t>"313"3,3*(12,51*2+7,01*2)-(0,9*1,97*2+2,35*2,05*4)</t>
  </si>
  <si>
    <t>"314"3,3*(2,96*2+7,01+4,77+0,1*3)-(0,9*1,97*2+2,35*2,05)</t>
  </si>
  <si>
    <t>472,413*0,05</t>
  </si>
  <si>
    <t>33</t>
  </si>
  <si>
    <t>978059541</t>
  </si>
  <si>
    <t>Odsekání obkladů stěn včetně otlučení podkladní omítky až na zdivo z obkládaček vnitřních, z jakýchkoliv materiálů, plochy přes 1 m2</t>
  </si>
  <si>
    <t>534017513</t>
  </si>
  <si>
    <t xml:space="preserve">Poznámka k souboru cen:
1. Odsekání soklíků se oceňuje cenami souboru cen 965 08. </t>
  </si>
  <si>
    <t>"1.np"1,5*(1,5*2+1*2+0,8*2)</t>
  </si>
  <si>
    <t>"3.np"1,5*(1*2+2,5+1+0,7)</t>
  </si>
  <si>
    <t>997</t>
  </si>
  <si>
    <t>Přesun sutě</t>
  </si>
  <si>
    <t>34</t>
  </si>
  <si>
    <t>997013213</t>
  </si>
  <si>
    <t>Vnitrostaveništní doprava suti a vybouraných hmot vodorovně do 50 m svisle ručně (nošením po schodech) pro budovy a haly výšky přes 9 do 12 m</t>
  </si>
  <si>
    <t>-841799176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</si>
  <si>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</si>
  <si>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35</t>
  </si>
  <si>
    <t>997013311</t>
  </si>
  <si>
    <t>Doprava suti shozem montáž a demontáž shozu výšky do 10 m</t>
  </si>
  <si>
    <t>-2147474958</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</si>
  <si>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</si>
  <si>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"shoz"8</t>
  </si>
  <si>
    <t>36</t>
  </si>
  <si>
    <t>997013321</t>
  </si>
  <si>
    <t>Doprava suti shozem montáž a demontáž shozu výšky Příplatek za první a každý další den použití shozu k ceně -3311</t>
  </si>
  <si>
    <t>-1184315397</t>
  </si>
  <si>
    <t>"shoz"8*7</t>
  </si>
  <si>
    <t>37</t>
  </si>
  <si>
    <t>997013501</t>
  </si>
  <si>
    <t>Odvoz suti a vybouraných hmot na skládku nebo meziskládku se složením, na vzdálenost do 1 km</t>
  </si>
  <si>
    <t>589549413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</si>
  <si>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</si>
  <si>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38</t>
  </si>
  <si>
    <t>997013509</t>
  </si>
  <si>
    <t>Odvoz suti a vybouraných hmot na skládku nebo meziskládku se složením, na vzdálenost Příplatek k ceně za každý další i započatý 1 km přes 1 km</t>
  </si>
  <si>
    <t>916892502</t>
  </si>
  <si>
    <t>10,658*9 'Přepočtené koeficientem množství</t>
  </si>
  <si>
    <t>39</t>
  </si>
  <si>
    <t>997013831</t>
  </si>
  <si>
    <t>Poplatek za uložení stavebního odpadu na skládce (skládkovné) směsného stavebního a demoličního zatříděného do Katalogu odpadů pod kódem 170 904</t>
  </si>
  <si>
    <t>1869921639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</si>
  <si>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</si>
  <si>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</si>
  <si>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</si>
  <si>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40</t>
  </si>
  <si>
    <t>998018002</t>
  </si>
  <si>
    <t>Přesun hmot pro budovy občanské výstavby, bydlení, výrobu a služby ruční - bez užití mechanizace vodorovná dopravní vzdálenost do 100 m pro budovy s jakoukoliv nosnou konstrukcí výšky přes 6 do 12 m</t>
  </si>
  <si>
    <t>-1502397888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</si>
  <si>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</si>
  <si>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</si>
  <si>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</si>
  <si>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</si>
  <si>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</si>
  <si>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41</t>
  </si>
  <si>
    <t>7114931-01</t>
  </si>
  <si>
    <t>Izolace proti podpovrchové a tlakové vodě vodorovná těsnicí kaší vč.výztužné síťky a penetrace</t>
  </si>
  <si>
    <t>1187778643</t>
  </si>
  <si>
    <t>"dtto ker.dlažba"D1</t>
  </si>
  <si>
    <t>42</t>
  </si>
  <si>
    <t>7114931-02</t>
  </si>
  <si>
    <t>Izolace proti podpovrchové a tlakové vodě svislá těsnicí kaší vč.výztužné síťky a penetrace</t>
  </si>
  <si>
    <t>-1327946826</t>
  </si>
  <si>
    <t>"dtto ker.obklad"KO</t>
  </si>
  <si>
    <t>43</t>
  </si>
  <si>
    <t>998711102</t>
  </si>
  <si>
    <t>Přesun hmot pro izolace proti vodě, vlhkosti a plynům stanovený z hmotnosti přesunovaného materiálu vodorovná dopravní vzdálenost do 50 m v objektech výšky přes 6 do 12 m</t>
  </si>
  <si>
    <t>-1337589349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</si>
  <si>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</si>
  <si>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44</t>
  </si>
  <si>
    <t>998711181</t>
  </si>
  <si>
    <t>Přesun hmot pro izolace proti vodě, vlhkosti a plynům stanovený z hmotnosti přesunovaného materiálu Příplatek k cenám za přesun prováděný bez použití mechanizace pro jakoukoliv výšku objektu</t>
  </si>
  <si>
    <t>-785478582</t>
  </si>
  <si>
    <t>763</t>
  </si>
  <si>
    <t>Konstrukce suché výstavby</t>
  </si>
  <si>
    <t>45</t>
  </si>
  <si>
    <t>763131411</t>
  </si>
  <si>
    <t>Podhled ze sádrokartonových desek dvouvrstvá zavěšená spodní konstrukce z ocelových profilů CD, UD jednoduše opláštěná deskou standardní A, tl. 12,5 mm, bez TI</t>
  </si>
  <si>
    <t>-411500895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</si>
  <si>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</si>
  <si>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"1np:120,121"35,33+43,93</t>
  </si>
  <si>
    <t>46</t>
  </si>
  <si>
    <t>763131713</t>
  </si>
  <si>
    <t>Podhled ze sádrokartonových desek ostatní práce a konstrukce na podhledech ze sádrokartonových desek napojení na obvodové konstrukce profilem</t>
  </si>
  <si>
    <t>-1667858572</t>
  </si>
  <si>
    <t>"120"4,45+6,803+7,98+3,3+1,7</t>
  </si>
  <si>
    <t>"121"6,36*2+6,76*2</t>
  </si>
  <si>
    <t>47</t>
  </si>
  <si>
    <t>763131714</t>
  </si>
  <si>
    <t>Podhled ze sádrokartonových desek ostatní práce a konstrukce na podhledech ze sádrokartonových desek základní penetrační nátěr</t>
  </si>
  <si>
    <t>1530852117</t>
  </si>
  <si>
    <t>48</t>
  </si>
  <si>
    <t>763131913</t>
  </si>
  <si>
    <t>Zhotovení otvorů v podhledech a podkrovích ze sádrokartonových desek pro prostupy (voda, elektro, topení, VZT), osvětlení, sprinklery, revizní klapky včetně vyztužení profily, velikost přes 0,25 do 0,50 m2</t>
  </si>
  <si>
    <t>kus</t>
  </si>
  <si>
    <t>1293142579</t>
  </si>
  <si>
    <t xml:space="preserve">Poznámka k souboru cen:
1. V cenách jsou započteny i náklady na tmelení a krycí pásku. </t>
  </si>
  <si>
    <t>"pro zapuštěné osvětlení 600x600mm do SDk podhledu"</t>
  </si>
  <si>
    <t>"120"8</t>
  </si>
  <si>
    <t>"121"12</t>
  </si>
  <si>
    <t>49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</si>
  <si>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</si>
  <si>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</si>
  <si>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1005676257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</si>
  <si>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</si>
  <si>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50</t>
  </si>
  <si>
    <t>998763381</t>
  </si>
  <si>
    <t>Přesun hmot pro konstrukce montované z desek sádrokartonových, sádrovláknitých, cementovláknitých nebo cementových Příplatek k cenám za přesun prováděný bez použití mechanizace pro jakoukoliv výšku objektu</t>
  </si>
  <si>
    <t>-1388357726</t>
  </si>
  <si>
    <t>766</t>
  </si>
  <si>
    <t>Konstrukce truhlářské</t>
  </si>
  <si>
    <t>51</t>
  </si>
  <si>
    <t>766691914</t>
  </si>
  <si>
    <t>Ostatní práce vyvěšení nebo zavěšení křídel s případným uložením a opětovným zavěšením po provedení stavebních změn dřevěných dveřních, plochy do 2 m2</t>
  </si>
  <si>
    <t>307025314</t>
  </si>
  <si>
    <t xml:space="preserve">Poznámka k souboru cen:
1. Ceny -1931 a -1932 lze užít jen pro křídlo mající současně obě jmenované funkce. </t>
  </si>
  <si>
    <t>"vyšení a zavěšení dveřních křídel pro nátěr zárubní"</t>
  </si>
  <si>
    <t>"1.np"5*2</t>
  </si>
  <si>
    <t>"3.np"3*2</t>
  </si>
  <si>
    <t>52</t>
  </si>
  <si>
    <t>998766202</t>
  </si>
  <si>
    <t>Přesun hmot pro konstrukce truhlářské stanovený procentní sazbou (%) z ceny vodorovná dopravní vzdálenost do 50 m v objektech výšky přes 6 do 12 m</t>
  </si>
  <si>
    <t>%</t>
  </si>
  <si>
    <t>840079369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</si>
  <si>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</si>
  <si>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</si>
  <si>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</si>
  <si>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53</t>
  </si>
  <si>
    <t>767-101</t>
  </si>
  <si>
    <t>101-Clonící zařízení pro okenní otvor 2350/2050mm,v n adpraží roletový box,látka typy 100% zastínění,po stranách vodící lišty,el.ovládání vč.motoru230V-D+M (plný popis viz.výpis zámečník)</t>
  </si>
  <si>
    <t>ks</t>
  </si>
  <si>
    <t>-1897770607</t>
  </si>
  <si>
    <t>54</t>
  </si>
  <si>
    <t>767590830</t>
  </si>
  <si>
    <t>Demontáž podlahových konstrukcí zdvojených podlah desek</t>
  </si>
  <si>
    <t>-1181286818</t>
  </si>
  <si>
    <t>"viz.bourání-zákryt podlahového kanálku"</t>
  </si>
  <si>
    <t>"3.np"0,55*5,41+0,55*9,36+0,35*3,26*2+0,55*7,91</t>
  </si>
  <si>
    <t>55</t>
  </si>
  <si>
    <t>767590840</t>
  </si>
  <si>
    <t>Demontáž podlahových konstrukcí zdvojených podlah nosného roštu</t>
  </si>
  <si>
    <t>1988344889</t>
  </si>
  <si>
    <t>56</t>
  </si>
  <si>
    <t>998767202</t>
  </si>
  <si>
    <t>Přesun hmot pro zámečnické konstrukce stanovený procentní sazbou (%) z ceny vodorovná dopravní vzdálenost do 50 m v objektech výšky přes 6 do 12 m</t>
  </si>
  <si>
    <t>-1594949146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</si>
  <si>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</si>
  <si>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</si>
  <si>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</si>
  <si>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57</t>
  </si>
  <si>
    <t>771-02</t>
  </si>
  <si>
    <t>Izolace koutu-spár (styk dlažba-soklík alt.obklad) impregnovanými provazci</t>
  </si>
  <si>
    <t>1881429265</t>
  </si>
  <si>
    <t>"styk dlažba-obklad"8,05</t>
  </si>
  <si>
    <t>58</t>
  </si>
  <si>
    <t>M</t>
  </si>
  <si>
    <t>28376-01</t>
  </si>
  <si>
    <t>provazec těsnící impregnovaný</t>
  </si>
  <si>
    <t>1132736710</t>
  </si>
  <si>
    <t>8,05*1,05 'Přepočtené koeficientem množství</t>
  </si>
  <si>
    <t>59</t>
  </si>
  <si>
    <t>771574131</t>
  </si>
  <si>
    <t>Montáž podlah z dlaždic keramických lepených flexibilním lepidlem režných nebo glazovaných protiskluzných nebo reliefovaných do 50 ks/ m2</t>
  </si>
  <si>
    <t>1934292273</t>
  </si>
  <si>
    <t>"viz.podlahy D1"</t>
  </si>
  <si>
    <t>"3.np:314 (sprch.kout)"0,95*2,15+0,15*2,15*2</t>
  </si>
  <si>
    <t>60</t>
  </si>
  <si>
    <t>59761290</t>
  </si>
  <si>
    <t>dlaždice keramické podlahové  (barevné) přes 9 do 12 ks/m2</t>
  </si>
  <si>
    <t>-431895593</t>
  </si>
  <si>
    <t>P</t>
  </si>
  <si>
    <t xml:space="preserve">Poznámka k položce:
specifikace viz.TZ
Budou použity různé rozměry a barevné kombinace keramické dlažby, kladené v pravoúhlém rastru, nebo nakoso nebo v různých tvarových kombinacích. Slinuté glazované dlaždice musí být v I. kvalitativní třídě max. odchylky 0,5% v rozměrech, přímosti, pravoúhlosti a rovinnosti lícních hran. Nasákavost max. 2,5%, pevnost v ohybu min. 40 Mpa,  tvrdost 8-9, odolnost proti povrch. opotřebení IV, s odolností glazury proti vzniku vlasových trhlin. Pro  mokré provozy bude použita protiskluzná dlažba která musí splňovat stupeň protiskluznosti dle normy ČSN 74 45 07 R9 - koeficient tření za sucha 0,66, za mokra 0,62. 
Kolísání odstínů, barev V3.
Dlažby budou rozměru  200x200 mm, 300x300 mm, 400x400, 300x600 apod., mrazuvzdorné, povrch saténově matný tl. 11 mm, budou lepené do malty  ( tmelu ) s příslušným plastifikátorem a spárované barevnou hmotou odpovídající odstínu dlažby, nebo v barevnosti dle architekta. 
</t>
  </si>
  <si>
    <t>2,688*1,1 'Přepočtené koeficientem množství</t>
  </si>
  <si>
    <t>61</t>
  </si>
  <si>
    <t>771579191</t>
  </si>
  <si>
    <t>Montáž podlah z dlaždic keramických Příplatek k cenám za plochu do 5 m2 jednotlivě</t>
  </si>
  <si>
    <t>1829128483</t>
  </si>
  <si>
    <t>62</t>
  </si>
  <si>
    <t>771579196</t>
  </si>
  <si>
    <t>Montáž podlah z dlaždic keramických Příplatek k cenám za dvousložkový spárovací tmel</t>
  </si>
  <si>
    <t>-603812812</t>
  </si>
  <si>
    <t>63</t>
  </si>
  <si>
    <t>771591111</t>
  </si>
  <si>
    <t>Podlahy - ostatní práce penetrace podkladu</t>
  </si>
  <si>
    <t>335801676</t>
  </si>
  <si>
    <t xml:space="preserve">Poznámka k souboru cen:
1. Množství měrných jednotek u ceny -1185 se stanoví podle počtu řezaných dlaždic, nezávisle na jejich velikosti. 2. Položkou -1185 lze ocenit provádění více řezů na jednom kusu dlažby. </t>
  </si>
  <si>
    <t>64</t>
  </si>
  <si>
    <t>771591115</t>
  </si>
  <si>
    <t>Podlahy - ostatní práce spárování silikonem</t>
  </si>
  <si>
    <t>1029828373</t>
  </si>
  <si>
    <t>65</t>
  </si>
  <si>
    <t>771591171</t>
  </si>
  <si>
    <t>Podlahy - ostatní práce montáž ukončujícího profilu pro plynulý přechod (dlažba-koberec apod.)</t>
  </si>
  <si>
    <t>1926586384</t>
  </si>
  <si>
    <t>"1.np"0,9*3</t>
  </si>
  <si>
    <t>"3.np"0,9*3</t>
  </si>
  <si>
    <t>66</t>
  </si>
  <si>
    <t>590541-01</t>
  </si>
  <si>
    <t xml:space="preserve">profil přechodový Al </t>
  </si>
  <si>
    <t>1508991755</t>
  </si>
  <si>
    <t>5,4*1,1 'Přepočtené koeficientem množství</t>
  </si>
  <si>
    <t>67</t>
  </si>
  <si>
    <t>771990112</t>
  </si>
  <si>
    <t>Vyrovnání podkladní vrstvy samonivelační stěrkou tl. 4 mm, min. pevnosti 30 MPa</t>
  </si>
  <si>
    <t>-1300158129</t>
  </si>
  <si>
    <t xml:space="preserve">Poznámka k souboru cen:
1. V cenách souboru cen 771 99-01 jsou započteny i náklady na dodání samonivelační stěrky. </t>
  </si>
  <si>
    <t>68</t>
  </si>
  <si>
    <t>771990192</t>
  </si>
  <si>
    <t>Vyrovnání podkladní vrstvy samonivelační stěrkou tl. 4 mm, min. pevnosti Příplatek k cenám za každý další 1 mm tloušťky, min. pevnosti 30 MPa</t>
  </si>
  <si>
    <t>-678715156</t>
  </si>
  <si>
    <t>"dtto ker.dlažba"D1*2</t>
  </si>
  <si>
    <t>69</t>
  </si>
  <si>
    <t>998771102</t>
  </si>
  <si>
    <t>Přesun hmot pro podlahy z dlaždic stanovený z hmotnosti přesunovaného materiálu vodorovná dopravní vzdálenost do 50 m v objektech výšky přes 6 do 12 m</t>
  </si>
  <si>
    <t>-727494721</t>
  </si>
  <si>
    <t>70</t>
  </si>
  <si>
    <t>998771181</t>
  </si>
  <si>
    <t>Přesun hmot pro podlahy z dlaždic stanovený z hmotnosti přesunovaného materiálu Příplatek k ceně za přesun prováděný bez použití mechanizace pro jakoukoliv výšku objektu</t>
  </si>
  <si>
    <t>1287202700</t>
  </si>
  <si>
    <t>776</t>
  </si>
  <si>
    <t>Podlahy povlakové</t>
  </si>
  <si>
    <t>71</t>
  </si>
  <si>
    <t>776111111</t>
  </si>
  <si>
    <t>Příprava podkladu broušení podlah nového podkladu anhydritového</t>
  </si>
  <si>
    <t>670580781</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</si>
  <si>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</si>
  <si>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"dtto PVC podlaha P1"P1</t>
  </si>
  <si>
    <t>72</t>
  </si>
  <si>
    <t>776111116</t>
  </si>
  <si>
    <t>Příprava podkladu broušení podlah stávajícího podkladu pro odstranění lepidla (po starých krytinách)</t>
  </si>
  <si>
    <t>1440306321</t>
  </si>
  <si>
    <t>"dtto odstranění PVC"277,51</t>
  </si>
  <si>
    <t>73</t>
  </si>
  <si>
    <t>776111311</t>
  </si>
  <si>
    <t>Příprava podkladu vysátí podlah</t>
  </si>
  <si>
    <t>779892960</t>
  </si>
  <si>
    <t>"dtto PVC podlaha P1"P1*3</t>
  </si>
  <si>
    <t>74</t>
  </si>
  <si>
    <t>776121111</t>
  </si>
  <si>
    <t>Příprava podkladu penetrace vodou ředitelná na savý podklad (válečkováním) ředěná v poměru 1:3 podlah</t>
  </si>
  <si>
    <t>1134074271</t>
  </si>
  <si>
    <t>75</t>
  </si>
  <si>
    <t>776141122</t>
  </si>
  <si>
    <t>Příprava podkladu vyrovnání samonivelační stěrkou podlah min.pevnosti 30 MPa, tloušťky přes 3 do 5 mm</t>
  </si>
  <si>
    <t>294546408</t>
  </si>
  <si>
    <t>76</t>
  </si>
  <si>
    <t>776201812</t>
  </si>
  <si>
    <t>Demontáž povlakových podlahovin lepených ručně s podložkou</t>
  </si>
  <si>
    <t>-434722617</t>
  </si>
  <si>
    <t>"1.np:120,121,122,123"35,33+23,17+19,88+20,08</t>
  </si>
  <si>
    <t>"3.np:311,313,14"70,45+87,7+20,9</t>
  </si>
  <si>
    <t>77</t>
  </si>
  <si>
    <t>776201922</t>
  </si>
  <si>
    <t>Ostatní opravy údržba stávajících podlahovin elastických včetně ošetření polymerním nátěrem dvouvrstvým 1-složkovým</t>
  </si>
  <si>
    <t>915268215</t>
  </si>
  <si>
    <t xml:space="preserve">Poznámka k souboru cen:
1. V ceně 776 20-1921 jsou započteny náklady na vysátí podlahy a setření vlhkým mopem. </t>
  </si>
  <si>
    <t>"stáv.podlahy dotčené pracemi"</t>
  </si>
  <si>
    <t>"124a"5,64</t>
  </si>
  <si>
    <t>78</t>
  </si>
  <si>
    <t>776221111</t>
  </si>
  <si>
    <t>Montáž podlahovin z PVC lepením standardním lepidlem z pásů standardních</t>
  </si>
  <si>
    <t>1322736579</t>
  </si>
  <si>
    <t>"viz.podlahy P1"</t>
  </si>
  <si>
    <t>"1.np:120,121,123"35,33+43,93+20,08</t>
  </si>
  <si>
    <t>"3.np:311,313,314"70,45+87,7+20,9</t>
  </si>
  <si>
    <t>"odpočet zasahující ker.dlažby"-D1</t>
  </si>
  <si>
    <t>79</t>
  </si>
  <si>
    <t>284102-01</t>
  </si>
  <si>
    <t>Homogenní  bezesměrné PVC v 2m rolích v tloušťce 2 mm , s evercare a laserem úpravou-plný popis viz.TZ</t>
  </si>
  <si>
    <t>-320115977</t>
  </si>
  <si>
    <t xml:space="preserve">Poznámka k položce:
Homogenní  bezesměrné PVC v 2m rolích v tloušťce 2 mm , s barevnýmí chipsy, s třídou otěru dle EN 649 „T“ ,  a hmotností max. 2700g/m2 dle EN 430. Povrchová úprava Evercare - UV tvrzená+Laserem vytvrzená .  třída zátěže 34-43, součinitel prostiskluzu dle DIN – R9 .  Materiál neobsahuje těžké kovy, jedovaté ftaláty a jiné látky spadající do skupiny CMR (karcinogeny, mutageny, reprotoxika) dle REACH 
Jedná se o homogenní podlahovou krytinu vysoké kvality
- gramáž materiálu max. 2700 g/m2 (= nízký obsah plniv/vysoký obsah pvc) 
- zbytkový otlak dle normy EN 433 v hodnotě 0,03 mm
- rozměrová stálost dle normy EN 434 ≤ 0,40%
- reakce na oheň dle normy EN 13 501- 1 - třída Bfl-s1
- sklon ke vzniku statické elektřiny dle normy EN 1815 &lt; 2 kv
- evropská klasifikace dle normy EN 685  34-43
- protiskluznost dle normy DIN 51 130 , třída R9
- skupina odolnosti dle normy EN 649 -  T 
- odolnost proti opotřebení dle normy EN660.2  &lt;2 mm3
- stálobarevnost dle normy EN 20 102-B02 s výsledkem ≥6
- Tepelná vodivost dle normy EN 12 524    0.25 W/(m.K)
- povrchová úprava - UV tvrzená polyurethanová povrchová úprava nevyžadující ošetřování ochranými emulzemi po celou dobu životnosti produktu- Evercare
- protibakteriální a protiplísňová úprava zamezující šířením mikroorganismů 
- vhodná na podlahové topení
- skluznost dle normy EN 13893 a splňuje skupinu DS  , součinitel smykového tření  0,6
- barevnost např.  esprit
</t>
  </si>
  <si>
    <t>275,702*1,1 'Přepočtené koeficientem množství</t>
  </si>
  <si>
    <t>80</t>
  </si>
  <si>
    <t>776223112</t>
  </si>
  <si>
    <t>Montáž podlahovin z PVC spoj podlah svařováním za studena</t>
  </si>
  <si>
    <t>-998416915</t>
  </si>
  <si>
    <t>P1*0,75</t>
  </si>
  <si>
    <t>81</t>
  </si>
  <si>
    <t>776410811</t>
  </si>
  <si>
    <t>Demontáž soklíků nebo lišt pryžových nebo plastových</t>
  </si>
  <si>
    <t>1066503770</t>
  </si>
  <si>
    <t>"120"4,45+6,803+1,7+3,3+8+0,4*2-0,9</t>
  </si>
  <si>
    <t>"121,122"6,76*2+6,63*2+0,4*4+0,3*2-(0,9*2+0,8)</t>
  </si>
  <si>
    <t>"123"3,01*2+6,76*2-0,8*2</t>
  </si>
  <si>
    <t>"311"9,76*2+7,19*2+0,2*2-0,9</t>
  </si>
  <si>
    <t>"313"12,51*2+7,01*2-(0,9*2)</t>
  </si>
  <si>
    <t>"314"2,96*2+7,01*2+0,1*2-(0,9*2)</t>
  </si>
  <si>
    <t>82</t>
  </si>
  <si>
    <t>776421111</t>
  </si>
  <si>
    <t>Montáž lišt obvodových lepených</t>
  </si>
  <si>
    <t>-244805848</t>
  </si>
  <si>
    <t>"dtto obvod.lišta"KL</t>
  </si>
  <si>
    <t>83</t>
  </si>
  <si>
    <t>697512-01</t>
  </si>
  <si>
    <t>lišta kobercová vč.rohů</t>
  </si>
  <si>
    <t>423737265</t>
  </si>
  <si>
    <t>157,813*1,05 'Přepočtené koeficientem množství</t>
  </si>
  <si>
    <t>84</t>
  </si>
  <si>
    <t>776421711</t>
  </si>
  <si>
    <t>Montáž lišt vložení pásků z podlahoviny do lišt včetně nařezání</t>
  </si>
  <si>
    <t>108441196</t>
  </si>
  <si>
    <t>"obvod místností"</t>
  </si>
  <si>
    <t>"121"6,76*2+6,63*2+0,4*4+0,3*2-(0,9)</t>
  </si>
  <si>
    <t>"122"3,01*2+6,76*2-0,8</t>
  </si>
  <si>
    <t>"chodba doplnění"1,50,5*2</t>
  </si>
  <si>
    <t>"314"2,96*2+7,01+4,77+0,1*3-(0,9*2)</t>
  </si>
  <si>
    <t>85</t>
  </si>
  <si>
    <t>-826928143</t>
  </si>
  <si>
    <t>KL*0,1</t>
  </si>
  <si>
    <t>15,781*1,1 'Přepočtené koeficientem množství</t>
  </si>
  <si>
    <t>86</t>
  </si>
  <si>
    <t>776991111</t>
  </si>
  <si>
    <t>Ostatní práce spárování silikonem</t>
  </si>
  <si>
    <t>1439288123</t>
  </si>
  <si>
    <t xml:space="preserve">Poznámka k souboru cen:
1. V ceně 776 99-1121 jsou započteny náklady na vysátí podlahy a setření vlhkým mopem. 2. V ceně 776 99-1141 jsou započteny i náklady na dodání pasty. </t>
  </si>
  <si>
    <t>87</t>
  </si>
  <si>
    <t>776991121</t>
  </si>
  <si>
    <t>Ostatní práce údržba nových podlahovin po pokládce čištění základní</t>
  </si>
  <si>
    <t>2017470609</t>
  </si>
  <si>
    <t>"dtto soklík"KL*0,1</t>
  </si>
  <si>
    <t>88</t>
  </si>
  <si>
    <t>998776102</t>
  </si>
  <si>
    <t>Přesun hmot pro podlahy povlakové stanovený z hmotnosti přesunovaného materiálu vodorovná dopravní vzdálenost do 50 m v objektech výšky přes 6 do 12 m</t>
  </si>
  <si>
    <t>1373991295</t>
  </si>
  <si>
    <t>89</t>
  </si>
  <si>
    <t>998776181</t>
  </si>
  <si>
    <t>Přesun hmot pro podlahy povlakové stanovený z hmotnosti přesunovaného materiálu Příplatek k cenám za přesun prováděný bez použití mechanizace pro jakoukoliv výšku objektu</t>
  </si>
  <si>
    <t>-1780108644</t>
  </si>
  <si>
    <t>781</t>
  </si>
  <si>
    <t>Dokončovací práce - obklady</t>
  </si>
  <si>
    <t>90</t>
  </si>
  <si>
    <t>781-01</t>
  </si>
  <si>
    <t>Izolace koutu obkladu impregnovanými provazci</t>
  </si>
  <si>
    <t>1558024885</t>
  </si>
  <si>
    <t>"dtto spár.silikonem"6</t>
  </si>
  <si>
    <t>91</t>
  </si>
  <si>
    <t>1084479310</t>
  </si>
  <si>
    <t>6*1,05 'Přepočtené koeficientem množství</t>
  </si>
  <si>
    <t>92</t>
  </si>
  <si>
    <t>781474113</t>
  </si>
  <si>
    <t>Montáž obkladů vnitřních stěn z dlaždic keramických lepených flexibilním lepidlem režných nebo glazovaných hladkých přes 12 do 19 ks/m2</t>
  </si>
  <si>
    <t>-1464035127</t>
  </si>
  <si>
    <t>"3.np-sprcha 314"2,0*(0,95*2+2,15)</t>
  </si>
  <si>
    <t>93</t>
  </si>
  <si>
    <t>59761071</t>
  </si>
  <si>
    <t>obkládačky keramické koupelnové (barevné) přes 12 do 16 ks/m2</t>
  </si>
  <si>
    <t>-141522300</t>
  </si>
  <si>
    <t>Poznámka k položce:
specifikace viz.TZ</t>
  </si>
  <si>
    <t>8,1*1,1 'Přepočtené koeficientem množství</t>
  </si>
  <si>
    <t>94</t>
  </si>
  <si>
    <t>781479191</t>
  </si>
  <si>
    <t>Montáž obkladů vnitřních stěn z dlaždic keramických Příplatek k cenám za plochu do 10 m2 jednotlivě</t>
  </si>
  <si>
    <t>1324869406</t>
  </si>
  <si>
    <t>95</t>
  </si>
  <si>
    <t>781479196</t>
  </si>
  <si>
    <t>Montáž obkladů vnitřních stěn z dlaždic keramických Příplatek k cenám za dvousložkový spárovací tmel</t>
  </si>
  <si>
    <t>994124351</t>
  </si>
  <si>
    <t>96</t>
  </si>
  <si>
    <t>781494111</t>
  </si>
  <si>
    <t>Ostatní prvky plastové profily ukončovací a dilatační lepené flexibilním lepidlem rohové</t>
  </si>
  <si>
    <t>1364442542</t>
  </si>
  <si>
    <t xml:space="preserve">Poznámka k souboru cen:
1. Množství měrných jednotek u ceny -5185 se stanoví podle počtu řezaných obkladaček, nezávisle na jejich velikosti. 2. Položkou -5185 lze ocenit provádění více řezů na jednom kusu obkladu. </t>
  </si>
  <si>
    <t>"3.np-sprcha 314"2,15*2</t>
  </si>
  <si>
    <t>97</t>
  </si>
  <si>
    <t>781494211</t>
  </si>
  <si>
    <t>Ostatní prvky plastové profily ukončovací a dilatační lepené flexibilním lepidlem vanové</t>
  </si>
  <si>
    <t>-2145997374</t>
  </si>
  <si>
    <t>"3.np-314"0,85*2+2,15</t>
  </si>
  <si>
    <t>98</t>
  </si>
  <si>
    <t>781494511</t>
  </si>
  <si>
    <t>Ostatní prvky plastové profily ukončovací a dilatační lepené flexibilním lepidlem ukončovací</t>
  </si>
  <si>
    <t>-1036236704</t>
  </si>
  <si>
    <t>"3.np-sprcha 314"(0,95*2+2,15)+2,0*2</t>
  </si>
  <si>
    <t>99</t>
  </si>
  <si>
    <t>781495111</t>
  </si>
  <si>
    <t>Ostatní prvky ostatní práce penetrace podkladu</t>
  </si>
  <si>
    <t>2042149838</t>
  </si>
  <si>
    <t>100</t>
  </si>
  <si>
    <t>781495115</t>
  </si>
  <si>
    <t>Ostatní prvky ostatní práce spárování silikonem</t>
  </si>
  <si>
    <t>2140500638</t>
  </si>
  <si>
    <t>"kouty"2,0*2</t>
  </si>
  <si>
    <t>101</t>
  </si>
  <si>
    <t>998781102</t>
  </si>
  <si>
    <t>Přesun hmot pro obklady keramické stanovený z hmotnosti přesunovaného materiálu vodorovná dopravní vzdálenost do 50 m v objektech výšky přes 6 do 12 m</t>
  </si>
  <si>
    <t>-651484769</t>
  </si>
  <si>
    <t>102</t>
  </si>
  <si>
    <t>998781181</t>
  </si>
  <si>
    <t>Přesun hmot pro obklady keramické stanovený z hmotnosti přesunovaného materiálu Příplatek k cenám za přesun prováděný bez použití mechanizace pro jakoukoliv výšku objektu</t>
  </si>
  <si>
    <t>396242795</t>
  </si>
  <si>
    <t>783</t>
  </si>
  <si>
    <t>Dokončovací práce - nátěry</t>
  </si>
  <si>
    <t>103</t>
  </si>
  <si>
    <t>783-01</t>
  </si>
  <si>
    <t>Nový nátěr syntetický oc.dveřních zárubní 800,900/1970mm vč.přípravy podkladu (obroušení stáv.nátěru,očištění)</t>
  </si>
  <si>
    <t>-1578280470</t>
  </si>
  <si>
    <t>"1.np"5</t>
  </si>
  <si>
    <t>"3.np"3</t>
  </si>
  <si>
    <t>104</t>
  </si>
  <si>
    <t>783901453</t>
  </si>
  <si>
    <t>Příprava podkladu betonových podlah před provedením nátěru vysátím</t>
  </si>
  <si>
    <t>-965579250</t>
  </si>
  <si>
    <t>"dtto ker.dlažba"D1*3</t>
  </si>
  <si>
    <t>105</t>
  </si>
  <si>
    <t>783923171</t>
  </si>
  <si>
    <t>Penetrační nátěr betonových podlah hrubých akrylátový</t>
  </si>
  <si>
    <t>273261634</t>
  </si>
  <si>
    <t>"dtto ker.dlažba-penetrace stěrky"D1+P1</t>
  </si>
  <si>
    <t>784</t>
  </si>
  <si>
    <t>Dokončovací práce - malby a tapety</t>
  </si>
  <si>
    <t>106</t>
  </si>
  <si>
    <t>784121001</t>
  </si>
  <si>
    <t>Oškrabání malby v místnostech výšky do 3,80 m</t>
  </si>
  <si>
    <t>364765514</t>
  </si>
  <si>
    <t xml:space="preserve">Poznámka k souboru cen:
1. Cenami souboru cen se oceňuje jakýkoli počet současně škrabaných vrstev barvy. </t>
  </si>
  <si>
    <t>"1.np:123,124a"20,08+5,64</t>
  </si>
  <si>
    <t>"120"(3,52-0,25)*(4,45+6,803+1,7+3,3+8+0,4*2)-(2,34*2,05)</t>
  </si>
  <si>
    <t>"121"(3,52-0,25)*(6,76*2+6,63*2+0,4*4+0,3*2)-(2,35*2,05*2)</t>
  </si>
  <si>
    <t>"122"3,52*(3,01*2+6,76*2)</t>
  </si>
  <si>
    <t>"124a"3,52*(2,75*2+2,05*2)</t>
  </si>
  <si>
    <t>"311"3,3*(9,76*2+7,19*2+0,2*2)-(2,33*2,05*3)</t>
  </si>
  <si>
    <t>"313"3,3*(12,51*2+7,01*2)-(2,35*2,05*4)</t>
  </si>
  <si>
    <t>"314"3,3*(2,96*2+7,01+4,77+0,1*3)-(2,35*2,05)</t>
  </si>
  <si>
    <t>732,605*0,02</t>
  </si>
  <si>
    <t>107</t>
  </si>
  <si>
    <t>784121011</t>
  </si>
  <si>
    <t>Rozmývání podkladu po oškrabání malby v místnostech výšky do 3,80 m</t>
  </si>
  <si>
    <t>-2112202650</t>
  </si>
  <si>
    <t>"dtto oškrabání"747,257</t>
  </si>
  <si>
    <t>108</t>
  </si>
  <si>
    <t>784181101</t>
  </si>
  <si>
    <t>Penetrace podkladu jednonásobná základní akrylátová v místnostech výšky do 3,80 m</t>
  </si>
  <si>
    <t>-1940136594</t>
  </si>
  <si>
    <t>"314"3,3*(2,96*2+7,01+4,77+0,1*3+0,95*2)-(2,35*2,05)</t>
  </si>
  <si>
    <t>"odpočet ker.obklad"-KO</t>
  </si>
  <si>
    <t>109</t>
  </si>
  <si>
    <t>784211111</t>
  </si>
  <si>
    <t>Malby z malířských směsí otěruvzdorných za mokra dvojnásobné, bílé za mokra otěruvzdorné velmi dobře v místnostech výšky do 3,80 m</t>
  </si>
  <si>
    <t>-1283624038</t>
  </si>
  <si>
    <t>"dtto penetrace"830,775</t>
  </si>
  <si>
    <t>2018/001-1-1.4 - D.1.4-Technika prostředí staveb</t>
  </si>
  <si>
    <t>Úroveň 3:</t>
  </si>
  <si>
    <t>2018/001-1-1.4.1 - D.1.4.1-Zařízení zdravotně technických instalací</t>
  </si>
  <si>
    <t>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t>
  </si>
  <si>
    <t>721 - Vnitřní kanalizace</t>
  </si>
  <si>
    <t>722 - Vnitřní vodovod</t>
  </si>
  <si>
    <t>723 - Vnitřní plynovod</t>
  </si>
  <si>
    <t>725 - Zařizovací předměty</t>
  </si>
  <si>
    <t>721</t>
  </si>
  <si>
    <t>Vnitřní kanalizace</t>
  </si>
  <si>
    <t>721170953R00</t>
  </si>
  <si>
    <t>Oprava-vsazení odbočky, potrubí PVC hrdlové DN 75</t>
  </si>
  <si>
    <t>721170962R00</t>
  </si>
  <si>
    <t>Oprava - propojení dosavadního potrubí PVC DN 63</t>
  </si>
  <si>
    <t>721171803R00</t>
  </si>
  <si>
    <t>Demontáž potrubí z PVC do DN 75</t>
  </si>
  <si>
    <t>721173204RM1</t>
  </si>
  <si>
    <t>Potrubí z PVC připojovací D 40 x 1,8 materiál HT</t>
  </si>
  <si>
    <t>721173205RM1</t>
  </si>
  <si>
    <t>Potrubí z PVC připojovací D 50 x 1,8 materiál HT</t>
  </si>
  <si>
    <t>721194105R00</t>
  </si>
  <si>
    <t>Vyvedení odpadních výpustek D 50 x 1,8</t>
  </si>
  <si>
    <t>998721202R00</t>
  </si>
  <si>
    <t>Přesun hmot pro vnitřní kanalizaci, výšky do 12 m</t>
  </si>
  <si>
    <t>722</t>
  </si>
  <si>
    <t>Vnitřní vodovod</t>
  </si>
  <si>
    <t>722130801R00</t>
  </si>
  <si>
    <t>Demontáž potrubí ocelových závitových DN 25</t>
  </si>
  <si>
    <t>722131933R00</t>
  </si>
  <si>
    <t>Oprava-propojení dosavadního potrubí závit. DN 25</t>
  </si>
  <si>
    <t>722190221R00</t>
  </si>
  <si>
    <t>Přípojky vodovodní pro pevné připojení DN 15</t>
  </si>
  <si>
    <t>soubor</t>
  </si>
  <si>
    <t>722290226R00</t>
  </si>
  <si>
    <t>Zkouška tlaku potrubí závitového DN 50</t>
  </si>
  <si>
    <t>722290234R00</t>
  </si>
  <si>
    <t>Proplach a dezinfekce vodovod.potrubí DN 80</t>
  </si>
  <si>
    <t>722298992T00</t>
  </si>
  <si>
    <t>Izolace návleková tl.20mm, d20</t>
  </si>
  <si>
    <t>722298993T00</t>
  </si>
  <si>
    <t>Izolace návleková tl.20mm, d25</t>
  </si>
  <si>
    <t>722299001T00</t>
  </si>
  <si>
    <t>Potrubí PP PN 20 d20x3,4 +tv.</t>
  </si>
  <si>
    <t>722299002T00</t>
  </si>
  <si>
    <t>Potrubí PP PN 20 d25x4,2 +tv.</t>
  </si>
  <si>
    <t>722299032T00</t>
  </si>
  <si>
    <t>Kulový uzávěr G1/2" +mont.</t>
  </si>
  <si>
    <t>998722202R00</t>
  </si>
  <si>
    <t>Přesun hmot pro vnitřní vodovod, výšky do 12 m</t>
  </si>
  <si>
    <t>723</t>
  </si>
  <si>
    <t>Vnitřní plynovod</t>
  </si>
  <si>
    <t>723120804R00</t>
  </si>
  <si>
    <t>Demontáž potrubí svařovaného závitového do DN 25</t>
  </si>
  <si>
    <t>723290822R00</t>
  </si>
  <si>
    <t>Přesun vybouraných hmot - plynovody, H 12 m</t>
  </si>
  <si>
    <t>R723-1</t>
  </si>
  <si>
    <t>Odvoz ocelového potrubí do šrotu</t>
  </si>
  <si>
    <t>kpl</t>
  </si>
  <si>
    <t>725</t>
  </si>
  <si>
    <t>Zařizovací předměty</t>
  </si>
  <si>
    <t>725314290R00</t>
  </si>
  <si>
    <t>Příslušenství k dřezu v kuchyňské sestavě</t>
  </si>
  <si>
    <t>725539103R00</t>
  </si>
  <si>
    <t>Montáž elektr.ohřívačů, ostatní typy 125 l</t>
  </si>
  <si>
    <t>725810402R00</t>
  </si>
  <si>
    <t>Ventil rohový bez přípoj. trubičky TE 66 G 1/2</t>
  </si>
  <si>
    <t>725999033T00</t>
  </si>
  <si>
    <t>Bat.pák.sprch. nást.chrom se sprchou+mont.</t>
  </si>
  <si>
    <t>R725-1</t>
  </si>
  <si>
    <t>Nerezový sprchový žlábek s mřížkou dl. 2100 mm</t>
  </si>
  <si>
    <t>soub</t>
  </si>
  <si>
    <t>998725202R00</t>
  </si>
  <si>
    <t>Přesun hmot pro zařizovací předměty, výšky do 12 m</t>
  </si>
  <si>
    <t>2018/001-1-1.4.2 - D.1.4.2-Zařízení vzduchotechniky a klimatizace</t>
  </si>
  <si>
    <t xml:space="preserve">a) veškeré položky na přípomoce, lešení, přesuny hmot a suti, uložení suti na skládku vč.poplatku, dopravu, montáž, zpevněné montážní plochy, atd... jsou zahrnuty v jednotlivých jednotkových cenách b) součásti prací jsou veškeré zkoušky, znovu napuštění systému, potřebná měření, inspekce, uvedení zařízení do provozu, zaškolení obsluhy, provozní řády, manuály a revize v českém jazyce. Za komplexní vyzkoušení se považuje bezporuchový provoz po dobu minimálně 96 hod. c) součástí dodávky je zpracování veškeré dílenské dokumentace a dokumentace skutečného provedení d) součástí dodávky je kompletní dokladová část díla nutná k získání kolaudačního souhlasu stavby e) v rozsahu prací zhotovitele jsou rovněž jakékoliv prvky, zařízení, práce a pomocné materiály, neuvedené v tomto soupisu výkonů, které jsou ale nezbytně nutné k dodání, instalaci , dokončení a provozování díla (např. požární ucpávky, štítky pro řádné a trvalé značení komponent, zařízení a potrubní závěsy, nátěry, pomocné konstrukce, montážní a kotvící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f) součástí dodávky jsou veškerá geodetická měření jako například vytyčení konstrukcí, kontrolní měření, zaměření skutečného stavu apod. g) součástí dodávky jsou i náklady na případná  opatření související s ochranou stávajících sítí, komunikací či staveb h) součástí jednotkových cen jsou i vícenáklady související s výstavbou v zimním období, průběžný úklid staveniště a přilehlých komunikací, likvidaci odpadů, dočasná dopravní omezení atd. i) Součástí jednotkových cen jsou i příplatky za noční práci a doprava j) ceny v nabídce musí vycházet nejen z předloženého soupisu výkonů, ale i ze znalosti celého projektu. Prostudování kompletní dokumentace je nutnou podmínkou předložení nabídky.  k) v případě, že ten, kdo s dokumentací pracuje, shledá disproporci mezi částmi dokumentace (výkresová část, technická zpráva a výkaz výměr), je nutno vzít v úvahu takovou variantu, za kterou dodavatel vzhledem ke své odbornosti převezme plné garance. Dtto, když dodavatel zjistí určité řešení, za které nemůže vzít garance ve vztahu k požadovanému výsledku, v tomto případě je povinen v ceně počítat s nápravou řešení a investora upozornit. Před zahájením dodávek a montáží je nutno provést kontrolu, zda stav na stavbě odpovídá projektové dokumentaci. Bez provedení kontroly není možno držet záruky za škody vzniklé vynecháním kontroly l) dodavatel musí zpracovat realizační dokumentaci stavby, dále dodavatelskou dokumentaci stavby. Realizační dokumentaci musí zhotovitel předložit stavebníkovi a autorskému dozoru před realizací ke kontrole. </t>
  </si>
  <si>
    <t>D1 - D.1.4.2-Zařízení vzduchotechniky a klimatizace - Dodávka a montáž</t>
  </si>
  <si>
    <t xml:space="preserve">    1 - Mikroskop větrání</t>
  </si>
  <si>
    <t xml:space="preserve">    D2 - Digestoř 1.NP</t>
  </si>
  <si>
    <t xml:space="preserve">    DB1 - Bezpečnostní skříň</t>
  </si>
  <si>
    <t xml:space="preserve">    D3 - Digestoř 3.NP</t>
  </si>
  <si>
    <t xml:space="preserve">    K1 - Mikroskop chlazení</t>
  </si>
  <si>
    <t xml:space="preserve">    DEM - Demontáže</t>
  </si>
  <si>
    <t xml:space="preserve">    M - Montážní a těsnící materiál</t>
  </si>
  <si>
    <t xml:space="preserve">    D - Doprava</t>
  </si>
  <si>
    <t>D.1.4.2-Zařízení vzduchotechniky a klimatizace - Dodávka a montáž</t>
  </si>
  <si>
    <t>Mikroskop větrání</t>
  </si>
  <si>
    <t>001</t>
  </si>
  <si>
    <t>Vzduchotechnická přívodní jednotka ve vnitřním provedení, P-54m3/h(50Pa), čtyři stupně otáček, jednotka obsahuje elektrický ohřívač Q=500W, integrovaný filtr třídy G4, příkon ventilátoru P=6,7W, hluk jednotky Lp(A)1m=29,9dB, Jednotka rozměru max. 505x185x380 (DxŠxH), připojovací hrdla D=100mm, vč. dodávky vypínače a vypínače ele ohřevu.</t>
  </si>
  <si>
    <t>vlastní</t>
  </si>
  <si>
    <t>Zpětná klapka D100</t>
  </si>
  <si>
    <t>201</t>
  </si>
  <si>
    <t>Vyustky 425x75, dvouřadá, na kruhové potrubí</t>
  </si>
  <si>
    <t>501</t>
  </si>
  <si>
    <t>Protidešťová žaluzie (kruhová) D130, vč. pletiva proti ptactvu, RAL dle arch.</t>
  </si>
  <si>
    <t>701</t>
  </si>
  <si>
    <t>Potrubí SPIRO do průměru 100, vč. tvarovek</t>
  </si>
  <si>
    <t>bm</t>
  </si>
  <si>
    <t>901</t>
  </si>
  <si>
    <t>Tepelná parotěsná izolace tl.19mm</t>
  </si>
  <si>
    <t>D2</t>
  </si>
  <si>
    <t>Digestoř 1.NP</t>
  </si>
  <si>
    <t>001.1</t>
  </si>
  <si>
    <t>Plastový ventilátor (spirálová skříň materiál PP), izolátor chvění, kovová stolička, konzola pro osazení na stěnu, kryt elektromotoru, nerezové spony 2ks, V=580m3/h, dp=350Pa, U=230V</t>
  </si>
  <si>
    <t>101.1</t>
  </si>
  <si>
    <t>Zpětná klapka DN160</t>
  </si>
  <si>
    <t>Zpětná klapka DN80</t>
  </si>
  <si>
    <t>Regulační klapka DN160</t>
  </si>
  <si>
    <t>601</t>
  </si>
  <si>
    <t>Pryžová pogumovaná hadice antistatická DN160</t>
  </si>
  <si>
    <t>701.1</t>
  </si>
  <si>
    <t>Potrubí SPIRO do průměru 80, vč. tvarovek</t>
  </si>
  <si>
    <t>702</t>
  </si>
  <si>
    <t>Potrubí SPIRO do průměru 160, vč. tvarovek</t>
  </si>
  <si>
    <t>703</t>
  </si>
  <si>
    <t>Potrubí SPIRO do průměru 200, vč. tvarovek</t>
  </si>
  <si>
    <t>DB1</t>
  </si>
  <si>
    <t>Bezpečnostní skříň</t>
  </si>
  <si>
    <t>001.2</t>
  </si>
  <si>
    <t>Diagonální ventilátor D180mm, V=30m3/h, dp=150Pa, U=230V v provedení EXE, hmotnost max 3kg</t>
  </si>
  <si>
    <t>101.2</t>
  </si>
  <si>
    <t>Zpětná klapka DN75, plastový materiál PE</t>
  </si>
  <si>
    <t>102.1</t>
  </si>
  <si>
    <t>Regulační klapka DN75, plastový materiál PE</t>
  </si>
  <si>
    <t>501.1</t>
  </si>
  <si>
    <t>Protidešťová žaluzie (kruhová) D100, vč. pletiva proti ptactvu, RAL dle arch.</t>
  </si>
  <si>
    <t>701.2</t>
  </si>
  <si>
    <t>Kruhové potrubí DN75, vodivé, spojení hrdla lepením, rozsah dle výkresové dokumentace, materiál PE, UV odolný</t>
  </si>
  <si>
    <t>702.1</t>
  </si>
  <si>
    <t>Plastový přechod 180&gt;75mm, materiál PE, UV odolný</t>
  </si>
  <si>
    <t>D3</t>
  </si>
  <si>
    <t>Digestoř 3.NP</t>
  </si>
  <si>
    <t>001.3</t>
  </si>
  <si>
    <t>Plastový ventilátor (spirálová skříň materiál PP), izolátor chvění, kovová stolička, konzola pro osazení na stěnu, kryt elektromotoru, nerezové spony 2ks, V=940m3/h, dp=350Pa, U=230V</t>
  </si>
  <si>
    <t>101.3</t>
  </si>
  <si>
    <t>Zpětná klapka D200</t>
  </si>
  <si>
    <t>601.1</t>
  </si>
  <si>
    <t>Pryžová pogumovaná hadice antistatická DN200</t>
  </si>
  <si>
    <t>701.3</t>
  </si>
  <si>
    <t>Potrubí SPIRO do průměru D200, vč. tvarovek</t>
  </si>
  <si>
    <t>001.4</t>
  </si>
  <si>
    <t>Potrubní ventilátor D160, V=50m3/h, dp=150Pa, U=230V</t>
  </si>
  <si>
    <t>002</t>
  </si>
  <si>
    <t>Spojka pružná D160</t>
  </si>
  <si>
    <t>101.4</t>
  </si>
  <si>
    <t>Zpětná klapka D80</t>
  </si>
  <si>
    <t>102.2</t>
  </si>
  <si>
    <t>Regulační klapka DN80</t>
  </si>
  <si>
    <t>K1</t>
  </si>
  <si>
    <t>Mikroskop chlazení</t>
  </si>
  <si>
    <t>001.5</t>
  </si>
  <si>
    <t>SPLIT jednotka - venkovní, celoroční provoz, chlazení do -15C, Qch=5,0kW, U=230V</t>
  </si>
  <si>
    <t>001a</t>
  </si>
  <si>
    <t>Čerpadlo kondenzátu (pro osazení ke kanálové jednotce)</t>
  </si>
  <si>
    <t>002.1</t>
  </si>
  <si>
    <t>SPLIT jednotka - vnitřní kanálová, Qch=5,0kW, rozměr max. 900x190x700, Lw(max)=59dB</t>
  </si>
  <si>
    <t>003</t>
  </si>
  <si>
    <t>Cu potrubí vč. chladiva, izolace a kabeláže</t>
  </si>
  <si>
    <t>004</t>
  </si>
  <si>
    <t>Vakuování</t>
  </si>
  <si>
    <t>005</t>
  </si>
  <si>
    <t>Plastová lišta hranatá 60x40, vč. spojovacích kusů, tvarovek a zakrytování, materiál PVC, samozhášivý, barva bíla RAL 9010</t>
  </si>
  <si>
    <t>006</t>
  </si>
  <si>
    <t>Nástěnná konzole vč. pružných úchytů, nosnost min. 60kg</t>
  </si>
  <si>
    <t>201.1</t>
  </si>
  <si>
    <t>Tkaninová vyustka D200, délka 2000mm. Proudění rozptýlené. Výbava vč. nerez připojovacího pásklu, plastové pozink lanko, pozink zámky, napínáky a plastové háčky.</t>
  </si>
  <si>
    <t>801</t>
  </si>
  <si>
    <t>Potrubí čtyřhranné, tvarovky</t>
  </si>
  <si>
    <t>DEM</t>
  </si>
  <si>
    <t>Demontáže</t>
  </si>
  <si>
    <t>001.6</t>
  </si>
  <si>
    <t>Demontáž kruhového potrubí do D315</t>
  </si>
  <si>
    <t>002.2</t>
  </si>
  <si>
    <t>Demontáž ventilátoru (v interiéru) do hmotnosti 20kg</t>
  </si>
  <si>
    <t>Montážní a těsnící materiál</t>
  </si>
  <si>
    <t>001.7</t>
  </si>
  <si>
    <t>Montážní materiál</t>
  </si>
  <si>
    <t>kg</t>
  </si>
  <si>
    <t>002.3</t>
  </si>
  <si>
    <t>Tešnící materiál</t>
  </si>
  <si>
    <t>003.1</t>
  </si>
  <si>
    <t>Spojovací materiál</t>
  </si>
  <si>
    <t>004.1</t>
  </si>
  <si>
    <t>Stavební přípomoce</t>
  </si>
  <si>
    <t>005.1</t>
  </si>
  <si>
    <t>Požární ucpávky do obvodu 1,5m</t>
  </si>
  <si>
    <t>Doprava</t>
  </si>
  <si>
    <t>001.8</t>
  </si>
  <si>
    <t>Doprava (Lednice)</t>
  </si>
  <si>
    <t>002.4</t>
  </si>
  <si>
    <t>Lešení (do výšky 3m)</t>
  </si>
  <si>
    <t>003.2</t>
  </si>
  <si>
    <t>Štítky a značení</t>
  </si>
  <si>
    <t>2018/001-1-1.4.3 - D.1.4.3-Zařízení silnoproudé elektrotechniky</t>
  </si>
  <si>
    <t xml:space="preserve">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</si>
  <si>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Dodávky</t>
  </si>
  <si>
    <t>D2 - Elektromontáže</t>
  </si>
  <si>
    <t xml:space="preserve">    D3 - Demontáže</t>
  </si>
  <si>
    <t xml:space="preserve">    D4 - Svítidla-viz v.č.D.1.4.4-3 a 5</t>
  </si>
  <si>
    <t xml:space="preserve">    D5 - Spínače, zásuvky, instalační materiál, viz v.č. D.1.4.4-3 až 6</t>
  </si>
  <si>
    <t xml:space="preserve">    D6 - Kabely, úložné konstrukce, viz v.č. D1.4.4-3 až 11</t>
  </si>
  <si>
    <t xml:space="preserve">    D7 - Zednické výpomoci</t>
  </si>
  <si>
    <t xml:space="preserve">    D8 - Protipožární ucpávky, vodotěsné prostupy</t>
  </si>
  <si>
    <t xml:space="preserve">    D9 - Hodinové zúčtovací sazby</t>
  </si>
  <si>
    <t>Dodávky</t>
  </si>
  <si>
    <t>PC001</t>
  </si>
  <si>
    <t>Stávající rozváděč RS3-doplnění-viz v.č.D.1.4.4-7 - 2.st.ochrany proti přepětí 1x - jističochránič 16B//2/0,03 4x - jistič do 16A/1 14x - jistič 40B/3 2x - prodrátování Cu 6mm2 -úprava krytů rozváděče</t>
  </si>
  <si>
    <t>PC002</t>
  </si>
  <si>
    <t>Stávající rozváděč RS7-doplnění-viz v.č.D.1.4.4-7 - 2.st.ochrany proti přepětí 1x - jistič 40B/3 2x - prodrátování Cu 6mm2 -úprava krytů rozváděče</t>
  </si>
  <si>
    <t>PC003</t>
  </si>
  <si>
    <t>Rozváděč RS3.1-viz v.č. D.1.4.4-8 nástěnná rozvodnice do 76 modulů (jističochrániče v jednomodulovém provedení) 63A, 400V, IP43/20, Ik&lt;6kA</t>
  </si>
  <si>
    <t>PC004</t>
  </si>
  <si>
    <t>Rozváděč RS3.2-viz v.č. D.1.4.4-9 nástěnná rozvodnice do 76 modulů (jističochrániče v jednomodulovém provedení) 63A, 400V, IP43/20, Ik&lt;6kA</t>
  </si>
  <si>
    <t>PC005</t>
  </si>
  <si>
    <t>Rozváděč RS7.1-viz v.č. D.1.4.4-10 nástěnná rozvodnice do 76 modulů vč. GSM komunikátoru (jističochrániče v jednomodulovém provedení) 63A, 400V, IP43/20, Ik&lt;6kA</t>
  </si>
  <si>
    <t>PC006</t>
  </si>
  <si>
    <t>Rozváděč RS7.2-viz v.č. D.1.4.4-11 nástěnná rozvodnice do 76 modulů (jističochrániče v jednomodulovém provedení) 63A, 400V, IP43/20, Ik&lt;6kA</t>
  </si>
  <si>
    <t>PC007</t>
  </si>
  <si>
    <t>Zdroj UPS - ONLINE 10kVA/10kW, 3F/1F 400/230V, interní akumulátory s dobou zálohování 122 min./4kW, výstupní účiník 1 (kVA=kW) certifikovaná provozní účinnost 96% Rozměry: šxhxv 444x795x1400mm, hmotnost 515kg</t>
  </si>
  <si>
    <t>Elektromontáže</t>
  </si>
  <si>
    <t>PC008</t>
  </si>
  <si>
    <t>Svítidlo, zářivkové, řárovkové</t>
  </si>
  <si>
    <t>PC009</t>
  </si>
  <si>
    <t>Spínače</t>
  </si>
  <si>
    <t>PC010</t>
  </si>
  <si>
    <t>Zásuvky</t>
  </si>
  <si>
    <t>PC011</t>
  </si>
  <si>
    <t>Rozvodnice nástěnná oceloplechová</t>
  </si>
  <si>
    <t>PC012</t>
  </si>
  <si>
    <t>Kabel do 4x16 , pevně</t>
  </si>
  <si>
    <t>PC013</t>
  </si>
  <si>
    <t>Pomocné ocel. úložné konstrukce</t>
  </si>
  <si>
    <t>PC014</t>
  </si>
  <si>
    <t>Odpojení kabelů a vodičů do 5x4 mm2</t>
  </si>
  <si>
    <t>PC015</t>
  </si>
  <si>
    <t>ekologická likvidace odpadu kabelů</t>
  </si>
  <si>
    <t>PC016</t>
  </si>
  <si>
    <t>ekologická likvidace odpadu železo</t>
  </si>
  <si>
    <t>D4</t>
  </si>
  <si>
    <t>Svítidla-viz v.č.D.1.4.4-3 a 5</t>
  </si>
  <si>
    <t>PC017</t>
  </si>
  <si>
    <t>Svítidlo "A" - vestavné do podhledu panelové LED svítidlo 600x600, vč.příslušenství 45W, 4200K, 4200lm, IP40, 230V</t>
  </si>
  <si>
    <t>PC018</t>
  </si>
  <si>
    <t>Svítidlo "B" - závěsné panelové LED svítidlo 600x600, vč.příslušenství a závěsů 45W, 4200K, 4200lm, IP65, 230V</t>
  </si>
  <si>
    <t>PC019</t>
  </si>
  <si>
    <t>Svítidlo "Z" - závěsné panelové LED svítidlo 600x600, vč.příslušenství a závěsů 45W, 4200K, 4200lm, IP40, 230V</t>
  </si>
  <si>
    <t>D5</t>
  </si>
  <si>
    <t>Spínače, zásuvky, instalační materiál, viz v.č. D.1.4.4-3 až 6</t>
  </si>
  <si>
    <t>PC020</t>
  </si>
  <si>
    <t>VYPÍNAČE POD OMÍTKU, PŘÍSTROJ, KOLÉBKA, BÍLÝ,IP20 10A, 250V spínače jednopólový, řazení 1,</t>
  </si>
  <si>
    <t>PC021</t>
  </si>
  <si>
    <t>VYPÍNAČE POD OMÍTKU, PŘÍSTROJ, KOLÉBKA, BÍLÝ,IP20 10A, 250V spínač sériový; řazení 5,</t>
  </si>
  <si>
    <t>PC022</t>
  </si>
  <si>
    <t>VYPÍNAČE POD OMÍTKU, PŘÍSTROJ, KOLÉBKA, BÍLÝ, IP43 10A, 250V spínače jednopólový, řazení 1, 10A, 250V</t>
  </si>
  <si>
    <t>PC023</t>
  </si>
  <si>
    <t>VYPÍNAČE POD OMÍTKU, PŘÍSTROJ, KOLÉBKA, BÍLÝ, IP43 10A, 250V Tlačítko “VENTILÁTOR“ s možností podsvětlení, řazení 1/0 *</t>
  </si>
  <si>
    <t>PC024</t>
  </si>
  <si>
    <t>VYPÍNAČE POD OMÍTKU, PŘÍSTROJ, KOLÉBKA, BÍLÝ, IP43 10A, 250V Žaluziový ovladač</t>
  </si>
  <si>
    <t>PC025</t>
  </si>
  <si>
    <t>ZÁSUVKA NN KOMPLETNÍ,POD OMÍTKU IP20 16A, 230V, BÍLÁ dvojnásobná, s ochranným kolíkem, horní zás.pootočená</t>
  </si>
  <si>
    <t>PC026</t>
  </si>
  <si>
    <t>ZÁSUVKA NN KOMPLETNÍ,POD OMÍTKU IP20 16A, 230V, BÍLÁ dvojnásobná, s ochranným kolíkem, 3.st.proti přepětí, horní zás.pootočená</t>
  </si>
  <si>
    <t>PC027</t>
  </si>
  <si>
    <t>ZÁSUVKA NN KOMPLETNÍ,POD OMÍTKU IP44 S VÍČKEM 16A, 230V, BÍLÁ jednonásobná s ochranným kolíkem</t>
  </si>
  <si>
    <t>PC028</t>
  </si>
  <si>
    <t>ZÁSUVKA NN KOMPLETNÍ,POD OMÍTKU IP44 S VÍČKEM 16A, 230V, BÍLÁ jednonásobná s ochranným kolíkem, 3.st.proti přepětí</t>
  </si>
  <si>
    <t>PC028a</t>
  </si>
  <si>
    <t>ZÁSUVKA NÁSTĚNNÁ, IP44 16A,400V,3p+N+z</t>
  </si>
  <si>
    <t>1476331863</t>
  </si>
  <si>
    <t>PC029</t>
  </si>
  <si>
    <t>ELEKTROINSTALAČNÍ KRABICE KRABICE PŘÍSTROJOVÁ</t>
  </si>
  <si>
    <t>PC030</t>
  </si>
  <si>
    <t>ELEKTROINSTALAČNÍ KRABICE KRABICE ODBOČNÁ VČ. SVOREK do 4mm2</t>
  </si>
  <si>
    <t>PC031</t>
  </si>
  <si>
    <t>SVORKA PRO VYROVNÁNÍ POTENCIÁLŮ Svorka pro pospojování, 10x6mm2</t>
  </si>
  <si>
    <t>D6</t>
  </si>
  <si>
    <t>Kabely, úložné konstrukce, viz v.č. D1.4.4-3 až 11</t>
  </si>
  <si>
    <t>PC032</t>
  </si>
  <si>
    <t>VODIČ JEDNOŽILOVÝ, IZOLACE PVC CY 16 mm2,ŽZ,</t>
  </si>
  <si>
    <t>PC033</t>
  </si>
  <si>
    <t>VODIČ JEDNOŽILOVÝ, IZOLACE PVC CY6 mm2,ŽZ,</t>
  </si>
  <si>
    <t>PC034</t>
  </si>
  <si>
    <t>VODIČ JEDNOŽILOVÝ, IZOLACE PVC CY 4 mm2,</t>
  </si>
  <si>
    <t>PC035</t>
  </si>
  <si>
    <t>KABEL SILOVÝ,IZOLACE PVC CYKY 2ACx1.5 mm2,</t>
  </si>
  <si>
    <t>PC036</t>
  </si>
  <si>
    <t>KABEL SILOVÝ,IZOLACE PVC CYKY 3ACx1.5 mm2,</t>
  </si>
  <si>
    <t>PC037</t>
  </si>
  <si>
    <t>KABEL SILOVÝ,IZOLACE PVC CYKY 3Cx1.5 mm2,</t>
  </si>
  <si>
    <t>PC038</t>
  </si>
  <si>
    <t>KABEL SILOVÝ,IZOLACE PVC CYKY 3Cx2.5 mm2,</t>
  </si>
  <si>
    <t>PC039</t>
  </si>
  <si>
    <t>KABEL SILOVÝ,IZOLACE PVC CYKY 5Cx1.5 mm2</t>
  </si>
  <si>
    <t>PC040</t>
  </si>
  <si>
    <t>KABEL SILOVÝ,IZOLACE PVC CYKY 5Cx2.5 mm2,</t>
  </si>
  <si>
    <t>PC041</t>
  </si>
  <si>
    <t>KABEL SILOVÝ,IZOLACE PVC CYKY 5Cx6 mm2,</t>
  </si>
  <si>
    <t>PC042</t>
  </si>
  <si>
    <t>KABEL SILOVÝ,IZOLACE PVC CYKY 5Cx10 mm2,</t>
  </si>
  <si>
    <t>PC043</t>
  </si>
  <si>
    <t>UKONČENÍ KABELŮ DO 5x4 mm2</t>
  </si>
  <si>
    <t>PC044</t>
  </si>
  <si>
    <t>UKONČENÍ KABELŮ DO 5x10 mm2</t>
  </si>
  <si>
    <t>PC045</t>
  </si>
  <si>
    <t>UKONČENÍ VODIČŮ V ROZVADĚČÍCH Do 2,5 mm2</t>
  </si>
  <si>
    <t>PC046</t>
  </si>
  <si>
    <t>UKONČENÍ VODIČŮ V ROZVADĚČÍCH Do 10 mm2</t>
  </si>
  <si>
    <t>PC047</t>
  </si>
  <si>
    <t>LIŠTA HRANATÁ BÍLÁ VČ. KRYTU LH 80x60</t>
  </si>
  <si>
    <t>D7</t>
  </si>
  <si>
    <t>Zednické výpomoci</t>
  </si>
  <si>
    <t>PC048</t>
  </si>
  <si>
    <t>VYSEKANI KAPES VE ZDIVU CIHELNEM PRO KRABICE 50x50x50 mm</t>
  </si>
  <si>
    <t>PC049</t>
  </si>
  <si>
    <t>VYSEKANI RYH VE ZDIVU CIHELNEM - HLOUBKA 30mm Sire 30 mm</t>
  </si>
  <si>
    <t>PC050</t>
  </si>
  <si>
    <t>VYSEKANI RYH VE ZDIVU CIHELNEM - HLOUBKA 50mm Sire 70 mm</t>
  </si>
  <si>
    <t>PC051</t>
  </si>
  <si>
    <t>ZAZDIVKA OTVORU O PLOSE DO 2.25 dm2 VE ZDIVU Stena do 300mm</t>
  </si>
  <si>
    <t>PC052</t>
  </si>
  <si>
    <t>OMITKA RYH VE STENACH MALTOU Sire do 150 mm</t>
  </si>
  <si>
    <t>PC053</t>
  </si>
  <si>
    <t>VYVRTÁNÍ OTVORU VE STENE, VE STROPĚ, V PODLAZE BETONOVE, CIHELNÉ DO PRUMERU 60mm Stena do 150mm</t>
  </si>
  <si>
    <t>PC054</t>
  </si>
  <si>
    <t>VYVRTÁNÍ OTVORU VE STENE, VE STROPĚ, V PODLAZE BETONOVE, CIHELNÉ DO PRUMERU 60mm Stena do 450mm</t>
  </si>
  <si>
    <t>D8</t>
  </si>
  <si>
    <t>Protipožární ucpávky, vodotěsné prostupy</t>
  </si>
  <si>
    <t>PC055</t>
  </si>
  <si>
    <t>Protipožární přepážky - odolnost 30min Zajistí firma s certifikátem Protip.průchod stěnou t 30cm</t>
  </si>
  <si>
    <t>110</t>
  </si>
  <si>
    <t>D9</t>
  </si>
  <si>
    <t>Hodinové zúčtovací sazby</t>
  </si>
  <si>
    <t>PC056</t>
  </si>
  <si>
    <t>KOORDINACE POSTUPU PRACI S ostatnimi profesemi</t>
  </si>
  <si>
    <t>112</t>
  </si>
  <si>
    <t>PC057</t>
  </si>
  <si>
    <t>PROVEDENI REVIZNICH ZKOUSEK DLE CSN 331500 Revizni technik</t>
  </si>
  <si>
    <t>114</t>
  </si>
  <si>
    <t>PC058</t>
  </si>
  <si>
    <t>PROVEDENI REVIZNICH ZKOUSEK DLE CSN 331500 Spoluprace s reviz.technikem</t>
  </si>
  <si>
    <t>116</t>
  </si>
  <si>
    <t>2018/001-1-1.4.4 - D.1.4.4-Zařízení slaboproudé elektrotechniky</t>
  </si>
  <si>
    <t>D1 - Elektromontáže</t>
  </si>
  <si>
    <t xml:space="preserve">    D2 - Slaboproudé rozvody, viz v.č. D.1.4.4-4 a 6 a 12</t>
  </si>
  <si>
    <t xml:space="preserve">    D3 - Kabely, úložné konstrukce, viz v.č. D1.4.4-3 až 11</t>
  </si>
  <si>
    <t xml:space="preserve">    D4 - Zednické výpomoci</t>
  </si>
  <si>
    <t xml:space="preserve">    D5 - Protipožární ucpávky, vodotěsné prostupy</t>
  </si>
  <si>
    <t xml:space="preserve">    D6 - Hodinové zúčtovací sazby</t>
  </si>
  <si>
    <t>Slaboproudé rozvody, viz v.č. D.1.4.4-4 a 6 a 12</t>
  </si>
  <si>
    <t>STÁVAJÍCÍ DATOVÝ ROZVÁDĚČ RD1-doplnění celkem</t>
  </si>
  <si>
    <t>Poznámka k položce:
1ks-48 Gi portů + 2 Te porty na uplink s PoE 370 W typ WS-C2960X-48LPD-L
1ks- 24 Gi portů + 2 Te porty na uplink s PoE 370 W typ WS-C2960X-24PD-L</t>
  </si>
  <si>
    <t>ZÁSUVKY SLABOPROUDÉ ZAPUŠTĚNÉ 2xRJ45 datová</t>
  </si>
  <si>
    <t>ZÁSUVKY SLABOPROUDÉ ZAPUŠTĚNÉ HDMI</t>
  </si>
  <si>
    <t>PC003a</t>
  </si>
  <si>
    <t>VGA</t>
  </si>
  <si>
    <t>1990468900</t>
  </si>
  <si>
    <t>SLABOPROUDÉ KABELY UTP-Instalační datový kabel, CAT6</t>
  </si>
  <si>
    <t>SLABOPROUDÉ KABELY HDMI kabel</t>
  </si>
  <si>
    <t>PC006a</t>
  </si>
  <si>
    <t>SLABOPROUDÉ KABELY kabel SVGA</t>
  </si>
  <si>
    <t>-666390267</t>
  </si>
  <si>
    <t>UKONČENÍ A ZAPOJENÍ SLP KABELŮ kabel UTP</t>
  </si>
  <si>
    <t>UKONČENÍ A ZAPOJENÍ SLP KABELŮ kabel HDMI</t>
  </si>
  <si>
    <t>PC008a</t>
  </si>
  <si>
    <t>UKONČENÍ A ZAPOJENÍ SLP KABELŮ kabel SVGA</t>
  </si>
  <si>
    <t>1220621545</t>
  </si>
  <si>
    <t>LPFLEX - velmi nízká mechanická odolnost 125N PVC - (EN) 2316E TRUBKA OHEBNÁ - LPFLEX 16 125N</t>
  </si>
  <si>
    <t>KABELOVÝ ŽLAB vč.závěsů a výložníků po 2,5m, tloušťka 1,5mm, 80kg/m perforovaný, bez víka, pro zařízení nn 50/60</t>
  </si>
  <si>
    <t>2018/001-1-VON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</si>
  <si>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</si>
  <si>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</si>
  <si>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</si>
  <si>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</si>
  <si>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</si>
  <si>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</si>
  <si>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</si>
  <si>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</si>
  <si>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</si>
  <si>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</si>
  <si>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</si>
  <si>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</si>
  <si>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</si>
  <si>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</si>
  <si>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955662885</t>
  </si>
  <si>
    <t>013244000</t>
  </si>
  <si>
    <t>Dokumentace pro provádění stavby</t>
  </si>
  <si>
    <t>-2145199901</t>
  </si>
  <si>
    <t>Poznámka k položce:
Zpracování dílenských dokumentací (elektroinstalace,vzduchotechnika,ocelové k-ce,interiér, apod.)-dle smlouvy o dílo.</t>
  </si>
  <si>
    <t>013254000</t>
  </si>
  <si>
    <t>Dokumentace skutečného provedení stavby</t>
  </si>
  <si>
    <t>-1266400469</t>
  </si>
  <si>
    <t xml:space="preserve">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
</t>
  </si>
  <si>
    <t>VRN3</t>
  </si>
  <si>
    <t>Zařízení staveniště</t>
  </si>
  <si>
    <t>032103000</t>
  </si>
  <si>
    <t>Náklady na stavební buňky</t>
  </si>
  <si>
    <t>908067899</t>
  </si>
  <si>
    <t xml:space="preserve">Poznámka k položce:
Náklady na zřízení, demontáž a opotřebení nebo pronájem stavebních buněk (na kanceláře, stavební sklady, mobilní WC, umývárny, sprchy, apod.) Náleží sem i případy, kdy jsou pro tyto účely přizpůsobeny stávající objekty.
</t>
  </si>
  <si>
    <t>032903000</t>
  </si>
  <si>
    <t>Náklady na provoz a údržbu vybavení staveniště</t>
  </si>
  <si>
    <t>1826061517</t>
  </si>
  <si>
    <t>Poznámka k položce:
Úklid staveniště po dobu realizace díla a před protokolárním předáním a převzetím díla.
Bezpečnostní a hygienická opatření na staveništi.
Provádění denního hrubého úklidu, po skončení prací každé z etap, případně části provedení čistého úklidu mokrou cestou.
Provedení opatření proti vnikání prachu, nečistot a nadměrného hluku souvisejícího se stavbou do okolí.</t>
  </si>
  <si>
    <t>033203000</t>
  </si>
  <si>
    <t>Energie pro zařízení staveniště</t>
  </si>
  <si>
    <t>1711644788</t>
  </si>
  <si>
    <t>Poznámka k položce: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t>
  </si>
  <si>
    <t>034103000</t>
  </si>
  <si>
    <t>Oplocení staveniště</t>
  </si>
  <si>
    <t>-1112513579</t>
  </si>
  <si>
    <t>034303000</t>
  </si>
  <si>
    <t>Dopravní značení na staveništi</t>
  </si>
  <si>
    <t>-504756238</t>
  </si>
  <si>
    <t xml:space="preserve">Poznámka k položce: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
</t>
  </si>
  <si>
    <t>034503000</t>
  </si>
  <si>
    <t>Informační tabule na staveništi</t>
  </si>
  <si>
    <t>263560617</t>
  </si>
  <si>
    <t xml:space="preserve">Poznámka k položce:
Zohledňuje náklady na vyrobení a osazení informačních tabulí (označení) stavby.
Řádné vyznačení obvodu staveniště informačními a výstražnými tabulkami.
</t>
  </si>
  <si>
    <t>039103000</t>
  </si>
  <si>
    <t>Rozebrání, bourání a odvoz zařízení staveniště</t>
  </si>
  <si>
    <t>1615882893</t>
  </si>
  <si>
    <t xml:space="preserve">Poznámka k položce:
Postihuje náklady na rozebrání, bourání a odvoz veškerého zařízení staveniště (jsou zde zahrnuty veškeré náklady této povahy mimo úpravu terénu do původního stavu).
</t>
  </si>
  <si>
    <t>039203000</t>
  </si>
  <si>
    <t>Úprava terénu po zrušení zařízení staveniště</t>
  </si>
  <si>
    <t>-1562904412</t>
  </si>
  <si>
    <t xml:space="preserve">Poznámka k položce:
Jedná se o náklady za práce, jejichž smyslem je uvedení místa zařízení staveniště do původního stavu.
Uvedení všech povrchů dotčených stavbou do původního stavu (komunikace,chodníky,zeleň,…)
.
</t>
  </si>
  <si>
    <t>VRN4</t>
  </si>
  <si>
    <t>Inženýrská činnost</t>
  </si>
  <si>
    <t>042503000</t>
  </si>
  <si>
    <t>Plán BOZP na staveništi</t>
  </si>
  <si>
    <t>2140149811</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</si>
  <si>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</si>
  <si>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045002000</t>
  </si>
  <si>
    <t>Kompletační a koordinační činnost</t>
  </si>
  <si>
    <t>1443957186</t>
  </si>
  <si>
    <t>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profese:EL,VZT,ÚT,ZTI,apod.) vztahujících se k prováděnému předmětu veřejné zakázky, vč. pořízení protokolů (např.odtrhové zkoušky,výtažné,apod.).
Oznámení zahájení stavebních prací správcům sítí před zahájením prací v souladu s projektovou dokumentací, platnými rozhodnutími a vyjádřeními.
Předložení dokladů o nezávadném zneškodňování odpadu.
ROZSAH JE DÁN SMLUVNÍMI PODMÍNKAMI.</t>
  </si>
  <si>
    <t>VRN5</t>
  </si>
  <si>
    <t>Finanční náklady</t>
  </si>
  <si>
    <t>051002000</t>
  </si>
  <si>
    <t>Pojistné</t>
  </si>
  <si>
    <t>-265025683</t>
  </si>
  <si>
    <t xml:space="preserve">Poznámka k položce:
Náklady spojené s povinným pojištěním dodavatele nebo stavebního díla či jeho části, v rozsahu obchodních podmínek.
</t>
  </si>
  <si>
    <t>056002000</t>
  </si>
  <si>
    <t>Bankovní záruka</t>
  </si>
  <si>
    <t>1682692124</t>
  </si>
  <si>
    <t xml:space="preserve">Poznámka k položce: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
</t>
  </si>
  <si>
    <t>VRN7</t>
  </si>
  <si>
    <t>Provozní vlivy</t>
  </si>
  <si>
    <t>071002000</t>
  </si>
  <si>
    <t>Provoz investora, třetích osob</t>
  </si>
  <si>
    <t>225046071</t>
  </si>
  <si>
    <t>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t>
  </si>
  <si>
    <t>VRN9</t>
  </si>
  <si>
    <t>Ostatní náklady</t>
  </si>
  <si>
    <t>091504000</t>
  </si>
  <si>
    <t>Náklady související s publikační činností</t>
  </si>
  <si>
    <t>-57149689</t>
  </si>
  <si>
    <t>Poznámka k položce:
Náklady spojené s povinnou publicitou.Zahrnuje zejména náklady na informační tabuli dle SOD.
Povinnost konzultovat grafický název velkoplošného reklamního panelu a stálé vysvětlující tabule dle oficiálního názvu projektu (upřesněno zadavatelem).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</si>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</sst>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2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 fillId="0" borderId="0" xfId="0" applyFont="1" applyAlignment="1" applyProtection="1">
      <alignment horizontal="left" vertical="center"/>
      <protection/>
    </xf>
    <xf numFmtId="0" fontId="0" fillId="0" borderId="0" xfId="0" applyProtection="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03"/>
      <c r="AS2" s="403"/>
      <c r="AT2" s="403"/>
      <c r="AU2" s="403"/>
      <c r="AV2" s="403"/>
      <c r="AW2" s="403"/>
      <c r="AX2" s="403"/>
      <c r="AY2" s="403"/>
      <c r="AZ2" s="403"/>
      <c r="BA2" s="403"/>
      <c r="BB2" s="403"/>
      <c r="BC2" s="403"/>
      <c r="BD2" s="403"/>
      <c r="BE2" s="403"/>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0"/>
      <c r="AQ5" s="32"/>
      <c r="BE5" s="361" t="s">
        <v>17</v>
      </c>
      <c r="BS5" s="25" t="s">
        <v>8</v>
      </c>
    </row>
    <row r="6" spans="2:71" ht="36.95" customHeight="1">
      <c r="B6" s="29"/>
      <c r="C6" s="30"/>
      <c r="D6" s="37" t="s">
        <v>18</v>
      </c>
      <c r="E6" s="30"/>
      <c r="F6" s="30"/>
      <c r="G6" s="30"/>
      <c r="H6" s="30"/>
      <c r="I6" s="30"/>
      <c r="J6" s="30"/>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0"/>
      <c r="AQ6" s="32"/>
      <c r="BE6" s="362"/>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23</v>
      </c>
      <c r="AO7" s="30"/>
      <c r="AP7" s="30"/>
      <c r="AQ7" s="32"/>
      <c r="BE7" s="362"/>
      <c r="BS7" s="25" t="s">
        <v>8</v>
      </c>
    </row>
    <row r="8" spans="2:71" ht="14.45" customHeight="1">
      <c r="B8" s="29"/>
      <c r="C8" s="30"/>
      <c r="D8" s="38"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26</v>
      </c>
      <c r="AL8" s="30"/>
      <c r="AM8" s="30"/>
      <c r="AN8" s="39" t="s">
        <v>27</v>
      </c>
      <c r="AO8" s="30"/>
      <c r="AP8" s="30"/>
      <c r="AQ8" s="32"/>
      <c r="BE8" s="362"/>
      <c r="BS8" s="25" t="s">
        <v>8</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62"/>
      <c r="BS9" s="25" t="s">
        <v>8</v>
      </c>
    </row>
    <row r="10" spans="2:71" ht="14.45" customHeight="1">
      <c r="B10" s="29"/>
      <c r="C10" s="30"/>
      <c r="D10" s="38"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29</v>
      </c>
      <c r="AL10" s="30"/>
      <c r="AM10" s="30"/>
      <c r="AN10" s="36" t="s">
        <v>23</v>
      </c>
      <c r="AO10" s="30"/>
      <c r="AP10" s="30"/>
      <c r="AQ10" s="32"/>
      <c r="BE10" s="362"/>
      <c r="BS10" s="25" t="s">
        <v>8</v>
      </c>
    </row>
    <row r="11" spans="2:71" ht="18.4"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31</v>
      </c>
      <c r="AL11" s="30"/>
      <c r="AM11" s="30"/>
      <c r="AN11" s="36" t="s">
        <v>23</v>
      </c>
      <c r="AO11" s="30"/>
      <c r="AP11" s="30"/>
      <c r="AQ11" s="32"/>
      <c r="BE11" s="362"/>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62"/>
      <c r="BS12" s="25" t="s">
        <v>8</v>
      </c>
    </row>
    <row r="13" spans="2:71" ht="14.45" customHeight="1">
      <c r="B13" s="29"/>
      <c r="C13" s="30"/>
      <c r="D13" s="38" t="s">
        <v>32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29</v>
      </c>
      <c r="AL13" s="30"/>
      <c r="AM13" s="30"/>
      <c r="AN13" s="40" t="s">
        <v>33</v>
      </c>
      <c r="AO13" s="30"/>
      <c r="AP13" s="30"/>
      <c r="AQ13" s="32"/>
      <c r="BE13" s="362"/>
      <c r="BS13" s="25" t="s">
        <v>8</v>
      </c>
    </row>
    <row r="14" spans="2:71" ht="13.5">
      <c r="B14" s="29"/>
      <c r="C14" s="30"/>
      <c r="D14" s="30"/>
      <c r="E14" s="366" t="s">
        <v>33</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8" t="s">
        <v>31</v>
      </c>
      <c r="AL14" s="30"/>
      <c r="AM14" s="30"/>
      <c r="AN14" s="40" t="s">
        <v>33</v>
      </c>
      <c r="AO14" s="30"/>
      <c r="AP14" s="30"/>
      <c r="AQ14" s="32"/>
      <c r="BE14" s="362"/>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62"/>
      <c r="BS15" s="25" t="s">
        <v>6</v>
      </c>
    </row>
    <row r="16" spans="2:71" ht="14.45" customHeight="1">
      <c r="B16" s="29"/>
      <c r="C16" s="30"/>
      <c r="D16" s="38"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29</v>
      </c>
      <c r="AL16" s="30"/>
      <c r="AM16" s="30"/>
      <c r="AN16" s="36" t="s">
        <v>23</v>
      </c>
      <c r="AO16" s="30"/>
      <c r="AP16" s="30"/>
      <c r="AQ16" s="32"/>
      <c r="BE16" s="362"/>
      <c r="BS16" s="25" t="s">
        <v>6</v>
      </c>
    </row>
    <row r="17" spans="2:71" ht="18.4" customHeight="1">
      <c r="B17" s="29"/>
      <c r="C17" s="30"/>
      <c r="D17" s="30"/>
      <c r="E17" s="36" t="s">
        <v>35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31</v>
      </c>
      <c r="AL17" s="30"/>
      <c r="AM17" s="30"/>
      <c r="AN17" s="36" t="s">
        <v>23</v>
      </c>
      <c r="AO17" s="30"/>
      <c r="AP17" s="30"/>
      <c r="AQ17" s="32"/>
      <c r="BE17" s="362"/>
      <c r="BS17" s="25" t="s">
        <v>36</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62"/>
      <c r="BS18" s="25" t="s">
        <v>8</v>
      </c>
    </row>
    <row r="19" spans="2:71" ht="14.45" customHeight="1">
      <c r="B19" s="29"/>
      <c r="C19" s="30"/>
      <c r="D19" s="38" t="s">
        <v>37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62"/>
      <c r="BS19" s="25" t="s">
        <v>8</v>
      </c>
    </row>
    <row r="20" spans="2:71" ht="57" customHeight="1">
      <c r="B20" s="29"/>
      <c r="C20" s="30"/>
      <c r="D20" s="30"/>
      <c r="E20" s="368" t="s">
        <v>38</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0"/>
      <c r="AP20" s="30"/>
      <c r="AQ20" s="32"/>
      <c r="BE20" s="362"/>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62"/>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62"/>
    </row>
    <row r="23" spans="2:57" s="1" customFormat="1" ht="25.9" customHeight="1">
      <c r="B23" s="42"/>
      <c r="C23" s="43"/>
      <c r="D23" s="44" t="s">
        <v>39</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9">
        <f>ROUND(AG51,2)</f>
        <v>0</v>
      </c>
      <c r="AL23" s="370"/>
      <c r="AM23" s="370"/>
      <c r="AN23" s="370"/>
      <c r="AO23" s="370"/>
      <c r="AP23" s="43"/>
      <c r="AQ23" s="46"/>
      <c r="BE23" s="362"/>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62"/>
    </row>
    <row r="25" spans="2:57" s="1" customFormat="1" ht="13.5">
      <c r="B25" s="42"/>
      <c r="C25" s="43"/>
      <c r="D25" s="43"/>
      <c r="E25" s="43"/>
      <c r="F25" s="43"/>
      <c r="G25" s="43"/>
      <c r="H25" s="43"/>
      <c r="I25" s="43"/>
      <c r="J25" s="43"/>
      <c r="K25" s="43"/>
      <c r="L25" s="371" t="s">
        <v>40</v>
      </c>
      <c r="M25" s="371"/>
      <c r="N25" s="371"/>
      <c r="O25" s="371"/>
      <c r="P25" s="43"/>
      <c r="Q25" s="43"/>
      <c r="R25" s="43"/>
      <c r="S25" s="43"/>
      <c r="T25" s="43"/>
      <c r="U25" s="43"/>
      <c r="V25" s="43"/>
      <c r="W25" s="371" t="s">
        <v>41</v>
      </c>
      <c r="X25" s="371"/>
      <c r="Y25" s="371"/>
      <c r="Z25" s="371"/>
      <c r="AA25" s="371"/>
      <c r="AB25" s="371"/>
      <c r="AC25" s="371"/>
      <c r="AD25" s="371"/>
      <c r="AE25" s="371"/>
      <c r="AF25" s="43"/>
      <c r="AG25" s="43"/>
      <c r="AH25" s="43"/>
      <c r="AI25" s="43"/>
      <c r="AJ25" s="43"/>
      <c r="AK25" s="371" t="s">
        <v>42</v>
      </c>
      <c r="AL25" s="371"/>
      <c r="AM25" s="371"/>
      <c r="AN25" s="371"/>
      <c r="AO25" s="371"/>
      <c r="AP25" s="43"/>
      <c r="AQ25" s="46"/>
      <c r="BE25" s="362"/>
    </row>
    <row r="26" spans="2:57" s="2" customFormat="1" ht="14.45" customHeight="1">
      <c r="B26" s="48"/>
      <c r="C26" s="49"/>
      <c r="D26" s="50" t="s">
        <v>43</v>
      </c>
      <c r="E26" s="49"/>
      <c r="F26" s="50" t="s">
        <v>44</v>
      </c>
      <c r="G26" s="49"/>
      <c r="H26" s="49"/>
      <c r="I26" s="49"/>
      <c r="J26" s="49"/>
      <c r="K26" s="49"/>
      <c r="L26" s="372">
        <v>0.21</v>
      </c>
      <c r="M26" s="373"/>
      <c r="N26" s="373"/>
      <c r="O26" s="373"/>
      <c r="P26" s="49"/>
      <c r="Q26" s="49"/>
      <c r="R26" s="49"/>
      <c r="S26" s="49"/>
      <c r="T26" s="49"/>
      <c r="U26" s="49"/>
      <c r="V26" s="49"/>
      <c r="W26" s="374">
        <f>ROUND(AZ51,2)</f>
        <v>0</v>
      </c>
      <c r="X26" s="373"/>
      <c r="Y26" s="373"/>
      <c r="Z26" s="373"/>
      <c r="AA26" s="373"/>
      <c r="AB26" s="373"/>
      <c r="AC26" s="373"/>
      <c r="AD26" s="373"/>
      <c r="AE26" s="373"/>
      <c r="AF26" s="49"/>
      <c r="AG26" s="49"/>
      <c r="AH26" s="49"/>
      <c r="AI26" s="49"/>
      <c r="AJ26" s="49"/>
      <c r="AK26" s="374">
        <f>ROUND(AV51,2)</f>
        <v>0</v>
      </c>
      <c r="AL26" s="373"/>
      <c r="AM26" s="373"/>
      <c r="AN26" s="373"/>
      <c r="AO26" s="373"/>
      <c r="AP26" s="49"/>
      <c r="AQ26" s="51"/>
      <c r="BE26" s="362"/>
    </row>
    <row r="27" spans="2:57" s="2" customFormat="1" ht="14.45" customHeight="1">
      <c r="B27" s="48"/>
      <c r="C27" s="49"/>
      <c r="D27" s="49"/>
      <c r="E27" s="49"/>
      <c r="F27" s="50" t="s">
        <v>45</v>
      </c>
      <c r="G27" s="49"/>
      <c r="H27" s="49"/>
      <c r="I27" s="49"/>
      <c r="J27" s="49"/>
      <c r="K27" s="49"/>
      <c r="L27" s="372">
        <v>0.15</v>
      </c>
      <c r="M27" s="373"/>
      <c r="N27" s="373"/>
      <c r="O27" s="373"/>
      <c r="P27" s="49"/>
      <c r="Q27" s="49"/>
      <c r="R27" s="49"/>
      <c r="S27" s="49"/>
      <c r="T27" s="49"/>
      <c r="U27" s="49"/>
      <c r="V27" s="49"/>
      <c r="W27" s="374">
        <f>ROUND(BA51,2)</f>
        <v>0</v>
      </c>
      <c r="X27" s="373"/>
      <c r="Y27" s="373"/>
      <c r="Z27" s="373"/>
      <c r="AA27" s="373"/>
      <c r="AB27" s="373"/>
      <c r="AC27" s="373"/>
      <c r="AD27" s="373"/>
      <c r="AE27" s="373"/>
      <c r="AF27" s="49"/>
      <c r="AG27" s="49"/>
      <c r="AH27" s="49"/>
      <c r="AI27" s="49"/>
      <c r="AJ27" s="49"/>
      <c r="AK27" s="374">
        <f>ROUND(AW51,2)</f>
        <v>0</v>
      </c>
      <c r="AL27" s="373"/>
      <c r="AM27" s="373"/>
      <c r="AN27" s="373"/>
      <c r="AO27" s="373"/>
      <c r="AP27" s="49"/>
      <c r="AQ27" s="51"/>
      <c r="BE27" s="362"/>
    </row>
    <row r="28" spans="2:57" s="2" customFormat="1" ht="14.45" customHeight="1" hidden="1">
      <c r="B28" s="48"/>
      <c r="C28" s="49"/>
      <c r="D28" s="49"/>
      <c r="E28" s="49"/>
      <c r="F28" s="50" t="s">
        <v>46</v>
      </c>
      <c r="G28" s="49"/>
      <c r="H28" s="49"/>
      <c r="I28" s="49"/>
      <c r="J28" s="49"/>
      <c r="K28" s="49"/>
      <c r="L28" s="372">
        <v>0.21</v>
      </c>
      <c r="M28" s="373"/>
      <c r="N28" s="373"/>
      <c r="O28" s="373"/>
      <c r="P28" s="49"/>
      <c r="Q28" s="49"/>
      <c r="R28" s="49"/>
      <c r="S28" s="49"/>
      <c r="T28" s="49"/>
      <c r="U28" s="49"/>
      <c r="V28" s="49"/>
      <c r="W28" s="374">
        <f>ROUND(BB51,2)</f>
        <v>0</v>
      </c>
      <c r="X28" s="373"/>
      <c r="Y28" s="373"/>
      <c r="Z28" s="373"/>
      <c r="AA28" s="373"/>
      <c r="AB28" s="373"/>
      <c r="AC28" s="373"/>
      <c r="AD28" s="373"/>
      <c r="AE28" s="373"/>
      <c r="AF28" s="49"/>
      <c r="AG28" s="49"/>
      <c r="AH28" s="49"/>
      <c r="AI28" s="49"/>
      <c r="AJ28" s="49"/>
      <c r="AK28" s="374">
        <v>0</v>
      </c>
      <c r="AL28" s="373"/>
      <c r="AM28" s="373"/>
      <c r="AN28" s="373"/>
      <c r="AO28" s="373"/>
      <c r="AP28" s="49"/>
      <c r="AQ28" s="51"/>
      <c r="BE28" s="362"/>
    </row>
    <row r="29" spans="2:57" s="2" customFormat="1" ht="14.45" customHeight="1" hidden="1">
      <c r="B29" s="48"/>
      <c r="C29" s="49"/>
      <c r="D29" s="49"/>
      <c r="E29" s="49"/>
      <c r="F29" s="50" t="s">
        <v>47</v>
      </c>
      <c r="G29" s="49"/>
      <c r="H29" s="49"/>
      <c r="I29" s="49"/>
      <c r="J29" s="49"/>
      <c r="K29" s="49"/>
      <c r="L29" s="372">
        <v>0.15</v>
      </c>
      <c r="M29" s="373"/>
      <c r="N29" s="373"/>
      <c r="O29" s="373"/>
      <c r="P29" s="49"/>
      <c r="Q29" s="49"/>
      <c r="R29" s="49"/>
      <c r="S29" s="49"/>
      <c r="T29" s="49"/>
      <c r="U29" s="49"/>
      <c r="V29" s="49"/>
      <c r="W29" s="374">
        <f>ROUND(BC51,2)</f>
        <v>0</v>
      </c>
      <c r="X29" s="373"/>
      <c r="Y29" s="373"/>
      <c r="Z29" s="373"/>
      <c r="AA29" s="373"/>
      <c r="AB29" s="373"/>
      <c r="AC29" s="373"/>
      <c r="AD29" s="373"/>
      <c r="AE29" s="373"/>
      <c r="AF29" s="49"/>
      <c r="AG29" s="49"/>
      <c r="AH29" s="49"/>
      <c r="AI29" s="49"/>
      <c r="AJ29" s="49"/>
      <c r="AK29" s="374">
        <v>0</v>
      </c>
      <c r="AL29" s="373"/>
      <c r="AM29" s="373"/>
      <c r="AN29" s="373"/>
      <c r="AO29" s="373"/>
      <c r="AP29" s="49"/>
      <c r="AQ29" s="51"/>
      <c r="BE29" s="362"/>
    </row>
    <row r="30" spans="2:57" s="2" customFormat="1" ht="14.45" customHeight="1" hidden="1">
      <c r="B30" s="48"/>
      <c r="C30" s="49"/>
      <c r="D30" s="49"/>
      <c r="E30" s="49"/>
      <c r="F30" s="50" t="s">
        <v>48</v>
      </c>
      <c r="G30" s="49"/>
      <c r="H30" s="49"/>
      <c r="I30" s="49"/>
      <c r="J30" s="49"/>
      <c r="K30" s="49"/>
      <c r="L30" s="372">
        <v>0</v>
      </c>
      <c r="M30" s="373"/>
      <c r="N30" s="373"/>
      <c r="O30" s="373"/>
      <c r="P30" s="49"/>
      <c r="Q30" s="49"/>
      <c r="R30" s="49"/>
      <c r="S30" s="49"/>
      <c r="T30" s="49"/>
      <c r="U30" s="49"/>
      <c r="V30" s="49"/>
      <c r="W30" s="374">
        <f>ROUND(BD51,2)</f>
        <v>0</v>
      </c>
      <c r="X30" s="373"/>
      <c r="Y30" s="373"/>
      <c r="Z30" s="373"/>
      <c r="AA30" s="373"/>
      <c r="AB30" s="373"/>
      <c r="AC30" s="373"/>
      <c r="AD30" s="373"/>
      <c r="AE30" s="373"/>
      <c r="AF30" s="49"/>
      <c r="AG30" s="49"/>
      <c r="AH30" s="49"/>
      <c r="AI30" s="49"/>
      <c r="AJ30" s="49"/>
      <c r="AK30" s="374">
        <v>0</v>
      </c>
      <c r="AL30" s="373"/>
      <c r="AM30" s="373"/>
      <c r="AN30" s="373"/>
      <c r="AO30" s="373"/>
      <c r="AP30" s="49"/>
      <c r="AQ30" s="51"/>
      <c r="BE30" s="362"/>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62"/>
    </row>
    <row r="32" spans="2:57" s="1" customFormat="1" ht="25.9" customHeight="1">
      <c r="B32" s="42"/>
      <c r="C32" s="52"/>
      <c r="D32" s="53" t="s">
        <v>49</v>
      </c>
      <c r="E32" s="54"/>
      <c r="F32" s="54"/>
      <c r="G32" s="54"/>
      <c r="H32" s="54"/>
      <c r="I32" s="54"/>
      <c r="J32" s="54"/>
      <c r="K32" s="54"/>
      <c r="L32" s="54"/>
      <c r="M32" s="54"/>
      <c r="N32" s="54"/>
      <c r="O32" s="54"/>
      <c r="P32" s="54"/>
      <c r="Q32" s="54"/>
      <c r="R32" s="54"/>
      <c r="S32" s="54"/>
      <c r="T32" s="55" t="s">
        <v>50</v>
      </c>
      <c r="U32" s="54"/>
      <c r="V32" s="54"/>
      <c r="W32" s="54"/>
      <c r="X32" s="375" t="s">
        <v>51</v>
      </c>
      <c r="Y32" s="376"/>
      <c r="Z32" s="376"/>
      <c r="AA32" s="376"/>
      <c r="AB32" s="376"/>
      <c r="AC32" s="54"/>
      <c r="AD32" s="54"/>
      <c r="AE32" s="54"/>
      <c r="AF32" s="54"/>
      <c r="AG32" s="54"/>
      <c r="AH32" s="54"/>
      <c r="AI32" s="54"/>
      <c r="AJ32" s="54"/>
      <c r="AK32" s="377">
        <f>SUM(AK23:AK30)</f>
        <v>0</v>
      </c>
      <c r="AL32" s="376"/>
      <c r="AM32" s="376"/>
      <c r="AN32" s="376"/>
      <c r="AO32" s="378"/>
      <c r="AP32" s="52"/>
      <c r="AQ32" s="56"/>
      <c r="BE32" s="362"/>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52</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2018/001</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9" t="str">
        <f>K6</f>
        <v>1.1.1.2.15-Rekonstrukce výukových laboratoří pro ZF MENDELU</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 xml:space="preserve"> </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81" t="str">
        <f>IF(AN8="","",AN8)</f>
        <v>8. 1. 2018</v>
      </c>
      <c r="AN44" s="381"/>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28</v>
      </c>
      <c r="D46" s="64"/>
      <c r="E46" s="64"/>
      <c r="F46" s="64"/>
      <c r="G46" s="64"/>
      <c r="H46" s="64"/>
      <c r="I46" s="64"/>
      <c r="J46" s="64"/>
      <c r="K46" s="64"/>
      <c r="L46" s="67" t="str">
        <f>IF(E11="","",E11)</f>
        <v>MENDELU</v>
      </c>
      <c r="M46" s="64"/>
      <c r="N46" s="64"/>
      <c r="O46" s="64"/>
      <c r="P46" s="64"/>
      <c r="Q46" s="64"/>
      <c r="R46" s="64"/>
      <c r="S46" s="64"/>
      <c r="T46" s="64"/>
      <c r="U46" s="64"/>
      <c r="V46" s="64"/>
      <c r="W46" s="64"/>
      <c r="X46" s="64"/>
      <c r="Y46" s="64"/>
      <c r="Z46" s="64"/>
      <c r="AA46" s="64"/>
      <c r="AB46" s="64"/>
      <c r="AC46" s="64"/>
      <c r="AD46" s="64"/>
      <c r="AE46" s="64"/>
      <c r="AF46" s="64"/>
      <c r="AG46" s="64"/>
      <c r="AH46" s="64"/>
      <c r="AI46" s="66" t="s">
        <v>34</v>
      </c>
      <c r="AJ46" s="64"/>
      <c r="AK46" s="64"/>
      <c r="AL46" s="64"/>
      <c r="AM46" s="382" t="str">
        <f>IF(E17="","",E17)</f>
        <v>HEXAPLAN INTERNATIONAL spol. s r.o.</v>
      </c>
      <c r="AN46" s="382"/>
      <c r="AO46" s="382"/>
      <c r="AP46" s="382"/>
      <c r="AQ46" s="64"/>
      <c r="AR46" s="62"/>
      <c r="AS46" s="383" t="s">
        <v>53</v>
      </c>
      <c r="AT46" s="384"/>
      <c r="AU46" s="75"/>
      <c r="AV46" s="75"/>
      <c r="AW46" s="75"/>
      <c r="AX46" s="75"/>
      <c r="AY46" s="75"/>
      <c r="AZ46" s="75"/>
      <c r="BA46" s="75"/>
      <c r="BB46" s="75"/>
      <c r="BC46" s="75"/>
      <c r="BD46" s="76"/>
    </row>
    <row r="47" spans="2:56" s="1" customFormat="1" ht="13.5">
      <c r="B47" s="42"/>
      <c r="C47" s="66" t="s">
        <v>32</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5"/>
      <c r="AT47" s="386"/>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7"/>
      <c r="AT48" s="388"/>
      <c r="AU48" s="43"/>
      <c r="AV48" s="43"/>
      <c r="AW48" s="43"/>
      <c r="AX48" s="43"/>
      <c r="AY48" s="43"/>
      <c r="AZ48" s="43"/>
      <c r="BA48" s="43"/>
      <c r="BB48" s="43"/>
      <c r="BC48" s="43"/>
      <c r="BD48" s="79"/>
    </row>
    <row r="49" spans="2:56" s="1" customFormat="1" ht="29.25" customHeight="1">
      <c r="B49" s="42"/>
      <c r="C49" s="389" t="s">
        <v>54</v>
      </c>
      <c r="D49" s="390"/>
      <c r="E49" s="390"/>
      <c r="F49" s="390"/>
      <c r="G49" s="390"/>
      <c r="H49" s="80"/>
      <c r="I49" s="391" t="s">
        <v>55</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56</v>
      </c>
      <c r="AH49" s="390"/>
      <c r="AI49" s="390"/>
      <c r="AJ49" s="390"/>
      <c r="AK49" s="390"/>
      <c r="AL49" s="390"/>
      <c r="AM49" s="390"/>
      <c r="AN49" s="391" t="s">
        <v>57</v>
      </c>
      <c r="AO49" s="390"/>
      <c r="AP49" s="390"/>
      <c r="AQ49" s="81" t="s">
        <v>58</v>
      </c>
      <c r="AR49" s="62"/>
      <c r="AS49" s="82" t="s">
        <v>59</v>
      </c>
      <c r="AT49" s="83" t="s">
        <v>60</v>
      </c>
      <c r="AU49" s="83" t="s">
        <v>61</v>
      </c>
      <c r="AV49" s="83" t="s">
        <v>62</v>
      </c>
      <c r="AW49" s="83" t="s">
        <v>63</v>
      </c>
      <c r="AX49" s="83" t="s">
        <v>64</v>
      </c>
      <c r="AY49" s="83" t="s">
        <v>65</v>
      </c>
      <c r="AZ49" s="83" t="s">
        <v>66</v>
      </c>
      <c r="BA49" s="83" t="s">
        <v>67</v>
      </c>
      <c r="BB49" s="83" t="s">
        <v>68</v>
      </c>
      <c r="BC49" s="83" t="s">
        <v>69</v>
      </c>
      <c r="BD49" s="84" t="s">
        <v>70</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71</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1">
        <f>ROUND(AG52,2)</f>
        <v>0</v>
      </c>
      <c r="AH51" s="401"/>
      <c r="AI51" s="401"/>
      <c r="AJ51" s="401"/>
      <c r="AK51" s="401"/>
      <c r="AL51" s="401"/>
      <c r="AM51" s="401"/>
      <c r="AN51" s="402">
        <f aca="true" t="shared" si="0" ref="AN51:AN59">SUM(AG51,AT51)</f>
        <v>0</v>
      </c>
      <c r="AO51" s="402"/>
      <c r="AP51" s="402"/>
      <c r="AQ51" s="90" t="s">
        <v>23</v>
      </c>
      <c r="AR51" s="72"/>
      <c r="AS51" s="91">
        <f>ROUND(AS52,2)</f>
        <v>0</v>
      </c>
      <c r="AT51" s="92">
        <f aca="true" t="shared" si="1" ref="AT51:AT59">ROUND(SUM(AV51:AW51),2)</f>
        <v>0</v>
      </c>
      <c r="AU51" s="93">
        <f>ROUND(AU52,5)</f>
        <v>0</v>
      </c>
      <c r="AV51" s="92">
        <f>ROUND(AZ51*L26,2)</f>
        <v>0</v>
      </c>
      <c r="AW51" s="92">
        <f>ROUND(BA51*L27,2)</f>
        <v>0</v>
      </c>
      <c r="AX51" s="92">
        <f>ROUND(BB51*L26,2)</f>
        <v>0</v>
      </c>
      <c r="AY51" s="92">
        <f>ROUND(BC51*L27,2)</f>
        <v>0</v>
      </c>
      <c r="AZ51" s="92">
        <f>ROUND(AZ52,2)</f>
        <v>0</v>
      </c>
      <c r="BA51" s="92">
        <f>ROUND(BA52,2)</f>
        <v>0</v>
      </c>
      <c r="BB51" s="92">
        <f>ROUND(BB52,2)</f>
        <v>0</v>
      </c>
      <c r="BC51" s="92">
        <f>ROUND(BC52,2)</f>
        <v>0</v>
      </c>
      <c r="BD51" s="94">
        <f>ROUND(BD52,2)</f>
        <v>0</v>
      </c>
      <c r="BS51" s="95" t="s">
        <v>72</v>
      </c>
      <c r="BT51" s="95" t="s">
        <v>73</v>
      </c>
      <c r="BU51" s="96" t="s">
        <v>74</v>
      </c>
      <c r="BV51" s="95" t="s">
        <v>75</v>
      </c>
      <c r="BW51" s="95" t="s">
        <v>7</v>
      </c>
      <c r="BX51" s="95" t="s">
        <v>76</v>
      </c>
      <c r="CL51" s="95" t="s">
        <v>21</v>
      </c>
    </row>
    <row r="52" spans="2:91" s="5" customFormat="1" ht="31.5" customHeight="1">
      <c r="B52" s="97"/>
      <c r="C52" s="98"/>
      <c r="D52" s="396" t="s">
        <v>77</v>
      </c>
      <c r="E52" s="396"/>
      <c r="F52" s="396"/>
      <c r="G52" s="396"/>
      <c r="H52" s="396"/>
      <c r="I52" s="99"/>
      <c r="J52" s="396" t="s">
        <v>78</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5">
        <f>ROUND(AG53+AG54+AG59,2)</f>
        <v>0</v>
      </c>
      <c r="AH52" s="394"/>
      <c r="AI52" s="394"/>
      <c r="AJ52" s="394"/>
      <c r="AK52" s="394"/>
      <c r="AL52" s="394"/>
      <c r="AM52" s="394"/>
      <c r="AN52" s="393">
        <f t="shared" si="0"/>
        <v>0</v>
      </c>
      <c r="AO52" s="394"/>
      <c r="AP52" s="394"/>
      <c r="AQ52" s="100" t="s">
        <v>79</v>
      </c>
      <c r="AR52" s="101"/>
      <c r="AS52" s="102">
        <f>ROUND(AS53+AS54+AS59,2)</f>
        <v>0</v>
      </c>
      <c r="AT52" s="103">
        <f t="shared" si="1"/>
        <v>0</v>
      </c>
      <c r="AU52" s="104">
        <f>ROUND(AU53+AU54+AU59,5)</f>
        <v>0</v>
      </c>
      <c r="AV52" s="103">
        <f>ROUND(AZ52*L26,2)</f>
        <v>0</v>
      </c>
      <c r="AW52" s="103">
        <f>ROUND(BA52*L27,2)</f>
        <v>0</v>
      </c>
      <c r="AX52" s="103">
        <f>ROUND(BB52*L26,2)</f>
        <v>0</v>
      </c>
      <c r="AY52" s="103">
        <f>ROUND(BC52*L27,2)</f>
        <v>0</v>
      </c>
      <c r="AZ52" s="103">
        <f>ROUND(AZ53+AZ54+AZ59,2)</f>
        <v>0</v>
      </c>
      <c r="BA52" s="103">
        <f>ROUND(BA53+BA54+BA59,2)</f>
        <v>0</v>
      </c>
      <c r="BB52" s="103">
        <f>ROUND(BB53+BB54+BB59,2)</f>
        <v>0</v>
      </c>
      <c r="BC52" s="103">
        <f>ROUND(BC53+BC54+BC59,2)</f>
        <v>0</v>
      </c>
      <c r="BD52" s="105">
        <f>ROUND(BD53+BD54+BD59,2)</f>
        <v>0</v>
      </c>
      <c r="BS52" s="106" t="s">
        <v>72</v>
      </c>
      <c r="BT52" s="106" t="s">
        <v>80</v>
      </c>
      <c r="BU52" s="106" t="s">
        <v>74</v>
      </c>
      <c r="BV52" s="106" t="s">
        <v>75</v>
      </c>
      <c r="BW52" s="106" t="s">
        <v>81</v>
      </c>
      <c r="BX52" s="106" t="s">
        <v>7</v>
      </c>
      <c r="CL52" s="106" t="s">
        <v>21</v>
      </c>
      <c r="CM52" s="106" t="s">
        <v>82</v>
      </c>
    </row>
    <row r="53" spans="1:90" s="6" customFormat="1" ht="28.5" customHeight="1">
      <c r="A53" s="107" t="s">
        <v>83</v>
      </c>
      <c r="B53" s="108"/>
      <c r="C53" s="109"/>
      <c r="D53" s="109"/>
      <c r="E53" s="399" t="s">
        <v>84</v>
      </c>
      <c r="F53" s="399"/>
      <c r="G53" s="399"/>
      <c r="H53" s="399"/>
      <c r="I53" s="399"/>
      <c r="J53" s="109"/>
      <c r="K53" s="399" t="s">
        <v>85</v>
      </c>
      <c r="L53" s="399"/>
      <c r="M53" s="399"/>
      <c r="N53" s="399"/>
      <c r="O53" s="399"/>
      <c r="P53" s="399"/>
      <c r="Q53" s="399"/>
      <c r="R53" s="399"/>
      <c r="S53" s="399"/>
      <c r="T53" s="399"/>
      <c r="U53" s="399"/>
      <c r="V53" s="399"/>
      <c r="W53" s="399"/>
      <c r="X53" s="399"/>
      <c r="Y53" s="399"/>
      <c r="Z53" s="399"/>
      <c r="AA53" s="399"/>
      <c r="AB53" s="399"/>
      <c r="AC53" s="399"/>
      <c r="AD53" s="399"/>
      <c r="AE53" s="399"/>
      <c r="AF53" s="399"/>
      <c r="AG53" s="397">
        <f>'2018-001-1-1.1 - D.1.1-Ar...'!J29</f>
        <v>0</v>
      </c>
      <c r="AH53" s="398"/>
      <c r="AI53" s="398"/>
      <c r="AJ53" s="398"/>
      <c r="AK53" s="398"/>
      <c r="AL53" s="398"/>
      <c r="AM53" s="398"/>
      <c r="AN53" s="397">
        <f t="shared" si="0"/>
        <v>0</v>
      </c>
      <c r="AO53" s="398"/>
      <c r="AP53" s="398"/>
      <c r="AQ53" s="110" t="s">
        <v>86</v>
      </c>
      <c r="AR53" s="111"/>
      <c r="AS53" s="112">
        <v>0</v>
      </c>
      <c r="AT53" s="113">
        <f t="shared" si="1"/>
        <v>0</v>
      </c>
      <c r="AU53" s="114">
        <f>'2018-001-1-1.1 - D.1.1-Ar...'!P98</f>
        <v>0</v>
      </c>
      <c r="AV53" s="113">
        <f>'2018-001-1-1.1 - D.1.1-Ar...'!J32</f>
        <v>0</v>
      </c>
      <c r="AW53" s="113">
        <f>'2018-001-1-1.1 - D.1.1-Ar...'!J33</f>
        <v>0</v>
      </c>
      <c r="AX53" s="113">
        <f>'2018-001-1-1.1 - D.1.1-Ar...'!J34</f>
        <v>0</v>
      </c>
      <c r="AY53" s="113">
        <f>'2018-001-1-1.1 - D.1.1-Ar...'!J35</f>
        <v>0</v>
      </c>
      <c r="AZ53" s="113">
        <f>'2018-001-1-1.1 - D.1.1-Ar...'!F32</f>
        <v>0</v>
      </c>
      <c r="BA53" s="113">
        <f>'2018-001-1-1.1 - D.1.1-Ar...'!F33</f>
        <v>0</v>
      </c>
      <c r="BB53" s="113">
        <f>'2018-001-1-1.1 - D.1.1-Ar...'!F34</f>
        <v>0</v>
      </c>
      <c r="BC53" s="113">
        <f>'2018-001-1-1.1 - D.1.1-Ar...'!F35</f>
        <v>0</v>
      </c>
      <c r="BD53" s="115">
        <f>'2018-001-1-1.1 - D.1.1-Ar...'!F36</f>
        <v>0</v>
      </c>
      <c r="BT53" s="116" t="s">
        <v>82</v>
      </c>
      <c r="BV53" s="116" t="s">
        <v>75</v>
      </c>
      <c r="BW53" s="116" t="s">
        <v>87</v>
      </c>
      <c r="BX53" s="116" t="s">
        <v>81</v>
      </c>
      <c r="CL53" s="116" t="s">
        <v>21</v>
      </c>
    </row>
    <row r="54" spans="2:90" s="6" customFormat="1" ht="28.5" customHeight="1">
      <c r="B54" s="108"/>
      <c r="C54" s="109"/>
      <c r="D54" s="109"/>
      <c r="E54" s="399" t="s">
        <v>88</v>
      </c>
      <c r="F54" s="399"/>
      <c r="G54" s="399"/>
      <c r="H54" s="399"/>
      <c r="I54" s="399"/>
      <c r="J54" s="109"/>
      <c r="K54" s="399" t="s">
        <v>89</v>
      </c>
      <c r="L54" s="399"/>
      <c r="M54" s="399"/>
      <c r="N54" s="399"/>
      <c r="O54" s="399"/>
      <c r="P54" s="399"/>
      <c r="Q54" s="399"/>
      <c r="R54" s="399"/>
      <c r="S54" s="399"/>
      <c r="T54" s="399"/>
      <c r="U54" s="399"/>
      <c r="V54" s="399"/>
      <c r="W54" s="399"/>
      <c r="X54" s="399"/>
      <c r="Y54" s="399"/>
      <c r="Z54" s="399"/>
      <c r="AA54" s="399"/>
      <c r="AB54" s="399"/>
      <c r="AC54" s="399"/>
      <c r="AD54" s="399"/>
      <c r="AE54" s="399"/>
      <c r="AF54" s="399"/>
      <c r="AG54" s="400">
        <f>ROUND(SUM(AG55:AG58),2)</f>
        <v>0</v>
      </c>
      <c r="AH54" s="398"/>
      <c r="AI54" s="398"/>
      <c r="AJ54" s="398"/>
      <c r="AK54" s="398"/>
      <c r="AL54" s="398"/>
      <c r="AM54" s="398"/>
      <c r="AN54" s="397">
        <f t="shared" si="0"/>
        <v>0</v>
      </c>
      <c r="AO54" s="398"/>
      <c r="AP54" s="398"/>
      <c r="AQ54" s="110" t="s">
        <v>86</v>
      </c>
      <c r="AR54" s="111"/>
      <c r="AS54" s="112">
        <f>ROUND(SUM(AS55:AS58),2)</f>
        <v>0</v>
      </c>
      <c r="AT54" s="113">
        <f t="shared" si="1"/>
        <v>0</v>
      </c>
      <c r="AU54" s="114">
        <f>ROUND(SUM(AU55:AU58),5)</f>
        <v>0</v>
      </c>
      <c r="AV54" s="113">
        <f>ROUND(AZ54*L26,2)</f>
        <v>0</v>
      </c>
      <c r="AW54" s="113">
        <f>ROUND(BA54*L27,2)</f>
        <v>0</v>
      </c>
      <c r="AX54" s="113">
        <f>ROUND(BB54*L26,2)</f>
        <v>0</v>
      </c>
      <c r="AY54" s="113">
        <f>ROUND(BC54*L27,2)</f>
        <v>0</v>
      </c>
      <c r="AZ54" s="113">
        <f>ROUND(SUM(AZ55:AZ58),2)</f>
        <v>0</v>
      </c>
      <c r="BA54" s="113">
        <f>ROUND(SUM(BA55:BA58),2)</f>
        <v>0</v>
      </c>
      <c r="BB54" s="113">
        <f>ROUND(SUM(BB55:BB58),2)</f>
        <v>0</v>
      </c>
      <c r="BC54" s="113">
        <f>ROUND(SUM(BC55:BC58),2)</f>
        <v>0</v>
      </c>
      <c r="BD54" s="115">
        <f>ROUND(SUM(BD55:BD58),2)</f>
        <v>0</v>
      </c>
      <c r="BS54" s="116" t="s">
        <v>72</v>
      </c>
      <c r="BT54" s="116" t="s">
        <v>82</v>
      </c>
      <c r="BU54" s="116" t="s">
        <v>74</v>
      </c>
      <c r="BV54" s="116" t="s">
        <v>75</v>
      </c>
      <c r="BW54" s="116" t="s">
        <v>90</v>
      </c>
      <c r="BX54" s="116" t="s">
        <v>81</v>
      </c>
      <c r="CL54" s="116" t="s">
        <v>21</v>
      </c>
    </row>
    <row r="55" spans="1:90" s="6" customFormat="1" ht="28.5" customHeight="1">
      <c r="A55" s="107" t="s">
        <v>83</v>
      </c>
      <c r="B55" s="108"/>
      <c r="C55" s="109"/>
      <c r="D55" s="109"/>
      <c r="E55" s="109"/>
      <c r="F55" s="399" t="s">
        <v>91</v>
      </c>
      <c r="G55" s="399"/>
      <c r="H55" s="399"/>
      <c r="I55" s="399"/>
      <c r="J55" s="399"/>
      <c r="K55" s="109"/>
      <c r="L55" s="399" t="s">
        <v>92</v>
      </c>
      <c r="M55" s="399"/>
      <c r="N55" s="399"/>
      <c r="O55" s="399"/>
      <c r="P55" s="399"/>
      <c r="Q55" s="399"/>
      <c r="R55" s="399"/>
      <c r="S55" s="399"/>
      <c r="T55" s="399"/>
      <c r="U55" s="399"/>
      <c r="V55" s="399"/>
      <c r="W55" s="399"/>
      <c r="X55" s="399"/>
      <c r="Y55" s="399"/>
      <c r="Z55" s="399"/>
      <c r="AA55" s="399"/>
      <c r="AB55" s="399"/>
      <c r="AC55" s="399"/>
      <c r="AD55" s="399"/>
      <c r="AE55" s="399"/>
      <c r="AF55" s="399"/>
      <c r="AG55" s="397">
        <f>'2018-001-1-1.4.1 - D.1.4....'!J31</f>
        <v>0</v>
      </c>
      <c r="AH55" s="398"/>
      <c r="AI55" s="398"/>
      <c r="AJ55" s="398"/>
      <c r="AK55" s="398"/>
      <c r="AL55" s="398"/>
      <c r="AM55" s="398"/>
      <c r="AN55" s="397">
        <f t="shared" si="0"/>
        <v>0</v>
      </c>
      <c r="AO55" s="398"/>
      <c r="AP55" s="398"/>
      <c r="AQ55" s="110" t="s">
        <v>86</v>
      </c>
      <c r="AR55" s="111"/>
      <c r="AS55" s="112">
        <v>0</v>
      </c>
      <c r="AT55" s="113">
        <f t="shared" si="1"/>
        <v>0</v>
      </c>
      <c r="AU55" s="114">
        <f>'2018-001-1-1.4.1 - D.1.4....'!P92</f>
        <v>0</v>
      </c>
      <c r="AV55" s="113">
        <f>'2018-001-1-1.4.1 - D.1.4....'!J34</f>
        <v>0</v>
      </c>
      <c r="AW55" s="113">
        <f>'2018-001-1-1.4.1 - D.1.4....'!J35</f>
        <v>0</v>
      </c>
      <c r="AX55" s="113">
        <f>'2018-001-1-1.4.1 - D.1.4....'!J36</f>
        <v>0</v>
      </c>
      <c r="AY55" s="113">
        <f>'2018-001-1-1.4.1 - D.1.4....'!J37</f>
        <v>0</v>
      </c>
      <c r="AZ55" s="113">
        <f>'2018-001-1-1.4.1 - D.1.4....'!F34</f>
        <v>0</v>
      </c>
      <c r="BA55" s="113">
        <f>'2018-001-1-1.4.1 - D.1.4....'!F35</f>
        <v>0</v>
      </c>
      <c r="BB55" s="113">
        <f>'2018-001-1-1.4.1 - D.1.4....'!F36</f>
        <v>0</v>
      </c>
      <c r="BC55" s="113">
        <f>'2018-001-1-1.4.1 - D.1.4....'!F37</f>
        <v>0</v>
      </c>
      <c r="BD55" s="115">
        <f>'2018-001-1-1.4.1 - D.1.4....'!F38</f>
        <v>0</v>
      </c>
      <c r="BT55" s="116" t="s">
        <v>93</v>
      </c>
      <c r="BV55" s="116" t="s">
        <v>75</v>
      </c>
      <c r="BW55" s="116" t="s">
        <v>94</v>
      </c>
      <c r="BX55" s="116" t="s">
        <v>90</v>
      </c>
      <c r="CL55" s="116" t="s">
        <v>21</v>
      </c>
    </row>
    <row r="56" spans="1:90" s="6" customFormat="1" ht="28.5" customHeight="1">
      <c r="A56" s="107" t="s">
        <v>83</v>
      </c>
      <c r="B56" s="108"/>
      <c r="C56" s="109"/>
      <c r="D56" s="109"/>
      <c r="E56" s="109"/>
      <c r="F56" s="399" t="s">
        <v>95</v>
      </c>
      <c r="G56" s="399"/>
      <c r="H56" s="399"/>
      <c r="I56" s="399"/>
      <c r="J56" s="399"/>
      <c r="K56" s="109"/>
      <c r="L56" s="399" t="s">
        <v>96</v>
      </c>
      <c r="M56" s="399"/>
      <c r="N56" s="399"/>
      <c r="O56" s="399"/>
      <c r="P56" s="399"/>
      <c r="Q56" s="399"/>
      <c r="R56" s="399"/>
      <c r="S56" s="399"/>
      <c r="T56" s="399"/>
      <c r="U56" s="399"/>
      <c r="V56" s="399"/>
      <c r="W56" s="399"/>
      <c r="X56" s="399"/>
      <c r="Y56" s="399"/>
      <c r="Z56" s="399"/>
      <c r="AA56" s="399"/>
      <c r="AB56" s="399"/>
      <c r="AC56" s="399"/>
      <c r="AD56" s="399"/>
      <c r="AE56" s="399"/>
      <c r="AF56" s="399"/>
      <c r="AG56" s="397">
        <f>'2018-001-1-1.4.2 - D.1.4....'!J31</f>
        <v>0</v>
      </c>
      <c r="AH56" s="398"/>
      <c r="AI56" s="398"/>
      <c r="AJ56" s="398"/>
      <c r="AK56" s="398"/>
      <c r="AL56" s="398"/>
      <c r="AM56" s="398"/>
      <c r="AN56" s="397">
        <f t="shared" si="0"/>
        <v>0</v>
      </c>
      <c r="AO56" s="398"/>
      <c r="AP56" s="398"/>
      <c r="AQ56" s="110" t="s">
        <v>86</v>
      </c>
      <c r="AR56" s="111"/>
      <c r="AS56" s="112">
        <v>0</v>
      </c>
      <c r="AT56" s="113">
        <f t="shared" si="1"/>
        <v>0</v>
      </c>
      <c r="AU56" s="114">
        <f>'2018-001-1-1.4.2 - D.1.4....'!P98</f>
        <v>0</v>
      </c>
      <c r="AV56" s="113">
        <f>'2018-001-1-1.4.2 - D.1.4....'!J34</f>
        <v>0</v>
      </c>
      <c r="AW56" s="113">
        <f>'2018-001-1-1.4.2 - D.1.4....'!J35</f>
        <v>0</v>
      </c>
      <c r="AX56" s="113">
        <f>'2018-001-1-1.4.2 - D.1.4....'!J36</f>
        <v>0</v>
      </c>
      <c r="AY56" s="113">
        <f>'2018-001-1-1.4.2 - D.1.4....'!J37</f>
        <v>0</v>
      </c>
      <c r="AZ56" s="113">
        <f>'2018-001-1-1.4.2 - D.1.4....'!F34</f>
        <v>0</v>
      </c>
      <c r="BA56" s="113">
        <f>'2018-001-1-1.4.2 - D.1.4....'!F35</f>
        <v>0</v>
      </c>
      <c r="BB56" s="113">
        <f>'2018-001-1-1.4.2 - D.1.4....'!F36</f>
        <v>0</v>
      </c>
      <c r="BC56" s="113">
        <f>'2018-001-1-1.4.2 - D.1.4....'!F37</f>
        <v>0</v>
      </c>
      <c r="BD56" s="115">
        <f>'2018-001-1-1.4.2 - D.1.4....'!F38</f>
        <v>0</v>
      </c>
      <c r="BT56" s="116" t="s">
        <v>93</v>
      </c>
      <c r="BV56" s="116" t="s">
        <v>75</v>
      </c>
      <c r="BW56" s="116" t="s">
        <v>97</v>
      </c>
      <c r="BX56" s="116" t="s">
        <v>90</v>
      </c>
      <c r="CL56" s="116" t="s">
        <v>21</v>
      </c>
    </row>
    <row r="57" spans="1:90" s="6" customFormat="1" ht="28.5" customHeight="1">
      <c r="A57" s="107" t="s">
        <v>83</v>
      </c>
      <c r="B57" s="108"/>
      <c r="C57" s="109"/>
      <c r="D57" s="109"/>
      <c r="E57" s="109"/>
      <c r="F57" s="399" t="s">
        <v>98</v>
      </c>
      <c r="G57" s="399"/>
      <c r="H57" s="399"/>
      <c r="I57" s="399"/>
      <c r="J57" s="399"/>
      <c r="K57" s="109"/>
      <c r="L57" s="399" t="s">
        <v>99</v>
      </c>
      <c r="M57" s="399"/>
      <c r="N57" s="399"/>
      <c r="O57" s="399"/>
      <c r="P57" s="399"/>
      <c r="Q57" s="399"/>
      <c r="R57" s="399"/>
      <c r="S57" s="399"/>
      <c r="T57" s="399"/>
      <c r="U57" s="399"/>
      <c r="V57" s="399"/>
      <c r="W57" s="399"/>
      <c r="X57" s="399"/>
      <c r="Y57" s="399"/>
      <c r="Z57" s="399"/>
      <c r="AA57" s="399"/>
      <c r="AB57" s="399"/>
      <c r="AC57" s="399"/>
      <c r="AD57" s="399"/>
      <c r="AE57" s="399"/>
      <c r="AF57" s="399"/>
      <c r="AG57" s="397">
        <f>'2018-001-1-1.4.3 - D.1.4....'!J31</f>
        <v>0</v>
      </c>
      <c r="AH57" s="398"/>
      <c r="AI57" s="398"/>
      <c r="AJ57" s="398"/>
      <c r="AK57" s="398"/>
      <c r="AL57" s="398"/>
      <c r="AM57" s="398"/>
      <c r="AN57" s="397">
        <f t="shared" si="0"/>
        <v>0</v>
      </c>
      <c r="AO57" s="398"/>
      <c r="AP57" s="398"/>
      <c r="AQ57" s="110" t="s">
        <v>86</v>
      </c>
      <c r="AR57" s="111"/>
      <c r="AS57" s="112">
        <v>0</v>
      </c>
      <c r="AT57" s="113">
        <f t="shared" si="1"/>
        <v>0</v>
      </c>
      <c r="AU57" s="114">
        <f>'2018-001-1-1.4.3 - D.1.4....'!P97</f>
        <v>0</v>
      </c>
      <c r="AV57" s="113">
        <f>'2018-001-1-1.4.3 - D.1.4....'!J34</f>
        <v>0</v>
      </c>
      <c r="AW57" s="113">
        <f>'2018-001-1-1.4.3 - D.1.4....'!J35</f>
        <v>0</v>
      </c>
      <c r="AX57" s="113">
        <f>'2018-001-1-1.4.3 - D.1.4....'!J36</f>
        <v>0</v>
      </c>
      <c r="AY57" s="113">
        <f>'2018-001-1-1.4.3 - D.1.4....'!J37</f>
        <v>0</v>
      </c>
      <c r="AZ57" s="113">
        <f>'2018-001-1-1.4.3 - D.1.4....'!F34</f>
        <v>0</v>
      </c>
      <c r="BA57" s="113">
        <f>'2018-001-1-1.4.3 - D.1.4....'!F35</f>
        <v>0</v>
      </c>
      <c r="BB57" s="113">
        <f>'2018-001-1-1.4.3 - D.1.4....'!F36</f>
        <v>0</v>
      </c>
      <c r="BC57" s="113">
        <f>'2018-001-1-1.4.3 - D.1.4....'!F37</f>
        <v>0</v>
      </c>
      <c r="BD57" s="115">
        <f>'2018-001-1-1.4.3 - D.1.4....'!F38</f>
        <v>0</v>
      </c>
      <c r="BT57" s="116" t="s">
        <v>93</v>
      </c>
      <c r="BV57" s="116" t="s">
        <v>75</v>
      </c>
      <c r="BW57" s="116" t="s">
        <v>100</v>
      </c>
      <c r="BX57" s="116" t="s">
        <v>90</v>
      </c>
      <c r="CL57" s="116" t="s">
        <v>21</v>
      </c>
    </row>
    <row r="58" spans="1:90" s="6" customFormat="1" ht="28.5" customHeight="1">
      <c r="A58" s="107" t="s">
        <v>83</v>
      </c>
      <c r="B58" s="108"/>
      <c r="C58" s="109"/>
      <c r="D58" s="109"/>
      <c r="E58" s="109"/>
      <c r="F58" s="399" t="s">
        <v>101</v>
      </c>
      <c r="G58" s="399"/>
      <c r="H58" s="399"/>
      <c r="I58" s="399"/>
      <c r="J58" s="399"/>
      <c r="K58" s="109"/>
      <c r="L58" s="399" t="s">
        <v>102</v>
      </c>
      <c r="M58" s="399"/>
      <c r="N58" s="399"/>
      <c r="O58" s="399"/>
      <c r="P58" s="399"/>
      <c r="Q58" s="399"/>
      <c r="R58" s="399"/>
      <c r="S58" s="399"/>
      <c r="T58" s="399"/>
      <c r="U58" s="399"/>
      <c r="V58" s="399"/>
      <c r="W58" s="399"/>
      <c r="X58" s="399"/>
      <c r="Y58" s="399"/>
      <c r="Z58" s="399"/>
      <c r="AA58" s="399"/>
      <c r="AB58" s="399"/>
      <c r="AC58" s="399"/>
      <c r="AD58" s="399"/>
      <c r="AE58" s="399"/>
      <c r="AF58" s="399"/>
      <c r="AG58" s="397">
        <f>'2018-001-1-1.4.4 - D.1.4....'!J31</f>
        <v>0</v>
      </c>
      <c r="AH58" s="398"/>
      <c r="AI58" s="398"/>
      <c r="AJ58" s="398"/>
      <c r="AK58" s="398"/>
      <c r="AL58" s="398"/>
      <c r="AM58" s="398"/>
      <c r="AN58" s="397">
        <f t="shared" si="0"/>
        <v>0</v>
      </c>
      <c r="AO58" s="398"/>
      <c r="AP58" s="398"/>
      <c r="AQ58" s="110" t="s">
        <v>86</v>
      </c>
      <c r="AR58" s="111"/>
      <c r="AS58" s="112">
        <v>0</v>
      </c>
      <c r="AT58" s="113">
        <f t="shared" si="1"/>
        <v>0</v>
      </c>
      <c r="AU58" s="114">
        <f>'2018-001-1-1.4.4 - D.1.4....'!P94</f>
        <v>0</v>
      </c>
      <c r="AV58" s="113">
        <f>'2018-001-1-1.4.4 - D.1.4....'!J34</f>
        <v>0</v>
      </c>
      <c r="AW58" s="113">
        <f>'2018-001-1-1.4.4 - D.1.4....'!J35</f>
        <v>0</v>
      </c>
      <c r="AX58" s="113">
        <f>'2018-001-1-1.4.4 - D.1.4....'!J36</f>
        <v>0</v>
      </c>
      <c r="AY58" s="113">
        <f>'2018-001-1-1.4.4 - D.1.4....'!J37</f>
        <v>0</v>
      </c>
      <c r="AZ58" s="113">
        <f>'2018-001-1-1.4.4 - D.1.4....'!F34</f>
        <v>0</v>
      </c>
      <c r="BA58" s="113">
        <f>'2018-001-1-1.4.4 - D.1.4....'!F35</f>
        <v>0</v>
      </c>
      <c r="BB58" s="113">
        <f>'2018-001-1-1.4.4 - D.1.4....'!F36</f>
        <v>0</v>
      </c>
      <c r="BC58" s="113">
        <f>'2018-001-1-1.4.4 - D.1.4....'!F37</f>
        <v>0</v>
      </c>
      <c r="BD58" s="115">
        <f>'2018-001-1-1.4.4 - D.1.4....'!F38</f>
        <v>0</v>
      </c>
      <c r="BT58" s="116" t="s">
        <v>93</v>
      </c>
      <c r="BV58" s="116" t="s">
        <v>75</v>
      </c>
      <c r="BW58" s="116" t="s">
        <v>103</v>
      </c>
      <c r="BX58" s="116" t="s">
        <v>90</v>
      </c>
      <c r="CL58" s="116" t="s">
        <v>21</v>
      </c>
    </row>
    <row r="59" spans="1:90" s="6" customFormat="1" ht="28.5" customHeight="1">
      <c r="A59" s="107" t="s">
        <v>83</v>
      </c>
      <c r="B59" s="108"/>
      <c r="C59" s="109"/>
      <c r="D59" s="109"/>
      <c r="E59" s="399" t="s">
        <v>104</v>
      </c>
      <c r="F59" s="399"/>
      <c r="G59" s="399"/>
      <c r="H59" s="399"/>
      <c r="I59" s="399"/>
      <c r="J59" s="109"/>
      <c r="K59" s="399" t="s">
        <v>105</v>
      </c>
      <c r="L59" s="399"/>
      <c r="M59" s="399"/>
      <c r="N59" s="399"/>
      <c r="O59" s="399"/>
      <c r="P59" s="399"/>
      <c r="Q59" s="399"/>
      <c r="R59" s="399"/>
      <c r="S59" s="399"/>
      <c r="T59" s="399"/>
      <c r="U59" s="399"/>
      <c r="V59" s="399"/>
      <c r="W59" s="399"/>
      <c r="X59" s="399"/>
      <c r="Y59" s="399"/>
      <c r="Z59" s="399"/>
      <c r="AA59" s="399"/>
      <c r="AB59" s="399"/>
      <c r="AC59" s="399"/>
      <c r="AD59" s="399"/>
      <c r="AE59" s="399"/>
      <c r="AF59" s="399"/>
      <c r="AG59" s="397">
        <f>'2018-001-1-VON - Vedlejší...'!J29</f>
        <v>0</v>
      </c>
      <c r="AH59" s="398"/>
      <c r="AI59" s="398"/>
      <c r="AJ59" s="398"/>
      <c r="AK59" s="398"/>
      <c r="AL59" s="398"/>
      <c r="AM59" s="398"/>
      <c r="AN59" s="397">
        <f t="shared" si="0"/>
        <v>0</v>
      </c>
      <c r="AO59" s="398"/>
      <c r="AP59" s="398"/>
      <c r="AQ59" s="110" t="s">
        <v>86</v>
      </c>
      <c r="AR59" s="111"/>
      <c r="AS59" s="117">
        <v>0</v>
      </c>
      <c r="AT59" s="118">
        <f t="shared" si="1"/>
        <v>0</v>
      </c>
      <c r="AU59" s="119">
        <f>'2018-001-1-VON - Vedlejší...'!P89</f>
        <v>0</v>
      </c>
      <c r="AV59" s="118">
        <f>'2018-001-1-VON - Vedlejší...'!J32</f>
        <v>0</v>
      </c>
      <c r="AW59" s="118">
        <f>'2018-001-1-VON - Vedlejší...'!J33</f>
        <v>0</v>
      </c>
      <c r="AX59" s="118">
        <f>'2018-001-1-VON - Vedlejší...'!J34</f>
        <v>0</v>
      </c>
      <c r="AY59" s="118">
        <f>'2018-001-1-VON - Vedlejší...'!J35</f>
        <v>0</v>
      </c>
      <c r="AZ59" s="118">
        <f>'2018-001-1-VON - Vedlejší...'!F32</f>
        <v>0</v>
      </c>
      <c r="BA59" s="118">
        <f>'2018-001-1-VON - Vedlejší...'!F33</f>
        <v>0</v>
      </c>
      <c r="BB59" s="118">
        <f>'2018-001-1-VON - Vedlejší...'!F34</f>
        <v>0</v>
      </c>
      <c r="BC59" s="118">
        <f>'2018-001-1-VON - Vedlejší...'!F35</f>
        <v>0</v>
      </c>
      <c r="BD59" s="120">
        <f>'2018-001-1-VON - Vedlejší...'!F36</f>
        <v>0</v>
      </c>
      <c r="BT59" s="116" t="s">
        <v>82</v>
      </c>
      <c r="BV59" s="116" t="s">
        <v>75</v>
      </c>
      <c r="BW59" s="116" t="s">
        <v>106</v>
      </c>
      <c r="BX59" s="116" t="s">
        <v>81</v>
      </c>
      <c r="CL59" s="116" t="s">
        <v>21</v>
      </c>
    </row>
    <row r="60" spans="2:44" s="1" customFormat="1" ht="30" customHeight="1">
      <c r="B60" s="42"/>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2"/>
    </row>
    <row r="61" spans="2:44" s="1" customFormat="1" ht="6.95" customHeight="1">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62"/>
    </row>
  </sheetData>
  <sheetProtection algorithmName="SHA-512" hashValue="Fd2lvWDgLPYdeU3ClJrGRaowI4T8Axf6wwyX5czXWufNSkx2v0OX04c2ApFT8omAYE1Q4VuY+xU+j/ETAYCjMQ==" saltValue="QWjj2oQWESgzbejkJmBC/2GeR25VXxw5unek5ZOAWE7XhdsPpWhwqVqjmsMeh+jAyJEov5+T8ClOEmwravhh3A==" spinCount="100000" sheet="1" objects="1" scenarios="1" formatColumns="0" formatRows="0"/>
  <mergeCells count="69">
    <mergeCell ref="AG51:AM51"/>
    <mergeCell ref="AN51:AP51"/>
    <mergeCell ref="AR2:BE2"/>
    <mergeCell ref="AN58:AP58"/>
    <mergeCell ref="AG58:AM58"/>
    <mergeCell ref="F58:J58"/>
    <mergeCell ref="L58:AF58"/>
    <mergeCell ref="AN59:AP59"/>
    <mergeCell ref="AG59:AM59"/>
    <mergeCell ref="E59:I59"/>
    <mergeCell ref="K59:AF59"/>
    <mergeCell ref="AN56:AP56"/>
    <mergeCell ref="AG56:AM56"/>
    <mergeCell ref="F56:J56"/>
    <mergeCell ref="L56:AF56"/>
    <mergeCell ref="AN57:AP57"/>
    <mergeCell ref="AG57:AM57"/>
    <mergeCell ref="F57:J57"/>
    <mergeCell ref="L57:AF57"/>
    <mergeCell ref="AN54:AP54"/>
    <mergeCell ref="AG54:AM54"/>
    <mergeCell ref="E54:I54"/>
    <mergeCell ref="K54:AF54"/>
    <mergeCell ref="AN55:AP55"/>
    <mergeCell ref="AG55:AM55"/>
    <mergeCell ref="F55:J55"/>
    <mergeCell ref="L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2018-001-1-1.1 - D.1.1-Ar...'!C2" display="/"/>
    <hyperlink ref="A55" location="'2018-001-1-1.4.1 - D.1.4....'!C2" display="/"/>
    <hyperlink ref="A56" location="'2018-001-1-1.4.2 - D.1.4....'!C2" display="/"/>
    <hyperlink ref="A57" location="'2018-001-1-1.4.3 - D.1.4....'!C2" display="/"/>
    <hyperlink ref="A58" location="'2018-001-1-1.4.4 - D.1.4....'!C2" display="/"/>
    <hyperlink ref="A59" location="'2018-001-1-VON - Vedlejš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107</v>
      </c>
      <c r="G1" s="412" t="s">
        <v>108</v>
      </c>
      <c r="H1" s="412"/>
      <c r="I1" s="125"/>
      <c r="J1" s="124" t="s">
        <v>109</v>
      </c>
      <c r="K1" s="123" t="s">
        <v>110</v>
      </c>
      <c r="L1" s="124" t="s">
        <v>111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03"/>
      <c r="M2" s="403"/>
      <c r="N2" s="403"/>
      <c r="O2" s="403"/>
      <c r="P2" s="403"/>
      <c r="Q2" s="403"/>
      <c r="R2" s="403"/>
      <c r="S2" s="403"/>
      <c r="T2" s="403"/>
      <c r="U2" s="403"/>
      <c r="V2" s="403"/>
      <c r="AT2" s="25" t="s">
        <v>87</v>
      </c>
      <c r="AZ2" s="126" t="s">
        <v>112</v>
      </c>
      <c r="BA2" s="126" t="s">
        <v>113</v>
      </c>
      <c r="BB2" s="126" t="s">
        <v>114</v>
      </c>
      <c r="BC2" s="126" t="s">
        <v>115</v>
      </c>
      <c r="BD2" s="126" t="s">
        <v>82</v>
      </c>
    </row>
    <row r="3" spans="2:56" ht="6.95" customHeight="1">
      <c r="B3" s="26"/>
      <c r="C3" s="27"/>
      <c r="D3" s="27"/>
      <c r="E3" s="27"/>
      <c r="F3" s="27"/>
      <c r="G3" s="27"/>
      <c r="H3" s="27"/>
      <c r="I3" s="127"/>
      <c r="J3" s="27"/>
      <c r="K3" s="28"/>
      <c r="AT3" s="25" t="s">
        <v>82</v>
      </c>
      <c r="AZ3" s="126" t="s">
        <v>116</v>
      </c>
      <c r="BA3" s="126" t="s">
        <v>117</v>
      </c>
      <c r="BB3" s="126" t="s">
        <v>114</v>
      </c>
      <c r="BC3" s="126" t="s">
        <v>118</v>
      </c>
      <c r="BD3" s="126" t="s">
        <v>82</v>
      </c>
    </row>
    <row r="4" spans="2:56" ht="36.95" customHeight="1">
      <c r="B4" s="29"/>
      <c r="C4" s="30"/>
      <c r="D4" s="31" t="s">
        <v>119</v>
      </c>
      <c r="E4" s="30"/>
      <c r="F4" s="30"/>
      <c r="G4" s="30"/>
      <c r="H4" s="30"/>
      <c r="I4" s="128"/>
      <c r="J4" s="30"/>
      <c r="K4" s="32"/>
      <c r="M4" s="33" t="s">
        <v>12</v>
      </c>
      <c r="AT4" s="25" t="s">
        <v>6</v>
      </c>
      <c r="AZ4" s="126" t="s">
        <v>120</v>
      </c>
      <c r="BA4" s="126" t="s">
        <v>121</v>
      </c>
      <c r="BB4" s="126" t="s">
        <v>122</v>
      </c>
      <c r="BC4" s="126" t="s">
        <v>123</v>
      </c>
      <c r="BD4" s="126" t="s">
        <v>82</v>
      </c>
    </row>
    <row r="5" spans="2:56" ht="6.95" customHeight="1">
      <c r="B5" s="29"/>
      <c r="C5" s="30"/>
      <c r="D5" s="30"/>
      <c r="E5" s="30"/>
      <c r="F5" s="30"/>
      <c r="G5" s="30"/>
      <c r="H5" s="30"/>
      <c r="I5" s="128"/>
      <c r="J5" s="30"/>
      <c r="K5" s="32"/>
      <c r="AZ5" s="126" t="s">
        <v>124</v>
      </c>
      <c r="BA5" s="126" t="s">
        <v>125</v>
      </c>
      <c r="BB5" s="126" t="s">
        <v>114</v>
      </c>
      <c r="BC5" s="126" t="s">
        <v>126</v>
      </c>
      <c r="BD5" s="126" t="s">
        <v>82</v>
      </c>
    </row>
    <row r="6" spans="2:11" ht="13.5">
      <c r="B6" s="29"/>
      <c r="C6" s="30"/>
      <c r="D6" s="38" t="s">
        <v>18</v>
      </c>
      <c r="E6" s="30"/>
      <c r="F6" s="30"/>
      <c r="G6" s="30"/>
      <c r="H6" s="30"/>
      <c r="I6" s="128"/>
      <c r="J6" s="30"/>
      <c r="K6" s="32"/>
    </row>
    <row r="7" spans="2:11" ht="16.5" customHeight="1">
      <c r="B7" s="29"/>
      <c r="C7" s="30"/>
      <c r="D7" s="30"/>
      <c r="E7" s="404" t="str">
        <f>'Rekapitulace stavby'!K6</f>
        <v>1.1.1.2.15-Rekonstrukce výukových laboratoří pro ZF MENDELU</v>
      </c>
      <c r="F7" s="405"/>
      <c r="G7" s="405"/>
      <c r="H7" s="405"/>
      <c r="I7" s="128"/>
      <c r="J7" s="30"/>
      <c r="K7" s="32"/>
    </row>
    <row r="8" spans="2:11" ht="13.5">
      <c r="B8" s="29"/>
      <c r="C8" s="30"/>
      <c r="D8" s="38" t="s">
        <v>127</v>
      </c>
      <c r="E8" s="30"/>
      <c r="F8" s="30"/>
      <c r="G8" s="30"/>
      <c r="H8" s="30"/>
      <c r="I8" s="128"/>
      <c r="J8" s="30"/>
      <c r="K8" s="32"/>
    </row>
    <row r="9" spans="2:11" s="1" customFormat="1" ht="16.5" customHeight="1">
      <c r="B9" s="42"/>
      <c r="C9" s="43"/>
      <c r="D9" s="43"/>
      <c r="E9" s="404" t="s">
        <v>128</v>
      </c>
      <c r="F9" s="406"/>
      <c r="G9" s="406"/>
      <c r="H9" s="406"/>
      <c r="I9" s="129"/>
      <c r="J9" s="43"/>
      <c r="K9" s="46"/>
    </row>
    <row r="10" spans="2:11" s="1" customFormat="1" ht="13.5">
      <c r="B10" s="42"/>
      <c r="C10" s="43"/>
      <c r="D10" s="38" t="s">
        <v>129</v>
      </c>
      <c r="E10" s="43"/>
      <c r="F10" s="43"/>
      <c r="G10" s="43"/>
      <c r="H10" s="43"/>
      <c r="I10" s="129"/>
      <c r="J10" s="43"/>
      <c r="K10" s="46"/>
    </row>
    <row r="11" spans="2:11" s="1" customFormat="1" ht="36.95" customHeight="1">
      <c r="B11" s="42"/>
      <c r="C11" s="43"/>
      <c r="D11" s="43"/>
      <c r="E11" s="407" t="s">
        <v>130</v>
      </c>
      <c r="F11" s="406"/>
      <c r="G11" s="406"/>
      <c r="H11" s="406"/>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23</v>
      </c>
      <c r="K13" s="46"/>
    </row>
    <row r="14" spans="2:11" s="1" customFormat="1" ht="14.45" customHeight="1">
      <c r="B14" s="42"/>
      <c r="C14" s="43"/>
      <c r="D14" s="38" t="s">
        <v>24</v>
      </c>
      <c r="E14" s="43"/>
      <c r="F14" s="36" t="s">
        <v>25</v>
      </c>
      <c r="G14" s="43"/>
      <c r="H14" s="43"/>
      <c r="I14" s="130" t="s">
        <v>26</v>
      </c>
      <c r="J14" s="131" t="str">
        <f>'Rekapitulace stavby'!AN8</f>
        <v>8. 1. 2018</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28</v>
      </c>
      <c r="E16" s="43"/>
      <c r="F16" s="43"/>
      <c r="G16" s="43"/>
      <c r="H16" s="43"/>
      <c r="I16" s="130" t="s">
        <v>29</v>
      </c>
      <c r="J16" s="36" t="s">
        <v>23</v>
      </c>
      <c r="K16" s="46"/>
    </row>
    <row r="17" spans="2:11" s="1" customFormat="1" ht="18" customHeight="1">
      <c r="B17" s="42"/>
      <c r="C17" s="43"/>
      <c r="D17" s="43"/>
      <c r="E17" s="36" t="s">
        <v>30</v>
      </c>
      <c r="F17" s="43"/>
      <c r="G17" s="43"/>
      <c r="H17" s="43"/>
      <c r="I17" s="130" t="s">
        <v>31</v>
      </c>
      <c r="J17" s="36" t="s">
        <v>23</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32</v>
      </c>
      <c r="E19" s="43"/>
      <c r="F19" s="43"/>
      <c r="G19" s="43"/>
      <c r="H19" s="43"/>
      <c r="I19" s="130" t="s">
        <v>29</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31</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34</v>
      </c>
      <c r="E22" s="43"/>
      <c r="F22" s="43"/>
      <c r="G22" s="43"/>
      <c r="H22" s="43"/>
      <c r="I22" s="130" t="s">
        <v>29</v>
      </c>
      <c r="J22" s="36" t="s">
        <v>23</v>
      </c>
      <c r="K22" s="46"/>
    </row>
    <row r="23" spans="2:11" s="1" customFormat="1" ht="18" customHeight="1">
      <c r="B23" s="42"/>
      <c r="C23" s="43"/>
      <c r="D23" s="43"/>
      <c r="E23" s="36" t="s">
        <v>35</v>
      </c>
      <c r="F23" s="43"/>
      <c r="G23" s="43"/>
      <c r="H23" s="43"/>
      <c r="I23" s="130" t="s">
        <v>31</v>
      </c>
      <c r="J23" s="36" t="s">
        <v>23</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37</v>
      </c>
      <c r="E25" s="43"/>
      <c r="F25" s="43"/>
      <c r="G25" s="43"/>
      <c r="H25" s="43"/>
      <c r="I25" s="129"/>
      <c r="J25" s="43"/>
      <c r="K25" s="46"/>
    </row>
    <row r="26" spans="2:11" s="7" customFormat="1" ht="242.25" customHeight="1">
      <c r="B26" s="132"/>
      <c r="C26" s="133"/>
      <c r="D26" s="133"/>
      <c r="E26" s="368" t="s">
        <v>131</v>
      </c>
      <c r="F26" s="368"/>
      <c r="G26" s="368"/>
      <c r="H26" s="368"/>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39</v>
      </c>
      <c r="E29" s="43"/>
      <c r="F29" s="43"/>
      <c r="G29" s="43"/>
      <c r="H29" s="43"/>
      <c r="I29" s="129"/>
      <c r="J29" s="139">
        <f>ROUND(J98,2)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41</v>
      </c>
      <c r="G31" s="43"/>
      <c r="H31" s="43"/>
      <c r="I31" s="140" t="s">
        <v>40</v>
      </c>
      <c r="J31" s="47" t="s">
        <v>42</v>
      </c>
      <c r="K31" s="46"/>
    </row>
    <row r="32" spans="2:11" s="1" customFormat="1" ht="14.45" customHeight="1">
      <c r="B32" s="42"/>
      <c r="C32" s="43"/>
      <c r="D32" s="50" t="s">
        <v>43</v>
      </c>
      <c r="E32" s="50" t="s">
        <v>44</v>
      </c>
      <c r="F32" s="141">
        <f>ROUND(SUM(BE98:BE579),2)</f>
        <v>0</v>
      </c>
      <c r="G32" s="43"/>
      <c r="H32" s="43"/>
      <c r="I32" s="142">
        <v>0.21</v>
      </c>
      <c r="J32" s="141">
        <f>ROUND(ROUND((SUM(BE98:BE579)),2)*I32,2)</f>
        <v>0</v>
      </c>
      <c r="K32" s="46"/>
    </row>
    <row r="33" spans="2:11" s="1" customFormat="1" ht="14.45" customHeight="1">
      <c r="B33" s="42"/>
      <c r="C33" s="43"/>
      <c r="D33" s="43"/>
      <c r="E33" s="50" t="s">
        <v>45</v>
      </c>
      <c r="F33" s="141">
        <f>ROUND(SUM(BF98:BF579),2)</f>
        <v>0</v>
      </c>
      <c r="G33" s="43"/>
      <c r="H33" s="43"/>
      <c r="I33" s="142">
        <v>0.15</v>
      </c>
      <c r="J33" s="141">
        <f>ROUND(ROUND((SUM(BF98:BF579)),2)*I33,2)</f>
        <v>0</v>
      </c>
      <c r="K33" s="46"/>
    </row>
    <row r="34" spans="2:11" s="1" customFormat="1" ht="14.45" customHeight="1" hidden="1">
      <c r="B34" s="42"/>
      <c r="C34" s="43"/>
      <c r="D34" s="43"/>
      <c r="E34" s="50" t="s">
        <v>46</v>
      </c>
      <c r="F34" s="141">
        <f>ROUND(SUM(BG98:BG579),2)</f>
        <v>0</v>
      </c>
      <c r="G34" s="43"/>
      <c r="H34" s="43"/>
      <c r="I34" s="142">
        <v>0.21</v>
      </c>
      <c r="J34" s="141">
        <v>0</v>
      </c>
      <c r="K34" s="46"/>
    </row>
    <row r="35" spans="2:11" s="1" customFormat="1" ht="14.45" customHeight="1" hidden="1">
      <c r="B35" s="42"/>
      <c r="C35" s="43"/>
      <c r="D35" s="43"/>
      <c r="E35" s="50" t="s">
        <v>47</v>
      </c>
      <c r="F35" s="141">
        <f>ROUND(SUM(BH98:BH579),2)</f>
        <v>0</v>
      </c>
      <c r="G35" s="43"/>
      <c r="H35" s="43"/>
      <c r="I35" s="142">
        <v>0.15</v>
      </c>
      <c r="J35" s="141">
        <v>0</v>
      </c>
      <c r="K35" s="46"/>
    </row>
    <row r="36" spans="2:11" s="1" customFormat="1" ht="14.45" customHeight="1" hidden="1">
      <c r="B36" s="42"/>
      <c r="C36" s="43"/>
      <c r="D36" s="43"/>
      <c r="E36" s="50" t="s">
        <v>48</v>
      </c>
      <c r="F36" s="141">
        <f>ROUND(SUM(BI98:BI579),2)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49</v>
      </c>
      <c r="E38" s="80"/>
      <c r="F38" s="80"/>
      <c r="G38" s="145" t="s">
        <v>50</v>
      </c>
      <c r="H38" s="146" t="s">
        <v>51</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132</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6.5" customHeight="1">
      <c r="B47" s="42"/>
      <c r="C47" s="43"/>
      <c r="D47" s="43"/>
      <c r="E47" s="404" t="str">
        <f>E7</f>
        <v>1.1.1.2.15-Rekonstrukce výukových laboratoří pro ZF MENDELU</v>
      </c>
      <c r="F47" s="405"/>
      <c r="G47" s="405"/>
      <c r="H47" s="405"/>
      <c r="I47" s="129"/>
      <c r="J47" s="43"/>
      <c r="K47" s="46"/>
    </row>
    <row r="48" spans="2:11" ht="13.5">
      <c r="B48" s="29"/>
      <c r="C48" s="38" t="s">
        <v>127</v>
      </c>
      <c r="D48" s="30"/>
      <c r="E48" s="30"/>
      <c r="F48" s="30"/>
      <c r="G48" s="30"/>
      <c r="H48" s="30"/>
      <c r="I48" s="128"/>
      <c r="J48" s="30"/>
      <c r="K48" s="32"/>
    </row>
    <row r="49" spans="2:11" s="1" customFormat="1" ht="16.5" customHeight="1">
      <c r="B49" s="42"/>
      <c r="C49" s="43"/>
      <c r="D49" s="43"/>
      <c r="E49" s="404" t="s">
        <v>128</v>
      </c>
      <c r="F49" s="406"/>
      <c r="G49" s="406"/>
      <c r="H49" s="406"/>
      <c r="I49" s="129"/>
      <c r="J49" s="43"/>
      <c r="K49" s="46"/>
    </row>
    <row r="50" spans="2:11" s="1" customFormat="1" ht="14.45" customHeight="1">
      <c r="B50" s="42"/>
      <c r="C50" s="38" t="s">
        <v>129</v>
      </c>
      <c r="D50" s="43"/>
      <c r="E50" s="43"/>
      <c r="F50" s="43"/>
      <c r="G50" s="43"/>
      <c r="H50" s="43"/>
      <c r="I50" s="129"/>
      <c r="J50" s="43"/>
      <c r="K50" s="46"/>
    </row>
    <row r="51" spans="2:11" s="1" customFormat="1" ht="17.25" customHeight="1">
      <c r="B51" s="42"/>
      <c r="C51" s="43"/>
      <c r="D51" s="43"/>
      <c r="E51" s="407" t="str">
        <f>E11</f>
        <v>2018/001-1-1.1 - D.1.1-Architektonické a stavebně-technické řešení</v>
      </c>
      <c r="F51" s="406"/>
      <c r="G51" s="406"/>
      <c r="H51" s="406"/>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24</v>
      </c>
      <c r="D53" s="43"/>
      <c r="E53" s="43"/>
      <c r="F53" s="36" t="str">
        <f>F14</f>
        <v xml:space="preserve"> </v>
      </c>
      <c r="G53" s="43"/>
      <c r="H53" s="43"/>
      <c r="I53" s="130" t="s">
        <v>26</v>
      </c>
      <c r="J53" s="131" t="str">
        <f>IF(J14="","",J14)</f>
        <v>8. 1. 2018</v>
      </c>
      <c r="K53" s="46"/>
    </row>
    <row r="54" spans="2:11" s="1" customFormat="1" ht="6.95" customHeight="1">
      <c r="B54" s="42"/>
      <c r="C54" s="43"/>
      <c r="D54" s="43"/>
      <c r="E54" s="43"/>
      <c r="F54" s="43"/>
      <c r="G54" s="43"/>
      <c r="H54" s="43"/>
      <c r="I54" s="129"/>
      <c r="J54" s="43"/>
      <c r="K54" s="46"/>
    </row>
    <row r="55" spans="2:11" s="1" customFormat="1" ht="13.5">
      <c r="B55" s="42"/>
      <c r="C55" s="38" t="s">
        <v>28</v>
      </c>
      <c r="D55" s="43"/>
      <c r="E55" s="43"/>
      <c r="F55" s="36" t="str">
        <f>E17</f>
        <v>MENDELU</v>
      </c>
      <c r="G55" s="43"/>
      <c r="H55" s="43"/>
      <c r="I55" s="130" t="s">
        <v>34</v>
      </c>
      <c r="J55" s="368" t="str">
        <f>E23</f>
        <v>HEXAPLAN INTERNATIONAL spol. s r.o.</v>
      </c>
      <c r="K55" s="46"/>
    </row>
    <row r="56" spans="2:11" s="1" customFormat="1" ht="14.45" customHeight="1">
      <c r="B56" s="42"/>
      <c r="C56" s="38" t="s">
        <v>32</v>
      </c>
      <c r="D56" s="43"/>
      <c r="E56" s="43"/>
      <c r="F56" s="36" t="str">
        <f>IF(E20="","",E20)</f>
        <v/>
      </c>
      <c r="G56" s="43"/>
      <c r="H56" s="43"/>
      <c r="I56" s="129"/>
      <c r="J56" s="408"/>
      <c r="K56" s="46"/>
    </row>
    <row r="57" spans="2:11" s="1" customFormat="1" ht="10.35" customHeight="1">
      <c r="B57" s="42"/>
      <c r="C57" s="43"/>
      <c r="D57" s="43"/>
      <c r="E57" s="43"/>
      <c r="F57" s="43"/>
      <c r="G57" s="43"/>
      <c r="H57" s="43"/>
      <c r="I57" s="129"/>
      <c r="J57" s="43"/>
      <c r="K57" s="46"/>
    </row>
    <row r="58" spans="2:11" s="1" customFormat="1" ht="29.25" customHeight="1">
      <c r="B58" s="42"/>
      <c r="C58" s="155" t="s">
        <v>133</v>
      </c>
      <c r="D58" s="143"/>
      <c r="E58" s="143"/>
      <c r="F58" s="143"/>
      <c r="G58" s="143"/>
      <c r="H58" s="143"/>
      <c r="I58" s="156"/>
      <c r="J58" s="157" t="s">
        <v>134</v>
      </c>
      <c r="K58" s="158"/>
    </row>
    <row r="59" spans="2:11" s="1" customFormat="1" ht="10.35" customHeight="1">
      <c r="B59" s="42"/>
      <c r="C59" s="43"/>
      <c r="D59" s="43"/>
      <c r="E59" s="43"/>
      <c r="F59" s="43"/>
      <c r="G59" s="43"/>
      <c r="H59" s="43"/>
      <c r="I59" s="129"/>
      <c r="J59" s="43"/>
      <c r="K59" s="46"/>
    </row>
    <row r="60" spans="2:47" s="1" customFormat="1" ht="29.25" customHeight="1">
      <c r="B60" s="42"/>
      <c r="C60" s="159" t="s">
        <v>135</v>
      </c>
      <c r="D60" s="43"/>
      <c r="E60" s="43"/>
      <c r="F60" s="43"/>
      <c r="G60" s="43"/>
      <c r="H60" s="43"/>
      <c r="I60" s="129"/>
      <c r="J60" s="139">
        <f>J98</f>
        <v>0</v>
      </c>
      <c r="K60" s="46"/>
      <c r="AU60" s="25" t="s">
        <v>136</v>
      </c>
    </row>
    <row r="61" spans="2:11" s="8" customFormat="1" ht="24.95" customHeight="1">
      <c r="B61" s="160"/>
      <c r="C61" s="161"/>
      <c r="D61" s="162" t="s">
        <v>137</v>
      </c>
      <c r="E61" s="163"/>
      <c r="F61" s="163"/>
      <c r="G61" s="163"/>
      <c r="H61" s="163"/>
      <c r="I61" s="164"/>
      <c r="J61" s="165">
        <f>J99</f>
        <v>0</v>
      </c>
      <c r="K61" s="166"/>
    </row>
    <row r="62" spans="2:11" s="9" customFormat="1" ht="19.9" customHeight="1">
      <c r="B62" s="167"/>
      <c r="C62" s="168"/>
      <c r="D62" s="169" t="s">
        <v>138</v>
      </c>
      <c r="E62" s="170"/>
      <c r="F62" s="170"/>
      <c r="G62" s="170"/>
      <c r="H62" s="170"/>
      <c r="I62" s="171"/>
      <c r="J62" s="172">
        <f>J100</f>
        <v>0</v>
      </c>
      <c r="K62" s="173"/>
    </row>
    <row r="63" spans="2:11" s="9" customFormat="1" ht="19.9" customHeight="1">
      <c r="B63" s="167"/>
      <c r="C63" s="168"/>
      <c r="D63" s="169" t="s">
        <v>139</v>
      </c>
      <c r="E63" s="170"/>
      <c r="F63" s="170"/>
      <c r="G63" s="170"/>
      <c r="H63" s="170"/>
      <c r="I63" s="171"/>
      <c r="J63" s="172">
        <f>J119</f>
        <v>0</v>
      </c>
      <c r="K63" s="173"/>
    </row>
    <row r="64" spans="2:11" s="9" customFormat="1" ht="19.9" customHeight="1">
      <c r="B64" s="167"/>
      <c r="C64" s="168"/>
      <c r="D64" s="169" t="s">
        <v>140</v>
      </c>
      <c r="E64" s="170"/>
      <c r="F64" s="170"/>
      <c r="G64" s="170"/>
      <c r="H64" s="170"/>
      <c r="I64" s="171"/>
      <c r="J64" s="172">
        <f>J199</f>
        <v>0</v>
      </c>
      <c r="K64" s="173"/>
    </row>
    <row r="65" spans="2:11" s="9" customFormat="1" ht="19.9" customHeight="1">
      <c r="B65" s="167"/>
      <c r="C65" s="168"/>
      <c r="D65" s="169" t="s">
        <v>141</v>
      </c>
      <c r="E65" s="170"/>
      <c r="F65" s="170"/>
      <c r="G65" s="170"/>
      <c r="H65" s="170"/>
      <c r="I65" s="171"/>
      <c r="J65" s="172">
        <f>J293</f>
        <v>0</v>
      </c>
      <c r="K65" s="173"/>
    </row>
    <row r="66" spans="2:11" s="9" customFormat="1" ht="19.9" customHeight="1">
      <c r="B66" s="167"/>
      <c r="C66" s="168"/>
      <c r="D66" s="169" t="s">
        <v>142</v>
      </c>
      <c r="E66" s="170"/>
      <c r="F66" s="170"/>
      <c r="G66" s="170"/>
      <c r="H66" s="170"/>
      <c r="I66" s="171"/>
      <c r="J66" s="172">
        <f>J309</f>
        <v>0</v>
      </c>
      <c r="K66" s="173"/>
    </row>
    <row r="67" spans="2:11" s="8" customFormat="1" ht="24.95" customHeight="1">
      <c r="B67" s="160"/>
      <c r="C67" s="161"/>
      <c r="D67" s="162" t="s">
        <v>143</v>
      </c>
      <c r="E67" s="163"/>
      <c r="F67" s="163"/>
      <c r="G67" s="163"/>
      <c r="H67" s="163"/>
      <c r="I67" s="164"/>
      <c r="J67" s="165">
        <f>J312</f>
        <v>0</v>
      </c>
      <c r="K67" s="166"/>
    </row>
    <row r="68" spans="2:11" s="9" customFormat="1" ht="19.9" customHeight="1">
      <c r="B68" s="167"/>
      <c r="C68" s="168"/>
      <c r="D68" s="169" t="s">
        <v>144</v>
      </c>
      <c r="E68" s="170"/>
      <c r="F68" s="170"/>
      <c r="G68" s="170"/>
      <c r="H68" s="170"/>
      <c r="I68" s="171"/>
      <c r="J68" s="172">
        <f>J313</f>
        <v>0</v>
      </c>
      <c r="K68" s="173"/>
    </row>
    <row r="69" spans="2:11" s="9" customFormat="1" ht="19.9" customHeight="1">
      <c r="B69" s="167"/>
      <c r="C69" s="168"/>
      <c r="D69" s="169" t="s">
        <v>145</v>
      </c>
      <c r="E69" s="170"/>
      <c r="F69" s="170"/>
      <c r="G69" s="170"/>
      <c r="H69" s="170"/>
      <c r="I69" s="171"/>
      <c r="J69" s="172">
        <f>J322</f>
        <v>0</v>
      </c>
      <c r="K69" s="173"/>
    </row>
    <row r="70" spans="2:11" s="9" customFormat="1" ht="19.9" customHeight="1">
      <c r="B70" s="167"/>
      <c r="C70" s="168"/>
      <c r="D70" s="169" t="s">
        <v>146</v>
      </c>
      <c r="E70" s="170"/>
      <c r="F70" s="170"/>
      <c r="G70" s="170"/>
      <c r="H70" s="170"/>
      <c r="I70" s="171"/>
      <c r="J70" s="172">
        <f>J346</f>
        <v>0</v>
      </c>
      <c r="K70" s="173"/>
    </row>
    <row r="71" spans="2:11" s="9" customFormat="1" ht="19.9" customHeight="1">
      <c r="B71" s="167"/>
      <c r="C71" s="168"/>
      <c r="D71" s="169" t="s">
        <v>147</v>
      </c>
      <c r="E71" s="170"/>
      <c r="F71" s="170"/>
      <c r="G71" s="170"/>
      <c r="H71" s="170"/>
      <c r="I71" s="171"/>
      <c r="J71" s="172">
        <f>J355</f>
        <v>0</v>
      </c>
      <c r="K71" s="173"/>
    </row>
    <row r="72" spans="2:11" s="9" customFormat="1" ht="19.9" customHeight="1">
      <c r="B72" s="167"/>
      <c r="C72" s="168"/>
      <c r="D72" s="169" t="s">
        <v>148</v>
      </c>
      <c r="E72" s="170"/>
      <c r="F72" s="170"/>
      <c r="G72" s="170"/>
      <c r="H72" s="170"/>
      <c r="I72" s="171"/>
      <c r="J72" s="172">
        <f>J365</f>
        <v>0</v>
      </c>
      <c r="K72" s="173"/>
    </row>
    <row r="73" spans="2:11" s="9" customFormat="1" ht="19.9" customHeight="1">
      <c r="B73" s="167"/>
      <c r="C73" s="168"/>
      <c r="D73" s="169" t="s">
        <v>149</v>
      </c>
      <c r="E73" s="170"/>
      <c r="F73" s="170"/>
      <c r="G73" s="170"/>
      <c r="H73" s="170"/>
      <c r="I73" s="171"/>
      <c r="J73" s="172">
        <f>J404</f>
        <v>0</v>
      </c>
      <c r="K73" s="173"/>
    </row>
    <row r="74" spans="2:11" s="9" customFormat="1" ht="19.9" customHeight="1">
      <c r="B74" s="167"/>
      <c r="C74" s="168"/>
      <c r="D74" s="169" t="s">
        <v>150</v>
      </c>
      <c r="E74" s="170"/>
      <c r="F74" s="170"/>
      <c r="G74" s="170"/>
      <c r="H74" s="170"/>
      <c r="I74" s="171"/>
      <c r="J74" s="172">
        <f>J486</f>
        <v>0</v>
      </c>
      <c r="K74" s="173"/>
    </row>
    <row r="75" spans="2:11" s="9" customFormat="1" ht="19.9" customHeight="1">
      <c r="B75" s="167"/>
      <c r="C75" s="168"/>
      <c r="D75" s="169" t="s">
        <v>151</v>
      </c>
      <c r="E75" s="170"/>
      <c r="F75" s="170"/>
      <c r="G75" s="170"/>
      <c r="H75" s="170"/>
      <c r="I75" s="171"/>
      <c r="J75" s="172">
        <f>J528</f>
        <v>0</v>
      </c>
      <c r="K75" s="173"/>
    </row>
    <row r="76" spans="2:11" s="9" customFormat="1" ht="19.9" customHeight="1">
      <c r="B76" s="167"/>
      <c r="C76" s="168"/>
      <c r="D76" s="169" t="s">
        <v>152</v>
      </c>
      <c r="E76" s="170"/>
      <c r="F76" s="170"/>
      <c r="G76" s="170"/>
      <c r="H76" s="170"/>
      <c r="I76" s="171"/>
      <c r="J76" s="172">
        <f>J537</f>
        <v>0</v>
      </c>
      <c r="K76" s="173"/>
    </row>
    <row r="77" spans="2:11" s="1" customFormat="1" ht="21.75" customHeight="1">
      <c r="B77" s="42"/>
      <c r="C77" s="43"/>
      <c r="D77" s="43"/>
      <c r="E77" s="43"/>
      <c r="F77" s="43"/>
      <c r="G77" s="43"/>
      <c r="H77" s="43"/>
      <c r="I77" s="129"/>
      <c r="J77" s="43"/>
      <c r="K77" s="46"/>
    </row>
    <row r="78" spans="2:11" s="1" customFormat="1" ht="6.95" customHeight="1">
      <c r="B78" s="57"/>
      <c r="C78" s="58"/>
      <c r="D78" s="58"/>
      <c r="E78" s="58"/>
      <c r="F78" s="58"/>
      <c r="G78" s="58"/>
      <c r="H78" s="58"/>
      <c r="I78" s="150"/>
      <c r="J78" s="58"/>
      <c r="K78" s="59"/>
    </row>
    <row r="82" spans="2:12" s="1" customFormat="1" ht="6.95" customHeight="1">
      <c r="B82" s="60"/>
      <c r="C82" s="61"/>
      <c r="D82" s="61"/>
      <c r="E82" s="61"/>
      <c r="F82" s="61"/>
      <c r="G82" s="61"/>
      <c r="H82" s="61"/>
      <c r="I82" s="153"/>
      <c r="J82" s="61"/>
      <c r="K82" s="61"/>
      <c r="L82" s="62"/>
    </row>
    <row r="83" spans="2:12" s="1" customFormat="1" ht="36.95" customHeight="1">
      <c r="B83" s="42"/>
      <c r="C83" s="63" t="s">
        <v>153</v>
      </c>
      <c r="D83" s="64"/>
      <c r="E83" s="64"/>
      <c r="F83" s="64"/>
      <c r="G83" s="64"/>
      <c r="H83" s="64"/>
      <c r="I83" s="174"/>
      <c r="J83" s="64"/>
      <c r="K83" s="64"/>
      <c r="L83" s="62"/>
    </row>
    <row r="84" spans="2:12" s="1" customFormat="1" ht="6.95" customHeight="1">
      <c r="B84" s="42"/>
      <c r="C84" s="64"/>
      <c r="D84" s="64"/>
      <c r="E84" s="64"/>
      <c r="F84" s="64"/>
      <c r="G84" s="64"/>
      <c r="H84" s="64"/>
      <c r="I84" s="174"/>
      <c r="J84" s="64"/>
      <c r="K84" s="64"/>
      <c r="L84" s="62"/>
    </row>
    <row r="85" spans="2:12" s="1" customFormat="1" ht="14.45" customHeight="1">
      <c r="B85" s="42"/>
      <c r="C85" s="66" t="s">
        <v>18</v>
      </c>
      <c r="D85" s="64"/>
      <c r="E85" s="64"/>
      <c r="F85" s="64"/>
      <c r="G85" s="64"/>
      <c r="H85" s="64"/>
      <c r="I85" s="174"/>
      <c r="J85" s="64"/>
      <c r="K85" s="64"/>
      <c r="L85" s="62"/>
    </row>
    <row r="86" spans="2:12" s="1" customFormat="1" ht="16.5" customHeight="1">
      <c r="B86" s="42"/>
      <c r="C86" s="64"/>
      <c r="D86" s="64"/>
      <c r="E86" s="409" t="str">
        <f>E7</f>
        <v>1.1.1.2.15-Rekonstrukce výukových laboratoří pro ZF MENDELU</v>
      </c>
      <c r="F86" s="410"/>
      <c r="G86" s="410"/>
      <c r="H86" s="410"/>
      <c r="I86" s="174"/>
      <c r="J86" s="64"/>
      <c r="K86" s="64"/>
      <c r="L86" s="62"/>
    </row>
    <row r="87" spans="2:12" ht="13.5">
      <c r="B87" s="29"/>
      <c r="C87" s="66" t="s">
        <v>127</v>
      </c>
      <c r="D87" s="175"/>
      <c r="E87" s="175"/>
      <c r="F87" s="175"/>
      <c r="G87" s="175"/>
      <c r="H87" s="175"/>
      <c r="J87" s="175"/>
      <c r="K87" s="175"/>
      <c r="L87" s="176"/>
    </row>
    <row r="88" spans="2:12" s="1" customFormat="1" ht="16.5" customHeight="1">
      <c r="B88" s="42"/>
      <c r="C88" s="64"/>
      <c r="D88" s="64"/>
      <c r="E88" s="409" t="s">
        <v>128</v>
      </c>
      <c r="F88" s="411"/>
      <c r="G88" s="411"/>
      <c r="H88" s="411"/>
      <c r="I88" s="174"/>
      <c r="J88" s="64"/>
      <c r="K88" s="64"/>
      <c r="L88" s="62"/>
    </row>
    <row r="89" spans="2:12" s="1" customFormat="1" ht="14.45" customHeight="1">
      <c r="B89" s="42"/>
      <c r="C89" s="66" t="s">
        <v>129</v>
      </c>
      <c r="D89" s="64"/>
      <c r="E89" s="64"/>
      <c r="F89" s="64"/>
      <c r="G89" s="64"/>
      <c r="H89" s="64"/>
      <c r="I89" s="174"/>
      <c r="J89" s="64"/>
      <c r="K89" s="64"/>
      <c r="L89" s="62"/>
    </row>
    <row r="90" spans="2:12" s="1" customFormat="1" ht="17.25" customHeight="1">
      <c r="B90" s="42"/>
      <c r="C90" s="64"/>
      <c r="D90" s="64"/>
      <c r="E90" s="379" t="str">
        <f>E11</f>
        <v>2018/001-1-1.1 - D.1.1-Architektonické a stavebně-technické řešení</v>
      </c>
      <c r="F90" s="411"/>
      <c r="G90" s="411"/>
      <c r="H90" s="411"/>
      <c r="I90" s="174"/>
      <c r="J90" s="64"/>
      <c r="K90" s="64"/>
      <c r="L90" s="62"/>
    </row>
    <row r="91" spans="2:12" s="1" customFormat="1" ht="6.95" customHeight="1">
      <c r="B91" s="42"/>
      <c r="C91" s="64"/>
      <c r="D91" s="64"/>
      <c r="E91" s="64"/>
      <c r="F91" s="64"/>
      <c r="G91" s="64"/>
      <c r="H91" s="64"/>
      <c r="I91" s="174"/>
      <c r="J91" s="64"/>
      <c r="K91" s="64"/>
      <c r="L91" s="62"/>
    </row>
    <row r="92" spans="2:12" s="1" customFormat="1" ht="18" customHeight="1">
      <c r="B92" s="42"/>
      <c r="C92" s="66" t="s">
        <v>24</v>
      </c>
      <c r="D92" s="64"/>
      <c r="E92" s="64"/>
      <c r="F92" s="177" t="str">
        <f>F14</f>
        <v xml:space="preserve"> </v>
      </c>
      <c r="G92" s="64"/>
      <c r="H92" s="64"/>
      <c r="I92" s="178" t="s">
        <v>26</v>
      </c>
      <c r="J92" s="74" t="str">
        <f>IF(J14="","",J14)</f>
        <v>8. 1. 2018</v>
      </c>
      <c r="K92" s="64"/>
      <c r="L92" s="62"/>
    </row>
    <row r="93" spans="2:12" s="1" customFormat="1" ht="6.95" customHeight="1">
      <c r="B93" s="42"/>
      <c r="C93" s="64"/>
      <c r="D93" s="64"/>
      <c r="E93" s="64"/>
      <c r="F93" s="64"/>
      <c r="G93" s="64"/>
      <c r="H93" s="64"/>
      <c r="I93" s="174"/>
      <c r="J93" s="64"/>
      <c r="K93" s="64"/>
      <c r="L93" s="62"/>
    </row>
    <row r="94" spans="2:12" s="1" customFormat="1" ht="13.5">
      <c r="B94" s="42"/>
      <c r="C94" s="66" t="s">
        <v>28</v>
      </c>
      <c r="D94" s="64"/>
      <c r="E94" s="64"/>
      <c r="F94" s="177" t="str">
        <f>E17</f>
        <v>MENDELU</v>
      </c>
      <c r="G94" s="64"/>
      <c r="H94" s="64"/>
      <c r="I94" s="178" t="s">
        <v>34</v>
      </c>
      <c r="J94" s="177" t="str">
        <f>E23</f>
        <v>HEXAPLAN INTERNATIONAL spol. s r.o.</v>
      </c>
      <c r="K94" s="64"/>
      <c r="L94" s="62"/>
    </row>
    <row r="95" spans="2:12" s="1" customFormat="1" ht="14.45" customHeight="1">
      <c r="B95" s="42"/>
      <c r="C95" s="66" t="s">
        <v>32</v>
      </c>
      <c r="D95" s="64"/>
      <c r="E95" s="64"/>
      <c r="F95" s="177" t="str">
        <f>IF(E20="","",E20)</f>
        <v/>
      </c>
      <c r="G95" s="64"/>
      <c r="H95" s="64"/>
      <c r="I95" s="174"/>
      <c r="J95" s="64"/>
      <c r="K95" s="64"/>
      <c r="L95" s="62"/>
    </row>
    <row r="96" spans="2:12" s="1" customFormat="1" ht="10.35" customHeight="1">
      <c r="B96" s="42"/>
      <c r="C96" s="64"/>
      <c r="D96" s="64"/>
      <c r="E96" s="64"/>
      <c r="F96" s="64"/>
      <c r="G96" s="64"/>
      <c r="H96" s="64"/>
      <c r="I96" s="174"/>
      <c r="J96" s="64"/>
      <c r="K96" s="64"/>
      <c r="L96" s="62"/>
    </row>
    <row r="97" spans="2:20" s="10" customFormat="1" ht="29.25" customHeight="1">
      <c r="B97" s="179"/>
      <c r="C97" s="180" t="s">
        <v>154</v>
      </c>
      <c r="D97" s="181" t="s">
        <v>58</v>
      </c>
      <c r="E97" s="181" t="s">
        <v>54</v>
      </c>
      <c r="F97" s="181" t="s">
        <v>155</v>
      </c>
      <c r="G97" s="181" t="s">
        <v>156</v>
      </c>
      <c r="H97" s="181" t="s">
        <v>157</v>
      </c>
      <c r="I97" s="182" t="s">
        <v>158</v>
      </c>
      <c r="J97" s="181" t="s">
        <v>134</v>
      </c>
      <c r="K97" s="183" t="s">
        <v>159</v>
      </c>
      <c r="L97" s="184"/>
      <c r="M97" s="82" t="s">
        <v>160</v>
      </c>
      <c r="N97" s="83" t="s">
        <v>43</v>
      </c>
      <c r="O97" s="83" t="s">
        <v>161</v>
      </c>
      <c r="P97" s="83" t="s">
        <v>162</v>
      </c>
      <c r="Q97" s="83" t="s">
        <v>163</v>
      </c>
      <c r="R97" s="83" t="s">
        <v>164</v>
      </c>
      <c r="S97" s="83" t="s">
        <v>165</v>
      </c>
      <c r="T97" s="84" t="s">
        <v>166</v>
      </c>
    </row>
    <row r="98" spans="2:63" s="1" customFormat="1" ht="29.25" customHeight="1">
      <c r="B98" s="42"/>
      <c r="C98" s="88" t="s">
        <v>135</v>
      </c>
      <c r="D98" s="64"/>
      <c r="E98" s="64"/>
      <c r="F98" s="64"/>
      <c r="G98" s="64"/>
      <c r="H98" s="64"/>
      <c r="I98" s="174"/>
      <c r="J98" s="185">
        <f>BK98</f>
        <v>0</v>
      </c>
      <c r="K98" s="64"/>
      <c r="L98" s="62"/>
      <c r="M98" s="85"/>
      <c r="N98" s="86"/>
      <c r="O98" s="86"/>
      <c r="P98" s="186">
        <f>P99+P312</f>
        <v>0</v>
      </c>
      <c r="Q98" s="86"/>
      <c r="R98" s="186">
        <f>R99+R312</f>
        <v>18.79124565</v>
      </c>
      <c r="S98" s="86"/>
      <c r="T98" s="187">
        <f>T99+T312</f>
        <v>10.65806957</v>
      </c>
      <c r="AT98" s="25" t="s">
        <v>72</v>
      </c>
      <c r="AU98" s="25" t="s">
        <v>136</v>
      </c>
      <c r="BK98" s="188">
        <f>BK99+BK312</f>
        <v>0</v>
      </c>
    </row>
    <row r="99" spans="2:63" s="11" customFormat="1" ht="37.35" customHeight="1">
      <c r="B99" s="189"/>
      <c r="C99" s="190"/>
      <c r="D99" s="191" t="s">
        <v>72</v>
      </c>
      <c r="E99" s="192" t="s">
        <v>167</v>
      </c>
      <c r="F99" s="192" t="s">
        <v>168</v>
      </c>
      <c r="G99" s="190"/>
      <c r="H99" s="190"/>
      <c r="I99" s="193"/>
      <c r="J99" s="194">
        <f>BK99</f>
        <v>0</v>
      </c>
      <c r="K99" s="190"/>
      <c r="L99" s="195"/>
      <c r="M99" s="196"/>
      <c r="N99" s="197"/>
      <c r="O99" s="197"/>
      <c r="P99" s="198">
        <f>P100+P119+P199+P293+P309</f>
        <v>0</v>
      </c>
      <c r="Q99" s="197"/>
      <c r="R99" s="198">
        <f>R100+R119+R199+R293+R309</f>
        <v>13.15117536</v>
      </c>
      <c r="S99" s="197"/>
      <c r="T99" s="199">
        <f>T100+T119+T199+T293+T309</f>
        <v>8.883974</v>
      </c>
      <c r="AR99" s="200" t="s">
        <v>80</v>
      </c>
      <c r="AT99" s="201" t="s">
        <v>72</v>
      </c>
      <c r="AU99" s="201" t="s">
        <v>73</v>
      </c>
      <c r="AY99" s="200" t="s">
        <v>169</v>
      </c>
      <c r="BK99" s="202">
        <f>BK100+BK119+BK199+BK293+BK309</f>
        <v>0</v>
      </c>
    </row>
    <row r="100" spans="2:63" s="11" customFormat="1" ht="19.9" customHeight="1">
      <c r="B100" s="189"/>
      <c r="C100" s="190"/>
      <c r="D100" s="191" t="s">
        <v>72</v>
      </c>
      <c r="E100" s="203" t="s">
        <v>93</v>
      </c>
      <c r="F100" s="203" t="s">
        <v>170</v>
      </c>
      <c r="G100" s="190"/>
      <c r="H100" s="190"/>
      <c r="I100" s="193"/>
      <c r="J100" s="204">
        <f>BK100</f>
        <v>0</v>
      </c>
      <c r="K100" s="190"/>
      <c r="L100" s="195"/>
      <c r="M100" s="196"/>
      <c r="N100" s="197"/>
      <c r="O100" s="197"/>
      <c r="P100" s="198">
        <f>SUM(P101:P118)</f>
        <v>0</v>
      </c>
      <c r="Q100" s="197"/>
      <c r="R100" s="198">
        <f>SUM(R101:R118)</f>
        <v>2.10527285</v>
      </c>
      <c r="S100" s="197"/>
      <c r="T100" s="199">
        <f>SUM(T101:T118)</f>
        <v>0</v>
      </c>
      <c r="AR100" s="200" t="s">
        <v>80</v>
      </c>
      <c r="AT100" s="201" t="s">
        <v>72</v>
      </c>
      <c r="AU100" s="201" t="s">
        <v>80</v>
      </c>
      <c r="AY100" s="200" t="s">
        <v>169</v>
      </c>
      <c r="BK100" s="202">
        <f>SUM(BK101:BK118)</f>
        <v>0</v>
      </c>
    </row>
    <row r="101" spans="2:65" s="1" customFormat="1" ht="38.25" customHeight="1">
      <c r="B101" s="42"/>
      <c r="C101" s="205" t="s">
        <v>80</v>
      </c>
      <c r="D101" s="205" t="s">
        <v>171</v>
      </c>
      <c r="E101" s="206" t="s">
        <v>172</v>
      </c>
      <c r="F101" s="207" t="s">
        <v>173</v>
      </c>
      <c r="G101" s="208" t="s">
        <v>114</v>
      </c>
      <c r="H101" s="209">
        <v>14.393</v>
      </c>
      <c r="I101" s="210"/>
      <c r="J101" s="211">
        <f>ROUND(I101*H101,2)</f>
        <v>0</v>
      </c>
      <c r="K101" s="207" t="s">
        <v>174</v>
      </c>
      <c r="L101" s="62"/>
      <c r="M101" s="212" t="s">
        <v>23</v>
      </c>
      <c r="N101" s="213" t="s">
        <v>44</v>
      </c>
      <c r="O101" s="43"/>
      <c r="P101" s="214">
        <f>O101*H101</f>
        <v>0</v>
      </c>
      <c r="Q101" s="214">
        <v>0.14605</v>
      </c>
      <c r="R101" s="214">
        <f>Q101*H101</f>
        <v>2.10209765</v>
      </c>
      <c r="S101" s="214">
        <v>0</v>
      </c>
      <c r="T101" s="215">
        <f>S101*H101</f>
        <v>0</v>
      </c>
      <c r="AR101" s="25" t="s">
        <v>175</v>
      </c>
      <c r="AT101" s="25" t="s">
        <v>171</v>
      </c>
      <c r="AU101" s="25" t="s">
        <v>82</v>
      </c>
      <c r="AY101" s="25" t="s">
        <v>169</v>
      </c>
      <c r="BE101" s="216">
        <f>IF(N101="základní",J101,0)</f>
        <v>0</v>
      </c>
      <c r="BF101" s="216">
        <f>IF(N101="snížená",J101,0)</f>
        <v>0</v>
      </c>
      <c r="BG101" s="216">
        <f>IF(N101="zákl. přenesená",J101,0)</f>
        <v>0</v>
      </c>
      <c r="BH101" s="216">
        <f>IF(N101="sníž. přenesená",J101,0)</f>
        <v>0</v>
      </c>
      <c r="BI101" s="216">
        <f>IF(N101="nulová",J101,0)</f>
        <v>0</v>
      </c>
      <c r="BJ101" s="25" t="s">
        <v>80</v>
      </c>
      <c r="BK101" s="216">
        <f>ROUND(I101*H101,2)</f>
        <v>0</v>
      </c>
      <c r="BL101" s="25" t="s">
        <v>175</v>
      </c>
      <c r="BM101" s="25" t="s">
        <v>176</v>
      </c>
    </row>
    <row r="102" spans="2:47" s="1" customFormat="1" ht="94.5">
      <c r="B102" s="42"/>
      <c r="C102" s="64"/>
      <c r="D102" s="217" t="s">
        <v>177</v>
      </c>
      <c r="E102" s="64"/>
      <c r="F102" s="218" t="s">
        <v>178</v>
      </c>
      <c r="G102" s="64"/>
      <c r="H102" s="64"/>
      <c r="I102" s="174"/>
      <c r="J102" s="64"/>
      <c r="K102" s="64"/>
      <c r="L102" s="62"/>
      <c r="M102" s="219"/>
      <c r="N102" s="43"/>
      <c r="O102" s="43"/>
      <c r="P102" s="43"/>
      <c r="Q102" s="43"/>
      <c r="R102" s="43"/>
      <c r="S102" s="43"/>
      <c r="T102" s="79"/>
      <c r="AT102" s="25" t="s">
        <v>177</v>
      </c>
      <c r="AU102" s="25" t="s">
        <v>82</v>
      </c>
    </row>
    <row r="103" spans="2:51" s="12" customFormat="1" ht="13.5">
      <c r="B103" s="220"/>
      <c r="C103" s="221"/>
      <c r="D103" s="217" t="s">
        <v>179</v>
      </c>
      <c r="E103" s="222" t="s">
        <v>23</v>
      </c>
      <c r="F103" s="223" t="s">
        <v>180</v>
      </c>
      <c r="G103" s="221"/>
      <c r="H103" s="224">
        <v>9.94</v>
      </c>
      <c r="I103" s="225"/>
      <c r="J103" s="221"/>
      <c r="K103" s="221"/>
      <c r="L103" s="226"/>
      <c r="M103" s="227"/>
      <c r="N103" s="228"/>
      <c r="O103" s="228"/>
      <c r="P103" s="228"/>
      <c r="Q103" s="228"/>
      <c r="R103" s="228"/>
      <c r="S103" s="228"/>
      <c r="T103" s="229"/>
      <c r="AT103" s="230" t="s">
        <v>179</v>
      </c>
      <c r="AU103" s="230" t="s">
        <v>82</v>
      </c>
      <c r="AV103" s="12" t="s">
        <v>82</v>
      </c>
      <c r="AW103" s="12" t="s">
        <v>36</v>
      </c>
      <c r="AX103" s="12" t="s">
        <v>73</v>
      </c>
      <c r="AY103" s="230" t="s">
        <v>169</v>
      </c>
    </row>
    <row r="104" spans="2:51" s="13" customFormat="1" ht="13.5">
      <c r="B104" s="231"/>
      <c r="C104" s="232"/>
      <c r="D104" s="217" t="s">
        <v>179</v>
      </c>
      <c r="E104" s="233" t="s">
        <v>23</v>
      </c>
      <c r="F104" s="234" t="s">
        <v>181</v>
      </c>
      <c r="G104" s="232"/>
      <c r="H104" s="233" t="s">
        <v>23</v>
      </c>
      <c r="I104" s="235"/>
      <c r="J104" s="232"/>
      <c r="K104" s="232"/>
      <c r="L104" s="236"/>
      <c r="M104" s="237"/>
      <c r="N104" s="238"/>
      <c r="O104" s="238"/>
      <c r="P104" s="238"/>
      <c r="Q104" s="238"/>
      <c r="R104" s="238"/>
      <c r="S104" s="238"/>
      <c r="T104" s="239"/>
      <c r="AT104" s="240" t="s">
        <v>179</v>
      </c>
      <c r="AU104" s="240" t="s">
        <v>82</v>
      </c>
      <c r="AV104" s="13" t="s">
        <v>80</v>
      </c>
      <c r="AW104" s="13" t="s">
        <v>36</v>
      </c>
      <c r="AX104" s="13" t="s">
        <v>73</v>
      </c>
      <c r="AY104" s="240" t="s">
        <v>169</v>
      </c>
    </row>
    <row r="105" spans="2:51" s="12" customFormat="1" ht="13.5">
      <c r="B105" s="220"/>
      <c r="C105" s="221"/>
      <c r="D105" s="217" t="s">
        <v>179</v>
      </c>
      <c r="E105" s="222" t="s">
        <v>23</v>
      </c>
      <c r="F105" s="223" t="s">
        <v>182</v>
      </c>
      <c r="G105" s="221"/>
      <c r="H105" s="224">
        <v>0.538</v>
      </c>
      <c r="I105" s="225"/>
      <c r="J105" s="221"/>
      <c r="K105" s="221"/>
      <c r="L105" s="226"/>
      <c r="M105" s="227"/>
      <c r="N105" s="228"/>
      <c r="O105" s="228"/>
      <c r="P105" s="228"/>
      <c r="Q105" s="228"/>
      <c r="R105" s="228"/>
      <c r="S105" s="228"/>
      <c r="T105" s="229"/>
      <c r="AT105" s="230" t="s">
        <v>179</v>
      </c>
      <c r="AU105" s="230" t="s">
        <v>82</v>
      </c>
      <c r="AV105" s="12" t="s">
        <v>82</v>
      </c>
      <c r="AW105" s="12" t="s">
        <v>36</v>
      </c>
      <c r="AX105" s="12" t="s">
        <v>73</v>
      </c>
      <c r="AY105" s="230" t="s">
        <v>169</v>
      </c>
    </row>
    <row r="106" spans="2:51" s="12" customFormat="1" ht="13.5">
      <c r="B106" s="220"/>
      <c r="C106" s="221"/>
      <c r="D106" s="217" t="s">
        <v>179</v>
      </c>
      <c r="E106" s="222" t="s">
        <v>23</v>
      </c>
      <c r="F106" s="223" t="s">
        <v>183</v>
      </c>
      <c r="G106" s="221"/>
      <c r="H106" s="224">
        <v>3.23</v>
      </c>
      <c r="I106" s="225"/>
      <c r="J106" s="221"/>
      <c r="K106" s="221"/>
      <c r="L106" s="226"/>
      <c r="M106" s="227"/>
      <c r="N106" s="228"/>
      <c r="O106" s="228"/>
      <c r="P106" s="228"/>
      <c r="Q106" s="228"/>
      <c r="R106" s="228"/>
      <c r="S106" s="228"/>
      <c r="T106" s="229"/>
      <c r="AT106" s="230" t="s">
        <v>179</v>
      </c>
      <c r="AU106" s="230" t="s">
        <v>82</v>
      </c>
      <c r="AV106" s="12" t="s">
        <v>82</v>
      </c>
      <c r="AW106" s="12" t="s">
        <v>36</v>
      </c>
      <c r="AX106" s="12" t="s">
        <v>73</v>
      </c>
      <c r="AY106" s="230" t="s">
        <v>169</v>
      </c>
    </row>
    <row r="107" spans="2:51" s="14" customFormat="1" ht="13.5">
      <c r="B107" s="241"/>
      <c r="C107" s="242"/>
      <c r="D107" s="217" t="s">
        <v>179</v>
      </c>
      <c r="E107" s="243" t="s">
        <v>23</v>
      </c>
      <c r="F107" s="244" t="s">
        <v>184</v>
      </c>
      <c r="G107" s="242"/>
      <c r="H107" s="245">
        <v>13.708</v>
      </c>
      <c r="I107" s="246"/>
      <c r="J107" s="242"/>
      <c r="K107" s="242"/>
      <c r="L107" s="247"/>
      <c r="M107" s="248"/>
      <c r="N107" s="249"/>
      <c r="O107" s="249"/>
      <c r="P107" s="249"/>
      <c r="Q107" s="249"/>
      <c r="R107" s="249"/>
      <c r="S107" s="249"/>
      <c r="T107" s="250"/>
      <c r="AT107" s="251" t="s">
        <v>179</v>
      </c>
      <c r="AU107" s="251" t="s">
        <v>82</v>
      </c>
      <c r="AV107" s="14" t="s">
        <v>93</v>
      </c>
      <c r="AW107" s="14" t="s">
        <v>36</v>
      </c>
      <c r="AX107" s="14" t="s">
        <v>73</v>
      </c>
      <c r="AY107" s="251" t="s">
        <v>169</v>
      </c>
    </row>
    <row r="108" spans="2:51" s="12" customFormat="1" ht="13.5">
      <c r="B108" s="220"/>
      <c r="C108" s="221"/>
      <c r="D108" s="217" t="s">
        <v>179</v>
      </c>
      <c r="E108" s="222" t="s">
        <v>23</v>
      </c>
      <c r="F108" s="223" t="s">
        <v>185</v>
      </c>
      <c r="G108" s="221"/>
      <c r="H108" s="224">
        <v>0.685</v>
      </c>
      <c r="I108" s="225"/>
      <c r="J108" s="221"/>
      <c r="K108" s="221"/>
      <c r="L108" s="226"/>
      <c r="M108" s="227"/>
      <c r="N108" s="228"/>
      <c r="O108" s="228"/>
      <c r="P108" s="228"/>
      <c r="Q108" s="228"/>
      <c r="R108" s="228"/>
      <c r="S108" s="228"/>
      <c r="T108" s="229"/>
      <c r="AT108" s="230" t="s">
        <v>179</v>
      </c>
      <c r="AU108" s="230" t="s">
        <v>82</v>
      </c>
      <c r="AV108" s="12" t="s">
        <v>82</v>
      </c>
      <c r="AW108" s="12" t="s">
        <v>36</v>
      </c>
      <c r="AX108" s="12" t="s">
        <v>73</v>
      </c>
      <c r="AY108" s="230" t="s">
        <v>169</v>
      </c>
    </row>
    <row r="109" spans="2:51" s="15" customFormat="1" ht="13.5">
      <c r="B109" s="252"/>
      <c r="C109" s="253"/>
      <c r="D109" s="217" t="s">
        <v>179</v>
      </c>
      <c r="E109" s="254" t="s">
        <v>23</v>
      </c>
      <c r="F109" s="255" t="s">
        <v>186</v>
      </c>
      <c r="G109" s="253"/>
      <c r="H109" s="256">
        <v>14.393</v>
      </c>
      <c r="I109" s="257"/>
      <c r="J109" s="253"/>
      <c r="K109" s="253"/>
      <c r="L109" s="258"/>
      <c r="M109" s="259"/>
      <c r="N109" s="260"/>
      <c r="O109" s="260"/>
      <c r="P109" s="260"/>
      <c r="Q109" s="260"/>
      <c r="R109" s="260"/>
      <c r="S109" s="260"/>
      <c r="T109" s="261"/>
      <c r="AT109" s="262" t="s">
        <v>179</v>
      </c>
      <c r="AU109" s="262" t="s">
        <v>82</v>
      </c>
      <c r="AV109" s="15" t="s">
        <v>175</v>
      </c>
      <c r="AW109" s="15" t="s">
        <v>36</v>
      </c>
      <c r="AX109" s="15" t="s">
        <v>80</v>
      </c>
      <c r="AY109" s="262" t="s">
        <v>169</v>
      </c>
    </row>
    <row r="110" spans="2:65" s="1" customFormat="1" ht="16.5" customHeight="1">
      <c r="B110" s="42"/>
      <c r="C110" s="205" t="s">
        <v>82</v>
      </c>
      <c r="D110" s="205" t="s">
        <v>171</v>
      </c>
      <c r="E110" s="206" t="s">
        <v>187</v>
      </c>
      <c r="F110" s="207" t="s">
        <v>188</v>
      </c>
      <c r="G110" s="208" t="s">
        <v>122</v>
      </c>
      <c r="H110" s="209">
        <v>26.46</v>
      </c>
      <c r="I110" s="210"/>
      <c r="J110" s="211">
        <f>ROUND(I110*H110,2)</f>
        <v>0</v>
      </c>
      <c r="K110" s="207" t="s">
        <v>174</v>
      </c>
      <c r="L110" s="62"/>
      <c r="M110" s="212" t="s">
        <v>23</v>
      </c>
      <c r="N110" s="213" t="s">
        <v>44</v>
      </c>
      <c r="O110" s="43"/>
      <c r="P110" s="214">
        <f>O110*H110</f>
        <v>0</v>
      </c>
      <c r="Q110" s="214">
        <v>0.00012</v>
      </c>
      <c r="R110" s="214">
        <f>Q110*H110</f>
        <v>0.0031752</v>
      </c>
      <c r="S110" s="214">
        <v>0</v>
      </c>
      <c r="T110" s="215">
        <f>S110*H110</f>
        <v>0</v>
      </c>
      <c r="AR110" s="25" t="s">
        <v>175</v>
      </c>
      <c r="AT110" s="25" t="s">
        <v>171</v>
      </c>
      <c r="AU110" s="25" t="s">
        <v>82</v>
      </c>
      <c r="AY110" s="25" t="s">
        <v>169</v>
      </c>
      <c r="BE110" s="216">
        <f>IF(N110="základní",J110,0)</f>
        <v>0</v>
      </c>
      <c r="BF110" s="216">
        <f>IF(N110="snížená",J110,0)</f>
        <v>0</v>
      </c>
      <c r="BG110" s="216">
        <f>IF(N110="zákl. přenesená",J110,0)</f>
        <v>0</v>
      </c>
      <c r="BH110" s="216">
        <f>IF(N110="sníž. přenesená",J110,0)</f>
        <v>0</v>
      </c>
      <c r="BI110" s="216">
        <f>IF(N110="nulová",J110,0)</f>
        <v>0</v>
      </c>
      <c r="BJ110" s="25" t="s">
        <v>80</v>
      </c>
      <c r="BK110" s="216">
        <f>ROUND(I110*H110,2)</f>
        <v>0</v>
      </c>
      <c r="BL110" s="25" t="s">
        <v>175</v>
      </c>
      <c r="BM110" s="25" t="s">
        <v>189</v>
      </c>
    </row>
    <row r="111" spans="2:47" s="1" customFormat="1" ht="54">
      <c r="B111" s="42"/>
      <c r="C111" s="64"/>
      <c r="D111" s="217" t="s">
        <v>177</v>
      </c>
      <c r="E111" s="64"/>
      <c r="F111" s="218" t="s">
        <v>190</v>
      </c>
      <c r="G111" s="64"/>
      <c r="H111" s="64"/>
      <c r="I111" s="174"/>
      <c r="J111" s="64"/>
      <c r="K111" s="64"/>
      <c r="L111" s="62"/>
      <c r="M111" s="219"/>
      <c r="N111" s="43"/>
      <c r="O111" s="43"/>
      <c r="P111" s="43"/>
      <c r="Q111" s="43"/>
      <c r="R111" s="43"/>
      <c r="S111" s="43"/>
      <c r="T111" s="79"/>
      <c r="AT111" s="25" t="s">
        <v>177</v>
      </c>
      <c r="AU111" s="25" t="s">
        <v>82</v>
      </c>
    </row>
    <row r="112" spans="2:51" s="12" customFormat="1" ht="13.5">
      <c r="B112" s="220"/>
      <c r="C112" s="221"/>
      <c r="D112" s="217" t="s">
        <v>179</v>
      </c>
      <c r="E112" s="222" t="s">
        <v>23</v>
      </c>
      <c r="F112" s="223" t="s">
        <v>191</v>
      </c>
      <c r="G112" s="221"/>
      <c r="H112" s="224">
        <v>21.3</v>
      </c>
      <c r="I112" s="225"/>
      <c r="J112" s="221"/>
      <c r="K112" s="221"/>
      <c r="L112" s="226"/>
      <c r="M112" s="227"/>
      <c r="N112" s="228"/>
      <c r="O112" s="228"/>
      <c r="P112" s="228"/>
      <c r="Q112" s="228"/>
      <c r="R112" s="228"/>
      <c r="S112" s="228"/>
      <c r="T112" s="229"/>
      <c r="AT112" s="230" t="s">
        <v>179</v>
      </c>
      <c r="AU112" s="230" t="s">
        <v>82</v>
      </c>
      <c r="AV112" s="12" t="s">
        <v>82</v>
      </c>
      <c r="AW112" s="12" t="s">
        <v>36</v>
      </c>
      <c r="AX112" s="12" t="s">
        <v>73</v>
      </c>
      <c r="AY112" s="230" t="s">
        <v>169</v>
      </c>
    </row>
    <row r="113" spans="2:51" s="13" customFormat="1" ht="13.5">
      <c r="B113" s="231"/>
      <c r="C113" s="232"/>
      <c r="D113" s="217" t="s">
        <v>179</v>
      </c>
      <c r="E113" s="233" t="s">
        <v>23</v>
      </c>
      <c r="F113" s="234" t="s">
        <v>181</v>
      </c>
      <c r="G113" s="232"/>
      <c r="H113" s="233" t="s">
        <v>23</v>
      </c>
      <c r="I113" s="235"/>
      <c r="J113" s="232"/>
      <c r="K113" s="232"/>
      <c r="L113" s="236"/>
      <c r="M113" s="237"/>
      <c r="N113" s="238"/>
      <c r="O113" s="238"/>
      <c r="P113" s="238"/>
      <c r="Q113" s="238"/>
      <c r="R113" s="238"/>
      <c r="S113" s="238"/>
      <c r="T113" s="239"/>
      <c r="AT113" s="240" t="s">
        <v>179</v>
      </c>
      <c r="AU113" s="240" t="s">
        <v>82</v>
      </c>
      <c r="AV113" s="13" t="s">
        <v>80</v>
      </c>
      <c r="AW113" s="13" t="s">
        <v>36</v>
      </c>
      <c r="AX113" s="13" t="s">
        <v>73</v>
      </c>
      <c r="AY113" s="240" t="s">
        <v>169</v>
      </c>
    </row>
    <row r="114" spans="2:51" s="12" customFormat="1" ht="13.5">
      <c r="B114" s="220"/>
      <c r="C114" s="221"/>
      <c r="D114" s="217" t="s">
        <v>179</v>
      </c>
      <c r="E114" s="222" t="s">
        <v>23</v>
      </c>
      <c r="F114" s="223" t="s">
        <v>192</v>
      </c>
      <c r="G114" s="221"/>
      <c r="H114" s="224">
        <v>0.5</v>
      </c>
      <c r="I114" s="225"/>
      <c r="J114" s="221"/>
      <c r="K114" s="221"/>
      <c r="L114" s="226"/>
      <c r="M114" s="227"/>
      <c r="N114" s="228"/>
      <c r="O114" s="228"/>
      <c r="P114" s="228"/>
      <c r="Q114" s="228"/>
      <c r="R114" s="228"/>
      <c r="S114" s="228"/>
      <c r="T114" s="229"/>
      <c r="AT114" s="230" t="s">
        <v>179</v>
      </c>
      <c r="AU114" s="230" t="s">
        <v>82</v>
      </c>
      <c r="AV114" s="12" t="s">
        <v>82</v>
      </c>
      <c r="AW114" s="12" t="s">
        <v>36</v>
      </c>
      <c r="AX114" s="12" t="s">
        <v>73</v>
      </c>
      <c r="AY114" s="230" t="s">
        <v>169</v>
      </c>
    </row>
    <row r="115" spans="2:51" s="12" customFormat="1" ht="13.5">
      <c r="B115" s="220"/>
      <c r="C115" s="221"/>
      <c r="D115" s="217" t="s">
        <v>179</v>
      </c>
      <c r="E115" s="222" t="s">
        <v>23</v>
      </c>
      <c r="F115" s="223" t="s">
        <v>193</v>
      </c>
      <c r="G115" s="221"/>
      <c r="H115" s="224">
        <v>3.4</v>
      </c>
      <c r="I115" s="225"/>
      <c r="J115" s="221"/>
      <c r="K115" s="221"/>
      <c r="L115" s="226"/>
      <c r="M115" s="227"/>
      <c r="N115" s="228"/>
      <c r="O115" s="228"/>
      <c r="P115" s="228"/>
      <c r="Q115" s="228"/>
      <c r="R115" s="228"/>
      <c r="S115" s="228"/>
      <c r="T115" s="229"/>
      <c r="AT115" s="230" t="s">
        <v>179</v>
      </c>
      <c r="AU115" s="230" t="s">
        <v>82</v>
      </c>
      <c r="AV115" s="12" t="s">
        <v>82</v>
      </c>
      <c r="AW115" s="12" t="s">
        <v>36</v>
      </c>
      <c r="AX115" s="12" t="s">
        <v>73</v>
      </c>
      <c r="AY115" s="230" t="s">
        <v>169</v>
      </c>
    </row>
    <row r="116" spans="2:51" s="14" customFormat="1" ht="13.5">
      <c r="B116" s="241"/>
      <c r="C116" s="242"/>
      <c r="D116" s="217" t="s">
        <v>179</v>
      </c>
      <c r="E116" s="243" t="s">
        <v>23</v>
      </c>
      <c r="F116" s="244" t="s">
        <v>184</v>
      </c>
      <c r="G116" s="242"/>
      <c r="H116" s="245">
        <v>25.2</v>
      </c>
      <c r="I116" s="246"/>
      <c r="J116" s="242"/>
      <c r="K116" s="242"/>
      <c r="L116" s="247"/>
      <c r="M116" s="248"/>
      <c r="N116" s="249"/>
      <c r="O116" s="249"/>
      <c r="P116" s="249"/>
      <c r="Q116" s="249"/>
      <c r="R116" s="249"/>
      <c r="S116" s="249"/>
      <c r="T116" s="250"/>
      <c r="AT116" s="251" t="s">
        <v>179</v>
      </c>
      <c r="AU116" s="251" t="s">
        <v>82</v>
      </c>
      <c r="AV116" s="14" t="s">
        <v>93</v>
      </c>
      <c r="AW116" s="14" t="s">
        <v>36</v>
      </c>
      <c r="AX116" s="14" t="s">
        <v>73</v>
      </c>
      <c r="AY116" s="251" t="s">
        <v>169</v>
      </c>
    </row>
    <row r="117" spans="2:51" s="12" customFormat="1" ht="13.5">
      <c r="B117" s="220"/>
      <c r="C117" s="221"/>
      <c r="D117" s="217" t="s">
        <v>179</v>
      </c>
      <c r="E117" s="222" t="s">
        <v>23</v>
      </c>
      <c r="F117" s="223" t="s">
        <v>194</v>
      </c>
      <c r="G117" s="221"/>
      <c r="H117" s="224">
        <v>1.26</v>
      </c>
      <c r="I117" s="225"/>
      <c r="J117" s="221"/>
      <c r="K117" s="221"/>
      <c r="L117" s="226"/>
      <c r="M117" s="227"/>
      <c r="N117" s="228"/>
      <c r="O117" s="228"/>
      <c r="P117" s="228"/>
      <c r="Q117" s="228"/>
      <c r="R117" s="228"/>
      <c r="S117" s="228"/>
      <c r="T117" s="229"/>
      <c r="AT117" s="230" t="s">
        <v>179</v>
      </c>
      <c r="AU117" s="230" t="s">
        <v>82</v>
      </c>
      <c r="AV117" s="12" t="s">
        <v>82</v>
      </c>
      <c r="AW117" s="12" t="s">
        <v>36</v>
      </c>
      <c r="AX117" s="12" t="s">
        <v>73</v>
      </c>
      <c r="AY117" s="230" t="s">
        <v>169</v>
      </c>
    </row>
    <row r="118" spans="2:51" s="15" customFormat="1" ht="13.5">
      <c r="B118" s="252"/>
      <c r="C118" s="253"/>
      <c r="D118" s="217" t="s">
        <v>179</v>
      </c>
      <c r="E118" s="254" t="s">
        <v>23</v>
      </c>
      <c r="F118" s="255" t="s">
        <v>186</v>
      </c>
      <c r="G118" s="253"/>
      <c r="H118" s="256">
        <v>26.46</v>
      </c>
      <c r="I118" s="257"/>
      <c r="J118" s="253"/>
      <c r="K118" s="253"/>
      <c r="L118" s="258"/>
      <c r="M118" s="259"/>
      <c r="N118" s="260"/>
      <c r="O118" s="260"/>
      <c r="P118" s="260"/>
      <c r="Q118" s="260"/>
      <c r="R118" s="260"/>
      <c r="S118" s="260"/>
      <c r="T118" s="261"/>
      <c r="AT118" s="262" t="s">
        <v>179</v>
      </c>
      <c r="AU118" s="262" t="s">
        <v>82</v>
      </c>
      <c r="AV118" s="15" t="s">
        <v>175</v>
      </c>
      <c r="AW118" s="15" t="s">
        <v>36</v>
      </c>
      <c r="AX118" s="15" t="s">
        <v>80</v>
      </c>
      <c r="AY118" s="262" t="s">
        <v>169</v>
      </c>
    </row>
    <row r="119" spans="2:63" s="11" customFormat="1" ht="29.85" customHeight="1">
      <c r="B119" s="189"/>
      <c r="C119" s="190"/>
      <c r="D119" s="191" t="s">
        <v>72</v>
      </c>
      <c r="E119" s="203" t="s">
        <v>195</v>
      </c>
      <c r="F119" s="203" t="s">
        <v>196</v>
      </c>
      <c r="G119" s="190"/>
      <c r="H119" s="190"/>
      <c r="I119" s="193"/>
      <c r="J119" s="204">
        <f>BK119</f>
        <v>0</v>
      </c>
      <c r="K119" s="190"/>
      <c r="L119" s="195"/>
      <c r="M119" s="196"/>
      <c r="N119" s="197"/>
      <c r="O119" s="197"/>
      <c r="P119" s="198">
        <f>SUM(P120:P198)</f>
        <v>0</v>
      </c>
      <c r="Q119" s="197"/>
      <c r="R119" s="198">
        <f>SUM(R120:R198)</f>
        <v>10.999891909999999</v>
      </c>
      <c r="S119" s="197"/>
      <c r="T119" s="199">
        <f>SUM(T120:T198)</f>
        <v>0</v>
      </c>
      <c r="AR119" s="200" t="s">
        <v>80</v>
      </c>
      <c r="AT119" s="201" t="s">
        <v>72</v>
      </c>
      <c r="AU119" s="201" t="s">
        <v>80</v>
      </c>
      <c r="AY119" s="200" t="s">
        <v>169</v>
      </c>
      <c r="BK119" s="202">
        <f>SUM(BK120:BK198)</f>
        <v>0</v>
      </c>
    </row>
    <row r="120" spans="2:65" s="1" customFormat="1" ht="25.5" customHeight="1">
      <c r="B120" s="42"/>
      <c r="C120" s="205" t="s">
        <v>93</v>
      </c>
      <c r="D120" s="205" t="s">
        <v>171</v>
      </c>
      <c r="E120" s="206" t="s">
        <v>197</v>
      </c>
      <c r="F120" s="207" t="s">
        <v>198</v>
      </c>
      <c r="G120" s="208" t="s">
        <v>114</v>
      </c>
      <c r="H120" s="209">
        <v>20.909</v>
      </c>
      <c r="I120" s="210"/>
      <c r="J120" s="211">
        <f>ROUND(I120*H120,2)</f>
        <v>0</v>
      </c>
      <c r="K120" s="207" t="s">
        <v>174</v>
      </c>
      <c r="L120" s="62"/>
      <c r="M120" s="212" t="s">
        <v>23</v>
      </c>
      <c r="N120" s="213" t="s">
        <v>44</v>
      </c>
      <c r="O120" s="43"/>
      <c r="P120" s="214">
        <f>O120*H120</f>
        <v>0</v>
      </c>
      <c r="Q120" s="214">
        <v>0.00026</v>
      </c>
      <c r="R120" s="214">
        <f>Q120*H120</f>
        <v>0.00543634</v>
      </c>
      <c r="S120" s="214">
        <v>0</v>
      </c>
      <c r="T120" s="215">
        <f>S120*H120</f>
        <v>0</v>
      </c>
      <c r="AR120" s="25" t="s">
        <v>175</v>
      </c>
      <c r="AT120" s="25" t="s">
        <v>171</v>
      </c>
      <c r="AU120" s="25" t="s">
        <v>82</v>
      </c>
      <c r="AY120" s="25" t="s">
        <v>169</v>
      </c>
      <c r="BE120" s="216">
        <f>IF(N120="základní",J120,0)</f>
        <v>0</v>
      </c>
      <c r="BF120" s="216">
        <f>IF(N120="snížená",J120,0)</f>
        <v>0</v>
      </c>
      <c r="BG120" s="216">
        <f>IF(N120="zákl. přenesená",J120,0)</f>
        <v>0</v>
      </c>
      <c r="BH120" s="216">
        <f>IF(N120="sníž. přenesená",J120,0)</f>
        <v>0</v>
      </c>
      <c r="BI120" s="216">
        <f>IF(N120="nulová",J120,0)</f>
        <v>0</v>
      </c>
      <c r="BJ120" s="25" t="s">
        <v>80</v>
      </c>
      <c r="BK120" s="216">
        <f>ROUND(I120*H120,2)</f>
        <v>0</v>
      </c>
      <c r="BL120" s="25" t="s">
        <v>175</v>
      </c>
      <c r="BM120" s="25" t="s">
        <v>199</v>
      </c>
    </row>
    <row r="121" spans="2:51" s="12" customFormat="1" ht="13.5">
      <c r="B121" s="220"/>
      <c r="C121" s="221"/>
      <c r="D121" s="217" t="s">
        <v>179</v>
      </c>
      <c r="E121" s="222" t="s">
        <v>23</v>
      </c>
      <c r="F121" s="223" t="s">
        <v>200</v>
      </c>
      <c r="G121" s="221"/>
      <c r="H121" s="224">
        <v>20.909</v>
      </c>
      <c r="I121" s="225"/>
      <c r="J121" s="221"/>
      <c r="K121" s="221"/>
      <c r="L121" s="226"/>
      <c r="M121" s="227"/>
      <c r="N121" s="228"/>
      <c r="O121" s="228"/>
      <c r="P121" s="228"/>
      <c r="Q121" s="228"/>
      <c r="R121" s="228"/>
      <c r="S121" s="228"/>
      <c r="T121" s="229"/>
      <c r="AT121" s="230" t="s">
        <v>179</v>
      </c>
      <c r="AU121" s="230" t="s">
        <v>82</v>
      </c>
      <c r="AV121" s="12" t="s">
        <v>82</v>
      </c>
      <c r="AW121" s="12" t="s">
        <v>36</v>
      </c>
      <c r="AX121" s="12" t="s">
        <v>80</v>
      </c>
      <c r="AY121" s="230" t="s">
        <v>169</v>
      </c>
    </row>
    <row r="122" spans="2:65" s="1" customFormat="1" ht="38.25" customHeight="1">
      <c r="B122" s="42"/>
      <c r="C122" s="205" t="s">
        <v>175</v>
      </c>
      <c r="D122" s="205" t="s">
        <v>171</v>
      </c>
      <c r="E122" s="206" t="s">
        <v>201</v>
      </c>
      <c r="F122" s="207" t="s">
        <v>202</v>
      </c>
      <c r="G122" s="208" t="s">
        <v>114</v>
      </c>
      <c r="H122" s="209">
        <v>209.087</v>
      </c>
      <c r="I122" s="210"/>
      <c r="J122" s="211">
        <f>ROUND(I122*H122,2)</f>
        <v>0</v>
      </c>
      <c r="K122" s="207" t="s">
        <v>174</v>
      </c>
      <c r="L122" s="62"/>
      <c r="M122" s="212" t="s">
        <v>23</v>
      </c>
      <c r="N122" s="213" t="s">
        <v>44</v>
      </c>
      <c r="O122" s="43"/>
      <c r="P122" s="214">
        <f>O122*H122</f>
        <v>0</v>
      </c>
      <c r="Q122" s="214">
        <v>0.0057</v>
      </c>
      <c r="R122" s="214">
        <f>Q122*H122</f>
        <v>1.1917959</v>
      </c>
      <c r="S122" s="214">
        <v>0</v>
      </c>
      <c r="T122" s="215">
        <f>S122*H122</f>
        <v>0</v>
      </c>
      <c r="AR122" s="25" t="s">
        <v>175</v>
      </c>
      <c r="AT122" s="25" t="s">
        <v>171</v>
      </c>
      <c r="AU122" s="25" t="s">
        <v>82</v>
      </c>
      <c r="AY122" s="25" t="s">
        <v>169</v>
      </c>
      <c r="BE122" s="216">
        <f>IF(N122="základní",J122,0)</f>
        <v>0</v>
      </c>
      <c r="BF122" s="216">
        <f>IF(N122="snížená",J122,0)</f>
        <v>0</v>
      </c>
      <c r="BG122" s="216">
        <f>IF(N122="zákl. přenesená",J122,0)</f>
        <v>0</v>
      </c>
      <c r="BH122" s="216">
        <f>IF(N122="sníž. přenesená",J122,0)</f>
        <v>0</v>
      </c>
      <c r="BI122" s="216">
        <f>IF(N122="nulová",J122,0)</f>
        <v>0</v>
      </c>
      <c r="BJ122" s="25" t="s">
        <v>80</v>
      </c>
      <c r="BK122" s="216">
        <f>ROUND(I122*H122,2)</f>
        <v>0</v>
      </c>
      <c r="BL122" s="25" t="s">
        <v>175</v>
      </c>
      <c r="BM122" s="25" t="s">
        <v>203</v>
      </c>
    </row>
    <row r="123" spans="2:47" s="1" customFormat="1" ht="40.5">
      <c r="B123" s="42"/>
      <c r="C123" s="64"/>
      <c r="D123" s="217" t="s">
        <v>177</v>
      </c>
      <c r="E123" s="64"/>
      <c r="F123" s="218" t="s">
        <v>204</v>
      </c>
      <c r="G123" s="64"/>
      <c r="H123" s="64"/>
      <c r="I123" s="174"/>
      <c r="J123" s="64"/>
      <c r="K123" s="64"/>
      <c r="L123" s="62"/>
      <c r="M123" s="219"/>
      <c r="N123" s="43"/>
      <c r="O123" s="43"/>
      <c r="P123" s="43"/>
      <c r="Q123" s="43"/>
      <c r="R123" s="43"/>
      <c r="S123" s="43"/>
      <c r="T123" s="79"/>
      <c r="AT123" s="25" t="s">
        <v>177</v>
      </c>
      <c r="AU123" s="25" t="s">
        <v>82</v>
      </c>
    </row>
    <row r="124" spans="2:51" s="12" customFormat="1" ht="13.5">
      <c r="B124" s="220"/>
      <c r="C124" s="221"/>
      <c r="D124" s="217" t="s">
        <v>179</v>
      </c>
      <c r="E124" s="222" t="s">
        <v>23</v>
      </c>
      <c r="F124" s="223" t="s">
        <v>205</v>
      </c>
      <c r="G124" s="221"/>
      <c r="H124" s="224">
        <v>209.087</v>
      </c>
      <c r="I124" s="225"/>
      <c r="J124" s="221"/>
      <c r="K124" s="221"/>
      <c r="L124" s="226"/>
      <c r="M124" s="227"/>
      <c r="N124" s="228"/>
      <c r="O124" s="228"/>
      <c r="P124" s="228"/>
      <c r="Q124" s="228"/>
      <c r="R124" s="228"/>
      <c r="S124" s="228"/>
      <c r="T124" s="229"/>
      <c r="AT124" s="230" t="s">
        <v>179</v>
      </c>
      <c r="AU124" s="230" t="s">
        <v>82</v>
      </c>
      <c r="AV124" s="12" t="s">
        <v>82</v>
      </c>
      <c r="AW124" s="12" t="s">
        <v>36</v>
      </c>
      <c r="AX124" s="12" t="s">
        <v>80</v>
      </c>
      <c r="AY124" s="230" t="s">
        <v>169</v>
      </c>
    </row>
    <row r="125" spans="2:65" s="1" customFormat="1" ht="25.5" customHeight="1">
      <c r="B125" s="42"/>
      <c r="C125" s="205" t="s">
        <v>206</v>
      </c>
      <c r="D125" s="205" t="s">
        <v>171</v>
      </c>
      <c r="E125" s="206" t="s">
        <v>207</v>
      </c>
      <c r="F125" s="207" t="s">
        <v>208</v>
      </c>
      <c r="G125" s="208" t="s">
        <v>114</v>
      </c>
      <c r="H125" s="209">
        <v>44.336</v>
      </c>
      <c r="I125" s="210"/>
      <c r="J125" s="211">
        <f>ROUND(I125*H125,2)</f>
        <v>0</v>
      </c>
      <c r="K125" s="207" t="s">
        <v>174</v>
      </c>
      <c r="L125" s="62"/>
      <c r="M125" s="212" t="s">
        <v>23</v>
      </c>
      <c r="N125" s="213" t="s">
        <v>44</v>
      </c>
      <c r="O125" s="43"/>
      <c r="P125" s="214">
        <f>O125*H125</f>
        <v>0</v>
      </c>
      <c r="Q125" s="214">
        <v>0.00735</v>
      </c>
      <c r="R125" s="214">
        <f>Q125*H125</f>
        <v>0.3258696</v>
      </c>
      <c r="S125" s="214">
        <v>0</v>
      </c>
      <c r="T125" s="215">
        <f>S125*H125</f>
        <v>0</v>
      </c>
      <c r="AR125" s="25" t="s">
        <v>175</v>
      </c>
      <c r="AT125" s="25" t="s">
        <v>171</v>
      </c>
      <c r="AU125" s="25" t="s">
        <v>82</v>
      </c>
      <c r="AY125" s="25" t="s">
        <v>169</v>
      </c>
      <c r="BE125" s="216">
        <f>IF(N125="základní",J125,0)</f>
        <v>0</v>
      </c>
      <c r="BF125" s="216">
        <f>IF(N125="snížená",J125,0)</f>
        <v>0</v>
      </c>
      <c r="BG125" s="216">
        <f>IF(N125="zákl. přenesená",J125,0)</f>
        <v>0</v>
      </c>
      <c r="BH125" s="216">
        <f>IF(N125="sníž. přenesená",J125,0)</f>
        <v>0</v>
      </c>
      <c r="BI125" s="216">
        <f>IF(N125="nulová",J125,0)</f>
        <v>0</v>
      </c>
      <c r="BJ125" s="25" t="s">
        <v>80</v>
      </c>
      <c r="BK125" s="216">
        <f>ROUND(I125*H125,2)</f>
        <v>0</v>
      </c>
      <c r="BL125" s="25" t="s">
        <v>175</v>
      </c>
      <c r="BM125" s="25" t="s">
        <v>209</v>
      </c>
    </row>
    <row r="126" spans="2:51" s="12" customFormat="1" ht="13.5">
      <c r="B126" s="220"/>
      <c r="C126" s="221"/>
      <c r="D126" s="217" t="s">
        <v>179</v>
      </c>
      <c r="E126" s="222" t="s">
        <v>23</v>
      </c>
      <c r="F126" s="223" t="s">
        <v>210</v>
      </c>
      <c r="G126" s="221"/>
      <c r="H126" s="224">
        <v>21.2</v>
      </c>
      <c r="I126" s="225"/>
      <c r="J126" s="221"/>
      <c r="K126" s="221"/>
      <c r="L126" s="226"/>
      <c r="M126" s="227"/>
      <c r="N126" s="228"/>
      <c r="O126" s="228"/>
      <c r="P126" s="228"/>
      <c r="Q126" s="228"/>
      <c r="R126" s="228"/>
      <c r="S126" s="228"/>
      <c r="T126" s="229"/>
      <c r="AT126" s="230" t="s">
        <v>179</v>
      </c>
      <c r="AU126" s="230" t="s">
        <v>82</v>
      </c>
      <c r="AV126" s="12" t="s">
        <v>82</v>
      </c>
      <c r="AW126" s="12" t="s">
        <v>36</v>
      </c>
      <c r="AX126" s="12" t="s">
        <v>73</v>
      </c>
      <c r="AY126" s="230" t="s">
        <v>169</v>
      </c>
    </row>
    <row r="127" spans="2:51" s="13" customFormat="1" ht="13.5">
      <c r="B127" s="231"/>
      <c r="C127" s="232"/>
      <c r="D127" s="217" t="s">
        <v>179</v>
      </c>
      <c r="E127" s="233" t="s">
        <v>23</v>
      </c>
      <c r="F127" s="234" t="s">
        <v>211</v>
      </c>
      <c r="G127" s="232"/>
      <c r="H127" s="233" t="s">
        <v>23</v>
      </c>
      <c r="I127" s="235"/>
      <c r="J127" s="232"/>
      <c r="K127" s="232"/>
      <c r="L127" s="236"/>
      <c r="M127" s="237"/>
      <c r="N127" s="238"/>
      <c r="O127" s="238"/>
      <c r="P127" s="238"/>
      <c r="Q127" s="238"/>
      <c r="R127" s="238"/>
      <c r="S127" s="238"/>
      <c r="T127" s="239"/>
      <c r="AT127" s="240" t="s">
        <v>179</v>
      </c>
      <c r="AU127" s="240" t="s">
        <v>82</v>
      </c>
      <c r="AV127" s="13" t="s">
        <v>80</v>
      </c>
      <c r="AW127" s="13" t="s">
        <v>36</v>
      </c>
      <c r="AX127" s="13" t="s">
        <v>73</v>
      </c>
      <c r="AY127" s="240" t="s">
        <v>169</v>
      </c>
    </row>
    <row r="128" spans="2:51" s="12" customFormat="1" ht="13.5">
      <c r="B128" s="220"/>
      <c r="C128" s="221"/>
      <c r="D128" s="217" t="s">
        <v>179</v>
      </c>
      <c r="E128" s="222" t="s">
        <v>23</v>
      </c>
      <c r="F128" s="223" t="s">
        <v>212</v>
      </c>
      <c r="G128" s="221"/>
      <c r="H128" s="224">
        <v>13.49</v>
      </c>
      <c r="I128" s="225"/>
      <c r="J128" s="221"/>
      <c r="K128" s="221"/>
      <c r="L128" s="226"/>
      <c r="M128" s="227"/>
      <c r="N128" s="228"/>
      <c r="O128" s="228"/>
      <c r="P128" s="228"/>
      <c r="Q128" s="228"/>
      <c r="R128" s="228"/>
      <c r="S128" s="228"/>
      <c r="T128" s="229"/>
      <c r="AT128" s="230" t="s">
        <v>179</v>
      </c>
      <c r="AU128" s="230" t="s">
        <v>82</v>
      </c>
      <c r="AV128" s="12" t="s">
        <v>82</v>
      </c>
      <c r="AW128" s="12" t="s">
        <v>36</v>
      </c>
      <c r="AX128" s="12" t="s">
        <v>73</v>
      </c>
      <c r="AY128" s="230" t="s">
        <v>169</v>
      </c>
    </row>
    <row r="129" spans="2:51" s="13" customFormat="1" ht="13.5">
      <c r="B129" s="231"/>
      <c r="C129" s="232"/>
      <c r="D129" s="217" t="s">
        <v>179</v>
      </c>
      <c r="E129" s="233" t="s">
        <v>23</v>
      </c>
      <c r="F129" s="234" t="s">
        <v>181</v>
      </c>
      <c r="G129" s="232"/>
      <c r="H129" s="233" t="s">
        <v>23</v>
      </c>
      <c r="I129" s="235"/>
      <c r="J129" s="232"/>
      <c r="K129" s="232"/>
      <c r="L129" s="236"/>
      <c r="M129" s="237"/>
      <c r="N129" s="238"/>
      <c r="O129" s="238"/>
      <c r="P129" s="238"/>
      <c r="Q129" s="238"/>
      <c r="R129" s="238"/>
      <c r="S129" s="238"/>
      <c r="T129" s="239"/>
      <c r="AT129" s="240" t="s">
        <v>179</v>
      </c>
      <c r="AU129" s="240" t="s">
        <v>82</v>
      </c>
      <c r="AV129" s="13" t="s">
        <v>80</v>
      </c>
      <c r="AW129" s="13" t="s">
        <v>36</v>
      </c>
      <c r="AX129" s="13" t="s">
        <v>73</v>
      </c>
      <c r="AY129" s="240" t="s">
        <v>169</v>
      </c>
    </row>
    <row r="130" spans="2:51" s="12" customFormat="1" ht="13.5">
      <c r="B130" s="220"/>
      <c r="C130" s="221"/>
      <c r="D130" s="217" t="s">
        <v>179</v>
      </c>
      <c r="E130" s="222" t="s">
        <v>23</v>
      </c>
      <c r="F130" s="223" t="s">
        <v>213</v>
      </c>
      <c r="G130" s="221"/>
      <c r="H130" s="224">
        <v>1.075</v>
      </c>
      <c r="I130" s="225"/>
      <c r="J130" s="221"/>
      <c r="K130" s="221"/>
      <c r="L130" s="226"/>
      <c r="M130" s="227"/>
      <c r="N130" s="228"/>
      <c r="O130" s="228"/>
      <c r="P130" s="228"/>
      <c r="Q130" s="228"/>
      <c r="R130" s="228"/>
      <c r="S130" s="228"/>
      <c r="T130" s="229"/>
      <c r="AT130" s="230" t="s">
        <v>179</v>
      </c>
      <c r="AU130" s="230" t="s">
        <v>82</v>
      </c>
      <c r="AV130" s="12" t="s">
        <v>82</v>
      </c>
      <c r="AW130" s="12" t="s">
        <v>36</v>
      </c>
      <c r="AX130" s="12" t="s">
        <v>73</v>
      </c>
      <c r="AY130" s="230" t="s">
        <v>169</v>
      </c>
    </row>
    <row r="131" spans="2:51" s="12" customFormat="1" ht="13.5">
      <c r="B131" s="220"/>
      <c r="C131" s="221"/>
      <c r="D131" s="217" t="s">
        <v>179</v>
      </c>
      <c r="E131" s="222" t="s">
        <v>23</v>
      </c>
      <c r="F131" s="223" t="s">
        <v>214</v>
      </c>
      <c r="G131" s="221"/>
      <c r="H131" s="224">
        <v>6.46</v>
      </c>
      <c r="I131" s="225"/>
      <c r="J131" s="221"/>
      <c r="K131" s="221"/>
      <c r="L131" s="226"/>
      <c r="M131" s="227"/>
      <c r="N131" s="228"/>
      <c r="O131" s="228"/>
      <c r="P131" s="228"/>
      <c r="Q131" s="228"/>
      <c r="R131" s="228"/>
      <c r="S131" s="228"/>
      <c r="T131" s="229"/>
      <c r="AT131" s="230" t="s">
        <v>179</v>
      </c>
      <c r="AU131" s="230" t="s">
        <v>82</v>
      </c>
      <c r="AV131" s="12" t="s">
        <v>82</v>
      </c>
      <c r="AW131" s="12" t="s">
        <v>36</v>
      </c>
      <c r="AX131" s="12" t="s">
        <v>73</v>
      </c>
      <c r="AY131" s="230" t="s">
        <v>169</v>
      </c>
    </row>
    <row r="132" spans="2:51" s="14" customFormat="1" ht="13.5">
      <c r="B132" s="241"/>
      <c r="C132" s="242"/>
      <c r="D132" s="217" t="s">
        <v>179</v>
      </c>
      <c r="E132" s="243" t="s">
        <v>23</v>
      </c>
      <c r="F132" s="244" t="s">
        <v>184</v>
      </c>
      <c r="G132" s="242"/>
      <c r="H132" s="245">
        <v>42.225</v>
      </c>
      <c r="I132" s="246"/>
      <c r="J132" s="242"/>
      <c r="K132" s="242"/>
      <c r="L132" s="247"/>
      <c r="M132" s="248"/>
      <c r="N132" s="249"/>
      <c r="O132" s="249"/>
      <c r="P132" s="249"/>
      <c r="Q132" s="249"/>
      <c r="R132" s="249"/>
      <c r="S132" s="249"/>
      <c r="T132" s="250"/>
      <c r="AT132" s="251" t="s">
        <v>179</v>
      </c>
      <c r="AU132" s="251" t="s">
        <v>82</v>
      </c>
      <c r="AV132" s="14" t="s">
        <v>93</v>
      </c>
      <c r="AW132" s="14" t="s">
        <v>36</v>
      </c>
      <c r="AX132" s="14" t="s">
        <v>73</v>
      </c>
      <c r="AY132" s="251" t="s">
        <v>169</v>
      </c>
    </row>
    <row r="133" spans="2:51" s="12" customFormat="1" ht="13.5">
      <c r="B133" s="220"/>
      <c r="C133" s="221"/>
      <c r="D133" s="217" t="s">
        <v>179</v>
      </c>
      <c r="E133" s="222" t="s">
        <v>23</v>
      </c>
      <c r="F133" s="223" t="s">
        <v>215</v>
      </c>
      <c r="G133" s="221"/>
      <c r="H133" s="224">
        <v>2.111</v>
      </c>
      <c r="I133" s="225"/>
      <c r="J133" s="221"/>
      <c r="K133" s="221"/>
      <c r="L133" s="226"/>
      <c r="M133" s="227"/>
      <c r="N133" s="228"/>
      <c r="O133" s="228"/>
      <c r="P133" s="228"/>
      <c r="Q133" s="228"/>
      <c r="R133" s="228"/>
      <c r="S133" s="228"/>
      <c r="T133" s="229"/>
      <c r="AT133" s="230" t="s">
        <v>179</v>
      </c>
      <c r="AU133" s="230" t="s">
        <v>82</v>
      </c>
      <c r="AV133" s="12" t="s">
        <v>82</v>
      </c>
      <c r="AW133" s="12" t="s">
        <v>36</v>
      </c>
      <c r="AX133" s="12" t="s">
        <v>73</v>
      </c>
      <c r="AY133" s="230" t="s">
        <v>169</v>
      </c>
    </row>
    <row r="134" spans="2:51" s="15" customFormat="1" ht="13.5">
      <c r="B134" s="252"/>
      <c r="C134" s="253"/>
      <c r="D134" s="217" t="s">
        <v>179</v>
      </c>
      <c r="E134" s="254" t="s">
        <v>23</v>
      </c>
      <c r="F134" s="255" t="s">
        <v>186</v>
      </c>
      <c r="G134" s="253"/>
      <c r="H134" s="256">
        <v>44.336</v>
      </c>
      <c r="I134" s="257"/>
      <c r="J134" s="253"/>
      <c r="K134" s="253"/>
      <c r="L134" s="258"/>
      <c r="M134" s="259"/>
      <c r="N134" s="260"/>
      <c r="O134" s="260"/>
      <c r="P134" s="260"/>
      <c r="Q134" s="260"/>
      <c r="R134" s="260"/>
      <c r="S134" s="260"/>
      <c r="T134" s="261"/>
      <c r="AT134" s="262" t="s">
        <v>179</v>
      </c>
      <c r="AU134" s="262" t="s">
        <v>82</v>
      </c>
      <c r="AV134" s="15" t="s">
        <v>175</v>
      </c>
      <c r="AW134" s="15" t="s">
        <v>36</v>
      </c>
      <c r="AX134" s="15" t="s">
        <v>80</v>
      </c>
      <c r="AY134" s="262" t="s">
        <v>169</v>
      </c>
    </row>
    <row r="135" spans="2:65" s="1" customFormat="1" ht="25.5" customHeight="1">
      <c r="B135" s="42"/>
      <c r="C135" s="205" t="s">
        <v>195</v>
      </c>
      <c r="D135" s="205" t="s">
        <v>171</v>
      </c>
      <c r="E135" s="206" t="s">
        <v>216</v>
      </c>
      <c r="F135" s="207" t="s">
        <v>217</v>
      </c>
      <c r="G135" s="208" t="s">
        <v>114</v>
      </c>
      <c r="H135" s="209">
        <v>49.603</v>
      </c>
      <c r="I135" s="210"/>
      <c r="J135" s="211">
        <f>ROUND(I135*H135,2)</f>
        <v>0</v>
      </c>
      <c r="K135" s="207" t="s">
        <v>174</v>
      </c>
      <c r="L135" s="62"/>
      <c r="M135" s="212" t="s">
        <v>23</v>
      </c>
      <c r="N135" s="213" t="s">
        <v>44</v>
      </c>
      <c r="O135" s="43"/>
      <c r="P135" s="214">
        <f>O135*H135</f>
        <v>0</v>
      </c>
      <c r="Q135" s="214">
        <v>0.00026</v>
      </c>
      <c r="R135" s="214">
        <f>Q135*H135</f>
        <v>0.01289678</v>
      </c>
      <c r="S135" s="214">
        <v>0</v>
      </c>
      <c r="T135" s="215">
        <f>S135*H135</f>
        <v>0</v>
      </c>
      <c r="AR135" s="25" t="s">
        <v>175</v>
      </c>
      <c r="AT135" s="25" t="s">
        <v>171</v>
      </c>
      <c r="AU135" s="25" t="s">
        <v>82</v>
      </c>
      <c r="AY135" s="25" t="s">
        <v>169</v>
      </c>
      <c r="BE135" s="216">
        <f>IF(N135="základní",J135,0)</f>
        <v>0</v>
      </c>
      <c r="BF135" s="216">
        <f>IF(N135="snížená",J135,0)</f>
        <v>0</v>
      </c>
      <c r="BG135" s="216">
        <f>IF(N135="zákl. přenesená",J135,0)</f>
        <v>0</v>
      </c>
      <c r="BH135" s="216">
        <f>IF(N135="sníž. přenesená",J135,0)</f>
        <v>0</v>
      </c>
      <c r="BI135" s="216">
        <f>IF(N135="nulová",J135,0)</f>
        <v>0</v>
      </c>
      <c r="BJ135" s="25" t="s">
        <v>80</v>
      </c>
      <c r="BK135" s="216">
        <f>ROUND(I135*H135,2)</f>
        <v>0</v>
      </c>
      <c r="BL135" s="25" t="s">
        <v>175</v>
      </c>
      <c r="BM135" s="25" t="s">
        <v>218</v>
      </c>
    </row>
    <row r="136" spans="2:51" s="12" customFormat="1" ht="13.5">
      <c r="B136" s="220"/>
      <c r="C136" s="221"/>
      <c r="D136" s="217" t="s">
        <v>179</v>
      </c>
      <c r="E136" s="222" t="s">
        <v>23</v>
      </c>
      <c r="F136" s="223" t="s">
        <v>219</v>
      </c>
      <c r="G136" s="221"/>
      <c r="H136" s="224">
        <v>49.603</v>
      </c>
      <c r="I136" s="225"/>
      <c r="J136" s="221"/>
      <c r="K136" s="221"/>
      <c r="L136" s="226"/>
      <c r="M136" s="227"/>
      <c r="N136" s="228"/>
      <c r="O136" s="228"/>
      <c r="P136" s="228"/>
      <c r="Q136" s="228"/>
      <c r="R136" s="228"/>
      <c r="S136" s="228"/>
      <c r="T136" s="229"/>
      <c r="AT136" s="230" t="s">
        <v>179</v>
      </c>
      <c r="AU136" s="230" t="s">
        <v>82</v>
      </c>
      <c r="AV136" s="12" t="s">
        <v>82</v>
      </c>
      <c r="AW136" s="12" t="s">
        <v>36</v>
      </c>
      <c r="AX136" s="12" t="s">
        <v>80</v>
      </c>
      <c r="AY136" s="230" t="s">
        <v>169</v>
      </c>
    </row>
    <row r="137" spans="2:65" s="1" customFormat="1" ht="16.5" customHeight="1">
      <c r="B137" s="42"/>
      <c r="C137" s="205" t="s">
        <v>220</v>
      </c>
      <c r="D137" s="205" t="s">
        <v>171</v>
      </c>
      <c r="E137" s="206" t="s">
        <v>221</v>
      </c>
      <c r="F137" s="207" t="s">
        <v>222</v>
      </c>
      <c r="G137" s="208" t="s">
        <v>114</v>
      </c>
      <c r="H137" s="209">
        <v>6.306</v>
      </c>
      <c r="I137" s="210"/>
      <c r="J137" s="211">
        <f>ROUND(I137*H137,2)</f>
        <v>0</v>
      </c>
      <c r="K137" s="207" t="s">
        <v>174</v>
      </c>
      <c r="L137" s="62"/>
      <c r="M137" s="212" t="s">
        <v>23</v>
      </c>
      <c r="N137" s="213" t="s">
        <v>44</v>
      </c>
      <c r="O137" s="43"/>
      <c r="P137" s="214">
        <f>O137*H137</f>
        <v>0</v>
      </c>
      <c r="Q137" s="214">
        <v>0.04</v>
      </c>
      <c r="R137" s="214">
        <f>Q137*H137</f>
        <v>0.25224</v>
      </c>
      <c r="S137" s="214">
        <v>0</v>
      </c>
      <c r="T137" s="215">
        <f>S137*H137</f>
        <v>0</v>
      </c>
      <c r="AR137" s="25" t="s">
        <v>175</v>
      </c>
      <c r="AT137" s="25" t="s">
        <v>171</v>
      </c>
      <c r="AU137" s="25" t="s">
        <v>82</v>
      </c>
      <c r="AY137" s="25" t="s">
        <v>169</v>
      </c>
      <c r="BE137" s="216">
        <f>IF(N137="základní",J137,0)</f>
        <v>0</v>
      </c>
      <c r="BF137" s="216">
        <f>IF(N137="snížená",J137,0)</f>
        <v>0</v>
      </c>
      <c r="BG137" s="216">
        <f>IF(N137="zákl. přenesená",J137,0)</f>
        <v>0</v>
      </c>
      <c r="BH137" s="216">
        <f>IF(N137="sníž. přenesená",J137,0)</f>
        <v>0</v>
      </c>
      <c r="BI137" s="216">
        <f>IF(N137="nulová",J137,0)</f>
        <v>0</v>
      </c>
      <c r="BJ137" s="25" t="s">
        <v>80</v>
      </c>
      <c r="BK137" s="216">
        <f>ROUND(I137*H137,2)</f>
        <v>0</v>
      </c>
      <c r="BL137" s="25" t="s">
        <v>175</v>
      </c>
      <c r="BM137" s="25" t="s">
        <v>223</v>
      </c>
    </row>
    <row r="138" spans="2:47" s="1" customFormat="1" ht="40.5">
      <c r="B138" s="42"/>
      <c r="C138" s="64"/>
      <c r="D138" s="217" t="s">
        <v>177</v>
      </c>
      <c r="E138" s="64"/>
      <c r="F138" s="218" t="s">
        <v>224</v>
      </c>
      <c r="G138" s="64"/>
      <c r="H138" s="64"/>
      <c r="I138" s="174"/>
      <c r="J138" s="64"/>
      <c r="K138" s="64"/>
      <c r="L138" s="62"/>
      <c r="M138" s="219"/>
      <c r="N138" s="43"/>
      <c r="O138" s="43"/>
      <c r="P138" s="43"/>
      <c r="Q138" s="43"/>
      <c r="R138" s="43"/>
      <c r="S138" s="43"/>
      <c r="T138" s="79"/>
      <c r="AT138" s="25" t="s">
        <v>177</v>
      </c>
      <c r="AU138" s="25" t="s">
        <v>82</v>
      </c>
    </row>
    <row r="139" spans="2:51" s="12" customFormat="1" ht="13.5">
      <c r="B139" s="220"/>
      <c r="C139" s="221"/>
      <c r="D139" s="217" t="s">
        <v>179</v>
      </c>
      <c r="E139" s="222" t="s">
        <v>23</v>
      </c>
      <c r="F139" s="223" t="s">
        <v>225</v>
      </c>
      <c r="G139" s="221"/>
      <c r="H139" s="224">
        <v>1.056</v>
      </c>
      <c r="I139" s="225"/>
      <c r="J139" s="221"/>
      <c r="K139" s="221"/>
      <c r="L139" s="226"/>
      <c r="M139" s="227"/>
      <c r="N139" s="228"/>
      <c r="O139" s="228"/>
      <c r="P139" s="228"/>
      <c r="Q139" s="228"/>
      <c r="R139" s="228"/>
      <c r="S139" s="228"/>
      <c r="T139" s="229"/>
      <c r="AT139" s="230" t="s">
        <v>179</v>
      </c>
      <c r="AU139" s="230" t="s">
        <v>82</v>
      </c>
      <c r="AV139" s="12" t="s">
        <v>82</v>
      </c>
      <c r="AW139" s="12" t="s">
        <v>36</v>
      </c>
      <c r="AX139" s="12" t="s">
        <v>73</v>
      </c>
      <c r="AY139" s="230" t="s">
        <v>169</v>
      </c>
    </row>
    <row r="140" spans="2:51" s="14" customFormat="1" ht="13.5">
      <c r="B140" s="241"/>
      <c r="C140" s="242"/>
      <c r="D140" s="217" t="s">
        <v>179</v>
      </c>
      <c r="E140" s="243" t="s">
        <v>23</v>
      </c>
      <c r="F140" s="244" t="s">
        <v>184</v>
      </c>
      <c r="G140" s="242"/>
      <c r="H140" s="245">
        <v>1.056</v>
      </c>
      <c r="I140" s="246"/>
      <c r="J140" s="242"/>
      <c r="K140" s="242"/>
      <c r="L140" s="247"/>
      <c r="M140" s="248"/>
      <c r="N140" s="249"/>
      <c r="O140" s="249"/>
      <c r="P140" s="249"/>
      <c r="Q140" s="249"/>
      <c r="R140" s="249"/>
      <c r="S140" s="249"/>
      <c r="T140" s="250"/>
      <c r="AT140" s="251" t="s">
        <v>179</v>
      </c>
      <c r="AU140" s="251" t="s">
        <v>82</v>
      </c>
      <c r="AV140" s="14" t="s">
        <v>93</v>
      </c>
      <c r="AW140" s="14" t="s">
        <v>36</v>
      </c>
      <c r="AX140" s="14" t="s">
        <v>73</v>
      </c>
      <c r="AY140" s="251" t="s">
        <v>169</v>
      </c>
    </row>
    <row r="141" spans="2:51" s="12" customFormat="1" ht="13.5">
      <c r="B141" s="220"/>
      <c r="C141" s="221"/>
      <c r="D141" s="217" t="s">
        <v>179</v>
      </c>
      <c r="E141" s="222" t="s">
        <v>23</v>
      </c>
      <c r="F141" s="223" t="s">
        <v>226</v>
      </c>
      <c r="G141" s="221"/>
      <c r="H141" s="224">
        <v>5.25</v>
      </c>
      <c r="I141" s="225"/>
      <c r="J141" s="221"/>
      <c r="K141" s="221"/>
      <c r="L141" s="226"/>
      <c r="M141" s="227"/>
      <c r="N141" s="228"/>
      <c r="O141" s="228"/>
      <c r="P141" s="228"/>
      <c r="Q141" s="228"/>
      <c r="R141" s="228"/>
      <c r="S141" s="228"/>
      <c r="T141" s="229"/>
      <c r="AT141" s="230" t="s">
        <v>179</v>
      </c>
      <c r="AU141" s="230" t="s">
        <v>82</v>
      </c>
      <c r="AV141" s="12" t="s">
        <v>82</v>
      </c>
      <c r="AW141" s="12" t="s">
        <v>36</v>
      </c>
      <c r="AX141" s="12" t="s">
        <v>73</v>
      </c>
      <c r="AY141" s="230" t="s">
        <v>169</v>
      </c>
    </row>
    <row r="142" spans="2:51" s="14" customFormat="1" ht="13.5">
      <c r="B142" s="241"/>
      <c r="C142" s="242"/>
      <c r="D142" s="217" t="s">
        <v>179</v>
      </c>
      <c r="E142" s="243" t="s">
        <v>23</v>
      </c>
      <c r="F142" s="244" t="s">
        <v>184</v>
      </c>
      <c r="G142" s="242"/>
      <c r="H142" s="245">
        <v>5.25</v>
      </c>
      <c r="I142" s="246"/>
      <c r="J142" s="242"/>
      <c r="K142" s="242"/>
      <c r="L142" s="247"/>
      <c r="M142" s="248"/>
      <c r="N142" s="249"/>
      <c r="O142" s="249"/>
      <c r="P142" s="249"/>
      <c r="Q142" s="249"/>
      <c r="R142" s="249"/>
      <c r="S142" s="249"/>
      <c r="T142" s="250"/>
      <c r="AT142" s="251" t="s">
        <v>179</v>
      </c>
      <c r="AU142" s="251" t="s">
        <v>82</v>
      </c>
      <c r="AV142" s="14" t="s">
        <v>93</v>
      </c>
      <c r="AW142" s="14" t="s">
        <v>36</v>
      </c>
      <c r="AX142" s="14" t="s">
        <v>73</v>
      </c>
      <c r="AY142" s="251" t="s">
        <v>169</v>
      </c>
    </row>
    <row r="143" spans="2:51" s="15" customFormat="1" ht="13.5">
      <c r="B143" s="252"/>
      <c r="C143" s="253"/>
      <c r="D143" s="217" t="s">
        <v>179</v>
      </c>
      <c r="E143" s="254" t="s">
        <v>23</v>
      </c>
      <c r="F143" s="255" t="s">
        <v>186</v>
      </c>
      <c r="G143" s="253"/>
      <c r="H143" s="256">
        <v>6.306</v>
      </c>
      <c r="I143" s="257"/>
      <c r="J143" s="253"/>
      <c r="K143" s="253"/>
      <c r="L143" s="258"/>
      <c r="M143" s="259"/>
      <c r="N143" s="260"/>
      <c r="O143" s="260"/>
      <c r="P143" s="260"/>
      <c r="Q143" s="260"/>
      <c r="R143" s="260"/>
      <c r="S143" s="260"/>
      <c r="T143" s="261"/>
      <c r="AT143" s="262" t="s">
        <v>179</v>
      </c>
      <c r="AU143" s="262" t="s">
        <v>82</v>
      </c>
      <c r="AV143" s="15" t="s">
        <v>175</v>
      </c>
      <c r="AW143" s="15" t="s">
        <v>36</v>
      </c>
      <c r="AX143" s="15" t="s">
        <v>80</v>
      </c>
      <c r="AY143" s="262" t="s">
        <v>169</v>
      </c>
    </row>
    <row r="144" spans="2:65" s="1" customFormat="1" ht="25.5" customHeight="1">
      <c r="B144" s="42"/>
      <c r="C144" s="205" t="s">
        <v>227</v>
      </c>
      <c r="D144" s="205" t="s">
        <v>171</v>
      </c>
      <c r="E144" s="206" t="s">
        <v>228</v>
      </c>
      <c r="F144" s="207" t="s">
        <v>229</v>
      </c>
      <c r="G144" s="208" t="s">
        <v>114</v>
      </c>
      <c r="H144" s="209">
        <v>24</v>
      </c>
      <c r="I144" s="210"/>
      <c r="J144" s="211">
        <f>ROUND(I144*H144,2)</f>
        <v>0</v>
      </c>
      <c r="K144" s="207" t="s">
        <v>174</v>
      </c>
      <c r="L144" s="62"/>
      <c r="M144" s="212" t="s">
        <v>23</v>
      </c>
      <c r="N144" s="213" t="s">
        <v>44</v>
      </c>
      <c r="O144" s="43"/>
      <c r="P144" s="214">
        <f>O144*H144</f>
        <v>0</v>
      </c>
      <c r="Q144" s="214">
        <v>0.00438</v>
      </c>
      <c r="R144" s="214">
        <f>Q144*H144</f>
        <v>0.10512</v>
      </c>
      <c r="S144" s="214">
        <v>0</v>
      </c>
      <c r="T144" s="215">
        <f>S144*H144</f>
        <v>0</v>
      </c>
      <c r="AR144" s="25" t="s">
        <v>175</v>
      </c>
      <c r="AT144" s="25" t="s">
        <v>171</v>
      </c>
      <c r="AU144" s="25" t="s">
        <v>82</v>
      </c>
      <c r="AY144" s="25" t="s">
        <v>169</v>
      </c>
      <c r="BE144" s="216">
        <f>IF(N144="základní",J144,0)</f>
        <v>0</v>
      </c>
      <c r="BF144" s="216">
        <f>IF(N144="snížená",J144,0)</f>
        <v>0</v>
      </c>
      <c r="BG144" s="216">
        <f>IF(N144="zákl. přenesená",J144,0)</f>
        <v>0</v>
      </c>
      <c r="BH144" s="216">
        <f>IF(N144="sníž. přenesená",J144,0)</f>
        <v>0</v>
      </c>
      <c r="BI144" s="216">
        <f>IF(N144="nulová",J144,0)</f>
        <v>0</v>
      </c>
      <c r="BJ144" s="25" t="s">
        <v>80</v>
      </c>
      <c r="BK144" s="216">
        <f>ROUND(I144*H144,2)</f>
        <v>0</v>
      </c>
      <c r="BL144" s="25" t="s">
        <v>175</v>
      </c>
      <c r="BM144" s="25" t="s">
        <v>230</v>
      </c>
    </row>
    <row r="145" spans="2:47" s="1" customFormat="1" ht="27">
      <c r="B145" s="42"/>
      <c r="C145" s="64"/>
      <c r="D145" s="217" t="s">
        <v>177</v>
      </c>
      <c r="E145" s="64"/>
      <c r="F145" s="218" t="s">
        <v>231</v>
      </c>
      <c r="G145" s="64"/>
      <c r="H145" s="64"/>
      <c r="I145" s="174"/>
      <c r="J145" s="64"/>
      <c r="K145" s="64"/>
      <c r="L145" s="62"/>
      <c r="M145" s="219"/>
      <c r="N145" s="43"/>
      <c r="O145" s="43"/>
      <c r="P145" s="43"/>
      <c r="Q145" s="43"/>
      <c r="R145" s="43"/>
      <c r="S145" s="43"/>
      <c r="T145" s="79"/>
      <c r="AT145" s="25" t="s">
        <v>177</v>
      </c>
      <c r="AU145" s="25" t="s">
        <v>82</v>
      </c>
    </row>
    <row r="146" spans="2:51" s="12" customFormat="1" ht="13.5">
      <c r="B146" s="220"/>
      <c r="C146" s="221"/>
      <c r="D146" s="217" t="s">
        <v>179</v>
      </c>
      <c r="E146" s="222" t="s">
        <v>23</v>
      </c>
      <c r="F146" s="223" t="s">
        <v>232</v>
      </c>
      <c r="G146" s="221"/>
      <c r="H146" s="224">
        <v>24</v>
      </c>
      <c r="I146" s="225"/>
      <c r="J146" s="221"/>
      <c r="K146" s="221"/>
      <c r="L146" s="226"/>
      <c r="M146" s="227"/>
      <c r="N146" s="228"/>
      <c r="O146" s="228"/>
      <c r="P146" s="228"/>
      <c r="Q146" s="228"/>
      <c r="R146" s="228"/>
      <c r="S146" s="228"/>
      <c r="T146" s="229"/>
      <c r="AT146" s="230" t="s">
        <v>179</v>
      </c>
      <c r="AU146" s="230" t="s">
        <v>82</v>
      </c>
      <c r="AV146" s="12" t="s">
        <v>82</v>
      </c>
      <c r="AW146" s="12" t="s">
        <v>36</v>
      </c>
      <c r="AX146" s="12" t="s">
        <v>73</v>
      </c>
      <c r="AY146" s="230" t="s">
        <v>169</v>
      </c>
    </row>
    <row r="147" spans="2:51" s="14" customFormat="1" ht="13.5">
      <c r="B147" s="241"/>
      <c r="C147" s="242"/>
      <c r="D147" s="217" t="s">
        <v>179</v>
      </c>
      <c r="E147" s="243" t="s">
        <v>23</v>
      </c>
      <c r="F147" s="244" t="s">
        <v>184</v>
      </c>
      <c r="G147" s="242"/>
      <c r="H147" s="245">
        <v>24</v>
      </c>
      <c r="I147" s="246"/>
      <c r="J147" s="242"/>
      <c r="K147" s="242"/>
      <c r="L147" s="247"/>
      <c r="M147" s="248"/>
      <c r="N147" s="249"/>
      <c r="O147" s="249"/>
      <c r="P147" s="249"/>
      <c r="Q147" s="249"/>
      <c r="R147" s="249"/>
      <c r="S147" s="249"/>
      <c r="T147" s="250"/>
      <c r="AT147" s="251" t="s">
        <v>179</v>
      </c>
      <c r="AU147" s="251" t="s">
        <v>82</v>
      </c>
      <c r="AV147" s="14" t="s">
        <v>93</v>
      </c>
      <c r="AW147" s="14" t="s">
        <v>36</v>
      </c>
      <c r="AX147" s="14" t="s">
        <v>80</v>
      </c>
      <c r="AY147" s="251" t="s">
        <v>169</v>
      </c>
    </row>
    <row r="148" spans="2:65" s="1" customFormat="1" ht="25.5" customHeight="1">
      <c r="B148" s="42"/>
      <c r="C148" s="205" t="s">
        <v>233</v>
      </c>
      <c r="D148" s="205" t="s">
        <v>171</v>
      </c>
      <c r="E148" s="206" t="s">
        <v>234</v>
      </c>
      <c r="F148" s="207" t="s">
        <v>235</v>
      </c>
      <c r="G148" s="208" t="s">
        <v>114</v>
      </c>
      <c r="H148" s="209">
        <v>2.975</v>
      </c>
      <c r="I148" s="210"/>
      <c r="J148" s="211">
        <f>ROUND(I148*H148,2)</f>
        <v>0</v>
      </c>
      <c r="K148" s="207" t="s">
        <v>174</v>
      </c>
      <c r="L148" s="62"/>
      <c r="M148" s="212" t="s">
        <v>23</v>
      </c>
      <c r="N148" s="213" t="s">
        <v>44</v>
      </c>
      <c r="O148" s="43"/>
      <c r="P148" s="214">
        <f>O148*H148</f>
        <v>0</v>
      </c>
      <c r="Q148" s="214">
        <v>0.01575</v>
      </c>
      <c r="R148" s="214">
        <f>Q148*H148</f>
        <v>0.04685625</v>
      </c>
      <c r="S148" s="214">
        <v>0</v>
      </c>
      <c r="T148" s="215">
        <f>S148*H148</f>
        <v>0</v>
      </c>
      <c r="AR148" s="25" t="s">
        <v>175</v>
      </c>
      <c r="AT148" s="25" t="s">
        <v>171</v>
      </c>
      <c r="AU148" s="25" t="s">
        <v>82</v>
      </c>
      <c r="AY148" s="25" t="s">
        <v>169</v>
      </c>
      <c r="BE148" s="216">
        <f>IF(N148="základní",J148,0)</f>
        <v>0</v>
      </c>
      <c r="BF148" s="216">
        <f>IF(N148="snížená",J148,0)</f>
        <v>0</v>
      </c>
      <c r="BG148" s="216">
        <f>IF(N148="zákl. přenesená",J148,0)</f>
        <v>0</v>
      </c>
      <c r="BH148" s="216">
        <f>IF(N148="sníž. přenesená",J148,0)</f>
        <v>0</v>
      </c>
      <c r="BI148" s="216">
        <f>IF(N148="nulová",J148,0)</f>
        <v>0</v>
      </c>
      <c r="BJ148" s="25" t="s">
        <v>80</v>
      </c>
      <c r="BK148" s="216">
        <f>ROUND(I148*H148,2)</f>
        <v>0</v>
      </c>
      <c r="BL148" s="25" t="s">
        <v>175</v>
      </c>
      <c r="BM148" s="25" t="s">
        <v>236</v>
      </c>
    </row>
    <row r="149" spans="2:47" s="1" customFormat="1" ht="67.5">
      <c r="B149" s="42"/>
      <c r="C149" s="64"/>
      <c r="D149" s="217" t="s">
        <v>177</v>
      </c>
      <c r="E149" s="64"/>
      <c r="F149" s="218" t="s">
        <v>237</v>
      </c>
      <c r="G149" s="64"/>
      <c r="H149" s="64"/>
      <c r="I149" s="174"/>
      <c r="J149" s="64"/>
      <c r="K149" s="64"/>
      <c r="L149" s="62"/>
      <c r="M149" s="219"/>
      <c r="N149" s="43"/>
      <c r="O149" s="43"/>
      <c r="P149" s="43"/>
      <c r="Q149" s="43"/>
      <c r="R149" s="43"/>
      <c r="S149" s="43"/>
      <c r="T149" s="79"/>
      <c r="AT149" s="25" t="s">
        <v>177</v>
      </c>
      <c r="AU149" s="25" t="s">
        <v>82</v>
      </c>
    </row>
    <row r="150" spans="2:51" s="13" customFormat="1" ht="13.5">
      <c r="B150" s="231"/>
      <c r="C150" s="232"/>
      <c r="D150" s="217" t="s">
        <v>179</v>
      </c>
      <c r="E150" s="233" t="s">
        <v>23</v>
      </c>
      <c r="F150" s="234" t="s">
        <v>238</v>
      </c>
      <c r="G150" s="232"/>
      <c r="H150" s="233" t="s">
        <v>23</v>
      </c>
      <c r="I150" s="235"/>
      <c r="J150" s="232"/>
      <c r="K150" s="232"/>
      <c r="L150" s="236"/>
      <c r="M150" s="237"/>
      <c r="N150" s="238"/>
      <c r="O150" s="238"/>
      <c r="P150" s="238"/>
      <c r="Q150" s="238"/>
      <c r="R150" s="238"/>
      <c r="S150" s="238"/>
      <c r="T150" s="239"/>
      <c r="AT150" s="240" t="s">
        <v>179</v>
      </c>
      <c r="AU150" s="240" t="s">
        <v>82</v>
      </c>
      <c r="AV150" s="13" t="s">
        <v>80</v>
      </c>
      <c r="AW150" s="13" t="s">
        <v>36</v>
      </c>
      <c r="AX150" s="13" t="s">
        <v>73</v>
      </c>
      <c r="AY150" s="240" t="s">
        <v>169</v>
      </c>
    </row>
    <row r="151" spans="2:51" s="12" customFormat="1" ht="13.5">
      <c r="B151" s="220"/>
      <c r="C151" s="221"/>
      <c r="D151" s="217" t="s">
        <v>179</v>
      </c>
      <c r="E151" s="222" t="s">
        <v>23</v>
      </c>
      <c r="F151" s="223" t="s">
        <v>213</v>
      </c>
      <c r="G151" s="221"/>
      <c r="H151" s="224">
        <v>1.075</v>
      </c>
      <c r="I151" s="225"/>
      <c r="J151" s="221"/>
      <c r="K151" s="221"/>
      <c r="L151" s="226"/>
      <c r="M151" s="227"/>
      <c r="N151" s="228"/>
      <c r="O151" s="228"/>
      <c r="P151" s="228"/>
      <c r="Q151" s="228"/>
      <c r="R151" s="228"/>
      <c r="S151" s="228"/>
      <c r="T151" s="229"/>
      <c r="AT151" s="230" t="s">
        <v>179</v>
      </c>
      <c r="AU151" s="230" t="s">
        <v>82</v>
      </c>
      <c r="AV151" s="12" t="s">
        <v>82</v>
      </c>
      <c r="AW151" s="12" t="s">
        <v>36</v>
      </c>
      <c r="AX151" s="12" t="s">
        <v>73</v>
      </c>
      <c r="AY151" s="230" t="s">
        <v>169</v>
      </c>
    </row>
    <row r="152" spans="2:51" s="12" customFormat="1" ht="13.5">
      <c r="B152" s="220"/>
      <c r="C152" s="221"/>
      <c r="D152" s="217" t="s">
        <v>179</v>
      </c>
      <c r="E152" s="222" t="s">
        <v>23</v>
      </c>
      <c r="F152" s="223" t="s">
        <v>239</v>
      </c>
      <c r="G152" s="221"/>
      <c r="H152" s="224">
        <v>1.9</v>
      </c>
      <c r="I152" s="225"/>
      <c r="J152" s="221"/>
      <c r="K152" s="221"/>
      <c r="L152" s="226"/>
      <c r="M152" s="227"/>
      <c r="N152" s="228"/>
      <c r="O152" s="228"/>
      <c r="P152" s="228"/>
      <c r="Q152" s="228"/>
      <c r="R152" s="228"/>
      <c r="S152" s="228"/>
      <c r="T152" s="229"/>
      <c r="AT152" s="230" t="s">
        <v>179</v>
      </c>
      <c r="AU152" s="230" t="s">
        <v>82</v>
      </c>
      <c r="AV152" s="12" t="s">
        <v>82</v>
      </c>
      <c r="AW152" s="12" t="s">
        <v>36</v>
      </c>
      <c r="AX152" s="12" t="s">
        <v>73</v>
      </c>
      <c r="AY152" s="230" t="s">
        <v>169</v>
      </c>
    </row>
    <row r="153" spans="2:51" s="14" customFormat="1" ht="13.5">
      <c r="B153" s="241"/>
      <c r="C153" s="242"/>
      <c r="D153" s="217" t="s">
        <v>179</v>
      </c>
      <c r="E153" s="243" t="s">
        <v>23</v>
      </c>
      <c r="F153" s="244" t="s">
        <v>184</v>
      </c>
      <c r="G153" s="242"/>
      <c r="H153" s="245">
        <v>2.975</v>
      </c>
      <c r="I153" s="246"/>
      <c r="J153" s="242"/>
      <c r="K153" s="242"/>
      <c r="L153" s="247"/>
      <c r="M153" s="248"/>
      <c r="N153" s="249"/>
      <c r="O153" s="249"/>
      <c r="P153" s="249"/>
      <c r="Q153" s="249"/>
      <c r="R153" s="249"/>
      <c r="S153" s="249"/>
      <c r="T153" s="250"/>
      <c r="AT153" s="251" t="s">
        <v>179</v>
      </c>
      <c r="AU153" s="251" t="s">
        <v>82</v>
      </c>
      <c r="AV153" s="14" t="s">
        <v>93</v>
      </c>
      <c r="AW153" s="14" t="s">
        <v>36</v>
      </c>
      <c r="AX153" s="14" t="s">
        <v>80</v>
      </c>
      <c r="AY153" s="251" t="s">
        <v>169</v>
      </c>
    </row>
    <row r="154" spans="2:65" s="1" customFormat="1" ht="38.25" customHeight="1">
      <c r="B154" s="42"/>
      <c r="C154" s="205" t="s">
        <v>240</v>
      </c>
      <c r="D154" s="205" t="s">
        <v>171</v>
      </c>
      <c r="E154" s="206" t="s">
        <v>241</v>
      </c>
      <c r="F154" s="207" t="s">
        <v>242</v>
      </c>
      <c r="G154" s="208" t="s">
        <v>114</v>
      </c>
      <c r="H154" s="209">
        <v>41.57</v>
      </c>
      <c r="I154" s="210"/>
      <c r="J154" s="211">
        <f>ROUND(I154*H154,2)</f>
        <v>0</v>
      </c>
      <c r="K154" s="207" t="s">
        <v>174</v>
      </c>
      <c r="L154" s="62"/>
      <c r="M154" s="212" t="s">
        <v>23</v>
      </c>
      <c r="N154" s="213" t="s">
        <v>44</v>
      </c>
      <c r="O154" s="43"/>
      <c r="P154" s="214">
        <f>O154*H154</f>
        <v>0</v>
      </c>
      <c r="Q154" s="214">
        <v>0.01838</v>
      </c>
      <c r="R154" s="214">
        <f>Q154*H154</f>
        <v>0.7640566</v>
      </c>
      <c r="S154" s="214">
        <v>0</v>
      </c>
      <c r="T154" s="215">
        <f>S154*H154</f>
        <v>0</v>
      </c>
      <c r="AR154" s="25" t="s">
        <v>175</v>
      </c>
      <c r="AT154" s="25" t="s">
        <v>171</v>
      </c>
      <c r="AU154" s="25" t="s">
        <v>82</v>
      </c>
      <c r="AY154" s="25" t="s">
        <v>169</v>
      </c>
      <c r="BE154" s="216">
        <f>IF(N154="základní",J154,0)</f>
        <v>0</v>
      </c>
      <c r="BF154" s="216">
        <f>IF(N154="snížená",J154,0)</f>
        <v>0</v>
      </c>
      <c r="BG154" s="216">
        <f>IF(N154="zákl. přenesená",J154,0)</f>
        <v>0</v>
      </c>
      <c r="BH154" s="216">
        <f>IF(N154="sníž. přenesená",J154,0)</f>
        <v>0</v>
      </c>
      <c r="BI154" s="216">
        <f>IF(N154="nulová",J154,0)</f>
        <v>0</v>
      </c>
      <c r="BJ154" s="25" t="s">
        <v>80</v>
      </c>
      <c r="BK154" s="216">
        <f>ROUND(I154*H154,2)</f>
        <v>0</v>
      </c>
      <c r="BL154" s="25" t="s">
        <v>175</v>
      </c>
      <c r="BM154" s="25" t="s">
        <v>243</v>
      </c>
    </row>
    <row r="155" spans="2:47" s="1" customFormat="1" ht="67.5">
      <c r="B155" s="42"/>
      <c r="C155" s="64"/>
      <c r="D155" s="217" t="s">
        <v>177</v>
      </c>
      <c r="E155" s="64"/>
      <c r="F155" s="218" t="s">
        <v>237</v>
      </c>
      <c r="G155" s="64"/>
      <c r="H155" s="64"/>
      <c r="I155" s="174"/>
      <c r="J155" s="64"/>
      <c r="K155" s="64"/>
      <c r="L155" s="62"/>
      <c r="M155" s="219"/>
      <c r="N155" s="43"/>
      <c r="O155" s="43"/>
      <c r="P155" s="43"/>
      <c r="Q155" s="43"/>
      <c r="R155" s="43"/>
      <c r="S155" s="43"/>
      <c r="T155" s="79"/>
      <c r="AT155" s="25" t="s">
        <v>177</v>
      </c>
      <c r="AU155" s="25" t="s">
        <v>82</v>
      </c>
    </row>
    <row r="156" spans="2:51" s="12" customFormat="1" ht="13.5">
      <c r="B156" s="220"/>
      <c r="C156" s="221"/>
      <c r="D156" s="217" t="s">
        <v>179</v>
      </c>
      <c r="E156" s="222" t="s">
        <v>23</v>
      </c>
      <c r="F156" s="223" t="s">
        <v>210</v>
      </c>
      <c r="G156" s="221"/>
      <c r="H156" s="224">
        <v>21.2</v>
      </c>
      <c r="I156" s="225"/>
      <c r="J156" s="221"/>
      <c r="K156" s="221"/>
      <c r="L156" s="226"/>
      <c r="M156" s="227"/>
      <c r="N156" s="228"/>
      <c r="O156" s="228"/>
      <c r="P156" s="228"/>
      <c r="Q156" s="228"/>
      <c r="R156" s="228"/>
      <c r="S156" s="228"/>
      <c r="T156" s="229"/>
      <c r="AT156" s="230" t="s">
        <v>179</v>
      </c>
      <c r="AU156" s="230" t="s">
        <v>82</v>
      </c>
      <c r="AV156" s="12" t="s">
        <v>82</v>
      </c>
      <c r="AW156" s="12" t="s">
        <v>36</v>
      </c>
      <c r="AX156" s="12" t="s">
        <v>73</v>
      </c>
      <c r="AY156" s="230" t="s">
        <v>169</v>
      </c>
    </row>
    <row r="157" spans="2:51" s="13" customFormat="1" ht="13.5">
      <c r="B157" s="231"/>
      <c r="C157" s="232"/>
      <c r="D157" s="217" t="s">
        <v>179</v>
      </c>
      <c r="E157" s="233" t="s">
        <v>23</v>
      </c>
      <c r="F157" s="234" t="s">
        <v>211</v>
      </c>
      <c r="G157" s="232"/>
      <c r="H157" s="233" t="s">
        <v>23</v>
      </c>
      <c r="I157" s="235"/>
      <c r="J157" s="232"/>
      <c r="K157" s="232"/>
      <c r="L157" s="236"/>
      <c r="M157" s="237"/>
      <c r="N157" s="238"/>
      <c r="O157" s="238"/>
      <c r="P157" s="238"/>
      <c r="Q157" s="238"/>
      <c r="R157" s="238"/>
      <c r="S157" s="238"/>
      <c r="T157" s="239"/>
      <c r="AT157" s="240" t="s">
        <v>179</v>
      </c>
      <c r="AU157" s="240" t="s">
        <v>82</v>
      </c>
      <c r="AV157" s="13" t="s">
        <v>80</v>
      </c>
      <c r="AW157" s="13" t="s">
        <v>36</v>
      </c>
      <c r="AX157" s="13" t="s">
        <v>73</v>
      </c>
      <c r="AY157" s="240" t="s">
        <v>169</v>
      </c>
    </row>
    <row r="158" spans="2:51" s="12" customFormat="1" ht="13.5">
      <c r="B158" s="220"/>
      <c r="C158" s="221"/>
      <c r="D158" s="217" t="s">
        <v>179</v>
      </c>
      <c r="E158" s="222" t="s">
        <v>23</v>
      </c>
      <c r="F158" s="223" t="s">
        <v>212</v>
      </c>
      <c r="G158" s="221"/>
      <c r="H158" s="224">
        <v>13.49</v>
      </c>
      <c r="I158" s="225"/>
      <c r="J158" s="221"/>
      <c r="K158" s="221"/>
      <c r="L158" s="226"/>
      <c r="M158" s="227"/>
      <c r="N158" s="228"/>
      <c r="O158" s="228"/>
      <c r="P158" s="228"/>
      <c r="Q158" s="228"/>
      <c r="R158" s="228"/>
      <c r="S158" s="228"/>
      <c r="T158" s="229"/>
      <c r="AT158" s="230" t="s">
        <v>179</v>
      </c>
      <c r="AU158" s="230" t="s">
        <v>82</v>
      </c>
      <c r="AV158" s="12" t="s">
        <v>82</v>
      </c>
      <c r="AW158" s="12" t="s">
        <v>36</v>
      </c>
      <c r="AX158" s="12" t="s">
        <v>73</v>
      </c>
      <c r="AY158" s="230" t="s">
        <v>169</v>
      </c>
    </row>
    <row r="159" spans="2:51" s="13" customFormat="1" ht="13.5">
      <c r="B159" s="231"/>
      <c r="C159" s="232"/>
      <c r="D159" s="217" t="s">
        <v>179</v>
      </c>
      <c r="E159" s="233" t="s">
        <v>23</v>
      </c>
      <c r="F159" s="234" t="s">
        <v>181</v>
      </c>
      <c r="G159" s="232"/>
      <c r="H159" s="233" t="s">
        <v>23</v>
      </c>
      <c r="I159" s="235"/>
      <c r="J159" s="232"/>
      <c r="K159" s="232"/>
      <c r="L159" s="236"/>
      <c r="M159" s="237"/>
      <c r="N159" s="238"/>
      <c r="O159" s="238"/>
      <c r="P159" s="238"/>
      <c r="Q159" s="238"/>
      <c r="R159" s="238"/>
      <c r="S159" s="238"/>
      <c r="T159" s="239"/>
      <c r="AT159" s="240" t="s">
        <v>179</v>
      </c>
      <c r="AU159" s="240" t="s">
        <v>82</v>
      </c>
      <c r="AV159" s="13" t="s">
        <v>80</v>
      </c>
      <c r="AW159" s="13" t="s">
        <v>36</v>
      </c>
      <c r="AX159" s="13" t="s">
        <v>73</v>
      </c>
      <c r="AY159" s="240" t="s">
        <v>169</v>
      </c>
    </row>
    <row r="160" spans="2:51" s="12" customFormat="1" ht="13.5">
      <c r="B160" s="220"/>
      <c r="C160" s="221"/>
      <c r="D160" s="217" t="s">
        <v>179</v>
      </c>
      <c r="E160" s="222" t="s">
        <v>23</v>
      </c>
      <c r="F160" s="223" t="s">
        <v>244</v>
      </c>
      <c r="G160" s="221"/>
      <c r="H160" s="224">
        <v>4.9</v>
      </c>
      <c r="I160" s="225"/>
      <c r="J160" s="221"/>
      <c r="K160" s="221"/>
      <c r="L160" s="226"/>
      <c r="M160" s="227"/>
      <c r="N160" s="228"/>
      <c r="O160" s="228"/>
      <c r="P160" s="228"/>
      <c r="Q160" s="228"/>
      <c r="R160" s="228"/>
      <c r="S160" s="228"/>
      <c r="T160" s="229"/>
      <c r="AT160" s="230" t="s">
        <v>179</v>
      </c>
      <c r="AU160" s="230" t="s">
        <v>82</v>
      </c>
      <c r="AV160" s="12" t="s">
        <v>82</v>
      </c>
      <c r="AW160" s="12" t="s">
        <v>36</v>
      </c>
      <c r="AX160" s="12" t="s">
        <v>73</v>
      </c>
      <c r="AY160" s="230" t="s">
        <v>169</v>
      </c>
    </row>
    <row r="161" spans="2:51" s="14" customFormat="1" ht="13.5">
      <c r="B161" s="241"/>
      <c r="C161" s="242"/>
      <c r="D161" s="217" t="s">
        <v>179</v>
      </c>
      <c r="E161" s="243" t="s">
        <v>23</v>
      </c>
      <c r="F161" s="244" t="s">
        <v>184</v>
      </c>
      <c r="G161" s="242"/>
      <c r="H161" s="245">
        <v>39.59</v>
      </c>
      <c r="I161" s="246"/>
      <c r="J161" s="242"/>
      <c r="K161" s="242"/>
      <c r="L161" s="247"/>
      <c r="M161" s="248"/>
      <c r="N161" s="249"/>
      <c r="O161" s="249"/>
      <c r="P161" s="249"/>
      <c r="Q161" s="249"/>
      <c r="R161" s="249"/>
      <c r="S161" s="249"/>
      <c r="T161" s="250"/>
      <c r="AT161" s="251" t="s">
        <v>179</v>
      </c>
      <c r="AU161" s="251" t="s">
        <v>82</v>
      </c>
      <c r="AV161" s="14" t="s">
        <v>93</v>
      </c>
      <c r="AW161" s="14" t="s">
        <v>36</v>
      </c>
      <c r="AX161" s="14" t="s">
        <v>73</v>
      </c>
      <c r="AY161" s="251" t="s">
        <v>169</v>
      </c>
    </row>
    <row r="162" spans="2:51" s="12" customFormat="1" ht="13.5">
      <c r="B162" s="220"/>
      <c r="C162" s="221"/>
      <c r="D162" s="217" t="s">
        <v>179</v>
      </c>
      <c r="E162" s="222" t="s">
        <v>23</v>
      </c>
      <c r="F162" s="223" t="s">
        <v>245</v>
      </c>
      <c r="G162" s="221"/>
      <c r="H162" s="224">
        <v>1.98</v>
      </c>
      <c r="I162" s="225"/>
      <c r="J162" s="221"/>
      <c r="K162" s="221"/>
      <c r="L162" s="226"/>
      <c r="M162" s="227"/>
      <c r="N162" s="228"/>
      <c r="O162" s="228"/>
      <c r="P162" s="228"/>
      <c r="Q162" s="228"/>
      <c r="R162" s="228"/>
      <c r="S162" s="228"/>
      <c r="T162" s="229"/>
      <c r="AT162" s="230" t="s">
        <v>179</v>
      </c>
      <c r="AU162" s="230" t="s">
        <v>82</v>
      </c>
      <c r="AV162" s="12" t="s">
        <v>82</v>
      </c>
      <c r="AW162" s="12" t="s">
        <v>36</v>
      </c>
      <c r="AX162" s="12" t="s">
        <v>73</v>
      </c>
      <c r="AY162" s="230" t="s">
        <v>169</v>
      </c>
    </row>
    <row r="163" spans="2:51" s="15" customFormat="1" ht="13.5">
      <c r="B163" s="252"/>
      <c r="C163" s="253"/>
      <c r="D163" s="217" t="s">
        <v>179</v>
      </c>
      <c r="E163" s="254" t="s">
        <v>23</v>
      </c>
      <c r="F163" s="255" t="s">
        <v>186</v>
      </c>
      <c r="G163" s="253"/>
      <c r="H163" s="256">
        <v>41.57</v>
      </c>
      <c r="I163" s="257"/>
      <c r="J163" s="253"/>
      <c r="K163" s="253"/>
      <c r="L163" s="258"/>
      <c r="M163" s="259"/>
      <c r="N163" s="260"/>
      <c r="O163" s="260"/>
      <c r="P163" s="260"/>
      <c r="Q163" s="260"/>
      <c r="R163" s="260"/>
      <c r="S163" s="260"/>
      <c r="T163" s="261"/>
      <c r="AT163" s="262" t="s">
        <v>179</v>
      </c>
      <c r="AU163" s="262" t="s">
        <v>82</v>
      </c>
      <c r="AV163" s="15" t="s">
        <v>175</v>
      </c>
      <c r="AW163" s="15" t="s">
        <v>36</v>
      </c>
      <c r="AX163" s="15" t="s">
        <v>80</v>
      </c>
      <c r="AY163" s="262" t="s">
        <v>169</v>
      </c>
    </row>
    <row r="164" spans="2:65" s="1" customFormat="1" ht="16.5" customHeight="1">
      <c r="B164" s="42"/>
      <c r="C164" s="205" t="s">
        <v>246</v>
      </c>
      <c r="D164" s="205" t="s">
        <v>171</v>
      </c>
      <c r="E164" s="206" t="s">
        <v>247</v>
      </c>
      <c r="F164" s="207" t="s">
        <v>248</v>
      </c>
      <c r="G164" s="208" t="s">
        <v>114</v>
      </c>
      <c r="H164" s="209">
        <v>5.25</v>
      </c>
      <c r="I164" s="210"/>
      <c r="J164" s="211">
        <f>ROUND(I164*H164,2)</f>
        <v>0</v>
      </c>
      <c r="K164" s="207" t="s">
        <v>174</v>
      </c>
      <c r="L164" s="62"/>
      <c r="M164" s="212" t="s">
        <v>23</v>
      </c>
      <c r="N164" s="213" t="s">
        <v>44</v>
      </c>
      <c r="O164" s="43"/>
      <c r="P164" s="214">
        <f>O164*H164</f>
        <v>0</v>
      </c>
      <c r="Q164" s="214">
        <v>0.04153</v>
      </c>
      <c r="R164" s="214">
        <f>Q164*H164</f>
        <v>0.2180325</v>
      </c>
      <c r="S164" s="214">
        <v>0</v>
      </c>
      <c r="T164" s="215">
        <f>S164*H164</f>
        <v>0</v>
      </c>
      <c r="AR164" s="25" t="s">
        <v>175</v>
      </c>
      <c r="AT164" s="25" t="s">
        <v>171</v>
      </c>
      <c r="AU164" s="25" t="s">
        <v>82</v>
      </c>
      <c r="AY164" s="25" t="s">
        <v>169</v>
      </c>
      <c r="BE164" s="216">
        <f>IF(N164="základní",J164,0)</f>
        <v>0</v>
      </c>
      <c r="BF164" s="216">
        <f>IF(N164="snížená",J164,0)</f>
        <v>0</v>
      </c>
      <c r="BG164" s="216">
        <f>IF(N164="zákl. přenesená",J164,0)</f>
        <v>0</v>
      </c>
      <c r="BH164" s="216">
        <f>IF(N164="sníž. přenesená",J164,0)</f>
        <v>0</v>
      </c>
      <c r="BI164" s="216">
        <f>IF(N164="nulová",J164,0)</f>
        <v>0</v>
      </c>
      <c r="BJ164" s="25" t="s">
        <v>80</v>
      </c>
      <c r="BK164" s="216">
        <f>ROUND(I164*H164,2)</f>
        <v>0</v>
      </c>
      <c r="BL164" s="25" t="s">
        <v>175</v>
      </c>
      <c r="BM164" s="25" t="s">
        <v>249</v>
      </c>
    </row>
    <row r="165" spans="2:51" s="12" customFormat="1" ht="13.5">
      <c r="B165" s="220"/>
      <c r="C165" s="221"/>
      <c r="D165" s="217" t="s">
        <v>179</v>
      </c>
      <c r="E165" s="222" t="s">
        <v>23</v>
      </c>
      <c r="F165" s="223" t="s">
        <v>226</v>
      </c>
      <c r="G165" s="221"/>
      <c r="H165" s="224">
        <v>5.25</v>
      </c>
      <c r="I165" s="225"/>
      <c r="J165" s="221"/>
      <c r="K165" s="221"/>
      <c r="L165" s="226"/>
      <c r="M165" s="227"/>
      <c r="N165" s="228"/>
      <c r="O165" s="228"/>
      <c r="P165" s="228"/>
      <c r="Q165" s="228"/>
      <c r="R165" s="228"/>
      <c r="S165" s="228"/>
      <c r="T165" s="229"/>
      <c r="AT165" s="230" t="s">
        <v>179</v>
      </c>
      <c r="AU165" s="230" t="s">
        <v>82</v>
      </c>
      <c r="AV165" s="12" t="s">
        <v>82</v>
      </c>
      <c r="AW165" s="12" t="s">
        <v>36</v>
      </c>
      <c r="AX165" s="12" t="s">
        <v>73</v>
      </c>
      <c r="AY165" s="230" t="s">
        <v>169</v>
      </c>
    </row>
    <row r="166" spans="2:51" s="14" customFormat="1" ht="13.5">
      <c r="B166" s="241"/>
      <c r="C166" s="242"/>
      <c r="D166" s="217" t="s">
        <v>179</v>
      </c>
      <c r="E166" s="243" t="s">
        <v>23</v>
      </c>
      <c r="F166" s="244" t="s">
        <v>184</v>
      </c>
      <c r="G166" s="242"/>
      <c r="H166" s="245">
        <v>5.25</v>
      </c>
      <c r="I166" s="246"/>
      <c r="J166" s="242"/>
      <c r="K166" s="242"/>
      <c r="L166" s="247"/>
      <c r="M166" s="248"/>
      <c r="N166" s="249"/>
      <c r="O166" s="249"/>
      <c r="P166" s="249"/>
      <c r="Q166" s="249"/>
      <c r="R166" s="249"/>
      <c r="S166" s="249"/>
      <c r="T166" s="250"/>
      <c r="AT166" s="251" t="s">
        <v>179</v>
      </c>
      <c r="AU166" s="251" t="s">
        <v>82</v>
      </c>
      <c r="AV166" s="14" t="s">
        <v>93</v>
      </c>
      <c r="AW166" s="14" t="s">
        <v>36</v>
      </c>
      <c r="AX166" s="14" t="s">
        <v>80</v>
      </c>
      <c r="AY166" s="251" t="s">
        <v>169</v>
      </c>
    </row>
    <row r="167" spans="2:65" s="1" customFormat="1" ht="38.25" customHeight="1">
      <c r="B167" s="42"/>
      <c r="C167" s="205" t="s">
        <v>250</v>
      </c>
      <c r="D167" s="205" t="s">
        <v>171</v>
      </c>
      <c r="E167" s="206" t="s">
        <v>251</v>
      </c>
      <c r="F167" s="207" t="s">
        <v>252</v>
      </c>
      <c r="G167" s="208" t="s">
        <v>114</v>
      </c>
      <c r="H167" s="209">
        <v>496.034</v>
      </c>
      <c r="I167" s="210"/>
      <c r="J167" s="211">
        <f>ROUND(I167*H167,2)</f>
        <v>0</v>
      </c>
      <c r="K167" s="207" t="s">
        <v>174</v>
      </c>
      <c r="L167" s="62"/>
      <c r="M167" s="212" t="s">
        <v>23</v>
      </c>
      <c r="N167" s="213" t="s">
        <v>44</v>
      </c>
      <c r="O167" s="43"/>
      <c r="P167" s="214">
        <f>O167*H167</f>
        <v>0</v>
      </c>
      <c r="Q167" s="214">
        <v>0.0057</v>
      </c>
      <c r="R167" s="214">
        <f>Q167*H167</f>
        <v>2.8273938</v>
      </c>
      <c r="S167" s="214">
        <v>0</v>
      </c>
      <c r="T167" s="215">
        <f>S167*H167</f>
        <v>0</v>
      </c>
      <c r="AR167" s="25" t="s">
        <v>175</v>
      </c>
      <c r="AT167" s="25" t="s">
        <v>171</v>
      </c>
      <c r="AU167" s="25" t="s">
        <v>82</v>
      </c>
      <c r="AY167" s="25" t="s">
        <v>169</v>
      </c>
      <c r="BE167" s="216">
        <f>IF(N167="základní",J167,0)</f>
        <v>0</v>
      </c>
      <c r="BF167" s="216">
        <f>IF(N167="snížená",J167,0)</f>
        <v>0</v>
      </c>
      <c r="BG167" s="216">
        <f>IF(N167="zákl. přenesená",J167,0)</f>
        <v>0</v>
      </c>
      <c r="BH167" s="216">
        <f>IF(N167="sníž. přenesená",J167,0)</f>
        <v>0</v>
      </c>
      <c r="BI167" s="216">
        <f>IF(N167="nulová",J167,0)</f>
        <v>0</v>
      </c>
      <c r="BJ167" s="25" t="s">
        <v>80</v>
      </c>
      <c r="BK167" s="216">
        <f>ROUND(I167*H167,2)</f>
        <v>0</v>
      </c>
      <c r="BL167" s="25" t="s">
        <v>175</v>
      </c>
      <c r="BM167" s="25" t="s">
        <v>253</v>
      </c>
    </row>
    <row r="168" spans="2:47" s="1" customFormat="1" ht="40.5">
      <c r="B168" s="42"/>
      <c r="C168" s="64"/>
      <c r="D168" s="217" t="s">
        <v>177</v>
      </c>
      <c r="E168" s="64"/>
      <c r="F168" s="218" t="s">
        <v>204</v>
      </c>
      <c r="G168" s="64"/>
      <c r="H168" s="64"/>
      <c r="I168" s="174"/>
      <c r="J168" s="64"/>
      <c r="K168" s="64"/>
      <c r="L168" s="62"/>
      <c r="M168" s="219"/>
      <c r="N168" s="43"/>
      <c r="O168" s="43"/>
      <c r="P168" s="43"/>
      <c r="Q168" s="43"/>
      <c r="R168" s="43"/>
      <c r="S168" s="43"/>
      <c r="T168" s="79"/>
      <c r="AT168" s="25" t="s">
        <v>177</v>
      </c>
      <c r="AU168" s="25" t="s">
        <v>82</v>
      </c>
    </row>
    <row r="169" spans="2:51" s="12" customFormat="1" ht="13.5">
      <c r="B169" s="220"/>
      <c r="C169" s="221"/>
      <c r="D169" s="217" t="s">
        <v>179</v>
      </c>
      <c r="E169" s="222" t="s">
        <v>23</v>
      </c>
      <c r="F169" s="223" t="s">
        <v>254</v>
      </c>
      <c r="G169" s="221"/>
      <c r="H169" s="224">
        <v>496.034</v>
      </c>
      <c r="I169" s="225"/>
      <c r="J169" s="221"/>
      <c r="K169" s="221"/>
      <c r="L169" s="226"/>
      <c r="M169" s="227"/>
      <c r="N169" s="228"/>
      <c r="O169" s="228"/>
      <c r="P169" s="228"/>
      <c r="Q169" s="228"/>
      <c r="R169" s="228"/>
      <c r="S169" s="228"/>
      <c r="T169" s="229"/>
      <c r="AT169" s="230" t="s">
        <v>179</v>
      </c>
      <c r="AU169" s="230" t="s">
        <v>82</v>
      </c>
      <c r="AV169" s="12" t="s">
        <v>82</v>
      </c>
      <c r="AW169" s="12" t="s">
        <v>36</v>
      </c>
      <c r="AX169" s="12" t="s">
        <v>80</v>
      </c>
      <c r="AY169" s="230" t="s">
        <v>169</v>
      </c>
    </row>
    <row r="170" spans="2:65" s="1" customFormat="1" ht="25.5" customHeight="1">
      <c r="B170" s="42"/>
      <c r="C170" s="205" t="s">
        <v>255</v>
      </c>
      <c r="D170" s="205" t="s">
        <v>171</v>
      </c>
      <c r="E170" s="206" t="s">
        <v>256</v>
      </c>
      <c r="F170" s="207" t="s">
        <v>257</v>
      </c>
      <c r="G170" s="208" t="s">
        <v>114</v>
      </c>
      <c r="H170" s="209">
        <v>519.28</v>
      </c>
      <c r="I170" s="210"/>
      <c r="J170" s="211">
        <f>ROUND(I170*H170,2)</f>
        <v>0</v>
      </c>
      <c r="K170" s="207" t="s">
        <v>174</v>
      </c>
      <c r="L170" s="62"/>
      <c r="M170" s="212" t="s">
        <v>23</v>
      </c>
      <c r="N170" s="213" t="s">
        <v>44</v>
      </c>
      <c r="O170" s="43"/>
      <c r="P170" s="214">
        <f>O170*H170</f>
        <v>0</v>
      </c>
      <c r="Q170" s="214">
        <v>0</v>
      </c>
      <c r="R170" s="214">
        <f>Q170*H170</f>
        <v>0</v>
      </c>
      <c r="S170" s="214">
        <v>0</v>
      </c>
      <c r="T170" s="215">
        <f>S170*H170</f>
        <v>0</v>
      </c>
      <c r="AR170" s="25" t="s">
        <v>175</v>
      </c>
      <c r="AT170" s="25" t="s">
        <v>171</v>
      </c>
      <c r="AU170" s="25" t="s">
        <v>82</v>
      </c>
      <c r="AY170" s="25" t="s">
        <v>169</v>
      </c>
      <c r="BE170" s="216">
        <f>IF(N170="základní",J170,0)</f>
        <v>0</v>
      </c>
      <c r="BF170" s="216">
        <f>IF(N170="snížená",J170,0)</f>
        <v>0</v>
      </c>
      <c r="BG170" s="216">
        <f>IF(N170="zákl. přenesená",J170,0)</f>
        <v>0</v>
      </c>
      <c r="BH170" s="216">
        <f>IF(N170="sníž. přenesená",J170,0)</f>
        <v>0</v>
      </c>
      <c r="BI170" s="216">
        <f>IF(N170="nulová",J170,0)</f>
        <v>0</v>
      </c>
      <c r="BJ170" s="25" t="s">
        <v>80</v>
      </c>
      <c r="BK170" s="216">
        <f>ROUND(I170*H170,2)</f>
        <v>0</v>
      </c>
      <c r="BL170" s="25" t="s">
        <v>175</v>
      </c>
      <c r="BM170" s="25" t="s">
        <v>258</v>
      </c>
    </row>
    <row r="171" spans="2:47" s="1" customFormat="1" ht="54">
      <c r="B171" s="42"/>
      <c r="C171" s="64"/>
      <c r="D171" s="217" t="s">
        <v>177</v>
      </c>
      <c r="E171" s="64"/>
      <c r="F171" s="218" t="s">
        <v>259</v>
      </c>
      <c r="G171" s="64"/>
      <c r="H171" s="64"/>
      <c r="I171" s="174"/>
      <c r="J171" s="64"/>
      <c r="K171" s="64"/>
      <c r="L171" s="62"/>
      <c r="M171" s="219"/>
      <c r="N171" s="43"/>
      <c r="O171" s="43"/>
      <c r="P171" s="43"/>
      <c r="Q171" s="43"/>
      <c r="R171" s="43"/>
      <c r="S171" s="43"/>
      <c r="T171" s="79"/>
      <c r="AT171" s="25" t="s">
        <v>177</v>
      </c>
      <c r="AU171" s="25" t="s">
        <v>82</v>
      </c>
    </row>
    <row r="172" spans="2:51" s="13" customFormat="1" ht="13.5">
      <c r="B172" s="231"/>
      <c r="C172" s="232"/>
      <c r="D172" s="217" t="s">
        <v>179</v>
      </c>
      <c r="E172" s="233" t="s">
        <v>23</v>
      </c>
      <c r="F172" s="234" t="s">
        <v>260</v>
      </c>
      <c r="G172" s="232"/>
      <c r="H172" s="233" t="s">
        <v>23</v>
      </c>
      <c r="I172" s="235"/>
      <c r="J172" s="232"/>
      <c r="K172" s="232"/>
      <c r="L172" s="236"/>
      <c r="M172" s="237"/>
      <c r="N172" s="238"/>
      <c r="O172" s="238"/>
      <c r="P172" s="238"/>
      <c r="Q172" s="238"/>
      <c r="R172" s="238"/>
      <c r="S172" s="238"/>
      <c r="T172" s="239"/>
      <c r="AT172" s="240" t="s">
        <v>179</v>
      </c>
      <c r="AU172" s="240" t="s">
        <v>82</v>
      </c>
      <c r="AV172" s="13" t="s">
        <v>80</v>
      </c>
      <c r="AW172" s="13" t="s">
        <v>36</v>
      </c>
      <c r="AX172" s="13" t="s">
        <v>73</v>
      </c>
      <c r="AY172" s="240" t="s">
        <v>169</v>
      </c>
    </row>
    <row r="173" spans="2:51" s="12" customFormat="1" ht="13.5">
      <c r="B173" s="220"/>
      <c r="C173" s="221"/>
      <c r="D173" s="217" t="s">
        <v>179</v>
      </c>
      <c r="E173" s="222" t="s">
        <v>23</v>
      </c>
      <c r="F173" s="223" t="s">
        <v>261</v>
      </c>
      <c r="G173" s="221"/>
      <c r="H173" s="224">
        <v>65.77</v>
      </c>
      <c r="I173" s="225"/>
      <c r="J173" s="221"/>
      <c r="K173" s="221"/>
      <c r="L173" s="226"/>
      <c r="M173" s="227"/>
      <c r="N173" s="228"/>
      <c r="O173" s="228"/>
      <c r="P173" s="228"/>
      <c r="Q173" s="228"/>
      <c r="R173" s="228"/>
      <c r="S173" s="228"/>
      <c r="T173" s="229"/>
      <c r="AT173" s="230" t="s">
        <v>179</v>
      </c>
      <c r="AU173" s="230" t="s">
        <v>82</v>
      </c>
      <c r="AV173" s="12" t="s">
        <v>82</v>
      </c>
      <c r="AW173" s="12" t="s">
        <v>36</v>
      </c>
      <c r="AX173" s="12" t="s">
        <v>73</v>
      </c>
      <c r="AY173" s="230" t="s">
        <v>169</v>
      </c>
    </row>
    <row r="174" spans="2:51" s="13" customFormat="1" ht="13.5">
      <c r="B174" s="231"/>
      <c r="C174" s="232"/>
      <c r="D174" s="217" t="s">
        <v>179</v>
      </c>
      <c r="E174" s="233" t="s">
        <v>23</v>
      </c>
      <c r="F174" s="234" t="s">
        <v>262</v>
      </c>
      <c r="G174" s="232"/>
      <c r="H174" s="233" t="s">
        <v>23</v>
      </c>
      <c r="I174" s="235"/>
      <c r="J174" s="232"/>
      <c r="K174" s="232"/>
      <c r="L174" s="236"/>
      <c r="M174" s="237"/>
      <c r="N174" s="238"/>
      <c r="O174" s="238"/>
      <c r="P174" s="238"/>
      <c r="Q174" s="238"/>
      <c r="R174" s="238"/>
      <c r="S174" s="238"/>
      <c r="T174" s="239"/>
      <c r="AT174" s="240" t="s">
        <v>179</v>
      </c>
      <c r="AU174" s="240" t="s">
        <v>82</v>
      </c>
      <c r="AV174" s="13" t="s">
        <v>80</v>
      </c>
      <c r="AW174" s="13" t="s">
        <v>36</v>
      </c>
      <c r="AX174" s="13" t="s">
        <v>73</v>
      </c>
      <c r="AY174" s="240" t="s">
        <v>169</v>
      </c>
    </row>
    <row r="175" spans="2:51" s="12" customFormat="1" ht="13.5">
      <c r="B175" s="220"/>
      <c r="C175" s="221"/>
      <c r="D175" s="217" t="s">
        <v>179</v>
      </c>
      <c r="E175" s="222" t="s">
        <v>23</v>
      </c>
      <c r="F175" s="223" t="s">
        <v>263</v>
      </c>
      <c r="G175" s="221"/>
      <c r="H175" s="224">
        <v>143.71</v>
      </c>
      <c r="I175" s="225"/>
      <c r="J175" s="221"/>
      <c r="K175" s="221"/>
      <c r="L175" s="226"/>
      <c r="M175" s="227"/>
      <c r="N175" s="228"/>
      <c r="O175" s="228"/>
      <c r="P175" s="228"/>
      <c r="Q175" s="228"/>
      <c r="R175" s="228"/>
      <c r="S175" s="228"/>
      <c r="T175" s="229"/>
      <c r="AT175" s="230" t="s">
        <v>179</v>
      </c>
      <c r="AU175" s="230" t="s">
        <v>82</v>
      </c>
      <c r="AV175" s="12" t="s">
        <v>82</v>
      </c>
      <c r="AW175" s="12" t="s">
        <v>36</v>
      </c>
      <c r="AX175" s="12" t="s">
        <v>73</v>
      </c>
      <c r="AY175" s="230" t="s">
        <v>169</v>
      </c>
    </row>
    <row r="176" spans="2:51" s="12" customFormat="1" ht="13.5">
      <c r="B176" s="220"/>
      <c r="C176" s="221"/>
      <c r="D176" s="217" t="s">
        <v>179</v>
      </c>
      <c r="E176" s="222" t="s">
        <v>23</v>
      </c>
      <c r="F176" s="223" t="s">
        <v>264</v>
      </c>
      <c r="G176" s="221"/>
      <c r="H176" s="224">
        <v>40</v>
      </c>
      <c r="I176" s="225"/>
      <c r="J176" s="221"/>
      <c r="K176" s="221"/>
      <c r="L176" s="226"/>
      <c r="M176" s="227"/>
      <c r="N176" s="228"/>
      <c r="O176" s="228"/>
      <c r="P176" s="228"/>
      <c r="Q176" s="228"/>
      <c r="R176" s="228"/>
      <c r="S176" s="228"/>
      <c r="T176" s="229"/>
      <c r="AT176" s="230" t="s">
        <v>179</v>
      </c>
      <c r="AU176" s="230" t="s">
        <v>82</v>
      </c>
      <c r="AV176" s="12" t="s">
        <v>82</v>
      </c>
      <c r="AW176" s="12" t="s">
        <v>36</v>
      </c>
      <c r="AX176" s="12" t="s">
        <v>73</v>
      </c>
      <c r="AY176" s="230" t="s">
        <v>169</v>
      </c>
    </row>
    <row r="177" spans="2:51" s="12" customFormat="1" ht="13.5">
      <c r="B177" s="220"/>
      <c r="C177" s="221"/>
      <c r="D177" s="217" t="s">
        <v>179</v>
      </c>
      <c r="E177" s="222" t="s">
        <v>23</v>
      </c>
      <c r="F177" s="223" t="s">
        <v>265</v>
      </c>
      <c r="G177" s="221"/>
      <c r="H177" s="224">
        <v>169.8</v>
      </c>
      <c r="I177" s="225"/>
      <c r="J177" s="221"/>
      <c r="K177" s="221"/>
      <c r="L177" s="226"/>
      <c r="M177" s="227"/>
      <c r="N177" s="228"/>
      <c r="O177" s="228"/>
      <c r="P177" s="228"/>
      <c r="Q177" s="228"/>
      <c r="R177" s="228"/>
      <c r="S177" s="228"/>
      <c r="T177" s="229"/>
      <c r="AT177" s="230" t="s">
        <v>179</v>
      </c>
      <c r="AU177" s="230" t="s">
        <v>82</v>
      </c>
      <c r="AV177" s="12" t="s">
        <v>82</v>
      </c>
      <c r="AW177" s="12" t="s">
        <v>36</v>
      </c>
      <c r="AX177" s="12" t="s">
        <v>73</v>
      </c>
      <c r="AY177" s="230" t="s">
        <v>169</v>
      </c>
    </row>
    <row r="178" spans="2:51" s="14" customFormat="1" ht="13.5">
      <c r="B178" s="241"/>
      <c r="C178" s="242"/>
      <c r="D178" s="217" t="s">
        <v>179</v>
      </c>
      <c r="E178" s="243" t="s">
        <v>23</v>
      </c>
      <c r="F178" s="244" t="s">
        <v>184</v>
      </c>
      <c r="G178" s="242"/>
      <c r="H178" s="245">
        <v>419.28</v>
      </c>
      <c r="I178" s="246"/>
      <c r="J178" s="242"/>
      <c r="K178" s="242"/>
      <c r="L178" s="247"/>
      <c r="M178" s="248"/>
      <c r="N178" s="249"/>
      <c r="O178" s="249"/>
      <c r="P178" s="249"/>
      <c r="Q178" s="249"/>
      <c r="R178" s="249"/>
      <c r="S178" s="249"/>
      <c r="T178" s="250"/>
      <c r="AT178" s="251" t="s">
        <v>179</v>
      </c>
      <c r="AU178" s="251" t="s">
        <v>82</v>
      </c>
      <c r="AV178" s="14" t="s">
        <v>93</v>
      </c>
      <c r="AW178" s="14" t="s">
        <v>36</v>
      </c>
      <c r="AX178" s="14" t="s">
        <v>73</v>
      </c>
      <c r="AY178" s="251" t="s">
        <v>169</v>
      </c>
    </row>
    <row r="179" spans="2:51" s="12" customFormat="1" ht="13.5">
      <c r="B179" s="220"/>
      <c r="C179" s="221"/>
      <c r="D179" s="217" t="s">
        <v>179</v>
      </c>
      <c r="E179" s="222" t="s">
        <v>23</v>
      </c>
      <c r="F179" s="223" t="s">
        <v>266</v>
      </c>
      <c r="G179" s="221"/>
      <c r="H179" s="224">
        <v>100</v>
      </c>
      <c r="I179" s="225"/>
      <c r="J179" s="221"/>
      <c r="K179" s="221"/>
      <c r="L179" s="226"/>
      <c r="M179" s="227"/>
      <c r="N179" s="228"/>
      <c r="O179" s="228"/>
      <c r="P179" s="228"/>
      <c r="Q179" s="228"/>
      <c r="R179" s="228"/>
      <c r="S179" s="228"/>
      <c r="T179" s="229"/>
      <c r="AT179" s="230" t="s">
        <v>179</v>
      </c>
      <c r="AU179" s="230" t="s">
        <v>82</v>
      </c>
      <c r="AV179" s="12" t="s">
        <v>82</v>
      </c>
      <c r="AW179" s="12" t="s">
        <v>36</v>
      </c>
      <c r="AX179" s="12" t="s">
        <v>73</v>
      </c>
      <c r="AY179" s="230" t="s">
        <v>169</v>
      </c>
    </row>
    <row r="180" spans="2:51" s="15" customFormat="1" ht="13.5">
      <c r="B180" s="252"/>
      <c r="C180" s="253"/>
      <c r="D180" s="217" t="s">
        <v>179</v>
      </c>
      <c r="E180" s="254" t="s">
        <v>23</v>
      </c>
      <c r="F180" s="255" t="s">
        <v>186</v>
      </c>
      <c r="G180" s="253"/>
      <c r="H180" s="256">
        <v>519.28</v>
      </c>
      <c r="I180" s="257"/>
      <c r="J180" s="253"/>
      <c r="K180" s="253"/>
      <c r="L180" s="258"/>
      <c r="M180" s="259"/>
      <c r="N180" s="260"/>
      <c r="O180" s="260"/>
      <c r="P180" s="260"/>
      <c r="Q180" s="260"/>
      <c r="R180" s="260"/>
      <c r="S180" s="260"/>
      <c r="T180" s="261"/>
      <c r="AT180" s="262" t="s">
        <v>179</v>
      </c>
      <c r="AU180" s="262" t="s">
        <v>82</v>
      </c>
      <c r="AV180" s="15" t="s">
        <v>175</v>
      </c>
      <c r="AW180" s="15" t="s">
        <v>36</v>
      </c>
      <c r="AX180" s="15" t="s">
        <v>80</v>
      </c>
      <c r="AY180" s="262" t="s">
        <v>169</v>
      </c>
    </row>
    <row r="181" spans="2:65" s="1" customFormat="1" ht="25.5" customHeight="1">
      <c r="B181" s="42"/>
      <c r="C181" s="205" t="s">
        <v>267</v>
      </c>
      <c r="D181" s="205" t="s">
        <v>171</v>
      </c>
      <c r="E181" s="206" t="s">
        <v>268</v>
      </c>
      <c r="F181" s="207" t="s">
        <v>269</v>
      </c>
      <c r="G181" s="208" t="s">
        <v>114</v>
      </c>
      <c r="H181" s="209">
        <v>223.923</v>
      </c>
      <c r="I181" s="210"/>
      <c r="J181" s="211">
        <f>ROUND(I181*H181,2)</f>
        <v>0</v>
      </c>
      <c r="K181" s="207" t="s">
        <v>174</v>
      </c>
      <c r="L181" s="62"/>
      <c r="M181" s="212" t="s">
        <v>23</v>
      </c>
      <c r="N181" s="213" t="s">
        <v>44</v>
      </c>
      <c r="O181" s="43"/>
      <c r="P181" s="214">
        <f>O181*H181</f>
        <v>0</v>
      </c>
      <c r="Q181" s="214">
        <v>0</v>
      </c>
      <c r="R181" s="214">
        <f>Q181*H181</f>
        <v>0</v>
      </c>
      <c r="S181" s="214">
        <v>0</v>
      </c>
      <c r="T181" s="215">
        <f>S181*H181</f>
        <v>0</v>
      </c>
      <c r="AR181" s="25" t="s">
        <v>175</v>
      </c>
      <c r="AT181" s="25" t="s">
        <v>171</v>
      </c>
      <c r="AU181" s="25" t="s">
        <v>82</v>
      </c>
      <c r="AY181" s="25" t="s">
        <v>169</v>
      </c>
      <c r="BE181" s="216">
        <f>IF(N181="základní",J181,0)</f>
        <v>0</v>
      </c>
      <c r="BF181" s="216">
        <f>IF(N181="snížená",J181,0)</f>
        <v>0</v>
      </c>
      <c r="BG181" s="216">
        <f>IF(N181="zákl. přenesená",J181,0)</f>
        <v>0</v>
      </c>
      <c r="BH181" s="216">
        <f>IF(N181="sníž. přenesená",J181,0)</f>
        <v>0</v>
      </c>
      <c r="BI181" s="216">
        <f>IF(N181="nulová",J181,0)</f>
        <v>0</v>
      </c>
      <c r="BJ181" s="25" t="s">
        <v>80</v>
      </c>
      <c r="BK181" s="216">
        <f>ROUND(I181*H181,2)</f>
        <v>0</v>
      </c>
      <c r="BL181" s="25" t="s">
        <v>175</v>
      </c>
      <c r="BM181" s="25" t="s">
        <v>270</v>
      </c>
    </row>
    <row r="182" spans="2:47" s="1" customFormat="1" ht="54">
      <c r="B182" s="42"/>
      <c r="C182" s="64"/>
      <c r="D182" s="217" t="s">
        <v>177</v>
      </c>
      <c r="E182" s="64"/>
      <c r="F182" s="218" t="s">
        <v>259</v>
      </c>
      <c r="G182" s="64"/>
      <c r="H182" s="64"/>
      <c r="I182" s="174"/>
      <c r="J182" s="64"/>
      <c r="K182" s="64"/>
      <c r="L182" s="62"/>
      <c r="M182" s="219"/>
      <c r="N182" s="43"/>
      <c r="O182" s="43"/>
      <c r="P182" s="43"/>
      <c r="Q182" s="43"/>
      <c r="R182" s="43"/>
      <c r="S182" s="43"/>
      <c r="T182" s="79"/>
      <c r="AT182" s="25" t="s">
        <v>177</v>
      </c>
      <c r="AU182" s="25" t="s">
        <v>82</v>
      </c>
    </row>
    <row r="183" spans="2:51" s="12" customFormat="1" ht="13.5">
      <c r="B183" s="220"/>
      <c r="C183" s="221"/>
      <c r="D183" s="217" t="s">
        <v>179</v>
      </c>
      <c r="E183" s="222" t="s">
        <v>23</v>
      </c>
      <c r="F183" s="223" t="s">
        <v>271</v>
      </c>
      <c r="G183" s="221"/>
      <c r="H183" s="224">
        <v>35.506</v>
      </c>
      <c r="I183" s="225"/>
      <c r="J183" s="221"/>
      <c r="K183" s="221"/>
      <c r="L183" s="226"/>
      <c r="M183" s="227"/>
      <c r="N183" s="228"/>
      <c r="O183" s="228"/>
      <c r="P183" s="228"/>
      <c r="Q183" s="228"/>
      <c r="R183" s="228"/>
      <c r="S183" s="228"/>
      <c r="T183" s="229"/>
      <c r="AT183" s="230" t="s">
        <v>179</v>
      </c>
      <c r="AU183" s="230" t="s">
        <v>82</v>
      </c>
      <c r="AV183" s="12" t="s">
        <v>82</v>
      </c>
      <c r="AW183" s="12" t="s">
        <v>36</v>
      </c>
      <c r="AX183" s="12" t="s">
        <v>73</v>
      </c>
      <c r="AY183" s="230" t="s">
        <v>169</v>
      </c>
    </row>
    <row r="184" spans="2:51" s="12" customFormat="1" ht="13.5">
      <c r="B184" s="220"/>
      <c r="C184" s="221"/>
      <c r="D184" s="217" t="s">
        <v>179</v>
      </c>
      <c r="E184" s="222" t="s">
        <v>23</v>
      </c>
      <c r="F184" s="223" t="s">
        <v>272</v>
      </c>
      <c r="G184" s="221"/>
      <c r="H184" s="224">
        <v>38.417</v>
      </c>
      <c r="I184" s="225"/>
      <c r="J184" s="221"/>
      <c r="K184" s="221"/>
      <c r="L184" s="226"/>
      <c r="M184" s="227"/>
      <c r="N184" s="228"/>
      <c r="O184" s="228"/>
      <c r="P184" s="228"/>
      <c r="Q184" s="228"/>
      <c r="R184" s="228"/>
      <c r="S184" s="228"/>
      <c r="T184" s="229"/>
      <c r="AT184" s="230" t="s">
        <v>179</v>
      </c>
      <c r="AU184" s="230" t="s">
        <v>82</v>
      </c>
      <c r="AV184" s="12" t="s">
        <v>82</v>
      </c>
      <c r="AW184" s="12" t="s">
        <v>36</v>
      </c>
      <c r="AX184" s="12" t="s">
        <v>73</v>
      </c>
      <c r="AY184" s="230" t="s">
        <v>169</v>
      </c>
    </row>
    <row r="185" spans="2:51" s="12" customFormat="1" ht="13.5">
      <c r="B185" s="220"/>
      <c r="C185" s="221"/>
      <c r="D185" s="217" t="s">
        <v>179</v>
      </c>
      <c r="E185" s="222" t="s">
        <v>23</v>
      </c>
      <c r="F185" s="223" t="s">
        <v>273</v>
      </c>
      <c r="G185" s="221"/>
      <c r="H185" s="224">
        <v>50</v>
      </c>
      <c r="I185" s="225"/>
      <c r="J185" s="221"/>
      <c r="K185" s="221"/>
      <c r="L185" s="226"/>
      <c r="M185" s="227"/>
      <c r="N185" s="228"/>
      <c r="O185" s="228"/>
      <c r="P185" s="228"/>
      <c r="Q185" s="228"/>
      <c r="R185" s="228"/>
      <c r="S185" s="228"/>
      <c r="T185" s="229"/>
      <c r="AT185" s="230" t="s">
        <v>179</v>
      </c>
      <c r="AU185" s="230" t="s">
        <v>82</v>
      </c>
      <c r="AV185" s="12" t="s">
        <v>82</v>
      </c>
      <c r="AW185" s="12" t="s">
        <v>36</v>
      </c>
      <c r="AX185" s="12" t="s">
        <v>73</v>
      </c>
      <c r="AY185" s="230" t="s">
        <v>169</v>
      </c>
    </row>
    <row r="186" spans="2:51" s="12" customFormat="1" ht="13.5">
      <c r="B186" s="220"/>
      <c r="C186" s="221"/>
      <c r="D186" s="217" t="s">
        <v>179</v>
      </c>
      <c r="E186" s="222" t="s">
        <v>23</v>
      </c>
      <c r="F186" s="223" t="s">
        <v>266</v>
      </c>
      <c r="G186" s="221"/>
      <c r="H186" s="224">
        <v>100</v>
      </c>
      <c r="I186" s="225"/>
      <c r="J186" s="221"/>
      <c r="K186" s="221"/>
      <c r="L186" s="226"/>
      <c r="M186" s="227"/>
      <c r="N186" s="228"/>
      <c r="O186" s="228"/>
      <c r="P186" s="228"/>
      <c r="Q186" s="228"/>
      <c r="R186" s="228"/>
      <c r="S186" s="228"/>
      <c r="T186" s="229"/>
      <c r="AT186" s="230" t="s">
        <v>179</v>
      </c>
      <c r="AU186" s="230" t="s">
        <v>82</v>
      </c>
      <c r="AV186" s="12" t="s">
        <v>82</v>
      </c>
      <c r="AW186" s="12" t="s">
        <v>36</v>
      </c>
      <c r="AX186" s="12" t="s">
        <v>73</v>
      </c>
      <c r="AY186" s="230" t="s">
        <v>169</v>
      </c>
    </row>
    <row r="187" spans="2:51" s="14" customFormat="1" ht="13.5">
      <c r="B187" s="241"/>
      <c r="C187" s="242"/>
      <c r="D187" s="217" t="s">
        <v>179</v>
      </c>
      <c r="E187" s="243" t="s">
        <v>23</v>
      </c>
      <c r="F187" s="244" t="s">
        <v>184</v>
      </c>
      <c r="G187" s="242"/>
      <c r="H187" s="245">
        <v>223.923</v>
      </c>
      <c r="I187" s="246"/>
      <c r="J187" s="242"/>
      <c r="K187" s="242"/>
      <c r="L187" s="247"/>
      <c r="M187" s="248"/>
      <c r="N187" s="249"/>
      <c r="O187" s="249"/>
      <c r="P187" s="249"/>
      <c r="Q187" s="249"/>
      <c r="R187" s="249"/>
      <c r="S187" s="249"/>
      <c r="T187" s="250"/>
      <c r="AT187" s="251" t="s">
        <v>179</v>
      </c>
      <c r="AU187" s="251" t="s">
        <v>82</v>
      </c>
      <c r="AV187" s="14" t="s">
        <v>93</v>
      </c>
      <c r="AW187" s="14" t="s">
        <v>36</v>
      </c>
      <c r="AX187" s="14" t="s">
        <v>80</v>
      </c>
      <c r="AY187" s="251" t="s">
        <v>169</v>
      </c>
    </row>
    <row r="188" spans="2:65" s="1" customFormat="1" ht="25.5" customHeight="1">
      <c r="B188" s="42"/>
      <c r="C188" s="205" t="s">
        <v>10</v>
      </c>
      <c r="D188" s="205" t="s">
        <v>171</v>
      </c>
      <c r="E188" s="206" t="s">
        <v>274</v>
      </c>
      <c r="F188" s="207" t="s">
        <v>275</v>
      </c>
      <c r="G188" s="208" t="s">
        <v>276</v>
      </c>
      <c r="H188" s="209">
        <v>1.821</v>
      </c>
      <c r="I188" s="210"/>
      <c r="J188" s="211">
        <f>ROUND(I188*H188,2)</f>
        <v>0</v>
      </c>
      <c r="K188" s="207" t="s">
        <v>174</v>
      </c>
      <c r="L188" s="62"/>
      <c r="M188" s="212" t="s">
        <v>23</v>
      </c>
      <c r="N188" s="213" t="s">
        <v>44</v>
      </c>
      <c r="O188" s="43"/>
      <c r="P188" s="214">
        <f>O188*H188</f>
        <v>0</v>
      </c>
      <c r="Q188" s="214">
        <v>2.25634</v>
      </c>
      <c r="R188" s="214">
        <f>Q188*H188</f>
        <v>4.10879514</v>
      </c>
      <c r="S188" s="214">
        <v>0</v>
      </c>
      <c r="T188" s="215">
        <f>S188*H188</f>
        <v>0</v>
      </c>
      <c r="AR188" s="25" t="s">
        <v>175</v>
      </c>
      <c r="AT188" s="25" t="s">
        <v>171</v>
      </c>
      <c r="AU188" s="25" t="s">
        <v>82</v>
      </c>
      <c r="AY188" s="25" t="s">
        <v>169</v>
      </c>
      <c r="BE188" s="216">
        <f>IF(N188="základní",J188,0)</f>
        <v>0</v>
      </c>
      <c r="BF188" s="216">
        <f>IF(N188="snížená",J188,0)</f>
        <v>0</v>
      </c>
      <c r="BG188" s="216">
        <f>IF(N188="zákl. přenesená",J188,0)</f>
        <v>0</v>
      </c>
      <c r="BH188" s="216">
        <f>IF(N188="sníž. přenesená",J188,0)</f>
        <v>0</v>
      </c>
      <c r="BI188" s="216">
        <f>IF(N188="nulová",J188,0)</f>
        <v>0</v>
      </c>
      <c r="BJ188" s="25" t="s">
        <v>80</v>
      </c>
      <c r="BK188" s="216">
        <f>ROUND(I188*H188,2)</f>
        <v>0</v>
      </c>
      <c r="BL188" s="25" t="s">
        <v>175</v>
      </c>
      <c r="BM188" s="25" t="s">
        <v>277</v>
      </c>
    </row>
    <row r="189" spans="2:51" s="13" customFormat="1" ht="13.5">
      <c r="B189" s="231"/>
      <c r="C189" s="232"/>
      <c r="D189" s="217" t="s">
        <v>179</v>
      </c>
      <c r="E189" s="233" t="s">
        <v>23</v>
      </c>
      <c r="F189" s="234" t="s">
        <v>278</v>
      </c>
      <c r="G189" s="232"/>
      <c r="H189" s="233" t="s">
        <v>23</v>
      </c>
      <c r="I189" s="235"/>
      <c r="J189" s="232"/>
      <c r="K189" s="232"/>
      <c r="L189" s="236"/>
      <c r="M189" s="237"/>
      <c r="N189" s="238"/>
      <c r="O189" s="238"/>
      <c r="P189" s="238"/>
      <c r="Q189" s="238"/>
      <c r="R189" s="238"/>
      <c r="S189" s="238"/>
      <c r="T189" s="239"/>
      <c r="AT189" s="240" t="s">
        <v>179</v>
      </c>
      <c r="AU189" s="240" t="s">
        <v>82</v>
      </c>
      <c r="AV189" s="13" t="s">
        <v>80</v>
      </c>
      <c r="AW189" s="13" t="s">
        <v>36</v>
      </c>
      <c r="AX189" s="13" t="s">
        <v>73</v>
      </c>
      <c r="AY189" s="240" t="s">
        <v>169</v>
      </c>
    </row>
    <row r="190" spans="2:51" s="12" customFormat="1" ht="13.5">
      <c r="B190" s="220"/>
      <c r="C190" s="221"/>
      <c r="D190" s="217" t="s">
        <v>179</v>
      </c>
      <c r="E190" s="222" t="s">
        <v>23</v>
      </c>
      <c r="F190" s="223" t="s">
        <v>279</v>
      </c>
      <c r="G190" s="221"/>
      <c r="H190" s="224">
        <v>1.18</v>
      </c>
      <c r="I190" s="225"/>
      <c r="J190" s="221"/>
      <c r="K190" s="221"/>
      <c r="L190" s="226"/>
      <c r="M190" s="227"/>
      <c r="N190" s="228"/>
      <c r="O190" s="228"/>
      <c r="P190" s="228"/>
      <c r="Q190" s="228"/>
      <c r="R190" s="228"/>
      <c r="S190" s="228"/>
      <c r="T190" s="229"/>
      <c r="AT190" s="230" t="s">
        <v>179</v>
      </c>
      <c r="AU190" s="230" t="s">
        <v>82</v>
      </c>
      <c r="AV190" s="12" t="s">
        <v>82</v>
      </c>
      <c r="AW190" s="12" t="s">
        <v>36</v>
      </c>
      <c r="AX190" s="12" t="s">
        <v>73</v>
      </c>
      <c r="AY190" s="230" t="s">
        <v>169</v>
      </c>
    </row>
    <row r="191" spans="2:51" s="13" customFormat="1" ht="13.5">
      <c r="B191" s="231"/>
      <c r="C191" s="232"/>
      <c r="D191" s="217" t="s">
        <v>179</v>
      </c>
      <c r="E191" s="233" t="s">
        <v>23</v>
      </c>
      <c r="F191" s="234" t="s">
        <v>280</v>
      </c>
      <c r="G191" s="232"/>
      <c r="H191" s="233" t="s">
        <v>23</v>
      </c>
      <c r="I191" s="235"/>
      <c r="J191" s="232"/>
      <c r="K191" s="232"/>
      <c r="L191" s="236"/>
      <c r="M191" s="237"/>
      <c r="N191" s="238"/>
      <c r="O191" s="238"/>
      <c r="P191" s="238"/>
      <c r="Q191" s="238"/>
      <c r="R191" s="238"/>
      <c r="S191" s="238"/>
      <c r="T191" s="239"/>
      <c r="AT191" s="240" t="s">
        <v>179</v>
      </c>
      <c r="AU191" s="240" t="s">
        <v>82</v>
      </c>
      <c r="AV191" s="13" t="s">
        <v>80</v>
      </c>
      <c r="AW191" s="13" t="s">
        <v>36</v>
      </c>
      <c r="AX191" s="13" t="s">
        <v>73</v>
      </c>
      <c r="AY191" s="240" t="s">
        <v>169</v>
      </c>
    </row>
    <row r="192" spans="2:51" s="12" customFormat="1" ht="13.5">
      <c r="B192" s="220"/>
      <c r="C192" s="221"/>
      <c r="D192" s="217" t="s">
        <v>179</v>
      </c>
      <c r="E192" s="222" t="s">
        <v>23</v>
      </c>
      <c r="F192" s="223" t="s">
        <v>281</v>
      </c>
      <c r="G192" s="221"/>
      <c r="H192" s="224">
        <v>0.081</v>
      </c>
      <c r="I192" s="225"/>
      <c r="J192" s="221"/>
      <c r="K192" s="221"/>
      <c r="L192" s="226"/>
      <c r="M192" s="227"/>
      <c r="N192" s="228"/>
      <c r="O192" s="228"/>
      <c r="P192" s="228"/>
      <c r="Q192" s="228"/>
      <c r="R192" s="228"/>
      <c r="S192" s="228"/>
      <c r="T192" s="229"/>
      <c r="AT192" s="230" t="s">
        <v>179</v>
      </c>
      <c r="AU192" s="230" t="s">
        <v>82</v>
      </c>
      <c r="AV192" s="12" t="s">
        <v>82</v>
      </c>
      <c r="AW192" s="12" t="s">
        <v>36</v>
      </c>
      <c r="AX192" s="12" t="s">
        <v>73</v>
      </c>
      <c r="AY192" s="230" t="s">
        <v>169</v>
      </c>
    </row>
    <row r="193" spans="2:51" s="12" customFormat="1" ht="13.5">
      <c r="B193" s="220"/>
      <c r="C193" s="221"/>
      <c r="D193" s="217" t="s">
        <v>179</v>
      </c>
      <c r="E193" s="222" t="s">
        <v>23</v>
      </c>
      <c r="F193" s="223" t="s">
        <v>282</v>
      </c>
      <c r="G193" s="221"/>
      <c r="H193" s="224">
        <v>0.06</v>
      </c>
      <c r="I193" s="225"/>
      <c r="J193" s="221"/>
      <c r="K193" s="221"/>
      <c r="L193" s="226"/>
      <c r="M193" s="227"/>
      <c r="N193" s="228"/>
      <c r="O193" s="228"/>
      <c r="P193" s="228"/>
      <c r="Q193" s="228"/>
      <c r="R193" s="228"/>
      <c r="S193" s="228"/>
      <c r="T193" s="229"/>
      <c r="AT193" s="230" t="s">
        <v>179</v>
      </c>
      <c r="AU193" s="230" t="s">
        <v>82</v>
      </c>
      <c r="AV193" s="12" t="s">
        <v>82</v>
      </c>
      <c r="AW193" s="12" t="s">
        <v>36</v>
      </c>
      <c r="AX193" s="12" t="s">
        <v>73</v>
      </c>
      <c r="AY193" s="230" t="s">
        <v>169</v>
      </c>
    </row>
    <row r="194" spans="2:51" s="14" customFormat="1" ht="13.5">
      <c r="B194" s="241"/>
      <c r="C194" s="242"/>
      <c r="D194" s="217" t="s">
        <v>179</v>
      </c>
      <c r="E194" s="243" t="s">
        <v>23</v>
      </c>
      <c r="F194" s="244" t="s">
        <v>184</v>
      </c>
      <c r="G194" s="242"/>
      <c r="H194" s="245">
        <v>1.321</v>
      </c>
      <c r="I194" s="246"/>
      <c r="J194" s="242"/>
      <c r="K194" s="242"/>
      <c r="L194" s="247"/>
      <c r="M194" s="248"/>
      <c r="N194" s="249"/>
      <c r="O194" s="249"/>
      <c r="P194" s="249"/>
      <c r="Q194" s="249"/>
      <c r="R194" s="249"/>
      <c r="S194" s="249"/>
      <c r="T194" s="250"/>
      <c r="AT194" s="251" t="s">
        <v>179</v>
      </c>
      <c r="AU194" s="251" t="s">
        <v>82</v>
      </c>
      <c r="AV194" s="14" t="s">
        <v>93</v>
      </c>
      <c r="AW194" s="14" t="s">
        <v>36</v>
      </c>
      <c r="AX194" s="14" t="s">
        <v>73</v>
      </c>
      <c r="AY194" s="251" t="s">
        <v>169</v>
      </c>
    </row>
    <row r="195" spans="2:51" s="12" customFormat="1" ht="13.5">
      <c r="B195" s="220"/>
      <c r="C195" s="221"/>
      <c r="D195" s="217" t="s">
        <v>179</v>
      </c>
      <c r="E195" s="222" t="s">
        <v>23</v>
      </c>
      <c r="F195" s="223" t="s">
        <v>283</v>
      </c>
      <c r="G195" s="221"/>
      <c r="H195" s="224">
        <v>0.5</v>
      </c>
      <c r="I195" s="225"/>
      <c r="J195" s="221"/>
      <c r="K195" s="221"/>
      <c r="L195" s="226"/>
      <c r="M195" s="227"/>
      <c r="N195" s="228"/>
      <c r="O195" s="228"/>
      <c r="P195" s="228"/>
      <c r="Q195" s="228"/>
      <c r="R195" s="228"/>
      <c r="S195" s="228"/>
      <c r="T195" s="229"/>
      <c r="AT195" s="230" t="s">
        <v>179</v>
      </c>
      <c r="AU195" s="230" t="s">
        <v>82</v>
      </c>
      <c r="AV195" s="12" t="s">
        <v>82</v>
      </c>
      <c r="AW195" s="12" t="s">
        <v>36</v>
      </c>
      <c r="AX195" s="12" t="s">
        <v>73</v>
      </c>
      <c r="AY195" s="230" t="s">
        <v>169</v>
      </c>
    </row>
    <row r="196" spans="2:51" s="15" customFormat="1" ht="13.5">
      <c r="B196" s="252"/>
      <c r="C196" s="253"/>
      <c r="D196" s="217" t="s">
        <v>179</v>
      </c>
      <c r="E196" s="254" t="s">
        <v>23</v>
      </c>
      <c r="F196" s="255" t="s">
        <v>186</v>
      </c>
      <c r="G196" s="253"/>
      <c r="H196" s="256">
        <v>1.821</v>
      </c>
      <c r="I196" s="257"/>
      <c r="J196" s="253"/>
      <c r="K196" s="253"/>
      <c r="L196" s="258"/>
      <c r="M196" s="259"/>
      <c r="N196" s="260"/>
      <c r="O196" s="260"/>
      <c r="P196" s="260"/>
      <c r="Q196" s="260"/>
      <c r="R196" s="260"/>
      <c r="S196" s="260"/>
      <c r="T196" s="261"/>
      <c r="AT196" s="262" t="s">
        <v>179</v>
      </c>
      <c r="AU196" s="262" t="s">
        <v>82</v>
      </c>
      <c r="AV196" s="15" t="s">
        <v>175</v>
      </c>
      <c r="AW196" s="15" t="s">
        <v>36</v>
      </c>
      <c r="AX196" s="15" t="s">
        <v>80</v>
      </c>
      <c r="AY196" s="262" t="s">
        <v>169</v>
      </c>
    </row>
    <row r="197" spans="2:65" s="1" customFormat="1" ht="16.5" customHeight="1">
      <c r="B197" s="42"/>
      <c r="C197" s="205" t="s">
        <v>284</v>
      </c>
      <c r="D197" s="205" t="s">
        <v>171</v>
      </c>
      <c r="E197" s="206" t="s">
        <v>285</v>
      </c>
      <c r="F197" s="207" t="s">
        <v>286</v>
      </c>
      <c r="G197" s="208" t="s">
        <v>114</v>
      </c>
      <c r="H197" s="209">
        <v>278.39</v>
      </c>
      <c r="I197" s="210"/>
      <c r="J197" s="211">
        <f>ROUND(I197*H197,2)</f>
        <v>0</v>
      </c>
      <c r="K197" s="207" t="s">
        <v>287</v>
      </c>
      <c r="L197" s="62"/>
      <c r="M197" s="212" t="s">
        <v>23</v>
      </c>
      <c r="N197" s="213" t="s">
        <v>44</v>
      </c>
      <c r="O197" s="43"/>
      <c r="P197" s="214">
        <f>O197*H197</f>
        <v>0</v>
      </c>
      <c r="Q197" s="214">
        <v>0.0041</v>
      </c>
      <c r="R197" s="214">
        <f>Q197*H197</f>
        <v>1.141399</v>
      </c>
      <c r="S197" s="214">
        <v>0</v>
      </c>
      <c r="T197" s="215">
        <f>S197*H197</f>
        <v>0</v>
      </c>
      <c r="AR197" s="25" t="s">
        <v>175</v>
      </c>
      <c r="AT197" s="25" t="s">
        <v>171</v>
      </c>
      <c r="AU197" s="25" t="s">
        <v>82</v>
      </c>
      <c r="AY197" s="25" t="s">
        <v>169</v>
      </c>
      <c r="BE197" s="216">
        <f>IF(N197="základní",J197,0)</f>
        <v>0</v>
      </c>
      <c r="BF197" s="216">
        <f>IF(N197="snížená",J197,0)</f>
        <v>0</v>
      </c>
      <c r="BG197" s="216">
        <f>IF(N197="zákl. přenesená",J197,0)</f>
        <v>0</v>
      </c>
      <c r="BH197" s="216">
        <f>IF(N197="sníž. přenesená",J197,0)</f>
        <v>0</v>
      </c>
      <c r="BI197" s="216">
        <f>IF(N197="nulová",J197,0)</f>
        <v>0</v>
      </c>
      <c r="BJ197" s="25" t="s">
        <v>80</v>
      </c>
      <c r="BK197" s="216">
        <f>ROUND(I197*H197,2)</f>
        <v>0</v>
      </c>
      <c r="BL197" s="25" t="s">
        <v>175</v>
      </c>
      <c r="BM197" s="25" t="s">
        <v>288</v>
      </c>
    </row>
    <row r="198" spans="2:51" s="12" customFormat="1" ht="13.5">
      <c r="B198" s="220"/>
      <c r="C198" s="221"/>
      <c r="D198" s="217" t="s">
        <v>179</v>
      </c>
      <c r="E198" s="222" t="s">
        <v>23</v>
      </c>
      <c r="F198" s="223" t="s">
        <v>289</v>
      </c>
      <c r="G198" s="221"/>
      <c r="H198" s="224">
        <v>278.39</v>
      </c>
      <c r="I198" s="225"/>
      <c r="J198" s="221"/>
      <c r="K198" s="221"/>
      <c r="L198" s="226"/>
      <c r="M198" s="227"/>
      <c r="N198" s="228"/>
      <c r="O198" s="228"/>
      <c r="P198" s="228"/>
      <c r="Q198" s="228"/>
      <c r="R198" s="228"/>
      <c r="S198" s="228"/>
      <c r="T198" s="229"/>
      <c r="AT198" s="230" t="s">
        <v>179</v>
      </c>
      <c r="AU198" s="230" t="s">
        <v>82</v>
      </c>
      <c r="AV198" s="12" t="s">
        <v>82</v>
      </c>
      <c r="AW198" s="12" t="s">
        <v>36</v>
      </c>
      <c r="AX198" s="12" t="s">
        <v>80</v>
      </c>
      <c r="AY198" s="230" t="s">
        <v>169</v>
      </c>
    </row>
    <row r="199" spans="2:63" s="11" customFormat="1" ht="29.85" customHeight="1">
      <c r="B199" s="189"/>
      <c r="C199" s="190"/>
      <c r="D199" s="191" t="s">
        <v>72</v>
      </c>
      <c r="E199" s="203" t="s">
        <v>233</v>
      </c>
      <c r="F199" s="203" t="s">
        <v>290</v>
      </c>
      <c r="G199" s="190"/>
      <c r="H199" s="190"/>
      <c r="I199" s="193"/>
      <c r="J199" s="204">
        <f>BK199</f>
        <v>0</v>
      </c>
      <c r="K199" s="190"/>
      <c r="L199" s="195"/>
      <c r="M199" s="196"/>
      <c r="N199" s="197"/>
      <c r="O199" s="197"/>
      <c r="P199" s="198">
        <f>SUM(P200:P292)</f>
        <v>0</v>
      </c>
      <c r="Q199" s="197"/>
      <c r="R199" s="198">
        <f>SUM(R200:R292)</f>
        <v>0.0460106</v>
      </c>
      <c r="S199" s="197"/>
      <c r="T199" s="199">
        <f>SUM(T200:T292)</f>
        <v>8.883974</v>
      </c>
      <c r="AR199" s="200" t="s">
        <v>80</v>
      </c>
      <c r="AT199" s="201" t="s">
        <v>72</v>
      </c>
      <c r="AU199" s="201" t="s">
        <v>80</v>
      </c>
      <c r="AY199" s="200" t="s">
        <v>169</v>
      </c>
      <c r="BK199" s="202">
        <f>SUM(BK200:BK292)</f>
        <v>0</v>
      </c>
    </row>
    <row r="200" spans="2:65" s="1" customFormat="1" ht="25.5" customHeight="1">
      <c r="B200" s="42"/>
      <c r="C200" s="205" t="s">
        <v>291</v>
      </c>
      <c r="D200" s="205" t="s">
        <v>171</v>
      </c>
      <c r="E200" s="206" t="s">
        <v>292</v>
      </c>
      <c r="F200" s="207" t="s">
        <v>293</v>
      </c>
      <c r="G200" s="208" t="s">
        <v>114</v>
      </c>
      <c r="H200" s="209">
        <v>139.26</v>
      </c>
      <c r="I200" s="210"/>
      <c r="J200" s="211">
        <f>ROUND(I200*H200,2)</f>
        <v>0</v>
      </c>
      <c r="K200" s="207" t="s">
        <v>174</v>
      </c>
      <c r="L200" s="62"/>
      <c r="M200" s="212" t="s">
        <v>23</v>
      </c>
      <c r="N200" s="213" t="s">
        <v>44</v>
      </c>
      <c r="O200" s="43"/>
      <c r="P200" s="214">
        <f>O200*H200</f>
        <v>0</v>
      </c>
      <c r="Q200" s="214">
        <v>0.00013</v>
      </c>
      <c r="R200" s="214">
        <f>Q200*H200</f>
        <v>0.018103799999999996</v>
      </c>
      <c r="S200" s="214">
        <v>0</v>
      </c>
      <c r="T200" s="215">
        <f>S200*H200</f>
        <v>0</v>
      </c>
      <c r="AR200" s="25" t="s">
        <v>175</v>
      </c>
      <c r="AT200" s="25" t="s">
        <v>171</v>
      </c>
      <c r="AU200" s="25" t="s">
        <v>82</v>
      </c>
      <c r="AY200" s="25" t="s">
        <v>169</v>
      </c>
      <c r="BE200" s="216">
        <f>IF(N200="základní",J200,0)</f>
        <v>0</v>
      </c>
      <c r="BF200" s="216">
        <f>IF(N200="snížená",J200,0)</f>
        <v>0</v>
      </c>
      <c r="BG200" s="216">
        <f>IF(N200="zákl. přenesená",J200,0)</f>
        <v>0</v>
      </c>
      <c r="BH200" s="216">
        <f>IF(N200="sníž. přenesená",J200,0)</f>
        <v>0</v>
      </c>
      <c r="BI200" s="216">
        <f>IF(N200="nulová",J200,0)</f>
        <v>0</v>
      </c>
      <c r="BJ200" s="25" t="s">
        <v>80</v>
      </c>
      <c r="BK200" s="216">
        <f>ROUND(I200*H200,2)</f>
        <v>0</v>
      </c>
      <c r="BL200" s="25" t="s">
        <v>175</v>
      </c>
      <c r="BM200" s="25" t="s">
        <v>294</v>
      </c>
    </row>
    <row r="201" spans="2:47" s="1" customFormat="1" ht="54">
      <c r="B201" s="42"/>
      <c r="C201" s="64"/>
      <c r="D201" s="217" t="s">
        <v>177</v>
      </c>
      <c r="E201" s="64"/>
      <c r="F201" s="218" t="s">
        <v>295</v>
      </c>
      <c r="G201" s="64"/>
      <c r="H201" s="64"/>
      <c r="I201" s="174"/>
      <c r="J201" s="64"/>
      <c r="K201" s="64"/>
      <c r="L201" s="62"/>
      <c r="M201" s="219"/>
      <c r="N201" s="43"/>
      <c r="O201" s="43"/>
      <c r="P201" s="43"/>
      <c r="Q201" s="43"/>
      <c r="R201" s="43"/>
      <c r="S201" s="43"/>
      <c r="T201" s="79"/>
      <c r="AT201" s="25" t="s">
        <v>177</v>
      </c>
      <c r="AU201" s="25" t="s">
        <v>82</v>
      </c>
    </row>
    <row r="202" spans="2:51" s="12" customFormat="1" ht="13.5">
      <c r="B202" s="220"/>
      <c r="C202" s="221"/>
      <c r="D202" s="217" t="s">
        <v>179</v>
      </c>
      <c r="E202" s="222" t="s">
        <v>23</v>
      </c>
      <c r="F202" s="223" t="s">
        <v>296</v>
      </c>
      <c r="G202" s="221"/>
      <c r="H202" s="224">
        <v>79.26</v>
      </c>
      <c r="I202" s="225"/>
      <c r="J202" s="221"/>
      <c r="K202" s="221"/>
      <c r="L202" s="226"/>
      <c r="M202" s="227"/>
      <c r="N202" s="228"/>
      <c r="O202" s="228"/>
      <c r="P202" s="228"/>
      <c r="Q202" s="228"/>
      <c r="R202" s="228"/>
      <c r="S202" s="228"/>
      <c r="T202" s="229"/>
      <c r="AT202" s="230" t="s">
        <v>179</v>
      </c>
      <c r="AU202" s="230" t="s">
        <v>82</v>
      </c>
      <c r="AV202" s="12" t="s">
        <v>82</v>
      </c>
      <c r="AW202" s="12" t="s">
        <v>36</v>
      </c>
      <c r="AX202" s="12" t="s">
        <v>73</v>
      </c>
      <c r="AY202" s="230" t="s">
        <v>169</v>
      </c>
    </row>
    <row r="203" spans="2:51" s="12" customFormat="1" ht="13.5">
      <c r="B203" s="220"/>
      <c r="C203" s="221"/>
      <c r="D203" s="217" t="s">
        <v>179</v>
      </c>
      <c r="E203" s="222" t="s">
        <v>23</v>
      </c>
      <c r="F203" s="223" t="s">
        <v>297</v>
      </c>
      <c r="G203" s="221"/>
      <c r="H203" s="224">
        <v>60</v>
      </c>
      <c r="I203" s="225"/>
      <c r="J203" s="221"/>
      <c r="K203" s="221"/>
      <c r="L203" s="226"/>
      <c r="M203" s="227"/>
      <c r="N203" s="228"/>
      <c r="O203" s="228"/>
      <c r="P203" s="228"/>
      <c r="Q203" s="228"/>
      <c r="R203" s="228"/>
      <c r="S203" s="228"/>
      <c r="T203" s="229"/>
      <c r="AT203" s="230" t="s">
        <v>179</v>
      </c>
      <c r="AU203" s="230" t="s">
        <v>82</v>
      </c>
      <c r="AV203" s="12" t="s">
        <v>82</v>
      </c>
      <c r="AW203" s="12" t="s">
        <v>36</v>
      </c>
      <c r="AX203" s="12" t="s">
        <v>73</v>
      </c>
      <c r="AY203" s="230" t="s">
        <v>169</v>
      </c>
    </row>
    <row r="204" spans="2:51" s="14" customFormat="1" ht="13.5">
      <c r="B204" s="241"/>
      <c r="C204" s="242"/>
      <c r="D204" s="217" t="s">
        <v>179</v>
      </c>
      <c r="E204" s="243" t="s">
        <v>23</v>
      </c>
      <c r="F204" s="244" t="s">
        <v>184</v>
      </c>
      <c r="G204" s="242"/>
      <c r="H204" s="245">
        <v>139.26</v>
      </c>
      <c r="I204" s="246"/>
      <c r="J204" s="242"/>
      <c r="K204" s="242"/>
      <c r="L204" s="247"/>
      <c r="M204" s="248"/>
      <c r="N204" s="249"/>
      <c r="O204" s="249"/>
      <c r="P204" s="249"/>
      <c r="Q204" s="249"/>
      <c r="R204" s="249"/>
      <c r="S204" s="249"/>
      <c r="T204" s="250"/>
      <c r="AT204" s="251" t="s">
        <v>179</v>
      </c>
      <c r="AU204" s="251" t="s">
        <v>82</v>
      </c>
      <c r="AV204" s="14" t="s">
        <v>93</v>
      </c>
      <c r="AW204" s="14" t="s">
        <v>36</v>
      </c>
      <c r="AX204" s="14" t="s">
        <v>80</v>
      </c>
      <c r="AY204" s="251" t="s">
        <v>169</v>
      </c>
    </row>
    <row r="205" spans="2:65" s="1" customFormat="1" ht="25.5" customHeight="1">
      <c r="B205" s="42"/>
      <c r="C205" s="205" t="s">
        <v>298</v>
      </c>
      <c r="D205" s="205" t="s">
        <v>171</v>
      </c>
      <c r="E205" s="206" t="s">
        <v>299</v>
      </c>
      <c r="F205" s="207" t="s">
        <v>300</v>
      </c>
      <c r="G205" s="208" t="s">
        <v>301</v>
      </c>
      <c r="H205" s="209">
        <v>150</v>
      </c>
      <c r="I205" s="210"/>
      <c r="J205" s="211">
        <f>ROUND(I205*H205,2)</f>
        <v>0</v>
      </c>
      <c r="K205" s="207" t="s">
        <v>23</v>
      </c>
      <c r="L205" s="62"/>
      <c r="M205" s="212" t="s">
        <v>23</v>
      </c>
      <c r="N205" s="213" t="s">
        <v>44</v>
      </c>
      <c r="O205" s="43"/>
      <c r="P205" s="214">
        <f>O205*H205</f>
        <v>0</v>
      </c>
      <c r="Q205" s="214">
        <v>0</v>
      </c>
      <c r="R205" s="214">
        <f>Q205*H205</f>
        <v>0</v>
      </c>
      <c r="S205" s="214">
        <v>0</v>
      </c>
      <c r="T205" s="215">
        <f>S205*H205</f>
        <v>0</v>
      </c>
      <c r="AR205" s="25" t="s">
        <v>175</v>
      </c>
      <c r="AT205" s="25" t="s">
        <v>171</v>
      </c>
      <c r="AU205" s="25" t="s">
        <v>82</v>
      </c>
      <c r="AY205" s="25" t="s">
        <v>169</v>
      </c>
      <c r="BE205" s="216">
        <f>IF(N205="základní",J205,0)</f>
        <v>0</v>
      </c>
      <c r="BF205" s="216">
        <f>IF(N205="snížená",J205,0)</f>
        <v>0</v>
      </c>
      <c r="BG205" s="216">
        <f>IF(N205="zákl. přenesená",J205,0)</f>
        <v>0</v>
      </c>
      <c r="BH205" s="216">
        <f>IF(N205="sníž. přenesená",J205,0)</f>
        <v>0</v>
      </c>
      <c r="BI205" s="216">
        <f>IF(N205="nulová",J205,0)</f>
        <v>0</v>
      </c>
      <c r="BJ205" s="25" t="s">
        <v>80</v>
      </c>
      <c r="BK205" s="216">
        <f>ROUND(I205*H205,2)</f>
        <v>0</v>
      </c>
      <c r="BL205" s="25" t="s">
        <v>175</v>
      </c>
      <c r="BM205" s="25" t="s">
        <v>302</v>
      </c>
    </row>
    <row r="206" spans="2:65" s="1" customFormat="1" ht="25.5" customHeight="1">
      <c r="B206" s="42"/>
      <c r="C206" s="205" t="s">
        <v>303</v>
      </c>
      <c r="D206" s="205" t="s">
        <v>171</v>
      </c>
      <c r="E206" s="206" t="s">
        <v>304</v>
      </c>
      <c r="F206" s="207" t="s">
        <v>305</v>
      </c>
      <c r="G206" s="208" t="s">
        <v>114</v>
      </c>
      <c r="H206" s="209">
        <v>697.67</v>
      </c>
      <c r="I206" s="210"/>
      <c r="J206" s="211">
        <f>ROUND(I206*H206,2)</f>
        <v>0</v>
      </c>
      <c r="K206" s="207" t="s">
        <v>174</v>
      </c>
      <c r="L206" s="62"/>
      <c r="M206" s="212" t="s">
        <v>23</v>
      </c>
      <c r="N206" s="213" t="s">
        <v>44</v>
      </c>
      <c r="O206" s="43"/>
      <c r="P206" s="214">
        <f>O206*H206</f>
        <v>0</v>
      </c>
      <c r="Q206" s="214">
        <v>4E-05</v>
      </c>
      <c r="R206" s="214">
        <f>Q206*H206</f>
        <v>0.0279068</v>
      </c>
      <c r="S206" s="214">
        <v>0</v>
      </c>
      <c r="T206" s="215">
        <f>S206*H206</f>
        <v>0</v>
      </c>
      <c r="AR206" s="25" t="s">
        <v>175</v>
      </c>
      <c r="AT206" s="25" t="s">
        <v>171</v>
      </c>
      <c r="AU206" s="25" t="s">
        <v>82</v>
      </c>
      <c r="AY206" s="25" t="s">
        <v>169</v>
      </c>
      <c r="BE206" s="216">
        <f>IF(N206="základní",J206,0)</f>
        <v>0</v>
      </c>
      <c r="BF206" s="216">
        <f>IF(N206="snížená",J206,0)</f>
        <v>0</v>
      </c>
      <c r="BG206" s="216">
        <f>IF(N206="zákl. přenesená",J206,0)</f>
        <v>0</v>
      </c>
      <c r="BH206" s="216">
        <f>IF(N206="sníž. přenesená",J206,0)</f>
        <v>0</v>
      </c>
      <c r="BI206" s="216">
        <f>IF(N206="nulová",J206,0)</f>
        <v>0</v>
      </c>
      <c r="BJ206" s="25" t="s">
        <v>80</v>
      </c>
      <c r="BK206" s="216">
        <f>ROUND(I206*H206,2)</f>
        <v>0</v>
      </c>
      <c r="BL206" s="25" t="s">
        <v>175</v>
      </c>
      <c r="BM206" s="25" t="s">
        <v>306</v>
      </c>
    </row>
    <row r="207" spans="2:47" s="1" customFormat="1" ht="175.5">
      <c r="B207" s="42"/>
      <c r="C207" s="64"/>
      <c r="D207" s="217" t="s">
        <v>177</v>
      </c>
      <c r="E207" s="64"/>
      <c r="F207" s="218" t="s">
        <v>307</v>
      </c>
      <c r="G207" s="64"/>
      <c r="H207" s="64"/>
      <c r="I207" s="174"/>
      <c r="J207" s="64"/>
      <c r="K207" s="64"/>
      <c r="L207" s="62"/>
      <c r="M207" s="219"/>
      <c r="N207" s="43"/>
      <c r="O207" s="43"/>
      <c r="P207" s="43"/>
      <c r="Q207" s="43"/>
      <c r="R207" s="43"/>
      <c r="S207" s="43"/>
      <c r="T207" s="79"/>
      <c r="AT207" s="25" t="s">
        <v>177</v>
      </c>
      <c r="AU207" s="25" t="s">
        <v>82</v>
      </c>
    </row>
    <row r="208" spans="2:51" s="13" customFormat="1" ht="13.5">
      <c r="B208" s="231"/>
      <c r="C208" s="232"/>
      <c r="D208" s="217" t="s">
        <v>179</v>
      </c>
      <c r="E208" s="233" t="s">
        <v>23</v>
      </c>
      <c r="F208" s="234" t="s">
        <v>260</v>
      </c>
      <c r="G208" s="232"/>
      <c r="H208" s="233" t="s">
        <v>23</v>
      </c>
      <c r="I208" s="235"/>
      <c r="J208" s="232"/>
      <c r="K208" s="232"/>
      <c r="L208" s="236"/>
      <c r="M208" s="237"/>
      <c r="N208" s="238"/>
      <c r="O208" s="238"/>
      <c r="P208" s="238"/>
      <c r="Q208" s="238"/>
      <c r="R208" s="238"/>
      <c r="S208" s="238"/>
      <c r="T208" s="239"/>
      <c r="AT208" s="240" t="s">
        <v>179</v>
      </c>
      <c r="AU208" s="240" t="s">
        <v>82</v>
      </c>
      <c r="AV208" s="13" t="s">
        <v>80</v>
      </c>
      <c r="AW208" s="13" t="s">
        <v>36</v>
      </c>
      <c r="AX208" s="13" t="s">
        <v>73</v>
      </c>
      <c r="AY208" s="240" t="s">
        <v>169</v>
      </c>
    </row>
    <row r="209" spans="2:51" s="12" customFormat="1" ht="13.5">
      <c r="B209" s="220"/>
      <c r="C209" s="221"/>
      <c r="D209" s="217" t="s">
        <v>179</v>
      </c>
      <c r="E209" s="222" t="s">
        <v>23</v>
      </c>
      <c r="F209" s="223" t="s">
        <v>308</v>
      </c>
      <c r="G209" s="221"/>
      <c r="H209" s="224">
        <v>165.11</v>
      </c>
      <c r="I209" s="225"/>
      <c r="J209" s="221"/>
      <c r="K209" s="221"/>
      <c r="L209" s="226"/>
      <c r="M209" s="227"/>
      <c r="N209" s="228"/>
      <c r="O209" s="228"/>
      <c r="P209" s="228"/>
      <c r="Q209" s="228"/>
      <c r="R209" s="228"/>
      <c r="S209" s="228"/>
      <c r="T209" s="229"/>
      <c r="AT209" s="230" t="s">
        <v>179</v>
      </c>
      <c r="AU209" s="230" t="s">
        <v>82</v>
      </c>
      <c r="AV209" s="12" t="s">
        <v>82</v>
      </c>
      <c r="AW209" s="12" t="s">
        <v>36</v>
      </c>
      <c r="AX209" s="12" t="s">
        <v>73</v>
      </c>
      <c r="AY209" s="230" t="s">
        <v>169</v>
      </c>
    </row>
    <row r="210" spans="2:51" s="12" customFormat="1" ht="13.5">
      <c r="B210" s="220"/>
      <c r="C210" s="221"/>
      <c r="D210" s="217" t="s">
        <v>179</v>
      </c>
      <c r="E210" s="222" t="s">
        <v>23</v>
      </c>
      <c r="F210" s="223" t="s">
        <v>309</v>
      </c>
      <c r="G210" s="221"/>
      <c r="H210" s="224">
        <v>179.05</v>
      </c>
      <c r="I210" s="225"/>
      <c r="J210" s="221"/>
      <c r="K210" s="221"/>
      <c r="L210" s="226"/>
      <c r="M210" s="227"/>
      <c r="N210" s="228"/>
      <c r="O210" s="228"/>
      <c r="P210" s="228"/>
      <c r="Q210" s="228"/>
      <c r="R210" s="228"/>
      <c r="S210" s="228"/>
      <c r="T210" s="229"/>
      <c r="AT210" s="230" t="s">
        <v>179</v>
      </c>
      <c r="AU210" s="230" t="s">
        <v>82</v>
      </c>
      <c r="AV210" s="12" t="s">
        <v>82</v>
      </c>
      <c r="AW210" s="12" t="s">
        <v>36</v>
      </c>
      <c r="AX210" s="12" t="s">
        <v>73</v>
      </c>
      <c r="AY210" s="230" t="s">
        <v>169</v>
      </c>
    </row>
    <row r="211" spans="2:51" s="13" customFormat="1" ht="13.5">
      <c r="B211" s="231"/>
      <c r="C211" s="232"/>
      <c r="D211" s="217" t="s">
        <v>179</v>
      </c>
      <c r="E211" s="233" t="s">
        <v>23</v>
      </c>
      <c r="F211" s="234" t="s">
        <v>262</v>
      </c>
      <c r="G211" s="232"/>
      <c r="H211" s="233" t="s">
        <v>23</v>
      </c>
      <c r="I211" s="235"/>
      <c r="J211" s="232"/>
      <c r="K211" s="232"/>
      <c r="L211" s="236"/>
      <c r="M211" s="237"/>
      <c r="N211" s="238"/>
      <c r="O211" s="238"/>
      <c r="P211" s="238"/>
      <c r="Q211" s="238"/>
      <c r="R211" s="238"/>
      <c r="S211" s="238"/>
      <c r="T211" s="239"/>
      <c r="AT211" s="240" t="s">
        <v>179</v>
      </c>
      <c r="AU211" s="240" t="s">
        <v>82</v>
      </c>
      <c r="AV211" s="13" t="s">
        <v>80</v>
      </c>
      <c r="AW211" s="13" t="s">
        <v>36</v>
      </c>
      <c r="AX211" s="13" t="s">
        <v>73</v>
      </c>
      <c r="AY211" s="240" t="s">
        <v>169</v>
      </c>
    </row>
    <row r="212" spans="2:51" s="12" customFormat="1" ht="13.5">
      <c r="B212" s="220"/>
      <c r="C212" s="221"/>
      <c r="D212" s="217" t="s">
        <v>179</v>
      </c>
      <c r="E212" s="222" t="s">
        <v>23</v>
      </c>
      <c r="F212" s="223" t="s">
        <v>263</v>
      </c>
      <c r="G212" s="221"/>
      <c r="H212" s="224">
        <v>143.71</v>
      </c>
      <c r="I212" s="225"/>
      <c r="J212" s="221"/>
      <c r="K212" s="221"/>
      <c r="L212" s="226"/>
      <c r="M212" s="227"/>
      <c r="N212" s="228"/>
      <c r="O212" s="228"/>
      <c r="P212" s="228"/>
      <c r="Q212" s="228"/>
      <c r="R212" s="228"/>
      <c r="S212" s="228"/>
      <c r="T212" s="229"/>
      <c r="AT212" s="230" t="s">
        <v>179</v>
      </c>
      <c r="AU212" s="230" t="s">
        <v>82</v>
      </c>
      <c r="AV212" s="12" t="s">
        <v>82</v>
      </c>
      <c r="AW212" s="12" t="s">
        <v>36</v>
      </c>
      <c r="AX212" s="12" t="s">
        <v>73</v>
      </c>
      <c r="AY212" s="230" t="s">
        <v>169</v>
      </c>
    </row>
    <row r="213" spans="2:51" s="12" customFormat="1" ht="13.5">
      <c r="B213" s="220"/>
      <c r="C213" s="221"/>
      <c r="D213" s="217" t="s">
        <v>179</v>
      </c>
      <c r="E213" s="222" t="s">
        <v>23</v>
      </c>
      <c r="F213" s="223" t="s">
        <v>264</v>
      </c>
      <c r="G213" s="221"/>
      <c r="H213" s="224">
        <v>40</v>
      </c>
      <c r="I213" s="225"/>
      <c r="J213" s="221"/>
      <c r="K213" s="221"/>
      <c r="L213" s="226"/>
      <c r="M213" s="227"/>
      <c r="N213" s="228"/>
      <c r="O213" s="228"/>
      <c r="P213" s="228"/>
      <c r="Q213" s="228"/>
      <c r="R213" s="228"/>
      <c r="S213" s="228"/>
      <c r="T213" s="229"/>
      <c r="AT213" s="230" t="s">
        <v>179</v>
      </c>
      <c r="AU213" s="230" t="s">
        <v>82</v>
      </c>
      <c r="AV213" s="12" t="s">
        <v>82</v>
      </c>
      <c r="AW213" s="12" t="s">
        <v>36</v>
      </c>
      <c r="AX213" s="12" t="s">
        <v>73</v>
      </c>
      <c r="AY213" s="230" t="s">
        <v>169</v>
      </c>
    </row>
    <row r="214" spans="2:51" s="12" customFormat="1" ht="13.5">
      <c r="B214" s="220"/>
      <c r="C214" s="221"/>
      <c r="D214" s="217" t="s">
        <v>179</v>
      </c>
      <c r="E214" s="222" t="s">
        <v>23</v>
      </c>
      <c r="F214" s="223" t="s">
        <v>265</v>
      </c>
      <c r="G214" s="221"/>
      <c r="H214" s="224">
        <v>169.8</v>
      </c>
      <c r="I214" s="225"/>
      <c r="J214" s="221"/>
      <c r="K214" s="221"/>
      <c r="L214" s="226"/>
      <c r="M214" s="227"/>
      <c r="N214" s="228"/>
      <c r="O214" s="228"/>
      <c r="P214" s="228"/>
      <c r="Q214" s="228"/>
      <c r="R214" s="228"/>
      <c r="S214" s="228"/>
      <c r="T214" s="229"/>
      <c r="AT214" s="230" t="s">
        <v>179</v>
      </c>
      <c r="AU214" s="230" t="s">
        <v>82</v>
      </c>
      <c r="AV214" s="12" t="s">
        <v>82</v>
      </c>
      <c r="AW214" s="12" t="s">
        <v>36</v>
      </c>
      <c r="AX214" s="12" t="s">
        <v>73</v>
      </c>
      <c r="AY214" s="230" t="s">
        <v>169</v>
      </c>
    </row>
    <row r="215" spans="2:51" s="14" customFormat="1" ht="13.5">
      <c r="B215" s="241"/>
      <c r="C215" s="242"/>
      <c r="D215" s="217" t="s">
        <v>179</v>
      </c>
      <c r="E215" s="243" t="s">
        <v>23</v>
      </c>
      <c r="F215" s="244" t="s">
        <v>184</v>
      </c>
      <c r="G215" s="242"/>
      <c r="H215" s="245">
        <v>697.67</v>
      </c>
      <c r="I215" s="246"/>
      <c r="J215" s="242"/>
      <c r="K215" s="242"/>
      <c r="L215" s="247"/>
      <c r="M215" s="248"/>
      <c r="N215" s="249"/>
      <c r="O215" s="249"/>
      <c r="P215" s="249"/>
      <c r="Q215" s="249"/>
      <c r="R215" s="249"/>
      <c r="S215" s="249"/>
      <c r="T215" s="250"/>
      <c r="AT215" s="251" t="s">
        <v>179</v>
      </c>
      <c r="AU215" s="251" t="s">
        <v>82</v>
      </c>
      <c r="AV215" s="14" t="s">
        <v>93</v>
      </c>
      <c r="AW215" s="14" t="s">
        <v>36</v>
      </c>
      <c r="AX215" s="14" t="s">
        <v>80</v>
      </c>
      <c r="AY215" s="251" t="s">
        <v>169</v>
      </c>
    </row>
    <row r="216" spans="2:65" s="1" customFormat="1" ht="38.25" customHeight="1">
      <c r="B216" s="42"/>
      <c r="C216" s="205" t="s">
        <v>310</v>
      </c>
      <c r="D216" s="205" t="s">
        <v>171</v>
      </c>
      <c r="E216" s="206" t="s">
        <v>311</v>
      </c>
      <c r="F216" s="207" t="s">
        <v>312</v>
      </c>
      <c r="G216" s="208" t="s">
        <v>114</v>
      </c>
      <c r="H216" s="209">
        <v>23.998</v>
      </c>
      <c r="I216" s="210"/>
      <c r="J216" s="211">
        <f>ROUND(I216*H216,2)</f>
        <v>0</v>
      </c>
      <c r="K216" s="207" t="s">
        <v>174</v>
      </c>
      <c r="L216" s="62"/>
      <c r="M216" s="212" t="s">
        <v>23</v>
      </c>
      <c r="N216" s="213" t="s">
        <v>44</v>
      </c>
      <c r="O216" s="43"/>
      <c r="P216" s="214">
        <f>O216*H216</f>
        <v>0</v>
      </c>
      <c r="Q216" s="214">
        <v>0</v>
      </c>
      <c r="R216" s="214">
        <f>Q216*H216</f>
        <v>0</v>
      </c>
      <c r="S216" s="214">
        <v>0.117</v>
      </c>
      <c r="T216" s="215">
        <f>S216*H216</f>
        <v>2.8077660000000004</v>
      </c>
      <c r="AR216" s="25" t="s">
        <v>175</v>
      </c>
      <c r="AT216" s="25" t="s">
        <v>171</v>
      </c>
      <c r="AU216" s="25" t="s">
        <v>82</v>
      </c>
      <c r="AY216" s="25" t="s">
        <v>169</v>
      </c>
      <c r="BE216" s="216">
        <f>IF(N216="základní",J216,0)</f>
        <v>0</v>
      </c>
      <c r="BF216" s="216">
        <f>IF(N216="snížená",J216,0)</f>
        <v>0</v>
      </c>
      <c r="BG216" s="216">
        <f>IF(N216="zákl. přenesená",J216,0)</f>
        <v>0</v>
      </c>
      <c r="BH216" s="216">
        <f>IF(N216="sníž. přenesená",J216,0)</f>
        <v>0</v>
      </c>
      <c r="BI216" s="216">
        <f>IF(N216="nulová",J216,0)</f>
        <v>0</v>
      </c>
      <c r="BJ216" s="25" t="s">
        <v>80</v>
      </c>
      <c r="BK216" s="216">
        <f>ROUND(I216*H216,2)</f>
        <v>0</v>
      </c>
      <c r="BL216" s="25" t="s">
        <v>175</v>
      </c>
      <c r="BM216" s="25" t="s">
        <v>313</v>
      </c>
    </row>
    <row r="217" spans="2:51" s="13" customFormat="1" ht="13.5">
      <c r="B217" s="231"/>
      <c r="C217" s="232"/>
      <c r="D217" s="217" t="s">
        <v>179</v>
      </c>
      <c r="E217" s="233" t="s">
        <v>23</v>
      </c>
      <c r="F217" s="234" t="s">
        <v>314</v>
      </c>
      <c r="G217" s="232"/>
      <c r="H217" s="233" t="s">
        <v>23</v>
      </c>
      <c r="I217" s="235"/>
      <c r="J217" s="232"/>
      <c r="K217" s="232"/>
      <c r="L217" s="236"/>
      <c r="M217" s="237"/>
      <c r="N217" s="238"/>
      <c r="O217" s="238"/>
      <c r="P217" s="238"/>
      <c r="Q217" s="238"/>
      <c r="R217" s="238"/>
      <c r="S217" s="238"/>
      <c r="T217" s="239"/>
      <c r="AT217" s="240" t="s">
        <v>179</v>
      </c>
      <c r="AU217" s="240" t="s">
        <v>82</v>
      </c>
      <c r="AV217" s="13" t="s">
        <v>80</v>
      </c>
      <c r="AW217" s="13" t="s">
        <v>36</v>
      </c>
      <c r="AX217" s="13" t="s">
        <v>73</v>
      </c>
      <c r="AY217" s="240" t="s">
        <v>169</v>
      </c>
    </row>
    <row r="218" spans="2:51" s="12" customFormat="1" ht="13.5">
      <c r="B218" s="220"/>
      <c r="C218" s="221"/>
      <c r="D218" s="217" t="s">
        <v>179</v>
      </c>
      <c r="E218" s="222" t="s">
        <v>23</v>
      </c>
      <c r="F218" s="223" t="s">
        <v>315</v>
      </c>
      <c r="G218" s="221"/>
      <c r="H218" s="224">
        <v>23.998</v>
      </c>
      <c r="I218" s="225"/>
      <c r="J218" s="221"/>
      <c r="K218" s="221"/>
      <c r="L218" s="226"/>
      <c r="M218" s="227"/>
      <c r="N218" s="228"/>
      <c r="O218" s="228"/>
      <c r="P218" s="228"/>
      <c r="Q218" s="228"/>
      <c r="R218" s="228"/>
      <c r="S218" s="228"/>
      <c r="T218" s="229"/>
      <c r="AT218" s="230" t="s">
        <v>179</v>
      </c>
      <c r="AU218" s="230" t="s">
        <v>82</v>
      </c>
      <c r="AV218" s="12" t="s">
        <v>82</v>
      </c>
      <c r="AW218" s="12" t="s">
        <v>36</v>
      </c>
      <c r="AX218" s="12" t="s">
        <v>73</v>
      </c>
      <c r="AY218" s="230" t="s">
        <v>169</v>
      </c>
    </row>
    <row r="219" spans="2:51" s="14" customFormat="1" ht="13.5">
      <c r="B219" s="241"/>
      <c r="C219" s="242"/>
      <c r="D219" s="217" t="s">
        <v>179</v>
      </c>
      <c r="E219" s="243" t="s">
        <v>23</v>
      </c>
      <c r="F219" s="244" t="s">
        <v>184</v>
      </c>
      <c r="G219" s="242"/>
      <c r="H219" s="245">
        <v>23.998</v>
      </c>
      <c r="I219" s="246"/>
      <c r="J219" s="242"/>
      <c r="K219" s="242"/>
      <c r="L219" s="247"/>
      <c r="M219" s="248"/>
      <c r="N219" s="249"/>
      <c r="O219" s="249"/>
      <c r="P219" s="249"/>
      <c r="Q219" s="249"/>
      <c r="R219" s="249"/>
      <c r="S219" s="249"/>
      <c r="T219" s="250"/>
      <c r="AT219" s="251" t="s">
        <v>179</v>
      </c>
      <c r="AU219" s="251" t="s">
        <v>82</v>
      </c>
      <c r="AV219" s="14" t="s">
        <v>93</v>
      </c>
      <c r="AW219" s="14" t="s">
        <v>36</v>
      </c>
      <c r="AX219" s="14" t="s">
        <v>80</v>
      </c>
      <c r="AY219" s="251" t="s">
        <v>169</v>
      </c>
    </row>
    <row r="220" spans="2:65" s="1" customFormat="1" ht="16.5" customHeight="1">
      <c r="B220" s="42"/>
      <c r="C220" s="205" t="s">
        <v>9</v>
      </c>
      <c r="D220" s="205" t="s">
        <v>171</v>
      </c>
      <c r="E220" s="206" t="s">
        <v>316</v>
      </c>
      <c r="F220" s="207" t="s">
        <v>317</v>
      </c>
      <c r="G220" s="208" t="s">
        <v>114</v>
      </c>
      <c r="H220" s="209">
        <v>278.39</v>
      </c>
      <c r="I220" s="210"/>
      <c r="J220" s="211">
        <f>ROUND(I220*H220,2)</f>
        <v>0</v>
      </c>
      <c r="K220" s="207" t="s">
        <v>174</v>
      </c>
      <c r="L220" s="62"/>
      <c r="M220" s="212" t="s">
        <v>23</v>
      </c>
      <c r="N220" s="213" t="s">
        <v>44</v>
      </c>
      <c r="O220" s="43"/>
      <c r="P220" s="214">
        <f>O220*H220</f>
        <v>0</v>
      </c>
      <c r="Q220" s="214">
        <v>0</v>
      </c>
      <c r="R220" s="214">
        <f>Q220*H220</f>
        <v>0</v>
      </c>
      <c r="S220" s="214">
        <v>0</v>
      </c>
      <c r="T220" s="215">
        <f>S220*H220</f>
        <v>0</v>
      </c>
      <c r="AR220" s="25" t="s">
        <v>175</v>
      </c>
      <c r="AT220" s="25" t="s">
        <v>171</v>
      </c>
      <c r="AU220" s="25" t="s">
        <v>82</v>
      </c>
      <c r="AY220" s="25" t="s">
        <v>169</v>
      </c>
      <c r="BE220" s="216">
        <f>IF(N220="základní",J220,0)</f>
        <v>0</v>
      </c>
      <c r="BF220" s="216">
        <f>IF(N220="snížená",J220,0)</f>
        <v>0</v>
      </c>
      <c r="BG220" s="216">
        <f>IF(N220="zákl. přenesená",J220,0)</f>
        <v>0</v>
      </c>
      <c r="BH220" s="216">
        <f>IF(N220="sníž. přenesená",J220,0)</f>
        <v>0</v>
      </c>
      <c r="BI220" s="216">
        <f>IF(N220="nulová",J220,0)</f>
        <v>0</v>
      </c>
      <c r="BJ220" s="25" t="s">
        <v>80</v>
      </c>
      <c r="BK220" s="216">
        <f>ROUND(I220*H220,2)</f>
        <v>0</v>
      </c>
      <c r="BL220" s="25" t="s">
        <v>175</v>
      </c>
      <c r="BM220" s="25" t="s">
        <v>318</v>
      </c>
    </row>
    <row r="221" spans="2:47" s="1" customFormat="1" ht="54">
      <c r="B221" s="42"/>
      <c r="C221" s="64"/>
      <c r="D221" s="217" t="s">
        <v>177</v>
      </c>
      <c r="E221" s="64"/>
      <c r="F221" s="218" t="s">
        <v>319</v>
      </c>
      <c r="G221" s="64"/>
      <c r="H221" s="64"/>
      <c r="I221" s="174"/>
      <c r="J221" s="64"/>
      <c r="K221" s="64"/>
      <c r="L221" s="62"/>
      <c r="M221" s="219"/>
      <c r="N221" s="43"/>
      <c r="O221" s="43"/>
      <c r="P221" s="43"/>
      <c r="Q221" s="43"/>
      <c r="R221" s="43"/>
      <c r="S221" s="43"/>
      <c r="T221" s="79"/>
      <c r="AT221" s="25" t="s">
        <v>177</v>
      </c>
      <c r="AU221" s="25" t="s">
        <v>82</v>
      </c>
    </row>
    <row r="222" spans="2:51" s="12" customFormat="1" ht="13.5">
      <c r="B222" s="220"/>
      <c r="C222" s="221"/>
      <c r="D222" s="217" t="s">
        <v>179</v>
      </c>
      <c r="E222" s="222" t="s">
        <v>23</v>
      </c>
      <c r="F222" s="223" t="s">
        <v>320</v>
      </c>
      <c r="G222" s="221"/>
      <c r="H222" s="224">
        <v>275.702</v>
      </c>
      <c r="I222" s="225"/>
      <c r="J222" s="221"/>
      <c r="K222" s="221"/>
      <c r="L222" s="226"/>
      <c r="M222" s="227"/>
      <c r="N222" s="228"/>
      <c r="O222" s="228"/>
      <c r="P222" s="228"/>
      <c r="Q222" s="228"/>
      <c r="R222" s="228"/>
      <c r="S222" s="228"/>
      <c r="T222" s="229"/>
      <c r="AT222" s="230" t="s">
        <v>179</v>
      </c>
      <c r="AU222" s="230" t="s">
        <v>82</v>
      </c>
      <c r="AV222" s="12" t="s">
        <v>82</v>
      </c>
      <c r="AW222" s="12" t="s">
        <v>36</v>
      </c>
      <c r="AX222" s="12" t="s">
        <v>73</v>
      </c>
      <c r="AY222" s="230" t="s">
        <v>169</v>
      </c>
    </row>
    <row r="223" spans="2:51" s="12" customFormat="1" ht="13.5">
      <c r="B223" s="220"/>
      <c r="C223" s="221"/>
      <c r="D223" s="217" t="s">
        <v>179</v>
      </c>
      <c r="E223" s="222" t="s">
        <v>23</v>
      </c>
      <c r="F223" s="223" t="s">
        <v>321</v>
      </c>
      <c r="G223" s="221"/>
      <c r="H223" s="224">
        <v>2.688</v>
      </c>
      <c r="I223" s="225"/>
      <c r="J223" s="221"/>
      <c r="K223" s="221"/>
      <c r="L223" s="226"/>
      <c r="M223" s="227"/>
      <c r="N223" s="228"/>
      <c r="O223" s="228"/>
      <c r="P223" s="228"/>
      <c r="Q223" s="228"/>
      <c r="R223" s="228"/>
      <c r="S223" s="228"/>
      <c r="T223" s="229"/>
      <c r="AT223" s="230" t="s">
        <v>179</v>
      </c>
      <c r="AU223" s="230" t="s">
        <v>82</v>
      </c>
      <c r="AV223" s="12" t="s">
        <v>82</v>
      </c>
      <c r="AW223" s="12" t="s">
        <v>36</v>
      </c>
      <c r="AX223" s="12" t="s">
        <v>73</v>
      </c>
      <c r="AY223" s="230" t="s">
        <v>169</v>
      </c>
    </row>
    <row r="224" spans="2:51" s="14" customFormat="1" ht="13.5">
      <c r="B224" s="241"/>
      <c r="C224" s="242"/>
      <c r="D224" s="217" t="s">
        <v>179</v>
      </c>
      <c r="E224" s="243" t="s">
        <v>23</v>
      </c>
      <c r="F224" s="244" t="s">
        <v>184</v>
      </c>
      <c r="G224" s="242"/>
      <c r="H224" s="245">
        <v>278.39</v>
      </c>
      <c r="I224" s="246"/>
      <c r="J224" s="242"/>
      <c r="K224" s="242"/>
      <c r="L224" s="247"/>
      <c r="M224" s="248"/>
      <c r="N224" s="249"/>
      <c r="O224" s="249"/>
      <c r="P224" s="249"/>
      <c r="Q224" s="249"/>
      <c r="R224" s="249"/>
      <c r="S224" s="249"/>
      <c r="T224" s="250"/>
      <c r="AT224" s="251" t="s">
        <v>179</v>
      </c>
      <c r="AU224" s="251" t="s">
        <v>82</v>
      </c>
      <c r="AV224" s="14" t="s">
        <v>93</v>
      </c>
      <c r="AW224" s="14" t="s">
        <v>36</v>
      </c>
      <c r="AX224" s="14" t="s">
        <v>80</v>
      </c>
      <c r="AY224" s="251" t="s">
        <v>169</v>
      </c>
    </row>
    <row r="225" spans="2:65" s="1" customFormat="1" ht="25.5" customHeight="1">
      <c r="B225" s="42"/>
      <c r="C225" s="205" t="s">
        <v>322</v>
      </c>
      <c r="D225" s="205" t="s">
        <v>171</v>
      </c>
      <c r="E225" s="206" t="s">
        <v>323</v>
      </c>
      <c r="F225" s="207" t="s">
        <v>324</v>
      </c>
      <c r="G225" s="208" t="s">
        <v>114</v>
      </c>
      <c r="H225" s="209">
        <v>570.22</v>
      </c>
      <c r="I225" s="210"/>
      <c r="J225" s="211">
        <f>ROUND(I225*H225,2)</f>
        <v>0</v>
      </c>
      <c r="K225" s="207" t="s">
        <v>174</v>
      </c>
      <c r="L225" s="62"/>
      <c r="M225" s="212" t="s">
        <v>23</v>
      </c>
      <c r="N225" s="213" t="s">
        <v>44</v>
      </c>
      <c r="O225" s="43"/>
      <c r="P225" s="214">
        <f>O225*H225</f>
        <v>0</v>
      </c>
      <c r="Q225" s="214">
        <v>0</v>
      </c>
      <c r="R225" s="214">
        <f>Q225*H225</f>
        <v>0</v>
      </c>
      <c r="S225" s="214">
        <v>0</v>
      </c>
      <c r="T225" s="215">
        <f>S225*H225</f>
        <v>0</v>
      </c>
      <c r="AR225" s="25" t="s">
        <v>175</v>
      </c>
      <c r="AT225" s="25" t="s">
        <v>171</v>
      </c>
      <c r="AU225" s="25" t="s">
        <v>82</v>
      </c>
      <c r="AY225" s="25" t="s">
        <v>169</v>
      </c>
      <c r="BE225" s="216">
        <f>IF(N225="základní",J225,0)</f>
        <v>0</v>
      </c>
      <c r="BF225" s="216">
        <f>IF(N225="snížená",J225,0)</f>
        <v>0</v>
      </c>
      <c r="BG225" s="216">
        <f>IF(N225="zákl. přenesená",J225,0)</f>
        <v>0</v>
      </c>
      <c r="BH225" s="216">
        <f>IF(N225="sníž. přenesená",J225,0)</f>
        <v>0</v>
      </c>
      <c r="BI225" s="216">
        <f>IF(N225="nulová",J225,0)</f>
        <v>0</v>
      </c>
      <c r="BJ225" s="25" t="s">
        <v>80</v>
      </c>
      <c r="BK225" s="216">
        <f>ROUND(I225*H225,2)</f>
        <v>0</v>
      </c>
      <c r="BL225" s="25" t="s">
        <v>175</v>
      </c>
      <c r="BM225" s="25" t="s">
        <v>325</v>
      </c>
    </row>
    <row r="226" spans="2:47" s="1" customFormat="1" ht="54">
      <c r="B226" s="42"/>
      <c r="C226" s="64"/>
      <c r="D226" s="217" t="s">
        <v>177</v>
      </c>
      <c r="E226" s="64"/>
      <c r="F226" s="218" t="s">
        <v>319</v>
      </c>
      <c r="G226" s="64"/>
      <c r="H226" s="64"/>
      <c r="I226" s="174"/>
      <c r="J226" s="64"/>
      <c r="K226" s="64"/>
      <c r="L226" s="62"/>
      <c r="M226" s="219"/>
      <c r="N226" s="43"/>
      <c r="O226" s="43"/>
      <c r="P226" s="43"/>
      <c r="Q226" s="43"/>
      <c r="R226" s="43"/>
      <c r="S226" s="43"/>
      <c r="T226" s="79"/>
      <c r="AT226" s="25" t="s">
        <v>177</v>
      </c>
      <c r="AU226" s="25" t="s">
        <v>82</v>
      </c>
    </row>
    <row r="227" spans="2:51" s="12" customFormat="1" ht="13.5">
      <c r="B227" s="220"/>
      <c r="C227" s="221"/>
      <c r="D227" s="217" t="s">
        <v>179</v>
      </c>
      <c r="E227" s="222" t="s">
        <v>23</v>
      </c>
      <c r="F227" s="223" t="s">
        <v>326</v>
      </c>
      <c r="G227" s="221"/>
      <c r="H227" s="224">
        <v>551.404</v>
      </c>
      <c r="I227" s="225"/>
      <c r="J227" s="221"/>
      <c r="K227" s="221"/>
      <c r="L227" s="226"/>
      <c r="M227" s="227"/>
      <c r="N227" s="228"/>
      <c r="O227" s="228"/>
      <c r="P227" s="228"/>
      <c r="Q227" s="228"/>
      <c r="R227" s="228"/>
      <c r="S227" s="228"/>
      <c r="T227" s="229"/>
      <c r="AT227" s="230" t="s">
        <v>179</v>
      </c>
      <c r="AU227" s="230" t="s">
        <v>82</v>
      </c>
      <c r="AV227" s="12" t="s">
        <v>82</v>
      </c>
      <c r="AW227" s="12" t="s">
        <v>36</v>
      </c>
      <c r="AX227" s="12" t="s">
        <v>73</v>
      </c>
      <c r="AY227" s="230" t="s">
        <v>169</v>
      </c>
    </row>
    <row r="228" spans="2:51" s="12" customFormat="1" ht="13.5">
      <c r="B228" s="220"/>
      <c r="C228" s="221"/>
      <c r="D228" s="217" t="s">
        <v>179</v>
      </c>
      <c r="E228" s="222" t="s">
        <v>23</v>
      </c>
      <c r="F228" s="223" t="s">
        <v>327</v>
      </c>
      <c r="G228" s="221"/>
      <c r="H228" s="224">
        <v>18.816</v>
      </c>
      <c r="I228" s="225"/>
      <c r="J228" s="221"/>
      <c r="K228" s="221"/>
      <c r="L228" s="226"/>
      <c r="M228" s="227"/>
      <c r="N228" s="228"/>
      <c r="O228" s="228"/>
      <c r="P228" s="228"/>
      <c r="Q228" s="228"/>
      <c r="R228" s="228"/>
      <c r="S228" s="228"/>
      <c r="T228" s="229"/>
      <c r="AT228" s="230" t="s">
        <v>179</v>
      </c>
      <c r="AU228" s="230" t="s">
        <v>82</v>
      </c>
      <c r="AV228" s="12" t="s">
        <v>82</v>
      </c>
      <c r="AW228" s="12" t="s">
        <v>36</v>
      </c>
      <c r="AX228" s="12" t="s">
        <v>73</v>
      </c>
      <c r="AY228" s="230" t="s">
        <v>169</v>
      </c>
    </row>
    <row r="229" spans="2:51" s="14" customFormat="1" ht="13.5">
      <c r="B229" s="241"/>
      <c r="C229" s="242"/>
      <c r="D229" s="217" t="s">
        <v>179</v>
      </c>
      <c r="E229" s="243" t="s">
        <v>23</v>
      </c>
      <c r="F229" s="244" t="s">
        <v>184</v>
      </c>
      <c r="G229" s="242"/>
      <c r="H229" s="245">
        <v>570.22</v>
      </c>
      <c r="I229" s="246"/>
      <c r="J229" s="242"/>
      <c r="K229" s="242"/>
      <c r="L229" s="247"/>
      <c r="M229" s="248"/>
      <c r="N229" s="249"/>
      <c r="O229" s="249"/>
      <c r="P229" s="249"/>
      <c r="Q229" s="249"/>
      <c r="R229" s="249"/>
      <c r="S229" s="249"/>
      <c r="T229" s="250"/>
      <c r="AT229" s="251" t="s">
        <v>179</v>
      </c>
      <c r="AU229" s="251" t="s">
        <v>82</v>
      </c>
      <c r="AV229" s="14" t="s">
        <v>93</v>
      </c>
      <c r="AW229" s="14" t="s">
        <v>36</v>
      </c>
      <c r="AX229" s="14" t="s">
        <v>80</v>
      </c>
      <c r="AY229" s="251" t="s">
        <v>169</v>
      </c>
    </row>
    <row r="230" spans="2:65" s="1" customFormat="1" ht="25.5" customHeight="1">
      <c r="B230" s="42"/>
      <c r="C230" s="205" t="s">
        <v>328</v>
      </c>
      <c r="D230" s="205" t="s">
        <v>171</v>
      </c>
      <c r="E230" s="206" t="s">
        <v>329</v>
      </c>
      <c r="F230" s="207" t="s">
        <v>330</v>
      </c>
      <c r="G230" s="208" t="s">
        <v>114</v>
      </c>
      <c r="H230" s="209">
        <v>3.349</v>
      </c>
      <c r="I230" s="210"/>
      <c r="J230" s="211">
        <f>ROUND(I230*H230,2)</f>
        <v>0</v>
      </c>
      <c r="K230" s="207" t="s">
        <v>174</v>
      </c>
      <c r="L230" s="62"/>
      <c r="M230" s="212" t="s">
        <v>23</v>
      </c>
      <c r="N230" s="213" t="s">
        <v>44</v>
      </c>
      <c r="O230" s="43"/>
      <c r="P230" s="214">
        <f>O230*H230</f>
        <v>0</v>
      </c>
      <c r="Q230" s="214">
        <v>0</v>
      </c>
      <c r="R230" s="214">
        <f>Q230*H230</f>
        <v>0</v>
      </c>
      <c r="S230" s="214">
        <v>0.076</v>
      </c>
      <c r="T230" s="215">
        <f>S230*H230</f>
        <v>0.25452400000000003</v>
      </c>
      <c r="AR230" s="25" t="s">
        <v>175</v>
      </c>
      <c r="AT230" s="25" t="s">
        <v>171</v>
      </c>
      <c r="AU230" s="25" t="s">
        <v>82</v>
      </c>
      <c r="AY230" s="25" t="s">
        <v>169</v>
      </c>
      <c r="BE230" s="216">
        <f>IF(N230="základní",J230,0)</f>
        <v>0</v>
      </c>
      <c r="BF230" s="216">
        <f>IF(N230="snížená",J230,0)</f>
        <v>0</v>
      </c>
      <c r="BG230" s="216">
        <f>IF(N230="zákl. přenesená",J230,0)</f>
        <v>0</v>
      </c>
      <c r="BH230" s="216">
        <f>IF(N230="sníž. přenesená",J230,0)</f>
        <v>0</v>
      </c>
      <c r="BI230" s="216">
        <f>IF(N230="nulová",J230,0)</f>
        <v>0</v>
      </c>
      <c r="BJ230" s="25" t="s">
        <v>80</v>
      </c>
      <c r="BK230" s="216">
        <f>ROUND(I230*H230,2)</f>
        <v>0</v>
      </c>
      <c r="BL230" s="25" t="s">
        <v>175</v>
      </c>
      <c r="BM230" s="25" t="s">
        <v>331</v>
      </c>
    </row>
    <row r="231" spans="2:47" s="1" customFormat="1" ht="40.5">
      <c r="B231" s="42"/>
      <c r="C231" s="64"/>
      <c r="D231" s="217" t="s">
        <v>177</v>
      </c>
      <c r="E231" s="64"/>
      <c r="F231" s="218" t="s">
        <v>332</v>
      </c>
      <c r="G231" s="64"/>
      <c r="H231" s="64"/>
      <c r="I231" s="174"/>
      <c r="J231" s="64"/>
      <c r="K231" s="64"/>
      <c r="L231" s="62"/>
      <c r="M231" s="219"/>
      <c r="N231" s="43"/>
      <c r="O231" s="43"/>
      <c r="P231" s="43"/>
      <c r="Q231" s="43"/>
      <c r="R231" s="43"/>
      <c r="S231" s="43"/>
      <c r="T231" s="79"/>
      <c r="AT231" s="25" t="s">
        <v>177</v>
      </c>
      <c r="AU231" s="25" t="s">
        <v>82</v>
      </c>
    </row>
    <row r="232" spans="2:51" s="13" customFormat="1" ht="13.5">
      <c r="B232" s="231"/>
      <c r="C232" s="232"/>
      <c r="D232" s="217" t="s">
        <v>179</v>
      </c>
      <c r="E232" s="233" t="s">
        <v>23</v>
      </c>
      <c r="F232" s="234" t="s">
        <v>314</v>
      </c>
      <c r="G232" s="232"/>
      <c r="H232" s="233" t="s">
        <v>23</v>
      </c>
      <c r="I232" s="235"/>
      <c r="J232" s="232"/>
      <c r="K232" s="232"/>
      <c r="L232" s="236"/>
      <c r="M232" s="237"/>
      <c r="N232" s="238"/>
      <c r="O232" s="238"/>
      <c r="P232" s="238"/>
      <c r="Q232" s="238"/>
      <c r="R232" s="238"/>
      <c r="S232" s="238"/>
      <c r="T232" s="239"/>
      <c r="AT232" s="240" t="s">
        <v>179</v>
      </c>
      <c r="AU232" s="240" t="s">
        <v>82</v>
      </c>
      <c r="AV232" s="13" t="s">
        <v>80</v>
      </c>
      <c r="AW232" s="13" t="s">
        <v>36</v>
      </c>
      <c r="AX232" s="13" t="s">
        <v>73</v>
      </c>
      <c r="AY232" s="240" t="s">
        <v>169</v>
      </c>
    </row>
    <row r="233" spans="2:51" s="12" customFormat="1" ht="13.5">
      <c r="B233" s="220"/>
      <c r="C233" s="221"/>
      <c r="D233" s="217" t="s">
        <v>179</v>
      </c>
      <c r="E233" s="222" t="s">
        <v>23</v>
      </c>
      <c r="F233" s="223" t="s">
        <v>333</v>
      </c>
      <c r="G233" s="221"/>
      <c r="H233" s="224">
        <v>3.349</v>
      </c>
      <c r="I233" s="225"/>
      <c r="J233" s="221"/>
      <c r="K233" s="221"/>
      <c r="L233" s="226"/>
      <c r="M233" s="227"/>
      <c r="N233" s="228"/>
      <c r="O233" s="228"/>
      <c r="P233" s="228"/>
      <c r="Q233" s="228"/>
      <c r="R233" s="228"/>
      <c r="S233" s="228"/>
      <c r="T233" s="229"/>
      <c r="AT233" s="230" t="s">
        <v>179</v>
      </c>
      <c r="AU233" s="230" t="s">
        <v>82</v>
      </c>
      <c r="AV233" s="12" t="s">
        <v>82</v>
      </c>
      <c r="AW233" s="12" t="s">
        <v>36</v>
      </c>
      <c r="AX233" s="12" t="s">
        <v>80</v>
      </c>
      <c r="AY233" s="230" t="s">
        <v>169</v>
      </c>
    </row>
    <row r="234" spans="2:65" s="1" customFormat="1" ht="25.5" customHeight="1">
      <c r="B234" s="42"/>
      <c r="C234" s="205" t="s">
        <v>334</v>
      </c>
      <c r="D234" s="205" t="s">
        <v>171</v>
      </c>
      <c r="E234" s="206" t="s">
        <v>335</v>
      </c>
      <c r="F234" s="207" t="s">
        <v>336</v>
      </c>
      <c r="G234" s="208" t="s">
        <v>122</v>
      </c>
      <c r="H234" s="209">
        <v>25</v>
      </c>
      <c r="I234" s="210"/>
      <c r="J234" s="211">
        <f>ROUND(I234*H234,2)</f>
        <v>0</v>
      </c>
      <c r="K234" s="207" t="s">
        <v>174</v>
      </c>
      <c r="L234" s="62"/>
      <c r="M234" s="212" t="s">
        <v>23</v>
      </c>
      <c r="N234" s="213" t="s">
        <v>44</v>
      </c>
      <c r="O234" s="43"/>
      <c r="P234" s="214">
        <f>O234*H234</f>
        <v>0</v>
      </c>
      <c r="Q234" s="214">
        <v>0</v>
      </c>
      <c r="R234" s="214">
        <f>Q234*H234</f>
        <v>0</v>
      </c>
      <c r="S234" s="214">
        <v>0.013</v>
      </c>
      <c r="T234" s="215">
        <f>S234*H234</f>
        <v>0.325</v>
      </c>
      <c r="AR234" s="25" t="s">
        <v>175</v>
      </c>
      <c r="AT234" s="25" t="s">
        <v>171</v>
      </c>
      <c r="AU234" s="25" t="s">
        <v>82</v>
      </c>
      <c r="AY234" s="25" t="s">
        <v>169</v>
      </c>
      <c r="BE234" s="216">
        <f>IF(N234="základní",J234,0)</f>
        <v>0</v>
      </c>
      <c r="BF234" s="216">
        <f>IF(N234="snížená",J234,0)</f>
        <v>0</v>
      </c>
      <c r="BG234" s="216">
        <f>IF(N234="zákl. přenesená",J234,0)</f>
        <v>0</v>
      </c>
      <c r="BH234" s="216">
        <f>IF(N234="sníž. přenesená",J234,0)</f>
        <v>0</v>
      </c>
      <c r="BI234" s="216">
        <f>IF(N234="nulová",J234,0)</f>
        <v>0</v>
      </c>
      <c r="BJ234" s="25" t="s">
        <v>80</v>
      </c>
      <c r="BK234" s="216">
        <f>ROUND(I234*H234,2)</f>
        <v>0</v>
      </c>
      <c r="BL234" s="25" t="s">
        <v>175</v>
      </c>
      <c r="BM234" s="25" t="s">
        <v>337</v>
      </c>
    </row>
    <row r="235" spans="2:51" s="12" customFormat="1" ht="13.5">
      <c r="B235" s="220"/>
      <c r="C235" s="221"/>
      <c r="D235" s="217" t="s">
        <v>179</v>
      </c>
      <c r="E235" s="222" t="s">
        <v>23</v>
      </c>
      <c r="F235" s="223" t="s">
        <v>338</v>
      </c>
      <c r="G235" s="221"/>
      <c r="H235" s="224">
        <v>25</v>
      </c>
      <c r="I235" s="225"/>
      <c r="J235" s="221"/>
      <c r="K235" s="221"/>
      <c r="L235" s="226"/>
      <c r="M235" s="227"/>
      <c r="N235" s="228"/>
      <c r="O235" s="228"/>
      <c r="P235" s="228"/>
      <c r="Q235" s="228"/>
      <c r="R235" s="228"/>
      <c r="S235" s="228"/>
      <c r="T235" s="229"/>
      <c r="AT235" s="230" t="s">
        <v>179</v>
      </c>
      <c r="AU235" s="230" t="s">
        <v>82</v>
      </c>
      <c r="AV235" s="12" t="s">
        <v>82</v>
      </c>
      <c r="AW235" s="12" t="s">
        <v>36</v>
      </c>
      <c r="AX235" s="12" t="s">
        <v>80</v>
      </c>
      <c r="AY235" s="230" t="s">
        <v>169</v>
      </c>
    </row>
    <row r="236" spans="2:65" s="1" customFormat="1" ht="25.5" customHeight="1">
      <c r="B236" s="42"/>
      <c r="C236" s="205" t="s">
        <v>339</v>
      </c>
      <c r="D236" s="205" t="s">
        <v>171</v>
      </c>
      <c r="E236" s="206" t="s">
        <v>340</v>
      </c>
      <c r="F236" s="207" t="s">
        <v>341</v>
      </c>
      <c r="G236" s="208" t="s">
        <v>122</v>
      </c>
      <c r="H236" s="209">
        <v>15</v>
      </c>
      <c r="I236" s="210"/>
      <c r="J236" s="211">
        <f>ROUND(I236*H236,2)</f>
        <v>0</v>
      </c>
      <c r="K236" s="207" t="s">
        <v>174</v>
      </c>
      <c r="L236" s="62"/>
      <c r="M236" s="212" t="s">
        <v>23</v>
      </c>
      <c r="N236" s="213" t="s">
        <v>44</v>
      </c>
      <c r="O236" s="43"/>
      <c r="P236" s="214">
        <f>O236*H236</f>
        <v>0</v>
      </c>
      <c r="Q236" s="214">
        <v>0</v>
      </c>
      <c r="R236" s="214">
        <f>Q236*H236</f>
        <v>0</v>
      </c>
      <c r="S236" s="214">
        <v>0.018</v>
      </c>
      <c r="T236" s="215">
        <f>S236*H236</f>
        <v>0.26999999999999996</v>
      </c>
      <c r="AR236" s="25" t="s">
        <v>175</v>
      </c>
      <c r="AT236" s="25" t="s">
        <v>171</v>
      </c>
      <c r="AU236" s="25" t="s">
        <v>82</v>
      </c>
      <c r="AY236" s="25" t="s">
        <v>169</v>
      </c>
      <c r="BE236" s="216">
        <f>IF(N236="základní",J236,0)</f>
        <v>0</v>
      </c>
      <c r="BF236" s="216">
        <f>IF(N236="snížená",J236,0)</f>
        <v>0</v>
      </c>
      <c r="BG236" s="216">
        <f>IF(N236="zákl. přenesená",J236,0)</f>
        <v>0</v>
      </c>
      <c r="BH236" s="216">
        <f>IF(N236="sníž. přenesená",J236,0)</f>
        <v>0</v>
      </c>
      <c r="BI236" s="216">
        <f>IF(N236="nulová",J236,0)</f>
        <v>0</v>
      </c>
      <c r="BJ236" s="25" t="s">
        <v>80</v>
      </c>
      <c r="BK236" s="216">
        <f>ROUND(I236*H236,2)</f>
        <v>0</v>
      </c>
      <c r="BL236" s="25" t="s">
        <v>175</v>
      </c>
      <c r="BM236" s="25" t="s">
        <v>342</v>
      </c>
    </row>
    <row r="237" spans="2:51" s="12" customFormat="1" ht="13.5">
      <c r="B237" s="220"/>
      <c r="C237" s="221"/>
      <c r="D237" s="217" t="s">
        <v>179</v>
      </c>
      <c r="E237" s="222" t="s">
        <v>23</v>
      </c>
      <c r="F237" s="223" t="s">
        <v>343</v>
      </c>
      <c r="G237" s="221"/>
      <c r="H237" s="224">
        <v>15</v>
      </c>
      <c r="I237" s="225"/>
      <c r="J237" s="221"/>
      <c r="K237" s="221"/>
      <c r="L237" s="226"/>
      <c r="M237" s="227"/>
      <c r="N237" s="228"/>
      <c r="O237" s="228"/>
      <c r="P237" s="228"/>
      <c r="Q237" s="228"/>
      <c r="R237" s="228"/>
      <c r="S237" s="228"/>
      <c r="T237" s="229"/>
      <c r="AT237" s="230" t="s">
        <v>179</v>
      </c>
      <c r="AU237" s="230" t="s">
        <v>82</v>
      </c>
      <c r="AV237" s="12" t="s">
        <v>82</v>
      </c>
      <c r="AW237" s="12" t="s">
        <v>36</v>
      </c>
      <c r="AX237" s="12" t="s">
        <v>80</v>
      </c>
      <c r="AY237" s="230" t="s">
        <v>169</v>
      </c>
    </row>
    <row r="238" spans="2:65" s="1" customFormat="1" ht="25.5" customHeight="1">
      <c r="B238" s="42"/>
      <c r="C238" s="205" t="s">
        <v>344</v>
      </c>
      <c r="D238" s="205" t="s">
        <v>171</v>
      </c>
      <c r="E238" s="206" t="s">
        <v>345</v>
      </c>
      <c r="F238" s="207" t="s">
        <v>346</v>
      </c>
      <c r="G238" s="208" t="s">
        <v>122</v>
      </c>
      <c r="H238" s="209">
        <v>8.05</v>
      </c>
      <c r="I238" s="210"/>
      <c r="J238" s="211">
        <f>ROUND(I238*H238,2)</f>
        <v>0</v>
      </c>
      <c r="K238" s="207" t="s">
        <v>174</v>
      </c>
      <c r="L238" s="62"/>
      <c r="M238" s="212" t="s">
        <v>23</v>
      </c>
      <c r="N238" s="213" t="s">
        <v>44</v>
      </c>
      <c r="O238" s="43"/>
      <c r="P238" s="214">
        <f>O238*H238</f>
        <v>0</v>
      </c>
      <c r="Q238" s="214">
        <v>0</v>
      </c>
      <c r="R238" s="214">
        <f>Q238*H238</f>
        <v>0</v>
      </c>
      <c r="S238" s="214">
        <v>0.016</v>
      </c>
      <c r="T238" s="215">
        <f>S238*H238</f>
        <v>0.12880000000000003</v>
      </c>
      <c r="AR238" s="25" t="s">
        <v>175</v>
      </c>
      <c r="AT238" s="25" t="s">
        <v>171</v>
      </c>
      <c r="AU238" s="25" t="s">
        <v>82</v>
      </c>
      <c r="AY238" s="25" t="s">
        <v>169</v>
      </c>
      <c r="BE238" s="216">
        <f>IF(N238="základní",J238,0)</f>
        <v>0</v>
      </c>
      <c r="BF238" s="216">
        <f>IF(N238="snížená",J238,0)</f>
        <v>0</v>
      </c>
      <c r="BG238" s="216">
        <f>IF(N238="zákl. přenesená",J238,0)</f>
        <v>0</v>
      </c>
      <c r="BH238" s="216">
        <f>IF(N238="sníž. přenesená",J238,0)</f>
        <v>0</v>
      </c>
      <c r="BI238" s="216">
        <f>IF(N238="nulová",J238,0)</f>
        <v>0</v>
      </c>
      <c r="BJ238" s="25" t="s">
        <v>80</v>
      </c>
      <c r="BK238" s="216">
        <f>ROUND(I238*H238,2)</f>
        <v>0</v>
      </c>
      <c r="BL238" s="25" t="s">
        <v>175</v>
      </c>
      <c r="BM238" s="25" t="s">
        <v>347</v>
      </c>
    </row>
    <row r="239" spans="2:51" s="13" customFormat="1" ht="13.5">
      <c r="B239" s="231"/>
      <c r="C239" s="232"/>
      <c r="D239" s="217" t="s">
        <v>179</v>
      </c>
      <c r="E239" s="233" t="s">
        <v>23</v>
      </c>
      <c r="F239" s="234" t="s">
        <v>348</v>
      </c>
      <c r="G239" s="232"/>
      <c r="H239" s="233" t="s">
        <v>23</v>
      </c>
      <c r="I239" s="235"/>
      <c r="J239" s="232"/>
      <c r="K239" s="232"/>
      <c r="L239" s="236"/>
      <c r="M239" s="237"/>
      <c r="N239" s="238"/>
      <c r="O239" s="238"/>
      <c r="P239" s="238"/>
      <c r="Q239" s="238"/>
      <c r="R239" s="238"/>
      <c r="S239" s="238"/>
      <c r="T239" s="239"/>
      <c r="AT239" s="240" t="s">
        <v>179</v>
      </c>
      <c r="AU239" s="240" t="s">
        <v>82</v>
      </c>
      <c r="AV239" s="13" t="s">
        <v>80</v>
      </c>
      <c r="AW239" s="13" t="s">
        <v>36</v>
      </c>
      <c r="AX239" s="13" t="s">
        <v>73</v>
      </c>
      <c r="AY239" s="240" t="s">
        <v>169</v>
      </c>
    </row>
    <row r="240" spans="2:51" s="12" customFormat="1" ht="13.5">
      <c r="B240" s="220"/>
      <c r="C240" s="221"/>
      <c r="D240" s="217" t="s">
        <v>179</v>
      </c>
      <c r="E240" s="222" t="s">
        <v>23</v>
      </c>
      <c r="F240" s="223" t="s">
        <v>349</v>
      </c>
      <c r="G240" s="221"/>
      <c r="H240" s="224">
        <v>2.8</v>
      </c>
      <c r="I240" s="225"/>
      <c r="J240" s="221"/>
      <c r="K240" s="221"/>
      <c r="L240" s="226"/>
      <c r="M240" s="227"/>
      <c r="N240" s="228"/>
      <c r="O240" s="228"/>
      <c r="P240" s="228"/>
      <c r="Q240" s="228"/>
      <c r="R240" s="228"/>
      <c r="S240" s="228"/>
      <c r="T240" s="229"/>
      <c r="AT240" s="230" t="s">
        <v>179</v>
      </c>
      <c r="AU240" s="230" t="s">
        <v>82</v>
      </c>
      <c r="AV240" s="12" t="s">
        <v>82</v>
      </c>
      <c r="AW240" s="12" t="s">
        <v>36</v>
      </c>
      <c r="AX240" s="12" t="s">
        <v>73</v>
      </c>
      <c r="AY240" s="230" t="s">
        <v>169</v>
      </c>
    </row>
    <row r="241" spans="2:51" s="12" customFormat="1" ht="13.5">
      <c r="B241" s="220"/>
      <c r="C241" s="221"/>
      <c r="D241" s="217" t="s">
        <v>179</v>
      </c>
      <c r="E241" s="222" t="s">
        <v>23</v>
      </c>
      <c r="F241" s="223" t="s">
        <v>350</v>
      </c>
      <c r="G241" s="221"/>
      <c r="H241" s="224">
        <v>5.25</v>
      </c>
      <c r="I241" s="225"/>
      <c r="J241" s="221"/>
      <c r="K241" s="221"/>
      <c r="L241" s="226"/>
      <c r="M241" s="227"/>
      <c r="N241" s="228"/>
      <c r="O241" s="228"/>
      <c r="P241" s="228"/>
      <c r="Q241" s="228"/>
      <c r="R241" s="228"/>
      <c r="S241" s="228"/>
      <c r="T241" s="229"/>
      <c r="AT241" s="230" t="s">
        <v>179</v>
      </c>
      <c r="AU241" s="230" t="s">
        <v>82</v>
      </c>
      <c r="AV241" s="12" t="s">
        <v>82</v>
      </c>
      <c r="AW241" s="12" t="s">
        <v>36</v>
      </c>
      <c r="AX241" s="12" t="s">
        <v>73</v>
      </c>
      <c r="AY241" s="230" t="s">
        <v>169</v>
      </c>
    </row>
    <row r="242" spans="2:51" s="14" customFormat="1" ht="13.5">
      <c r="B242" s="241"/>
      <c r="C242" s="242"/>
      <c r="D242" s="217" t="s">
        <v>179</v>
      </c>
      <c r="E242" s="243" t="s">
        <v>23</v>
      </c>
      <c r="F242" s="244" t="s">
        <v>184</v>
      </c>
      <c r="G242" s="242"/>
      <c r="H242" s="245">
        <v>8.05</v>
      </c>
      <c r="I242" s="246"/>
      <c r="J242" s="242"/>
      <c r="K242" s="242"/>
      <c r="L242" s="247"/>
      <c r="M242" s="248"/>
      <c r="N242" s="249"/>
      <c r="O242" s="249"/>
      <c r="P242" s="249"/>
      <c r="Q242" s="249"/>
      <c r="R242" s="249"/>
      <c r="S242" s="249"/>
      <c r="T242" s="250"/>
      <c r="AT242" s="251" t="s">
        <v>179</v>
      </c>
      <c r="AU242" s="251" t="s">
        <v>82</v>
      </c>
      <c r="AV242" s="14" t="s">
        <v>93</v>
      </c>
      <c r="AW242" s="14" t="s">
        <v>36</v>
      </c>
      <c r="AX242" s="14" t="s">
        <v>80</v>
      </c>
      <c r="AY242" s="251" t="s">
        <v>169</v>
      </c>
    </row>
    <row r="243" spans="2:65" s="1" customFormat="1" ht="25.5" customHeight="1">
      <c r="B243" s="42"/>
      <c r="C243" s="205" t="s">
        <v>351</v>
      </c>
      <c r="D243" s="205" t="s">
        <v>171</v>
      </c>
      <c r="E243" s="206" t="s">
        <v>352</v>
      </c>
      <c r="F243" s="207" t="s">
        <v>353</v>
      </c>
      <c r="G243" s="208" t="s">
        <v>122</v>
      </c>
      <c r="H243" s="209">
        <v>4</v>
      </c>
      <c r="I243" s="210"/>
      <c r="J243" s="211">
        <f>ROUND(I243*H243,2)</f>
        <v>0</v>
      </c>
      <c r="K243" s="207" t="s">
        <v>174</v>
      </c>
      <c r="L243" s="62"/>
      <c r="M243" s="212" t="s">
        <v>23</v>
      </c>
      <c r="N243" s="213" t="s">
        <v>44</v>
      </c>
      <c r="O243" s="43"/>
      <c r="P243" s="214">
        <f>O243*H243</f>
        <v>0</v>
      </c>
      <c r="Q243" s="214">
        <v>0</v>
      </c>
      <c r="R243" s="214">
        <f>Q243*H243</f>
        <v>0</v>
      </c>
      <c r="S243" s="214">
        <v>0.033</v>
      </c>
      <c r="T243" s="215">
        <f>S243*H243</f>
        <v>0.132</v>
      </c>
      <c r="AR243" s="25" t="s">
        <v>175</v>
      </c>
      <c r="AT243" s="25" t="s">
        <v>171</v>
      </c>
      <c r="AU243" s="25" t="s">
        <v>82</v>
      </c>
      <c r="AY243" s="25" t="s">
        <v>169</v>
      </c>
      <c r="BE243" s="216">
        <f>IF(N243="základní",J243,0)</f>
        <v>0</v>
      </c>
      <c r="BF243" s="216">
        <f>IF(N243="snížená",J243,0)</f>
        <v>0</v>
      </c>
      <c r="BG243" s="216">
        <f>IF(N243="zákl. přenesená",J243,0)</f>
        <v>0</v>
      </c>
      <c r="BH243" s="216">
        <f>IF(N243="sníž. přenesená",J243,0)</f>
        <v>0</v>
      </c>
      <c r="BI243" s="216">
        <f>IF(N243="nulová",J243,0)</f>
        <v>0</v>
      </c>
      <c r="BJ243" s="25" t="s">
        <v>80</v>
      </c>
      <c r="BK243" s="216">
        <f>ROUND(I243*H243,2)</f>
        <v>0</v>
      </c>
      <c r="BL243" s="25" t="s">
        <v>175</v>
      </c>
      <c r="BM243" s="25" t="s">
        <v>354</v>
      </c>
    </row>
    <row r="244" spans="2:51" s="12" customFormat="1" ht="13.5">
      <c r="B244" s="220"/>
      <c r="C244" s="221"/>
      <c r="D244" s="217" t="s">
        <v>179</v>
      </c>
      <c r="E244" s="222" t="s">
        <v>23</v>
      </c>
      <c r="F244" s="223" t="s">
        <v>355</v>
      </c>
      <c r="G244" s="221"/>
      <c r="H244" s="224">
        <v>4</v>
      </c>
      <c r="I244" s="225"/>
      <c r="J244" s="221"/>
      <c r="K244" s="221"/>
      <c r="L244" s="226"/>
      <c r="M244" s="227"/>
      <c r="N244" s="228"/>
      <c r="O244" s="228"/>
      <c r="P244" s="228"/>
      <c r="Q244" s="228"/>
      <c r="R244" s="228"/>
      <c r="S244" s="228"/>
      <c r="T244" s="229"/>
      <c r="AT244" s="230" t="s">
        <v>179</v>
      </c>
      <c r="AU244" s="230" t="s">
        <v>82</v>
      </c>
      <c r="AV244" s="12" t="s">
        <v>82</v>
      </c>
      <c r="AW244" s="12" t="s">
        <v>36</v>
      </c>
      <c r="AX244" s="12" t="s">
        <v>80</v>
      </c>
      <c r="AY244" s="230" t="s">
        <v>169</v>
      </c>
    </row>
    <row r="245" spans="2:65" s="1" customFormat="1" ht="25.5" customHeight="1">
      <c r="B245" s="42"/>
      <c r="C245" s="205" t="s">
        <v>356</v>
      </c>
      <c r="D245" s="205" t="s">
        <v>171</v>
      </c>
      <c r="E245" s="206" t="s">
        <v>357</v>
      </c>
      <c r="F245" s="207" t="s">
        <v>358</v>
      </c>
      <c r="G245" s="208" t="s">
        <v>359</v>
      </c>
      <c r="H245" s="209">
        <v>0.109</v>
      </c>
      <c r="I245" s="210"/>
      <c r="J245" s="211">
        <f>ROUND(I245*H245,2)</f>
        <v>0</v>
      </c>
      <c r="K245" s="207" t="s">
        <v>174</v>
      </c>
      <c r="L245" s="62"/>
      <c r="M245" s="212" t="s">
        <v>23</v>
      </c>
      <c r="N245" s="213" t="s">
        <v>44</v>
      </c>
      <c r="O245" s="43"/>
      <c r="P245" s="214">
        <f>O245*H245</f>
        <v>0</v>
      </c>
      <c r="Q245" s="214">
        <v>0</v>
      </c>
      <c r="R245" s="214">
        <f>Q245*H245</f>
        <v>0</v>
      </c>
      <c r="S245" s="214">
        <v>1</v>
      </c>
      <c r="T245" s="215">
        <f>S245*H245</f>
        <v>0.109</v>
      </c>
      <c r="AR245" s="25" t="s">
        <v>175</v>
      </c>
      <c r="AT245" s="25" t="s">
        <v>171</v>
      </c>
      <c r="AU245" s="25" t="s">
        <v>82</v>
      </c>
      <c r="AY245" s="25" t="s">
        <v>169</v>
      </c>
      <c r="BE245" s="216">
        <f>IF(N245="základní",J245,0)</f>
        <v>0</v>
      </c>
      <c r="BF245" s="216">
        <f>IF(N245="snížená",J245,0)</f>
        <v>0</v>
      </c>
      <c r="BG245" s="216">
        <f>IF(N245="zákl. přenesená",J245,0)</f>
        <v>0</v>
      </c>
      <c r="BH245" s="216">
        <f>IF(N245="sníž. přenesená",J245,0)</f>
        <v>0</v>
      </c>
      <c r="BI245" s="216">
        <f>IF(N245="nulová",J245,0)</f>
        <v>0</v>
      </c>
      <c r="BJ245" s="25" t="s">
        <v>80</v>
      </c>
      <c r="BK245" s="216">
        <f>ROUND(I245*H245,2)</f>
        <v>0</v>
      </c>
      <c r="BL245" s="25" t="s">
        <v>175</v>
      </c>
      <c r="BM245" s="25" t="s">
        <v>360</v>
      </c>
    </row>
    <row r="246" spans="2:51" s="12" customFormat="1" ht="13.5">
      <c r="B246" s="220"/>
      <c r="C246" s="221"/>
      <c r="D246" s="217" t="s">
        <v>179</v>
      </c>
      <c r="E246" s="222" t="s">
        <v>23</v>
      </c>
      <c r="F246" s="223" t="s">
        <v>361</v>
      </c>
      <c r="G246" s="221"/>
      <c r="H246" s="224">
        <v>0.059</v>
      </c>
      <c r="I246" s="225"/>
      <c r="J246" s="221"/>
      <c r="K246" s="221"/>
      <c r="L246" s="226"/>
      <c r="M246" s="227"/>
      <c r="N246" s="228"/>
      <c r="O246" s="228"/>
      <c r="P246" s="228"/>
      <c r="Q246" s="228"/>
      <c r="R246" s="228"/>
      <c r="S246" s="228"/>
      <c r="T246" s="229"/>
      <c r="AT246" s="230" t="s">
        <v>179</v>
      </c>
      <c r="AU246" s="230" t="s">
        <v>82</v>
      </c>
      <c r="AV246" s="12" t="s">
        <v>82</v>
      </c>
      <c r="AW246" s="12" t="s">
        <v>36</v>
      </c>
      <c r="AX246" s="12" t="s">
        <v>73</v>
      </c>
      <c r="AY246" s="230" t="s">
        <v>169</v>
      </c>
    </row>
    <row r="247" spans="2:51" s="12" customFormat="1" ht="13.5">
      <c r="B247" s="220"/>
      <c r="C247" s="221"/>
      <c r="D247" s="217" t="s">
        <v>179</v>
      </c>
      <c r="E247" s="222" t="s">
        <v>23</v>
      </c>
      <c r="F247" s="223" t="s">
        <v>362</v>
      </c>
      <c r="G247" s="221"/>
      <c r="H247" s="224">
        <v>0.05</v>
      </c>
      <c r="I247" s="225"/>
      <c r="J247" s="221"/>
      <c r="K247" s="221"/>
      <c r="L247" s="226"/>
      <c r="M247" s="227"/>
      <c r="N247" s="228"/>
      <c r="O247" s="228"/>
      <c r="P247" s="228"/>
      <c r="Q247" s="228"/>
      <c r="R247" s="228"/>
      <c r="S247" s="228"/>
      <c r="T247" s="229"/>
      <c r="AT247" s="230" t="s">
        <v>179</v>
      </c>
      <c r="AU247" s="230" t="s">
        <v>82</v>
      </c>
      <c r="AV247" s="12" t="s">
        <v>82</v>
      </c>
      <c r="AW247" s="12" t="s">
        <v>36</v>
      </c>
      <c r="AX247" s="12" t="s">
        <v>73</v>
      </c>
      <c r="AY247" s="230" t="s">
        <v>169</v>
      </c>
    </row>
    <row r="248" spans="2:51" s="14" customFormat="1" ht="13.5">
      <c r="B248" s="241"/>
      <c r="C248" s="242"/>
      <c r="D248" s="217" t="s">
        <v>179</v>
      </c>
      <c r="E248" s="243" t="s">
        <v>23</v>
      </c>
      <c r="F248" s="244" t="s">
        <v>184</v>
      </c>
      <c r="G248" s="242"/>
      <c r="H248" s="245">
        <v>0.109</v>
      </c>
      <c r="I248" s="246"/>
      <c r="J248" s="242"/>
      <c r="K248" s="242"/>
      <c r="L248" s="247"/>
      <c r="M248" s="248"/>
      <c r="N248" s="249"/>
      <c r="O248" s="249"/>
      <c r="P248" s="249"/>
      <c r="Q248" s="249"/>
      <c r="R248" s="249"/>
      <c r="S248" s="249"/>
      <c r="T248" s="250"/>
      <c r="AT248" s="251" t="s">
        <v>179</v>
      </c>
      <c r="AU248" s="251" t="s">
        <v>82</v>
      </c>
      <c r="AV248" s="14" t="s">
        <v>93</v>
      </c>
      <c r="AW248" s="14" t="s">
        <v>36</v>
      </c>
      <c r="AX248" s="14" t="s">
        <v>80</v>
      </c>
      <c r="AY248" s="251" t="s">
        <v>169</v>
      </c>
    </row>
    <row r="249" spans="2:65" s="1" customFormat="1" ht="25.5" customHeight="1">
      <c r="B249" s="42"/>
      <c r="C249" s="205" t="s">
        <v>363</v>
      </c>
      <c r="D249" s="205" t="s">
        <v>171</v>
      </c>
      <c r="E249" s="206" t="s">
        <v>364</v>
      </c>
      <c r="F249" s="207" t="s">
        <v>365</v>
      </c>
      <c r="G249" s="208" t="s">
        <v>122</v>
      </c>
      <c r="H249" s="209">
        <v>59.48</v>
      </c>
      <c r="I249" s="210"/>
      <c r="J249" s="211">
        <f>ROUND(I249*H249,2)</f>
        <v>0</v>
      </c>
      <c r="K249" s="207" t="s">
        <v>174</v>
      </c>
      <c r="L249" s="62"/>
      <c r="M249" s="212" t="s">
        <v>23</v>
      </c>
      <c r="N249" s="213" t="s">
        <v>44</v>
      </c>
      <c r="O249" s="43"/>
      <c r="P249" s="214">
        <f>O249*H249</f>
        <v>0</v>
      </c>
      <c r="Q249" s="214">
        <v>0</v>
      </c>
      <c r="R249" s="214">
        <f>Q249*H249</f>
        <v>0</v>
      </c>
      <c r="S249" s="214">
        <v>0.01</v>
      </c>
      <c r="T249" s="215">
        <f>S249*H249</f>
        <v>0.5948</v>
      </c>
      <c r="AR249" s="25" t="s">
        <v>175</v>
      </c>
      <c r="AT249" s="25" t="s">
        <v>171</v>
      </c>
      <c r="AU249" s="25" t="s">
        <v>82</v>
      </c>
      <c r="AY249" s="25" t="s">
        <v>169</v>
      </c>
      <c r="BE249" s="216">
        <f>IF(N249="základní",J249,0)</f>
        <v>0</v>
      </c>
      <c r="BF249" s="216">
        <f>IF(N249="snížená",J249,0)</f>
        <v>0</v>
      </c>
      <c r="BG249" s="216">
        <f>IF(N249="zákl. přenesená",J249,0)</f>
        <v>0</v>
      </c>
      <c r="BH249" s="216">
        <f>IF(N249="sníž. přenesená",J249,0)</f>
        <v>0</v>
      </c>
      <c r="BI249" s="216">
        <f>IF(N249="nulová",J249,0)</f>
        <v>0</v>
      </c>
      <c r="BJ249" s="25" t="s">
        <v>80</v>
      </c>
      <c r="BK249" s="216">
        <f>ROUND(I249*H249,2)</f>
        <v>0</v>
      </c>
      <c r="BL249" s="25" t="s">
        <v>175</v>
      </c>
      <c r="BM249" s="25" t="s">
        <v>366</v>
      </c>
    </row>
    <row r="250" spans="2:51" s="13" customFormat="1" ht="13.5">
      <c r="B250" s="231"/>
      <c r="C250" s="232"/>
      <c r="D250" s="217" t="s">
        <v>179</v>
      </c>
      <c r="E250" s="233" t="s">
        <v>23</v>
      </c>
      <c r="F250" s="234" t="s">
        <v>367</v>
      </c>
      <c r="G250" s="232"/>
      <c r="H250" s="233" t="s">
        <v>23</v>
      </c>
      <c r="I250" s="235"/>
      <c r="J250" s="232"/>
      <c r="K250" s="232"/>
      <c r="L250" s="236"/>
      <c r="M250" s="237"/>
      <c r="N250" s="238"/>
      <c r="O250" s="238"/>
      <c r="P250" s="238"/>
      <c r="Q250" s="238"/>
      <c r="R250" s="238"/>
      <c r="S250" s="238"/>
      <c r="T250" s="239"/>
      <c r="AT250" s="240" t="s">
        <v>179</v>
      </c>
      <c r="AU250" s="240" t="s">
        <v>82</v>
      </c>
      <c r="AV250" s="13" t="s">
        <v>80</v>
      </c>
      <c r="AW250" s="13" t="s">
        <v>36</v>
      </c>
      <c r="AX250" s="13" t="s">
        <v>73</v>
      </c>
      <c r="AY250" s="240" t="s">
        <v>169</v>
      </c>
    </row>
    <row r="251" spans="2:51" s="13" customFormat="1" ht="13.5">
      <c r="B251" s="231"/>
      <c r="C251" s="232"/>
      <c r="D251" s="217" t="s">
        <v>179</v>
      </c>
      <c r="E251" s="233" t="s">
        <v>23</v>
      </c>
      <c r="F251" s="234" t="s">
        <v>368</v>
      </c>
      <c r="G251" s="232"/>
      <c r="H251" s="233" t="s">
        <v>23</v>
      </c>
      <c r="I251" s="235"/>
      <c r="J251" s="232"/>
      <c r="K251" s="232"/>
      <c r="L251" s="236"/>
      <c r="M251" s="237"/>
      <c r="N251" s="238"/>
      <c r="O251" s="238"/>
      <c r="P251" s="238"/>
      <c r="Q251" s="238"/>
      <c r="R251" s="238"/>
      <c r="S251" s="238"/>
      <c r="T251" s="239"/>
      <c r="AT251" s="240" t="s">
        <v>179</v>
      </c>
      <c r="AU251" s="240" t="s">
        <v>82</v>
      </c>
      <c r="AV251" s="13" t="s">
        <v>80</v>
      </c>
      <c r="AW251" s="13" t="s">
        <v>36</v>
      </c>
      <c r="AX251" s="13" t="s">
        <v>73</v>
      </c>
      <c r="AY251" s="240" t="s">
        <v>169</v>
      </c>
    </row>
    <row r="252" spans="2:51" s="12" customFormat="1" ht="13.5">
      <c r="B252" s="220"/>
      <c r="C252" s="221"/>
      <c r="D252" s="217" t="s">
        <v>179</v>
      </c>
      <c r="E252" s="222" t="s">
        <v>23</v>
      </c>
      <c r="F252" s="223" t="s">
        <v>369</v>
      </c>
      <c r="G252" s="221"/>
      <c r="H252" s="224">
        <v>28.84</v>
      </c>
      <c r="I252" s="225"/>
      <c r="J252" s="221"/>
      <c r="K252" s="221"/>
      <c r="L252" s="226"/>
      <c r="M252" s="227"/>
      <c r="N252" s="228"/>
      <c r="O252" s="228"/>
      <c r="P252" s="228"/>
      <c r="Q252" s="228"/>
      <c r="R252" s="228"/>
      <c r="S252" s="228"/>
      <c r="T252" s="229"/>
      <c r="AT252" s="230" t="s">
        <v>179</v>
      </c>
      <c r="AU252" s="230" t="s">
        <v>82</v>
      </c>
      <c r="AV252" s="12" t="s">
        <v>82</v>
      </c>
      <c r="AW252" s="12" t="s">
        <v>36</v>
      </c>
      <c r="AX252" s="12" t="s">
        <v>73</v>
      </c>
      <c r="AY252" s="230" t="s">
        <v>169</v>
      </c>
    </row>
    <row r="253" spans="2:51" s="12" customFormat="1" ht="13.5">
      <c r="B253" s="220"/>
      <c r="C253" s="221"/>
      <c r="D253" s="217" t="s">
        <v>179</v>
      </c>
      <c r="E253" s="222" t="s">
        <v>23</v>
      </c>
      <c r="F253" s="223" t="s">
        <v>370</v>
      </c>
      <c r="G253" s="221"/>
      <c r="H253" s="224">
        <v>30.64</v>
      </c>
      <c r="I253" s="225"/>
      <c r="J253" s="221"/>
      <c r="K253" s="221"/>
      <c r="L253" s="226"/>
      <c r="M253" s="227"/>
      <c r="N253" s="228"/>
      <c r="O253" s="228"/>
      <c r="P253" s="228"/>
      <c r="Q253" s="228"/>
      <c r="R253" s="228"/>
      <c r="S253" s="228"/>
      <c r="T253" s="229"/>
      <c r="AT253" s="230" t="s">
        <v>179</v>
      </c>
      <c r="AU253" s="230" t="s">
        <v>82</v>
      </c>
      <c r="AV253" s="12" t="s">
        <v>82</v>
      </c>
      <c r="AW253" s="12" t="s">
        <v>36</v>
      </c>
      <c r="AX253" s="12" t="s">
        <v>73</v>
      </c>
      <c r="AY253" s="230" t="s">
        <v>169</v>
      </c>
    </row>
    <row r="254" spans="2:51" s="14" customFormat="1" ht="13.5">
      <c r="B254" s="241"/>
      <c r="C254" s="242"/>
      <c r="D254" s="217" t="s">
        <v>179</v>
      </c>
      <c r="E254" s="243" t="s">
        <v>23</v>
      </c>
      <c r="F254" s="244" t="s">
        <v>184</v>
      </c>
      <c r="G254" s="242"/>
      <c r="H254" s="245">
        <v>59.48</v>
      </c>
      <c r="I254" s="246"/>
      <c r="J254" s="242"/>
      <c r="K254" s="242"/>
      <c r="L254" s="247"/>
      <c r="M254" s="248"/>
      <c r="N254" s="249"/>
      <c r="O254" s="249"/>
      <c r="P254" s="249"/>
      <c r="Q254" s="249"/>
      <c r="R254" s="249"/>
      <c r="S254" s="249"/>
      <c r="T254" s="250"/>
      <c r="AT254" s="251" t="s">
        <v>179</v>
      </c>
      <c r="AU254" s="251" t="s">
        <v>82</v>
      </c>
      <c r="AV254" s="14" t="s">
        <v>93</v>
      </c>
      <c r="AW254" s="14" t="s">
        <v>36</v>
      </c>
      <c r="AX254" s="14" t="s">
        <v>80</v>
      </c>
      <c r="AY254" s="251" t="s">
        <v>169</v>
      </c>
    </row>
    <row r="255" spans="2:65" s="1" customFormat="1" ht="25.5" customHeight="1">
      <c r="B255" s="42"/>
      <c r="C255" s="205" t="s">
        <v>371</v>
      </c>
      <c r="D255" s="205" t="s">
        <v>171</v>
      </c>
      <c r="E255" s="206" t="s">
        <v>372</v>
      </c>
      <c r="F255" s="207" t="s">
        <v>373</v>
      </c>
      <c r="G255" s="208" t="s">
        <v>122</v>
      </c>
      <c r="H255" s="209">
        <v>24.1</v>
      </c>
      <c r="I255" s="210"/>
      <c r="J255" s="211">
        <f>ROUND(I255*H255,2)</f>
        <v>0</v>
      </c>
      <c r="K255" s="207" t="s">
        <v>174</v>
      </c>
      <c r="L255" s="62"/>
      <c r="M255" s="212" t="s">
        <v>23</v>
      </c>
      <c r="N255" s="213" t="s">
        <v>44</v>
      </c>
      <c r="O255" s="43"/>
      <c r="P255" s="214">
        <f>O255*H255</f>
        <v>0</v>
      </c>
      <c r="Q255" s="214">
        <v>0</v>
      </c>
      <c r="R255" s="214">
        <f>Q255*H255</f>
        <v>0</v>
      </c>
      <c r="S255" s="214">
        <v>0</v>
      </c>
      <c r="T255" s="215">
        <f>S255*H255</f>
        <v>0</v>
      </c>
      <c r="AR255" s="25" t="s">
        <v>175</v>
      </c>
      <c r="AT255" s="25" t="s">
        <v>171</v>
      </c>
      <c r="AU255" s="25" t="s">
        <v>82</v>
      </c>
      <c r="AY255" s="25" t="s">
        <v>169</v>
      </c>
      <c r="BE255" s="216">
        <f>IF(N255="základní",J255,0)</f>
        <v>0</v>
      </c>
      <c r="BF255" s="216">
        <f>IF(N255="snížená",J255,0)</f>
        <v>0</v>
      </c>
      <c r="BG255" s="216">
        <f>IF(N255="zákl. přenesená",J255,0)</f>
        <v>0</v>
      </c>
      <c r="BH255" s="216">
        <f>IF(N255="sníž. přenesená",J255,0)</f>
        <v>0</v>
      </c>
      <c r="BI255" s="216">
        <f>IF(N255="nulová",J255,0)</f>
        <v>0</v>
      </c>
      <c r="BJ255" s="25" t="s">
        <v>80</v>
      </c>
      <c r="BK255" s="216">
        <f>ROUND(I255*H255,2)</f>
        <v>0</v>
      </c>
      <c r="BL255" s="25" t="s">
        <v>175</v>
      </c>
      <c r="BM255" s="25" t="s">
        <v>374</v>
      </c>
    </row>
    <row r="256" spans="2:51" s="13" customFormat="1" ht="13.5">
      <c r="B256" s="231"/>
      <c r="C256" s="232"/>
      <c r="D256" s="217" t="s">
        <v>179</v>
      </c>
      <c r="E256" s="233" t="s">
        <v>23</v>
      </c>
      <c r="F256" s="234" t="s">
        <v>348</v>
      </c>
      <c r="G256" s="232"/>
      <c r="H256" s="233" t="s">
        <v>23</v>
      </c>
      <c r="I256" s="235"/>
      <c r="J256" s="232"/>
      <c r="K256" s="232"/>
      <c r="L256" s="236"/>
      <c r="M256" s="237"/>
      <c r="N256" s="238"/>
      <c r="O256" s="238"/>
      <c r="P256" s="238"/>
      <c r="Q256" s="238"/>
      <c r="R256" s="238"/>
      <c r="S256" s="238"/>
      <c r="T256" s="239"/>
      <c r="AT256" s="240" t="s">
        <v>179</v>
      </c>
      <c r="AU256" s="240" t="s">
        <v>82</v>
      </c>
      <c r="AV256" s="13" t="s">
        <v>80</v>
      </c>
      <c r="AW256" s="13" t="s">
        <v>36</v>
      </c>
      <c r="AX256" s="13" t="s">
        <v>73</v>
      </c>
      <c r="AY256" s="240" t="s">
        <v>169</v>
      </c>
    </row>
    <row r="257" spans="2:51" s="12" customFormat="1" ht="13.5">
      <c r="B257" s="220"/>
      <c r="C257" s="221"/>
      <c r="D257" s="217" t="s">
        <v>179</v>
      </c>
      <c r="E257" s="222" t="s">
        <v>23</v>
      </c>
      <c r="F257" s="223" t="s">
        <v>375</v>
      </c>
      <c r="G257" s="221"/>
      <c r="H257" s="224">
        <v>5.6</v>
      </c>
      <c r="I257" s="225"/>
      <c r="J257" s="221"/>
      <c r="K257" s="221"/>
      <c r="L257" s="226"/>
      <c r="M257" s="227"/>
      <c r="N257" s="228"/>
      <c r="O257" s="228"/>
      <c r="P257" s="228"/>
      <c r="Q257" s="228"/>
      <c r="R257" s="228"/>
      <c r="S257" s="228"/>
      <c r="T257" s="229"/>
      <c r="AT257" s="230" t="s">
        <v>179</v>
      </c>
      <c r="AU257" s="230" t="s">
        <v>82</v>
      </c>
      <c r="AV257" s="12" t="s">
        <v>82</v>
      </c>
      <c r="AW257" s="12" t="s">
        <v>36</v>
      </c>
      <c r="AX257" s="12" t="s">
        <v>73</v>
      </c>
      <c r="AY257" s="230" t="s">
        <v>169</v>
      </c>
    </row>
    <row r="258" spans="2:51" s="12" customFormat="1" ht="13.5">
      <c r="B258" s="220"/>
      <c r="C258" s="221"/>
      <c r="D258" s="217" t="s">
        <v>179</v>
      </c>
      <c r="E258" s="222" t="s">
        <v>23</v>
      </c>
      <c r="F258" s="223" t="s">
        <v>376</v>
      </c>
      <c r="G258" s="221"/>
      <c r="H258" s="224">
        <v>10.5</v>
      </c>
      <c r="I258" s="225"/>
      <c r="J258" s="221"/>
      <c r="K258" s="221"/>
      <c r="L258" s="226"/>
      <c r="M258" s="227"/>
      <c r="N258" s="228"/>
      <c r="O258" s="228"/>
      <c r="P258" s="228"/>
      <c r="Q258" s="228"/>
      <c r="R258" s="228"/>
      <c r="S258" s="228"/>
      <c r="T258" s="229"/>
      <c r="AT258" s="230" t="s">
        <v>179</v>
      </c>
      <c r="AU258" s="230" t="s">
        <v>82</v>
      </c>
      <c r="AV258" s="12" t="s">
        <v>82</v>
      </c>
      <c r="AW258" s="12" t="s">
        <v>36</v>
      </c>
      <c r="AX258" s="12" t="s">
        <v>73</v>
      </c>
      <c r="AY258" s="230" t="s">
        <v>169</v>
      </c>
    </row>
    <row r="259" spans="2:51" s="14" customFormat="1" ht="13.5">
      <c r="B259" s="241"/>
      <c r="C259" s="242"/>
      <c r="D259" s="217" t="s">
        <v>179</v>
      </c>
      <c r="E259" s="243" t="s">
        <v>23</v>
      </c>
      <c r="F259" s="244" t="s">
        <v>184</v>
      </c>
      <c r="G259" s="242"/>
      <c r="H259" s="245">
        <v>16.1</v>
      </c>
      <c r="I259" s="246"/>
      <c r="J259" s="242"/>
      <c r="K259" s="242"/>
      <c r="L259" s="247"/>
      <c r="M259" s="248"/>
      <c r="N259" s="249"/>
      <c r="O259" s="249"/>
      <c r="P259" s="249"/>
      <c r="Q259" s="249"/>
      <c r="R259" s="249"/>
      <c r="S259" s="249"/>
      <c r="T259" s="250"/>
      <c r="AT259" s="251" t="s">
        <v>179</v>
      </c>
      <c r="AU259" s="251" t="s">
        <v>82</v>
      </c>
      <c r="AV259" s="14" t="s">
        <v>93</v>
      </c>
      <c r="AW259" s="14" t="s">
        <v>36</v>
      </c>
      <c r="AX259" s="14" t="s">
        <v>73</v>
      </c>
      <c r="AY259" s="251" t="s">
        <v>169</v>
      </c>
    </row>
    <row r="260" spans="2:51" s="12" customFormat="1" ht="13.5">
      <c r="B260" s="220"/>
      <c r="C260" s="221"/>
      <c r="D260" s="217" t="s">
        <v>179</v>
      </c>
      <c r="E260" s="222" t="s">
        <v>23</v>
      </c>
      <c r="F260" s="223" t="s">
        <v>377</v>
      </c>
      <c r="G260" s="221"/>
      <c r="H260" s="224">
        <v>8</v>
      </c>
      <c r="I260" s="225"/>
      <c r="J260" s="221"/>
      <c r="K260" s="221"/>
      <c r="L260" s="226"/>
      <c r="M260" s="227"/>
      <c r="N260" s="228"/>
      <c r="O260" s="228"/>
      <c r="P260" s="228"/>
      <c r="Q260" s="228"/>
      <c r="R260" s="228"/>
      <c r="S260" s="228"/>
      <c r="T260" s="229"/>
      <c r="AT260" s="230" t="s">
        <v>179</v>
      </c>
      <c r="AU260" s="230" t="s">
        <v>82</v>
      </c>
      <c r="AV260" s="12" t="s">
        <v>82</v>
      </c>
      <c r="AW260" s="12" t="s">
        <v>36</v>
      </c>
      <c r="AX260" s="12" t="s">
        <v>73</v>
      </c>
      <c r="AY260" s="230" t="s">
        <v>169</v>
      </c>
    </row>
    <row r="261" spans="2:51" s="14" customFormat="1" ht="13.5">
      <c r="B261" s="241"/>
      <c r="C261" s="242"/>
      <c r="D261" s="217" t="s">
        <v>179</v>
      </c>
      <c r="E261" s="243" t="s">
        <v>23</v>
      </c>
      <c r="F261" s="244" t="s">
        <v>184</v>
      </c>
      <c r="G261" s="242"/>
      <c r="H261" s="245">
        <v>8</v>
      </c>
      <c r="I261" s="246"/>
      <c r="J261" s="242"/>
      <c r="K261" s="242"/>
      <c r="L261" s="247"/>
      <c r="M261" s="248"/>
      <c r="N261" s="249"/>
      <c r="O261" s="249"/>
      <c r="P261" s="249"/>
      <c r="Q261" s="249"/>
      <c r="R261" s="249"/>
      <c r="S261" s="249"/>
      <c r="T261" s="250"/>
      <c r="AT261" s="251" t="s">
        <v>179</v>
      </c>
      <c r="AU261" s="251" t="s">
        <v>82</v>
      </c>
      <c r="AV261" s="14" t="s">
        <v>93</v>
      </c>
      <c r="AW261" s="14" t="s">
        <v>36</v>
      </c>
      <c r="AX261" s="14" t="s">
        <v>73</v>
      </c>
      <c r="AY261" s="251" t="s">
        <v>169</v>
      </c>
    </row>
    <row r="262" spans="2:51" s="15" customFormat="1" ht="13.5">
      <c r="B262" s="252"/>
      <c r="C262" s="253"/>
      <c r="D262" s="217" t="s">
        <v>179</v>
      </c>
      <c r="E262" s="254" t="s">
        <v>23</v>
      </c>
      <c r="F262" s="255" t="s">
        <v>186</v>
      </c>
      <c r="G262" s="253"/>
      <c r="H262" s="256">
        <v>24.1</v>
      </c>
      <c r="I262" s="257"/>
      <c r="J262" s="253"/>
      <c r="K262" s="253"/>
      <c r="L262" s="258"/>
      <c r="M262" s="259"/>
      <c r="N262" s="260"/>
      <c r="O262" s="260"/>
      <c r="P262" s="260"/>
      <c r="Q262" s="260"/>
      <c r="R262" s="260"/>
      <c r="S262" s="260"/>
      <c r="T262" s="261"/>
      <c r="AT262" s="262" t="s">
        <v>179</v>
      </c>
      <c r="AU262" s="262" t="s">
        <v>82</v>
      </c>
      <c r="AV262" s="15" t="s">
        <v>175</v>
      </c>
      <c r="AW262" s="15" t="s">
        <v>36</v>
      </c>
      <c r="AX262" s="15" t="s">
        <v>80</v>
      </c>
      <c r="AY262" s="262" t="s">
        <v>169</v>
      </c>
    </row>
    <row r="263" spans="2:65" s="1" customFormat="1" ht="25.5" customHeight="1">
      <c r="B263" s="42"/>
      <c r="C263" s="205" t="s">
        <v>378</v>
      </c>
      <c r="D263" s="205" t="s">
        <v>171</v>
      </c>
      <c r="E263" s="206" t="s">
        <v>379</v>
      </c>
      <c r="F263" s="207" t="s">
        <v>380</v>
      </c>
      <c r="G263" s="208" t="s">
        <v>114</v>
      </c>
      <c r="H263" s="209">
        <v>209.087</v>
      </c>
      <c r="I263" s="210"/>
      <c r="J263" s="211">
        <f>ROUND(I263*H263,2)</f>
        <v>0</v>
      </c>
      <c r="K263" s="207" t="s">
        <v>174</v>
      </c>
      <c r="L263" s="62"/>
      <c r="M263" s="212" t="s">
        <v>23</v>
      </c>
      <c r="N263" s="213" t="s">
        <v>44</v>
      </c>
      <c r="O263" s="43"/>
      <c r="P263" s="214">
        <f>O263*H263</f>
        <v>0</v>
      </c>
      <c r="Q263" s="214">
        <v>0</v>
      </c>
      <c r="R263" s="214">
        <f>Q263*H263</f>
        <v>0</v>
      </c>
      <c r="S263" s="214">
        <v>0.004</v>
      </c>
      <c r="T263" s="215">
        <f>S263*H263</f>
        <v>0.836348</v>
      </c>
      <c r="AR263" s="25" t="s">
        <v>175</v>
      </c>
      <c r="AT263" s="25" t="s">
        <v>171</v>
      </c>
      <c r="AU263" s="25" t="s">
        <v>82</v>
      </c>
      <c r="AY263" s="25" t="s">
        <v>169</v>
      </c>
      <c r="BE263" s="216">
        <f>IF(N263="základní",J263,0)</f>
        <v>0</v>
      </c>
      <c r="BF263" s="216">
        <f>IF(N263="snížená",J263,0)</f>
        <v>0</v>
      </c>
      <c r="BG263" s="216">
        <f>IF(N263="zákl. přenesená",J263,0)</f>
        <v>0</v>
      </c>
      <c r="BH263" s="216">
        <f>IF(N263="sníž. přenesená",J263,0)</f>
        <v>0</v>
      </c>
      <c r="BI263" s="216">
        <f>IF(N263="nulová",J263,0)</f>
        <v>0</v>
      </c>
      <c r="BJ263" s="25" t="s">
        <v>80</v>
      </c>
      <c r="BK263" s="216">
        <f>ROUND(I263*H263,2)</f>
        <v>0</v>
      </c>
      <c r="BL263" s="25" t="s">
        <v>175</v>
      </c>
      <c r="BM263" s="25" t="s">
        <v>381</v>
      </c>
    </row>
    <row r="264" spans="2:47" s="1" customFormat="1" ht="27">
      <c r="B264" s="42"/>
      <c r="C264" s="64"/>
      <c r="D264" s="217" t="s">
        <v>177</v>
      </c>
      <c r="E264" s="64"/>
      <c r="F264" s="218" t="s">
        <v>382</v>
      </c>
      <c r="G264" s="64"/>
      <c r="H264" s="64"/>
      <c r="I264" s="174"/>
      <c r="J264" s="64"/>
      <c r="K264" s="64"/>
      <c r="L264" s="62"/>
      <c r="M264" s="219"/>
      <c r="N264" s="43"/>
      <c r="O264" s="43"/>
      <c r="P264" s="43"/>
      <c r="Q264" s="43"/>
      <c r="R264" s="43"/>
      <c r="S264" s="43"/>
      <c r="T264" s="79"/>
      <c r="AT264" s="25" t="s">
        <v>177</v>
      </c>
      <c r="AU264" s="25" t="s">
        <v>82</v>
      </c>
    </row>
    <row r="265" spans="2:51" s="13" customFormat="1" ht="13.5">
      <c r="B265" s="231"/>
      <c r="C265" s="232"/>
      <c r="D265" s="217" t="s">
        <v>179</v>
      </c>
      <c r="E265" s="233" t="s">
        <v>23</v>
      </c>
      <c r="F265" s="234" t="s">
        <v>383</v>
      </c>
      <c r="G265" s="232"/>
      <c r="H265" s="233" t="s">
        <v>23</v>
      </c>
      <c r="I265" s="235"/>
      <c r="J265" s="232"/>
      <c r="K265" s="232"/>
      <c r="L265" s="236"/>
      <c r="M265" s="237"/>
      <c r="N265" s="238"/>
      <c r="O265" s="238"/>
      <c r="P265" s="238"/>
      <c r="Q265" s="238"/>
      <c r="R265" s="238"/>
      <c r="S265" s="238"/>
      <c r="T265" s="239"/>
      <c r="AT265" s="240" t="s">
        <v>179</v>
      </c>
      <c r="AU265" s="240" t="s">
        <v>82</v>
      </c>
      <c r="AV265" s="13" t="s">
        <v>80</v>
      </c>
      <c r="AW265" s="13" t="s">
        <v>36</v>
      </c>
      <c r="AX265" s="13" t="s">
        <v>73</v>
      </c>
      <c r="AY265" s="240" t="s">
        <v>169</v>
      </c>
    </row>
    <row r="266" spans="2:51" s="12" customFormat="1" ht="13.5">
      <c r="B266" s="220"/>
      <c r="C266" s="221"/>
      <c r="D266" s="217" t="s">
        <v>179</v>
      </c>
      <c r="E266" s="222" t="s">
        <v>23</v>
      </c>
      <c r="F266" s="223" t="s">
        <v>384</v>
      </c>
      <c r="G266" s="221"/>
      <c r="H266" s="224">
        <v>20.08</v>
      </c>
      <c r="I266" s="225"/>
      <c r="J266" s="221"/>
      <c r="K266" s="221"/>
      <c r="L266" s="226"/>
      <c r="M266" s="227"/>
      <c r="N266" s="228"/>
      <c r="O266" s="228"/>
      <c r="P266" s="228"/>
      <c r="Q266" s="228"/>
      <c r="R266" s="228"/>
      <c r="S266" s="228"/>
      <c r="T266" s="229"/>
      <c r="AT266" s="230" t="s">
        <v>179</v>
      </c>
      <c r="AU266" s="230" t="s">
        <v>82</v>
      </c>
      <c r="AV266" s="12" t="s">
        <v>82</v>
      </c>
      <c r="AW266" s="12" t="s">
        <v>36</v>
      </c>
      <c r="AX266" s="12" t="s">
        <v>73</v>
      </c>
      <c r="AY266" s="230" t="s">
        <v>169</v>
      </c>
    </row>
    <row r="267" spans="2:51" s="12" customFormat="1" ht="13.5">
      <c r="B267" s="220"/>
      <c r="C267" s="221"/>
      <c r="D267" s="217" t="s">
        <v>179</v>
      </c>
      <c r="E267" s="222" t="s">
        <v>23</v>
      </c>
      <c r="F267" s="223" t="s">
        <v>309</v>
      </c>
      <c r="G267" s="221"/>
      <c r="H267" s="224">
        <v>179.05</v>
      </c>
      <c r="I267" s="225"/>
      <c r="J267" s="221"/>
      <c r="K267" s="221"/>
      <c r="L267" s="226"/>
      <c r="M267" s="227"/>
      <c r="N267" s="228"/>
      <c r="O267" s="228"/>
      <c r="P267" s="228"/>
      <c r="Q267" s="228"/>
      <c r="R267" s="228"/>
      <c r="S267" s="228"/>
      <c r="T267" s="229"/>
      <c r="AT267" s="230" t="s">
        <v>179</v>
      </c>
      <c r="AU267" s="230" t="s">
        <v>82</v>
      </c>
      <c r="AV267" s="12" t="s">
        <v>82</v>
      </c>
      <c r="AW267" s="12" t="s">
        <v>36</v>
      </c>
      <c r="AX267" s="12" t="s">
        <v>73</v>
      </c>
      <c r="AY267" s="230" t="s">
        <v>169</v>
      </c>
    </row>
    <row r="268" spans="2:51" s="14" customFormat="1" ht="13.5">
      <c r="B268" s="241"/>
      <c r="C268" s="242"/>
      <c r="D268" s="217" t="s">
        <v>179</v>
      </c>
      <c r="E268" s="243" t="s">
        <v>23</v>
      </c>
      <c r="F268" s="244" t="s">
        <v>184</v>
      </c>
      <c r="G268" s="242"/>
      <c r="H268" s="245">
        <v>199.13</v>
      </c>
      <c r="I268" s="246"/>
      <c r="J268" s="242"/>
      <c r="K268" s="242"/>
      <c r="L268" s="247"/>
      <c r="M268" s="248"/>
      <c r="N268" s="249"/>
      <c r="O268" s="249"/>
      <c r="P268" s="249"/>
      <c r="Q268" s="249"/>
      <c r="R268" s="249"/>
      <c r="S268" s="249"/>
      <c r="T268" s="250"/>
      <c r="AT268" s="251" t="s">
        <v>179</v>
      </c>
      <c r="AU268" s="251" t="s">
        <v>82</v>
      </c>
      <c r="AV268" s="14" t="s">
        <v>93</v>
      </c>
      <c r="AW268" s="14" t="s">
        <v>36</v>
      </c>
      <c r="AX268" s="14" t="s">
        <v>73</v>
      </c>
      <c r="AY268" s="251" t="s">
        <v>169</v>
      </c>
    </row>
    <row r="269" spans="2:51" s="12" customFormat="1" ht="13.5">
      <c r="B269" s="220"/>
      <c r="C269" s="221"/>
      <c r="D269" s="217" t="s">
        <v>179</v>
      </c>
      <c r="E269" s="222" t="s">
        <v>23</v>
      </c>
      <c r="F269" s="223" t="s">
        <v>385</v>
      </c>
      <c r="G269" s="221"/>
      <c r="H269" s="224">
        <v>9.957</v>
      </c>
      <c r="I269" s="225"/>
      <c r="J269" s="221"/>
      <c r="K269" s="221"/>
      <c r="L269" s="226"/>
      <c r="M269" s="227"/>
      <c r="N269" s="228"/>
      <c r="O269" s="228"/>
      <c r="P269" s="228"/>
      <c r="Q269" s="228"/>
      <c r="R269" s="228"/>
      <c r="S269" s="228"/>
      <c r="T269" s="229"/>
      <c r="AT269" s="230" t="s">
        <v>179</v>
      </c>
      <c r="AU269" s="230" t="s">
        <v>82</v>
      </c>
      <c r="AV269" s="12" t="s">
        <v>82</v>
      </c>
      <c r="AW269" s="12" t="s">
        <v>36</v>
      </c>
      <c r="AX269" s="12" t="s">
        <v>73</v>
      </c>
      <c r="AY269" s="230" t="s">
        <v>169</v>
      </c>
    </row>
    <row r="270" spans="2:51" s="15" customFormat="1" ht="13.5">
      <c r="B270" s="252"/>
      <c r="C270" s="253"/>
      <c r="D270" s="217" t="s">
        <v>179</v>
      </c>
      <c r="E270" s="254" t="s">
        <v>23</v>
      </c>
      <c r="F270" s="255" t="s">
        <v>186</v>
      </c>
      <c r="G270" s="253"/>
      <c r="H270" s="256">
        <v>209.087</v>
      </c>
      <c r="I270" s="257"/>
      <c r="J270" s="253"/>
      <c r="K270" s="253"/>
      <c r="L270" s="258"/>
      <c r="M270" s="259"/>
      <c r="N270" s="260"/>
      <c r="O270" s="260"/>
      <c r="P270" s="260"/>
      <c r="Q270" s="260"/>
      <c r="R270" s="260"/>
      <c r="S270" s="260"/>
      <c r="T270" s="261"/>
      <c r="AT270" s="262" t="s">
        <v>179</v>
      </c>
      <c r="AU270" s="262" t="s">
        <v>82</v>
      </c>
      <c r="AV270" s="15" t="s">
        <v>175</v>
      </c>
      <c r="AW270" s="15" t="s">
        <v>36</v>
      </c>
      <c r="AX270" s="15" t="s">
        <v>80</v>
      </c>
      <c r="AY270" s="262" t="s">
        <v>169</v>
      </c>
    </row>
    <row r="271" spans="2:65" s="1" customFormat="1" ht="25.5" customHeight="1">
      <c r="B271" s="42"/>
      <c r="C271" s="205" t="s">
        <v>386</v>
      </c>
      <c r="D271" s="205" t="s">
        <v>171</v>
      </c>
      <c r="E271" s="206" t="s">
        <v>387</v>
      </c>
      <c r="F271" s="207" t="s">
        <v>388</v>
      </c>
      <c r="G271" s="208" t="s">
        <v>114</v>
      </c>
      <c r="H271" s="209">
        <v>496.034</v>
      </c>
      <c r="I271" s="210"/>
      <c r="J271" s="211">
        <f>ROUND(I271*H271,2)</f>
        <v>0</v>
      </c>
      <c r="K271" s="207" t="s">
        <v>174</v>
      </c>
      <c r="L271" s="62"/>
      <c r="M271" s="212" t="s">
        <v>23</v>
      </c>
      <c r="N271" s="213" t="s">
        <v>44</v>
      </c>
      <c r="O271" s="43"/>
      <c r="P271" s="214">
        <f>O271*H271</f>
        <v>0</v>
      </c>
      <c r="Q271" s="214">
        <v>0</v>
      </c>
      <c r="R271" s="214">
        <f>Q271*H271</f>
        <v>0</v>
      </c>
      <c r="S271" s="214">
        <v>0.004</v>
      </c>
      <c r="T271" s="215">
        <f>S271*H271</f>
        <v>1.984136</v>
      </c>
      <c r="AR271" s="25" t="s">
        <v>175</v>
      </c>
      <c r="AT271" s="25" t="s">
        <v>171</v>
      </c>
      <c r="AU271" s="25" t="s">
        <v>82</v>
      </c>
      <c r="AY271" s="25" t="s">
        <v>169</v>
      </c>
      <c r="BE271" s="216">
        <f>IF(N271="základní",J271,0)</f>
        <v>0</v>
      </c>
      <c r="BF271" s="216">
        <f>IF(N271="snížená",J271,0)</f>
        <v>0</v>
      </c>
      <c r="BG271" s="216">
        <f>IF(N271="zákl. přenesená",J271,0)</f>
        <v>0</v>
      </c>
      <c r="BH271" s="216">
        <f>IF(N271="sníž. přenesená",J271,0)</f>
        <v>0</v>
      </c>
      <c r="BI271" s="216">
        <f>IF(N271="nulová",J271,0)</f>
        <v>0</v>
      </c>
      <c r="BJ271" s="25" t="s">
        <v>80</v>
      </c>
      <c r="BK271" s="216">
        <f>ROUND(I271*H271,2)</f>
        <v>0</v>
      </c>
      <c r="BL271" s="25" t="s">
        <v>175</v>
      </c>
      <c r="BM271" s="25" t="s">
        <v>389</v>
      </c>
    </row>
    <row r="272" spans="2:47" s="1" customFormat="1" ht="27">
      <c r="B272" s="42"/>
      <c r="C272" s="64"/>
      <c r="D272" s="217" t="s">
        <v>177</v>
      </c>
      <c r="E272" s="64"/>
      <c r="F272" s="218" t="s">
        <v>382</v>
      </c>
      <c r="G272" s="64"/>
      <c r="H272" s="64"/>
      <c r="I272" s="174"/>
      <c r="J272" s="64"/>
      <c r="K272" s="64"/>
      <c r="L272" s="62"/>
      <c r="M272" s="219"/>
      <c r="N272" s="43"/>
      <c r="O272" s="43"/>
      <c r="P272" s="43"/>
      <c r="Q272" s="43"/>
      <c r="R272" s="43"/>
      <c r="S272" s="43"/>
      <c r="T272" s="79"/>
      <c r="AT272" s="25" t="s">
        <v>177</v>
      </c>
      <c r="AU272" s="25" t="s">
        <v>82</v>
      </c>
    </row>
    <row r="273" spans="2:51" s="13" customFormat="1" ht="13.5">
      <c r="B273" s="231"/>
      <c r="C273" s="232"/>
      <c r="D273" s="217" t="s">
        <v>179</v>
      </c>
      <c r="E273" s="233" t="s">
        <v>23</v>
      </c>
      <c r="F273" s="234" t="s">
        <v>390</v>
      </c>
      <c r="G273" s="232"/>
      <c r="H273" s="233" t="s">
        <v>23</v>
      </c>
      <c r="I273" s="235"/>
      <c r="J273" s="232"/>
      <c r="K273" s="232"/>
      <c r="L273" s="236"/>
      <c r="M273" s="237"/>
      <c r="N273" s="238"/>
      <c r="O273" s="238"/>
      <c r="P273" s="238"/>
      <c r="Q273" s="238"/>
      <c r="R273" s="238"/>
      <c r="S273" s="238"/>
      <c r="T273" s="239"/>
      <c r="AT273" s="240" t="s">
        <v>179</v>
      </c>
      <c r="AU273" s="240" t="s">
        <v>82</v>
      </c>
      <c r="AV273" s="13" t="s">
        <v>80</v>
      </c>
      <c r="AW273" s="13" t="s">
        <v>36</v>
      </c>
      <c r="AX273" s="13" t="s">
        <v>73</v>
      </c>
      <c r="AY273" s="240" t="s">
        <v>169</v>
      </c>
    </row>
    <row r="274" spans="2:51" s="13" customFormat="1" ht="13.5">
      <c r="B274" s="231"/>
      <c r="C274" s="232"/>
      <c r="D274" s="217" t="s">
        <v>179</v>
      </c>
      <c r="E274" s="233" t="s">
        <v>23</v>
      </c>
      <c r="F274" s="234" t="s">
        <v>391</v>
      </c>
      <c r="G274" s="232"/>
      <c r="H274" s="233" t="s">
        <v>23</v>
      </c>
      <c r="I274" s="235"/>
      <c r="J274" s="232"/>
      <c r="K274" s="232"/>
      <c r="L274" s="236"/>
      <c r="M274" s="237"/>
      <c r="N274" s="238"/>
      <c r="O274" s="238"/>
      <c r="P274" s="238"/>
      <c r="Q274" s="238"/>
      <c r="R274" s="238"/>
      <c r="S274" s="238"/>
      <c r="T274" s="239"/>
      <c r="AT274" s="240" t="s">
        <v>179</v>
      </c>
      <c r="AU274" s="240" t="s">
        <v>82</v>
      </c>
      <c r="AV274" s="13" t="s">
        <v>80</v>
      </c>
      <c r="AW274" s="13" t="s">
        <v>36</v>
      </c>
      <c r="AX274" s="13" t="s">
        <v>73</v>
      </c>
      <c r="AY274" s="240" t="s">
        <v>169</v>
      </c>
    </row>
    <row r="275" spans="2:51" s="12" customFormat="1" ht="13.5">
      <c r="B275" s="220"/>
      <c r="C275" s="221"/>
      <c r="D275" s="217" t="s">
        <v>179</v>
      </c>
      <c r="E275" s="222" t="s">
        <v>23</v>
      </c>
      <c r="F275" s="223" t="s">
        <v>392</v>
      </c>
      <c r="G275" s="221"/>
      <c r="H275" s="224">
        <v>73.59</v>
      </c>
      <c r="I275" s="225"/>
      <c r="J275" s="221"/>
      <c r="K275" s="221"/>
      <c r="L275" s="226"/>
      <c r="M275" s="227"/>
      <c r="N275" s="228"/>
      <c r="O275" s="228"/>
      <c r="P275" s="228"/>
      <c r="Q275" s="228"/>
      <c r="R275" s="228"/>
      <c r="S275" s="228"/>
      <c r="T275" s="229"/>
      <c r="AT275" s="230" t="s">
        <v>179</v>
      </c>
      <c r="AU275" s="230" t="s">
        <v>82</v>
      </c>
      <c r="AV275" s="12" t="s">
        <v>82</v>
      </c>
      <c r="AW275" s="12" t="s">
        <v>36</v>
      </c>
      <c r="AX275" s="12" t="s">
        <v>73</v>
      </c>
      <c r="AY275" s="230" t="s">
        <v>169</v>
      </c>
    </row>
    <row r="276" spans="2:51" s="12" customFormat="1" ht="13.5">
      <c r="B276" s="220"/>
      <c r="C276" s="221"/>
      <c r="D276" s="217" t="s">
        <v>179</v>
      </c>
      <c r="E276" s="222" t="s">
        <v>23</v>
      </c>
      <c r="F276" s="223" t="s">
        <v>393</v>
      </c>
      <c r="G276" s="221"/>
      <c r="H276" s="224">
        <v>79.367</v>
      </c>
      <c r="I276" s="225"/>
      <c r="J276" s="221"/>
      <c r="K276" s="221"/>
      <c r="L276" s="226"/>
      <c r="M276" s="227"/>
      <c r="N276" s="228"/>
      <c r="O276" s="228"/>
      <c r="P276" s="228"/>
      <c r="Q276" s="228"/>
      <c r="R276" s="228"/>
      <c r="S276" s="228"/>
      <c r="T276" s="229"/>
      <c r="AT276" s="230" t="s">
        <v>179</v>
      </c>
      <c r="AU276" s="230" t="s">
        <v>82</v>
      </c>
      <c r="AV276" s="12" t="s">
        <v>82</v>
      </c>
      <c r="AW276" s="12" t="s">
        <v>36</v>
      </c>
      <c r="AX276" s="12" t="s">
        <v>73</v>
      </c>
      <c r="AY276" s="230" t="s">
        <v>169</v>
      </c>
    </row>
    <row r="277" spans="2:51" s="12" customFormat="1" ht="13.5">
      <c r="B277" s="220"/>
      <c r="C277" s="221"/>
      <c r="D277" s="217" t="s">
        <v>179</v>
      </c>
      <c r="E277" s="222" t="s">
        <v>23</v>
      </c>
      <c r="F277" s="223" t="s">
        <v>394</v>
      </c>
      <c r="G277" s="221"/>
      <c r="H277" s="224">
        <v>65.315</v>
      </c>
      <c r="I277" s="225"/>
      <c r="J277" s="221"/>
      <c r="K277" s="221"/>
      <c r="L277" s="226"/>
      <c r="M277" s="227"/>
      <c r="N277" s="228"/>
      <c r="O277" s="228"/>
      <c r="P277" s="228"/>
      <c r="Q277" s="228"/>
      <c r="R277" s="228"/>
      <c r="S277" s="228"/>
      <c r="T277" s="229"/>
      <c r="AT277" s="230" t="s">
        <v>179</v>
      </c>
      <c r="AU277" s="230" t="s">
        <v>82</v>
      </c>
      <c r="AV277" s="12" t="s">
        <v>82</v>
      </c>
      <c r="AW277" s="12" t="s">
        <v>36</v>
      </c>
      <c r="AX277" s="12" t="s">
        <v>73</v>
      </c>
      <c r="AY277" s="230" t="s">
        <v>169</v>
      </c>
    </row>
    <row r="278" spans="2:51" s="13" customFormat="1" ht="13.5">
      <c r="B278" s="231"/>
      <c r="C278" s="232"/>
      <c r="D278" s="217" t="s">
        <v>179</v>
      </c>
      <c r="E278" s="233" t="s">
        <v>23</v>
      </c>
      <c r="F278" s="234" t="s">
        <v>368</v>
      </c>
      <c r="G278" s="232"/>
      <c r="H278" s="233" t="s">
        <v>23</v>
      </c>
      <c r="I278" s="235"/>
      <c r="J278" s="232"/>
      <c r="K278" s="232"/>
      <c r="L278" s="236"/>
      <c r="M278" s="237"/>
      <c r="N278" s="238"/>
      <c r="O278" s="238"/>
      <c r="P278" s="238"/>
      <c r="Q278" s="238"/>
      <c r="R278" s="238"/>
      <c r="S278" s="238"/>
      <c r="T278" s="239"/>
      <c r="AT278" s="240" t="s">
        <v>179</v>
      </c>
      <c r="AU278" s="240" t="s">
        <v>82</v>
      </c>
      <c r="AV278" s="13" t="s">
        <v>80</v>
      </c>
      <c r="AW278" s="13" t="s">
        <v>36</v>
      </c>
      <c r="AX278" s="13" t="s">
        <v>73</v>
      </c>
      <c r="AY278" s="240" t="s">
        <v>169</v>
      </c>
    </row>
    <row r="279" spans="2:51" s="12" customFormat="1" ht="13.5">
      <c r="B279" s="220"/>
      <c r="C279" s="221"/>
      <c r="D279" s="217" t="s">
        <v>179</v>
      </c>
      <c r="E279" s="222" t="s">
        <v>23</v>
      </c>
      <c r="F279" s="223" t="s">
        <v>395</v>
      </c>
      <c r="G279" s="221"/>
      <c r="H279" s="224">
        <v>97.088</v>
      </c>
      <c r="I279" s="225"/>
      <c r="J279" s="221"/>
      <c r="K279" s="221"/>
      <c r="L279" s="226"/>
      <c r="M279" s="227"/>
      <c r="N279" s="228"/>
      <c r="O279" s="228"/>
      <c r="P279" s="228"/>
      <c r="Q279" s="228"/>
      <c r="R279" s="228"/>
      <c r="S279" s="228"/>
      <c r="T279" s="229"/>
      <c r="AT279" s="230" t="s">
        <v>179</v>
      </c>
      <c r="AU279" s="230" t="s">
        <v>82</v>
      </c>
      <c r="AV279" s="12" t="s">
        <v>82</v>
      </c>
      <c r="AW279" s="12" t="s">
        <v>36</v>
      </c>
      <c r="AX279" s="12" t="s">
        <v>73</v>
      </c>
      <c r="AY279" s="230" t="s">
        <v>169</v>
      </c>
    </row>
    <row r="280" spans="2:51" s="12" customFormat="1" ht="13.5">
      <c r="B280" s="220"/>
      <c r="C280" s="221"/>
      <c r="D280" s="217" t="s">
        <v>179</v>
      </c>
      <c r="E280" s="222" t="s">
        <v>23</v>
      </c>
      <c r="F280" s="223" t="s">
        <v>396</v>
      </c>
      <c r="G280" s="221"/>
      <c r="H280" s="224">
        <v>106.016</v>
      </c>
      <c r="I280" s="225"/>
      <c r="J280" s="221"/>
      <c r="K280" s="221"/>
      <c r="L280" s="226"/>
      <c r="M280" s="227"/>
      <c r="N280" s="228"/>
      <c r="O280" s="228"/>
      <c r="P280" s="228"/>
      <c r="Q280" s="228"/>
      <c r="R280" s="228"/>
      <c r="S280" s="228"/>
      <c r="T280" s="229"/>
      <c r="AT280" s="230" t="s">
        <v>179</v>
      </c>
      <c r="AU280" s="230" t="s">
        <v>82</v>
      </c>
      <c r="AV280" s="12" t="s">
        <v>82</v>
      </c>
      <c r="AW280" s="12" t="s">
        <v>36</v>
      </c>
      <c r="AX280" s="12" t="s">
        <v>73</v>
      </c>
      <c r="AY280" s="230" t="s">
        <v>169</v>
      </c>
    </row>
    <row r="281" spans="2:51" s="12" customFormat="1" ht="13.5">
      <c r="B281" s="220"/>
      <c r="C281" s="221"/>
      <c r="D281" s="217" t="s">
        <v>179</v>
      </c>
      <c r="E281" s="222" t="s">
        <v>23</v>
      </c>
      <c r="F281" s="223" t="s">
        <v>397</v>
      </c>
      <c r="G281" s="221"/>
      <c r="H281" s="224">
        <v>51.037</v>
      </c>
      <c r="I281" s="225"/>
      <c r="J281" s="221"/>
      <c r="K281" s="221"/>
      <c r="L281" s="226"/>
      <c r="M281" s="227"/>
      <c r="N281" s="228"/>
      <c r="O281" s="228"/>
      <c r="P281" s="228"/>
      <c r="Q281" s="228"/>
      <c r="R281" s="228"/>
      <c r="S281" s="228"/>
      <c r="T281" s="229"/>
      <c r="AT281" s="230" t="s">
        <v>179</v>
      </c>
      <c r="AU281" s="230" t="s">
        <v>82</v>
      </c>
      <c r="AV281" s="12" t="s">
        <v>82</v>
      </c>
      <c r="AW281" s="12" t="s">
        <v>36</v>
      </c>
      <c r="AX281" s="12" t="s">
        <v>73</v>
      </c>
      <c r="AY281" s="230" t="s">
        <v>169</v>
      </c>
    </row>
    <row r="282" spans="2:51" s="14" customFormat="1" ht="13.5">
      <c r="B282" s="241"/>
      <c r="C282" s="242"/>
      <c r="D282" s="217" t="s">
        <v>179</v>
      </c>
      <c r="E282" s="243" t="s">
        <v>23</v>
      </c>
      <c r="F282" s="244" t="s">
        <v>184</v>
      </c>
      <c r="G282" s="242"/>
      <c r="H282" s="245">
        <v>472.413</v>
      </c>
      <c r="I282" s="246"/>
      <c r="J282" s="242"/>
      <c r="K282" s="242"/>
      <c r="L282" s="247"/>
      <c r="M282" s="248"/>
      <c r="N282" s="249"/>
      <c r="O282" s="249"/>
      <c r="P282" s="249"/>
      <c r="Q282" s="249"/>
      <c r="R282" s="249"/>
      <c r="S282" s="249"/>
      <c r="T282" s="250"/>
      <c r="AT282" s="251" t="s">
        <v>179</v>
      </c>
      <c r="AU282" s="251" t="s">
        <v>82</v>
      </c>
      <c r="AV282" s="14" t="s">
        <v>93</v>
      </c>
      <c r="AW282" s="14" t="s">
        <v>36</v>
      </c>
      <c r="AX282" s="14" t="s">
        <v>73</v>
      </c>
      <c r="AY282" s="251" t="s">
        <v>169</v>
      </c>
    </row>
    <row r="283" spans="2:51" s="12" customFormat="1" ht="13.5">
      <c r="B283" s="220"/>
      <c r="C283" s="221"/>
      <c r="D283" s="217" t="s">
        <v>179</v>
      </c>
      <c r="E283" s="222" t="s">
        <v>23</v>
      </c>
      <c r="F283" s="223" t="s">
        <v>398</v>
      </c>
      <c r="G283" s="221"/>
      <c r="H283" s="224">
        <v>23.621</v>
      </c>
      <c r="I283" s="225"/>
      <c r="J283" s="221"/>
      <c r="K283" s="221"/>
      <c r="L283" s="226"/>
      <c r="M283" s="227"/>
      <c r="N283" s="228"/>
      <c r="O283" s="228"/>
      <c r="P283" s="228"/>
      <c r="Q283" s="228"/>
      <c r="R283" s="228"/>
      <c r="S283" s="228"/>
      <c r="T283" s="229"/>
      <c r="AT283" s="230" t="s">
        <v>179</v>
      </c>
      <c r="AU283" s="230" t="s">
        <v>82</v>
      </c>
      <c r="AV283" s="12" t="s">
        <v>82</v>
      </c>
      <c r="AW283" s="12" t="s">
        <v>36</v>
      </c>
      <c r="AX283" s="12" t="s">
        <v>73</v>
      </c>
      <c r="AY283" s="230" t="s">
        <v>169</v>
      </c>
    </row>
    <row r="284" spans="2:51" s="15" customFormat="1" ht="13.5">
      <c r="B284" s="252"/>
      <c r="C284" s="253"/>
      <c r="D284" s="217" t="s">
        <v>179</v>
      </c>
      <c r="E284" s="254" t="s">
        <v>23</v>
      </c>
      <c r="F284" s="255" t="s">
        <v>186</v>
      </c>
      <c r="G284" s="253"/>
      <c r="H284" s="256">
        <v>496.034</v>
      </c>
      <c r="I284" s="257"/>
      <c r="J284" s="253"/>
      <c r="K284" s="253"/>
      <c r="L284" s="258"/>
      <c r="M284" s="259"/>
      <c r="N284" s="260"/>
      <c r="O284" s="260"/>
      <c r="P284" s="260"/>
      <c r="Q284" s="260"/>
      <c r="R284" s="260"/>
      <c r="S284" s="260"/>
      <c r="T284" s="261"/>
      <c r="AT284" s="262" t="s">
        <v>179</v>
      </c>
      <c r="AU284" s="262" t="s">
        <v>82</v>
      </c>
      <c r="AV284" s="15" t="s">
        <v>175</v>
      </c>
      <c r="AW284" s="15" t="s">
        <v>36</v>
      </c>
      <c r="AX284" s="15" t="s">
        <v>80</v>
      </c>
      <c r="AY284" s="262" t="s">
        <v>169</v>
      </c>
    </row>
    <row r="285" spans="2:65" s="1" customFormat="1" ht="25.5" customHeight="1">
      <c r="B285" s="42"/>
      <c r="C285" s="205" t="s">
        <v>399</v>
      </c>
      <c r="D285" s="205" t="s">
        <v>171</v>
      </c>
      <c r="E285" s="206" t="s">
        <v>400</v>
      </c>
      <c r="F285" s="207" t="s">
        <v>401</v>
      </c>
      <c r="G285" s="208" t="s">
        <v>114</v>
      </c>
      <c r="H285" s="209">
        <v>21.2</v>
      </c>
      <c r="I285" s="210"/>
      <c r="J285" s="211">
        <f>ROUND(I285*H285,2)</f>
        <v>0</v>
      </c>
      <c r="K285" s="207" t="s">
        <v>174</v>
      </c>
      <c r="L285" s="62"/>
      <c r="M285" s="212" t="s">
        <v>23</v>
      </c>
      <c r="N285" s="213" t="s">
        <v>44</v>
      </c>
      <c r="O285" s="43"/>
      <c r="P285" s="214">
        <f>O285*H285</f>
        <v>0</v>
      </c>
      <c r="Q285" s="214">
        <v>0</v>
      </c>
      <c r="R285" s="214">
        <f>Q285*H285</f>
        <v>0</v>
      </c>
      <c r="S285" s="214">
        <v>0.068</v>
      </c>
      <c r="T285" s="215">
        <f>S285*H285</f>
        <v>1.4416</v>
      </c>
      <c r="AR285" s="25" t="s">
        <v>175</v>
      </c>
      <c r="AT285" s="25" t="s">
        <v>171</v>
      </c>
      <c r="AU285" s="25" t="s">
        <v>82</v>
      </c>
      <c r="AY285" s="25" t="s">
        <v>169</v>
      </c>
      <c r="BE285" s="216">
        <f>IF(N285="základní",J285,0)</f>
        <v>0</v>
      </c>
      <c r="BF285" s="216">
        <f>IF(N285="snížená",J285,0)</f>
        <v>0</v>
      </c>
      <c r="BG285" s="216">
        <f>IF(N285="zákl. přenesená",J285,0)</f>
        <v>0</v>
      </c>
      <c r="BH285" s="216">
        <f>IF(N285="sníž. přenesená",J285,0)</f>
        <v>0</v>
      </c>
      <c r="BI285" s="216">
        <f>IF(N285="nulová",J285,0)</f>
        <v>0</v>
      </c>
      <c r="BJ285" s="25" t="s">
        <v>80</v>
      </c>
      <c r="BK285" s="216">
        <f>ROUND(I285*H285,2)</f>
        <v>0</v>
      </c>
      <c r="BL285" s="25" t="s">
        <v>175</v>
      </c>
      <c r="BM285" s="25" t="s">
        <v>402</v>
      </c>
    </row>
    <row r="286" spans="2:47" s="1" customFormat="1" ht="27">
      <c r="B286" s="42"/>
      <c r="C286" s="64"/>
      <c r="D286" s="217" t="s">
        <v>177</v>
      </c>
      <c r="E286" s="64"/>
      <c r="F286" s="218" t="s">
        <v>403</v>
      </c>
      <c r="G286" s="64"/>
      <c r="H286" s="64"/>
      <c r="I286" s="174"/>
      <c r="J286" s="64"/>
      <c r="K286" s="64"/>
      <c r="L286" s="62"/>
      <c r="M286" s="219"/>
      <c r="N286" s="43"/>
      <c r="O286" s="43"/>
      <c r="P286" s="43"/>
      <c r="Q286" s="43"/>
      <c r="R286" s="43"/>
      <c r="S286" s="43"/>
      <c r="T286" s="79"/>
      <c r="AT286" s="25" t="s">
        <v>177</v>
      </c>
      <c r="AU286" s="25" t="s">
        <v>82</v>
      </c>
    </row>
    <row r="287" spans="2:51" s="13" customFormat="1" ht="13.5">
      <c r="B287" s="231"/>
      <c r="C287" s="232"/>
      <c r="D287" s="217" t="s">
        <v>179</v>
      </c>
      <c r="E287" s="233" t="s">
        <v>23</v>
      </c>
      <c r="F287" s="234" t="s">
        <v>314</v>
      </c>
      <c r="G287" s="232"/>
      <c r="H287" s="233" t="s">
        <v>23</v>
      </c>
      <c r="I287" s="235"/>
      <c r="J287" s="232"/>
      <c r="K287" s="232"/>
      <c r="L287" s="236"/>
      <c r="M287" s="237"/>
      <c r="N287" s="238"/>
      <c r="O287" s="238"/>
      <c r="P287" s="238"/>
      <c r="Q287" s="238"/>
      <c r="R287" s="238"/>
      <c r="S287" s="238"/>
      <c r="T287" s="239"/>
      <c r="AT287" s="240" t="s">
        <v>179</v>
      </c>
      <c r="AU287" s="240" t="s">
        <v>82</v>
      </c>
      <c r="AV287" s="13" t="s">
        <v>80</v>
      </c>
      <c r="AW287" s="13" t="s">
        <v>36</v>
      </c>
      <c r="AX287" s="13" t="s">
        <v>73</v>
      </c>
      <c r="AY287" s="240" t="s">
        <v>169</v>
      </c>
    </row>
    <row r="288" spans="2:51" s="12" customFormat="1" ht="13.5">
      <c r="B288" s="220"/>
      <c r="C288" s="221"/>
      <c r="D288" s="217" t="s">
        <v>179</v>
      </c>
      <c r="E288" s="222" t="s">
        <v>23</v>
      </c>
      <c r="F288" s="223" t="s">
        <v>404</v>
      </c>
      <c r="G288" s="221"/>
      <c r="H288" s="224">
        <v>9.9</v>
      </c>
      <c r="I288" s="225"/>
      <c r="J288" s="221"/>
      <c r="K288" s="221"/>
      <c r="L288" s="226"/>
      <c r="M288" s="227"/>
      <c r="N288" s="228"/>
      <c r="O288" s="228"/>
      <c r="P288" s="228"/>
      <c r="Q288" s="228"/>
      <c r="R288" s="228"/>
      <c r="S288" s="228"/>
      <c r="T288" s="229"/>
      <c r="AT288" s="230" t="s">
        <v>179</v>
      </c>
      <c r="AU288" s="230" t="s">
        <v>82</v>
      </c>
      <c r="AV288" s="12" t="s">
        <v>82</v>
      </c>
      <c r="AW288" s="12" t="s">
        <v>36</v>
      </c>
      <c r="AX288" s="12" t="s">
        <v>73</v>
      </c>
      <c r="AY288" s="230" t="s">
        <v>169</v>
      </c>
    </row>
    <row r="289" spans="2:51" s="12" customFormat="1" ht="13.5">
      <c r="B289" s="220"/>
      <c r="C289" s="221"/>
      <c r="D289" s="217" t="s">
        <v>179</v>
      </c>
      <c r="E289" s="222" t="s">
        <v>23</v>
      </c>
      <c r="F289" s="223" t="s">
        <v>405</v>
      </c>
      <c r="G289" s="221"/>
      <c r="H289" s="224">
        <v>9.3</v>
      </c>
      <c r="I289" s="225"/>
      <c r="J289" s="221"/>
      <c r="K289" s="221"/>
      <c r="L289" s="226"/>
      <c r="M289" s="227"/>
      <c r="N289" s="228"/>
      <c r="O289" s="228"/>
      <c r="P289" s="228"/>
      <c r="Q289" s="228"/>
      <c r="R289" s="228"/>
      <c r="S289" s="228"/>
      <c r="T289" s="229"/>
      <c r="AT289" s="230" t="s">
        <v>179</v>
      </c>
      <c r="AU289" s="230" t="s">
        <v>82</v>
      </c>
      <c r="AV289" s="12" t="s">
        <v>82</v>
      </c>
      <c r="AW289" s="12" t="s">
        <v>36</v>
      </c>
      <c r="AX289" s="12" t="s">
        <v>73</v>
      </c>
      <c r="AY289" s="230" t="s">
        <v>169</v>
      </c>
    </row>
    <row r="290" spans="2:51" s="14" customFormat="1" ht="13.5">
      <c r="B290" s="241"/>
      <c r="C290" s="242"/>
      <c r="D290" s="217" t="s">
        <v>179</v>
      </c>
      <c r="E290" s="243" t="s">
        <v>23</v>
      </c>
      <c r="F290" s="244" t="s">
        <v>184</v>
      </c>
      <c r="G290" s="242"/>
      <c r="H290" s="245">
        <v>19.2</v>
      </c>
      <c r="I290" s="246"/>
      <c r="J290" s="242"/>
      <c r="K290" s="242"/>
      <c r="L290" s="247"/>
      <c r="M290" s="248"/>
      <c r="N290" s="249"/>
      <c r="O290" s="249"/>
      <c r="P290" s="249"/>
      <c r="Q290" s="249"/>
      <c r="R290" s="249"/>
      <c r="S290" s="249"/>
      <c r="T290" s="250"/>
      <c r="AT290" s="251" t="s">
        <v>179</v>
      </c>
      <c r="AU290" s="251" t="s">
        <v>82</v>
      </c>
      <c r="AV290" s="14" t="s">
        <v>93</v>
      </c>
      <c r="AW290" s="14" t="s">
        <v>36</v>
      </c>
      <c r="AX290" s="14" t="s">
        <v>73</v>
      </c>
      <c r="AY290" s="251" t="s">
        <v>169</v>
      </c>
    </row>
    <row r="291" spans="2:51" s="12" customFormat="1" ht="13.5">
      <c r="B291" s="220"/>
      <c r="C291" s="221"/>
      <c r="D291" s="217" t="s">
        <v>179</v>
      </c>
      <c r="E291" s="222" t="s">
        <v>23</v>
      </c>
      <c r="F291" s="223" t="s">
        <v>82</v>
      </c>
      <c r="G291" s="221"/>
      <c r="H291" s="224">
        <v>2</v>
      </c>
      <c r="I291" s="225"/>
      <c r="J291" s="221"/>
      <c r="K291" s="221"/>
      <c r="L291" s="226"/>
      <c r="M291" s="227"/>
      <c r="N291" s="228"/>
      <c r="O291" s="228"/>
      <c r="P291" s="228"/>
      <c r="Q291" s="228"/>
      <c r="R291" s="228"/>
      <c r="S291" s="228"/>
      <c r="T291" s="229"/>
      <c r="AT291" s="230" t="s">
        <v>179</v>
      </c>
      <c r="AU291" s="230" t="s">
        <v>82</v>
      </c>
      <c r="AV291" s="12" t="s">
        <v>82</v>
      </c>
      <c r="AW291" s="12" t="s">
        <v>36</v>
      </c>
      <c r="AX291" s="12" t="s">
        <v>73</v>
      </c>
      <c r="AY291" s="230" t="s">
        <v>169</v>
      </c>
    </row>
    <row r="292" spans="2:51" s="15" customFormat="1" ht="13.5">
      <c r="B292" s="252"/>
      <c r="C292" s="253"/>
      <c r="D292" s="217" t="s">
        <v>179</v>
      </c>
      <c r="E292" s="254" t="s">
        <v>23</v>
      </c>
      <c r="F292" s="255" t="s">
        <v>186</v>
      </c>
      <c r="G292" s="253"/>
      <c r="H292" s="256">
        <v>21.2</v>
      </c>
      <c r="I292" s="257"/>
      <c r="J292" s="253"/>
      <c r="K292" s="253"/>
      <c r="L292" s="258"/>
      <c r="M292" s="259"/>
      <c r="N292" s="260"/>
      <c r="O292" s="260"/>
      <c r="P292" s="260"/>
      <c r="Q292" s="260"/>
      <c r="R292" s="260"/>
      <c r="S292" s="260"/>
      <c r="T292" s="261"/>
      <c r="AT292" s="262" t="s">
        <v>179</v>
      </c>
      <c r="AU292" s="262" t="s">
        <v>82</v>
      </c>
      <c r="AV292" s="15" t="s">
        <v>175</v>
      </c>
      <c r="AW292" s="15" t="s">
        <v>36</v>
      </c>
      <c r="AX292" s="15" t="s">
        <v>80</v>
      </c>
      <c r="AY292" s="262" t="s">
        <v>169</v>
      </c>
    </row>
    <row r="293" spans="2:63" s="11" customFormat="1" ht="29.85" customHeight="1">
      <c r="B293" s="189"/>
      <c r="C293" s="190"/>
      <c r="D293" s="191" t="s">
        <v>72</v>
      </c>
      <c r="E293" s="203" t="s">
        <v>406</v>
      </c>
      <c r="F293" s="203" t="s">
        <v>407</v>
      </c>
      <c r="G293" s="190"/>
      <c r="H293" s="190"/>
      <c r="I293" s="193"/>
      <c r="J293" s="204">
        <f>BK293</f>
        <v>0</v>
      </c>
      <c r="K293" s="190"/>
      <c r="L293" s="195"/>
      <c r="M293" s="196"/>
      <c r="N293" s="197"/>
      <c r="O293" s="197"/>
      <c r="P293" s="198">
        <f>SUM(P294:P308)</f>
        <v>0</v>
      </c>
      <c r="Q293" s="197"/>
      <c r="R293" s="198">
        <f>SUM(R294:R308)</f>
        <v>0</v>
      </c>
      <c r="S293" s="197"/>
      <c r="T293" s="199">
        <f>SUM(T294:T308)</f>
        <v>0</v>
      </c>
      <c r="AR293" s="200" t="s">
        <v>80</v>
      </c>
      <c r="AT293" s="201" t="s">
        <v>72</v>
      </c>
      <c r="AU293" s="201" t="s">
        <v>80</v>
      </c>
      <c r="AY293" s="200" t="s">
        <v>169</v>
      </c>
      <c r="BK293" s="202">
        <f>SUM(BK294:BK308)</f>
        <v>0</v>
      </c>
    </row>
    <row r="294" spans="2:65" s="1" customFormat="1" ht="38.25" customHeight="1">
      <c r="B294" s="42"/>
      <c r="C294" s="205" t="s">
        <v>408</v>
      </c>
      <c r="D294" s="205" t="s">
        <v>171</v>
      </c>
      <c r="E294" s="206" t="s">
        <v>409</v>
      </c>
      <c r="F294" s="207" t="s">
        <v>410</v>
      </c>
      <c r="G294" s="208" t="s">
        <v>359</v>
      </c>
      <c r="H294" s="209">
        <v>10.658</v>
      </c>
      <c r="I294" s="210"/>
      <c r="J294" s="211">
        <f>ROUND(I294*H294,2)</f>
        <v>0</v>
      </c>
      <c r="K294" s="207" t="s">
        <v>174</v>
      </c>
      <c r="L294" s="62"/>
      <c r="M294" s="212" t="s">
        <v>23</v>
      </c>
      <c r="N294" s="213" t="s">
        <v>44</v>
      </c>
      <c r="O294" s="43"/>
      <c r="P294" s="214">
        <f>O294*H294</f>
        <v>0</v>
      </c>
      <c r="Q294" s="214">
        <v>0</v>
      </c>
      <c r="R294" s="214">
        <f>Q294*H294</f>
        <v>0</v>
      </c>
      <c r="S294" s="214">
        <v>0</v>
      </c>
      <c r="T294" s="215">
        <f>S294*H294</f>
        <v>0</v>
      </c>
      <c r="AR294" s="25" t="s">
        <v>175</v>
      </c>
      <c r="AT294" s="25" t="s">
        <v>171</v>
      </c>
      <c r="AU294" s="25" t="s">
        <v>82</v>
      </c>
      <c r="AY294" s="25" t="s">
        <v>169</v>
      </c>
      <c r="BE294" s="216">
        <f>IF(N294="základní",J294,0)</f>
        <v>0</v>
      </c>
      <c r="BF294" s="216">
        <f>IF(N294="snížená",J294,0)</f>
        <v>0</v>
      </c>
      <c r="BG294" s="216">
        <f>IF(N294="zákl. přenesená",J294,0)</f>
        <v>0</v>
      </c>
      <c r="BH294" s="216">
        <f>IF(N294="sníž. přenesená",J294,0)</f>
        <v>0</v>
      </c>
      <c r="BI294" s="216">
        <f>IF(N294="nulová",J294,0)</f>
        <v>0</v>
      </c>
      <c r="BJ294" s="25" t="s">
        <v>80</v>
      </c>
      <c r="BK294" s="216">
        <f>ROUND(I294*H294,2)</f>
        <v>0</v>
      </c>
      <c r="BL294" s="25" t="s">
        <v>175</v>
      </c>
      <c r="BM294" s="25" t="s">
        <v>411</v>
      </c>
    </row>
    <row r="295" spans="2:47" s="1" customFormat="1" ht="121.5">
      <c r="B295" s="42"/>
      <c r="C295" s="64"/>
      <c r="D295" s="217" t="s">
        <v>177</v>
      </c>
      <c r="E295" s="64"/>
      <c r="F295" s="218" t="s">
        <v>412</v>
      </c>
      <c r="G295" s="64"/>
      <c r="H295" s="64"/>
      <c r="I295" s="174"/>
      <c r="J295" s="64"/>
      <c r="K295" s="64"/>
      <c r="L295" s="62"/>
      <c r="M295" s="219"/>
      <c r="N295" s="43"/>
      <c r="O295" s="43"/>
      <c r="P295" s="43"/>
      <c r="Q295" s="43"/>
      <c r="R295" s="43"/>
      <c r="S295" s="43"/>
      <c r="T295" s="79"/>
      <c r="AT295" s="25" t="s">
        <v>177</v>
      </c>
      <c r="AU295" s="25" t="s">
        <v>82</v>
      </c>
    </row>
    <row r="296" spans="2:65" s="1" customFormat="1" ht="16.5" customHeight="1">
      <c r="B296" s="42"/>
      <c r="C296" s="205" t="s">
        <v>413</v>
      </c>
      <c r="D296" s="205" t="s">
        <v>171</v>
      </c>
      <c r="E296" s="206" t="s">
        <v>414</v>
      </c>
      <c r="F296" s="207" t="s">
        <v>415</v>
      </c>
      <c r="G296" s="208" t="s">
        <v>122</v>
      </c>
      <c r="H296" s="209">
        <v>8</v>
      </c>
      <c r="I296" s="210"/>
      <c r="J296" s="211">
        <f>ROUND(I296*H296,2)</f>
        <v>0</v>
      </c>
      <c r="K296" s="207" t="s">
        <v>174</v>
      </c>
      <c r="L296" s="62"/>
      <c r="M296" s="212" t="s">
        <v>23</v>
      </c>
      <c r="N296" s="213" t="s">
        <v>44</v>
      </c>
      <c r="O296" s="43"/>
      <c r="P296" s="214">
        <f>O296*H296</f>
        <v>0</v>
      </c>
      <c r="Q296" s="214">
        <v>0</v>
      </c>
      <c r="R296" s="214">
        <f>Q296*H296</f>
        <v>0</v>
      </c>
      <c r="S296" s="214">
        <v>0</v>
      </c>
      <c r="T296" s="215">
        <f>S296*H296</f>
        <v>0</v>
      </c>
      <c r="AR296" s="25" t="s">
        <v>175</v>
      </c>
      <c r="AT296" s="25" t="s">
        <v>171</v>
      </c>
      <c r="AU296" s="25" t="s">
        <v>82</v>
      </c>
      <c r="AY296" s="25" t="s">
        <v>169</v>
      </c>
      <c r="BE296" s="216">
        <f>IF(N296="základní",J296,0)</f>
        <v>0</v>
      </c>
      <c r="BF296" s="216">
        <f>IF(N296="snížená",J296,0)</f>
        <v>0</v>
      </c>
      <c r="BG296" s="216">
        <f>IF(N296="zákl. přenesená",J296,0)</f>
        <v>0</v>
      </c>
      <c r="BH296" s="216">
        <f>IF(N296="sníž. přenesená",J296,0)</f>
        <v>0</v>
      </c>
      <c r="BI296" s="216">
        <f>IF(N296="nulová",J296,0)</f>
        <v>0</v>
      </c>
      <c r="BJ296" s="25" t="s">
        <v>80</v>
      </c>
      <c r="BK296" s="216">
        <f>ROUND(I296*H296,2)</f>
        <v>0</v>
      </c>
      <c r="BL296" s="25" t="s">
        <v>175</v>
      </c>
      <c r="BM296" s="25" t="s">
        <v>416</v>
      </c>
    </row>
    <row r="297" spans="2:47" s="1" customFormat="1" ht="67.5">
      <c r="B297" s="42"/>
      <c r="C297" s="64"/>
      <c r="D297" s="217" t="s">
        <v>177</v>
      </c>
      <c r="E297" s="64"/>
      <c r="F297" s="218" t="s">
        <v>417</v>
      </c>
      <c r="G297" s="64"/>
      <c r="H297" s="64"/>
      <c r="I297" s="174"/>
      <c r="J297" s="64"/>
      <c r="K297" s="64"/>
      <c r="L297" s="62"/>
      <c r="M297" s="219"/>
      <c r="N297" s="43"/>
      <c r="O297" s="43"/>
      <c r="P297" s="43"/>
      <c r="Q297" s="43"/>
      <c r="R297" s="43"/>
      <c r="S297" s="43"/>
      <c r="T297" s="79"/>
      <c r="AT297" s="25" t="s">
        <v>177</v>
      </c>
      <c r="AU297" s="25" t="s">
        <v>82</v>
      </c>
    </row>
    <row r="298" spans="2:51" s="12" customFormat="1" ht="13.5">
      <c r="B298" s="220"/>
      <c r="C298" s="221"/>
      <c r="D298" s="217" t="s">
        <v>179</v>
      </c>
      <c r="E298" s="222" t="s">
        <v>23</v>
      </c>
      <c r="F298" s="223" t="s">
        <v>418</v>
      </c>
      <c r="G298" s="221"/>
      <c r="H298" s="224">
        <v>8</v>
      </c>
      <c r="I298" s="225"/>
      <c r="J298" s="221"/>
      <c r="K298" s="221"/>
      <c r="L298" s="226"/>
      <c r="M298" s="227"/>
      <c r="N298" s="228"/>
      <c r="O298" s="228"/>
      <c r="P298" s="228"/>
      <c r="Q298" s="228"/>
      <c r="R298" s="228"/>
      <c r="S298" s="228"/>
      <c r="T298" s="229"/>
      <c r="AT298" s="230" t="s">
        <v>179</v>
      </c>
      <c r="AU298" s="230" t="s">
        <v>82</v>
      </c>
      <c r="AV298" s="12" t="s">
        <v>82</v>
      </c>
      <c r="AW298" s="12" t="s">
        <v>36</v>
      </c>
      <c r="AX298" s="12" t="s">
        <v>80</v>
      </c>
      <c r="AY298" s="230" t="s">
        <v>169</v>
      </c>
    </row>
    <row r="299" spans="2:65" s="1" customFormat="1" ht="25.5" customHeight="1">
      <c r="B299" s="42"/>
      <c r="C299" s="205" t="s">
        <v>419</v>
      </c>
      <c r="D299" s="205" t="s">
        <v>171</v>
      </c>
      <c r="E299" s="206" t="s">
        <v>420</v>
      </c>
      <c r="F299" s="207" t="s">
        <v>421</v>
      </c>
      <c r="G299" s="208" t="s">
        <v>122</v>
      </c>
      <c r="H299" s="209">
        <v>56</v>
      </c>
      <c r="I299" s="210"/>
      <c r="J299" s="211">
        <f>ROUND(I299*H299,2)</f>
        <v>0</v>
      </c>
      <c r="K299" s="207" t="s">
        <v>174</v>
      </c>
      <c r="L299" s="62"/>
      <c r="M299" s="212" t="s">
        <v>23</v>
      </c>
      <c r="N299" s="213" t="s">
        <v>44</v>
      </c>
      <c r="O299" s="43"/>
      <c r="P299" s="214">
        <f>O299*H299</f>
        <v>0</v>
      </c>
      <c r="Q299" s="214">
        <v>0</v>
      </c>
      <c r="R299" s="214">
        <f>Q299*H299</f>
        <v>0</v>
      </c>
      <c r="S299" s="214">
        <v>0</v>
      </c>
      <c r="T299" s="215">
        <f>S299*H299</f>
        <v>0</v>
      </c>
      <c r="AR299" s="25" t="s">
        <v>175</v>
      </c>
      <c r="AT299" s="25" t="s">
        <v>171</v>
      </c>
      <c r="AU299" s="25" t="s">
        <v>82</v>
      </c>
      <c r="AY299" s="25" t="s">
        <v>169</v>
      </c>
      <c r="BE299" s="216">
        <f>IF(N299="základní",J299,0)</f>
        <v>0</v>
      </c>
      <c r="BF299" s="216">
        <f>IF(N299="snížená",J299,0)</f>
        <v>0</v>
      </c>
      <c r="BG299" s="216">
        <f>IF(N299="zákl. přenesená",J299,0)</f>
        <v>0</v>
      </c>
      <c r="BH299" s="216">
        <f>IF(N299="sníž. přenesená",J299,0)</f>
        <v>0</v>
      </c>
      <c r="BI299" s="216">
        <f>IF(N299="nulová",J299,0)</f>
        <v>0</v>
      </c>
      <c r="BJ299" s="25" t="s">
        <v>80</v>
      </c>
      <c r="BK299" s="216">
        <f>ROUND(I299*H299,2)</f>
        <v>0</v>
      </c>
      <c r="BL299" s="25" t="s">
        <v>175</v>
      </c>
      <c r="BM299" s="25" t="s">
        <v>422</v>
      </c>
    </row>
    <row r="300" spans="2:47" s="1" customFormat="1" ht="67.5">
      <c r="B300" s="42"/>
      <c r="C300" s="64"/>
      <c r="D300" s="217" t="s">
        <v>177</v>
      </c>
      <c r="E300" s="64"/>
      <c r="F300" s="218" t="s">
        <v>417</v>
      </c>
      <c r="G300" s="64"/>
      <c r="H300" s="64"/>
      <c r="I300" s="174"/>
      <c r="J300" s="64"/>
      <c r="K300" s="64"/>
      <c r="L300" s="62"/>
      <c r="M300" s="219"/>
      <c r="N300" s="43"/>
      <c r="O300" s="43"/>
      <c r="P300" s="43"/>
      <c r="Q300" s="43"/>
      <c r="R300" s="43"/>
      <c r="S300" s="43"/>
      <c r="T300" s="79"/>
      <c r="AT300" s="25" t="s">
        <v>177</v>
      </c>
      <c r="AU300" s="25" t="s">
        <v>82</v>
      </c>
    </row>
    <row r="301" spans="2:51" s="12" customFormat="1" ht="13.5">
      <c r="B301" s="220"/>
      <c r="C301" s="221"/>
      <c r="D301" s="217" t="s">
        <v>179</v>
      </c>
      <c r="E301" s="222" t="s">
        <v>23</v>
      </c>
      <c r="F301" s="223" t="s">
        <v>423</v>
      </c>
      <c r="G301" s="221"/>
      <c r="H301" s="224">
        <v>56</v>
      </c>
      <c r="I301" s="225"/>
      <c r="J301" s="221"/>
      <c r="K301" s="221"/>
      <c r="L301" s="226"/>
      <c r="M301" s="227"/>
      <c r="N301" s="228"/>
      <c r="O301" s="228"/>
      <c r="P301" s="228"/>
      <c r="Q301" s="228"/>
      <c r="R301" s="228"/>
      <c r="S301" s="228"/>
      <c r="T301" s="229"/>
      <c r="AT301" s="230" t="s">
        <v>179</v>
      </c>
      <c r="AU301" s="230" t="s">
        <v>82</v>
      </c>
      <c r="AV301" s="12" t="s">
        <v>82</v>
      </c>
      <c r="AW301" s="12" t="s">
        <v>36</v>
      </c>
      <c r="AX301" s="12" t="s">
        <v>80</v>
      </c>
      <c r="AY301" s="230" t="s">
        <v>169</v>
      </c>
    </row>
    <row r="302" spans="2:65" s="1" customFormat="1" ht="25.5" customHeight="1">
      <c r="B302" s="42"/>
      <c r="C302" s="205" t="s">
        <v>424</v>
      </c>
      <c r="D302" s="205" t="s">
        <v>171</v>
      </c>
      <c r="E302" s="206" t="s">
        <v>425</v>
      </c>
      <c r="F302" s="207" t="s">
        <v>426</v>
      </c>
      <c r="G302" s="208" t="s">
        <v>359</v>
      </c>
      <c r="H302" s="209">
        <v>10.658</v>
      </c>
      <c r="I302" s="210"/>
      <c r="J302" s="211">
        <f>ROUND(I302*H302,2)</f>
        <v>0</v>
      </c>
      <c r="K302" s="207" t="s">
        <v>174</v>
      </c>
      <c r="L302" s="62"/>
      <c r="M302" s="212" t="s">
        <v>23</v>
      </c>
      <c r="N302" s="213" t="s">
        <v>44</v>
      </c>
      <c r="O302" s="43"/>
      <c r="P302" s="214">
        <f>O302*H302</f>
        <v>0</v>
      </c>
      <c r="Q302" s="214">
        <v>0</v>
      </c>
      <c r="R302" s="214">
        <f>Q302*H302</f>
        <v>0</v>
      </c>
      <c r="S302" s="214">
        <v>0</v>
      </c>
      <c r="T302" s="215">
        <f>S302*H302</f>
        <v>0</v>
      </c>
      <c r="AR302" s="25" t="s">
        <v>175</v>
      </c>
      <c r="AT302" s="25" t="s">
        <v>171</v>
      </c>
      <c r="AU302" s="25" t="s">
        <v>82</v>
      </c>
      <c r="AY302" s="25" t="s">
        <v>169</v>
      </c>
      <c r="BE302" s="216">
        <f>IF(N302="základní",J302,0)</f>
        <v>0</v>
      </c>
      <c r="BF302" s="216">
        <f>IF(N302="snížená",J302,0)</f>
        <v>0</v>
      </c>
      <c r="BG302" s="216">
        <f>IF(N302="zákl. přenesená",J302,0)</f>
        <v>0</v>
      </c>
      <c r="BH302" s="216">
        <f>IF(N302="sníž. přenesená",J302,0)</f>
        <v>0</v>
      </c>
      <c r="BI302" s="216">
        <f>IF(N302="nulová",J302,0)</f>
        <v>0</v>
      </c>
      <c r="BJ302" s="25" t="s">
        <v>80</v>
      </c>
      <c r="BK302" s="216">
        <f>ROUND(I302*H302,2)</f>
        <v>0</v>
      </c>
      <c r="BL302" s="25" t="s">
        <v>175</v>
      </c>
      <c r="BM302" s="25" t="s">
        <v>427</v>
      </c>
    </row>
    <row r="303" spans="2:47" s="1" customFormat="1" ht="81">
      <c r="B303" s="42"/>
      <c r="C303" s="64"/>
      <c r="D303" s="217" t="s">
        <v>177</v>
      </c>
      <c r="E303" s="64"/>
      <c r="F303" s="218" t="s">
        <v>428</v>
      </c>
      <c r="G303" s="64"/>
      <c r="H303" s="64"/>
      <c r="I303" s="174"/>
      <c r="J303" s="64"/>
      <c r="K303" s="64"/>
      <c r="L303" s="62"/>
      <c r="M303" s="219"/>
      <c r="N303" s="43"/>
      <c r="O303" s="43"/>
      <c r="P303" s="43"/>
      <c r="Q303" s="43"/>
      <c r="R303" s="43"/>
      <c r="S303" s="43"/>
      <c r="T303" s="79"/>
      <c r="AT303" s="25" t="s">
        <v>177</v>
      </c>
      <c r="AU303" s="25" t="s">
        <v>82</v>
      </c>
    </row>
    <row r="304" spans="2:65" s="1" customFormat="1" ht="25.5" customHeight="1">
      <c r="B304" s="42"/>
      <c r="C304" s="205" t="s">
        <v>429</v>
      </c>
      <c r="D304" s="205" t="s">
        <v>171</v>
      </c>
      <c r="E304" s="206" t="s">
        <v>430</v>
      </c>
      <c r="F304" s="207" t="s">
        <v>431</v>
      </c>
      <c r="G304" s="208" t="s">
        <v>359</v>
      </c>
      <c r="H304" s="209">
        <v>95.922</v>
      </c>
      <c r="I304" s="210"/>
      <c r="J304" s="211">
        <f>ROUND(I304*H304,2)</f>
        <v>0</v>
      </c>
      <c r="K304" s="207" t="s">
        <v>174</v>
      </c>
      <c r="L304" s="62"/>
      <c r="M304" s="212" t="s">
        <v>23</v>
      </c>
      <c r="N304" s="213" t="s">
        <v>44</v>
      </c>
      <c r="O304" s="43"/>
      <c r="P304" s="214">
        <f>O304*H304</f>
        <v>0</v>
      </c>
      <c r="Q304" s="214">
        <v>0</v>
      </c>
      <c r="R304" s="214">
        <f>Q304*H304</f>
        <v>0</v>
      </c>
      <c r="S304" s="214">
        <v>0</v>
      </c>
      <c r="T304" s="215">
        <f>S304*H304</f>
        <v>0</v>
      </c>
      <c r="AR304" s="25" t="s">
        <v>175</v>
      </c>
      <c r="AT304" s="25" t="s">
        <v>171</v>
      </c>
      <c r="AU304" s="25" t="s">
        <v>82</v>
      </c>
      <c r="AY304" s="25" t="s">
        <v>169</v>
      </c>
      <c r="BE304" s="216">
        <f>IF(N304="základní",J304,0)</f>
        <v>0</v>
      </c>
      <c r="BF304" s="216">
        <f>IF(N304="snížená",J304,0)</f>
        <v>0</v>
      </c>
      <c r="BG304" s="216">
        <f>IF(N304="zákl. přenesená",J304,0)</f>
        <v>0</v>
      </c>
      <c r="BH304" s="216">
        <f>IF(N304="sníž. přenesená",J304,0)</f>
        <v>0</v>
      </c>
      <c r="BI304" s="216">
        <f>IF(N304="nulová",J304,0)</f>
        <v>0</v>
      </c>
      <c r="BJ304" s="25" t="s">
        <v>80</v>
      </c>
      <c r="BK304" s="216">
        <f>ROUND(I304*H304,2)</f>
        <v>0</v>
      </c>
      <c r="BL304" s="25" t="s">
        <v>175</v>
      </c>
      <c r="BM304" s="25" t="s">
        <v>432</v>
      </c>
    </row>
    <row r="305" spans="2:47" s="1" customFormat="1" ht="81">
      <c r="B305" s="42"/>
      <c r="C305" s="64"/>
      <c r="D305" s="217" t="s">
        <v>177</v>
      </c>
      <c r="E305" s="64"/>
      <c r="F305" s="218" t="s">
        <v>428</v>
      </c>
      <c r="G305" s="64"/>
      <c r="H305" s="64"/>
      <c r="I305" s="174"/>
      <c r="J305" s="64"/>
      <c r="K305" s="64"/>
      <c r="L305" s="62"/>
      <c r="M305" s="219"/>
      <c r="N305" s="43"/>
      <c r="O305" s="43"/>
      <c r="P305" s="43"/>
      <c r="Q305" s="43"/>
      <c r="R305" s="43"/>
      <c r="S305" s="43"/>
      <c r="T305" s="79"/>
      <c r="AT305" s="25" t="s">
        <v>177</v>
      </c>
      <c r="AU305" s="25" t="s">
        <v>82</v>
      </c>
    </row>
    <row r="306" spans="2:51" s="12" customFormat="1" ht="13.5">
      <c r="B306" s="220"/>
      <c r="C306" s="221"/>
      <c r="D306" s="217" t="s">
        <v>179</v>
      </c>
      <c r="E306" s="221"/>
      <c r="F306" s="223" t="s">
        <v>433</v>
      </c>
      <c r="G306" s="221"/>
      <c r="H306" s="224">
        <v>95.922</v>
      </c>
      <c r="I306" s="225"/>
      <c r="J306" s="221"/>
      <c r="K306" s="221"/>
      <c r="L306" s="226"/>
      <c r="M306" s="227"/>
      <c r="N306" s="228"/>
      <c r="O306" s="228"/>
      <c r="P306" s="228"/>
      <c r="Q306" s="228"/>
      <c r="R306" s="228"/>
      <c r="S306" s="228"/>
      <c r="T306" s="229"/>
      <c r="AT306" s="230" t="s">
        <v>179</v>
      </c>
      <c r="AU306" s="230" t="s">
        <v>82</v>
      </c>
      <c r="AV306" s="12" t="s">
        <v>82</v>
      </c>
      <c r="AW306" s="12" t="s">
        <v>6</v>
      </c>
      <c r="AX306" s="12" t="s">
        <v>80</v>
      </c>
      <c r="AY306" s="230" t="s">
        <v>169</v>
      </c>
    </row>
    <row r="307" spans="2:65" s="1" customFormat="1" ht="38.25" customHeight="1">
      <c r="B307" s="42"/>
      <c r="C307" s="205" t="s">
        <v>434</v>
      </c>
      <c r="D307" s="205" t="s">
        <v>171</v>
      </c>
      <c r="E307" s="206" t="s">
        <v>435</v>
      </c>
      <c r="F307" s="207" t="s">
        <v>436</v>
      </c>
      <c r="G307" s="208" t="s">
        <v>359</v>
      </c>
      <c r="H307" s="209">
        <v>10.658</v>
      </c>
      <c r="I307" s="210"/>
      <c r="J307" s="211">
        <f>ROUND(I307*H307,2)</f>
        <v>0</v>
      </c>
      <c r="K307" s="207" t="s">
        <v>174</v>
      </c>
      <c r="L307" s="62"/>
      <c r="M307" s="212" t="s">
        <v>23</v>
      </c>
      <c r="N307" s="213" t="s">
        <v>44</v>
      </c>
      <c r="O307" s="43"/>
      <c r="P307" s="214">
        <f>O307*H307</f>
        <v>0</v>
      </c>
      <c r="Q307" s="214">
        <v>0</v>
      </c>
      <c r="R307" s="214">
        <f>Q307*H307</f>
        <v>0</v>
      </c>
      <c r="S307" s="214">
        <v>0</v>
      </c>
      <c r="T307" s="215">
        <f>S307*H307</f>
        <v>0</v>
      </c>
      <c r="AR307" s="25" t="s">
        <v>175</v>
      </c>
      <c r="AT307" s="25" t="s">
        <v>171</v>
      </c>
      <c r="AU307" s="25" t="s">
        <v>82</v>
      </c>
      <c r="AY307" s="25" t="s">
        <v>169</v>
      </c>
      <c r="BE307" s="216">
        <f>IF(N307="základní",J307,0)</f>
        <v>0</v>
      </c>
      <c r="BF307" s="216">
        <f>IF(N307="snížená",J307,0)</f>
        <v>0</v>
      </c>
      <c r="BG307" s="216">
        <f>IF(N307="zákl. přenesená",J307,0)</f>
        <v>0</v>
      </c>
      <c r="BH307" s="216">
        <f>IF(N307="sníž. přenesená",J307,0)</f>
        <v>0</v>
      </c>
      <c r="BI307" s="216">
        <f>IF(N307="nulová",J307,0)</f>
        <v>0</v>
      </c>
      <c r="BJ307" s="25" t="s">
        <v>80</v>
      </c>
      <c r="BK307" s="216">
        <f>ROUND(I307*H307,2)</f>
        <v>0</v>
      </c>
      <c r="BL307" s="25" t="s">
        <v>175</v>
      </c>
      <c r="BM307" s="25" t="s">
        <v>437</v>
      </c>
    </row>
    <row r="308" spans="2:47" s="1" customFormat="1" ht="81">
      <c r="B308" s="42"/>
      <c r="C308" s="64"/>
      <c r="D308" s="217" t="s">
        <v>177</v>
      </c>
      <c r="E308" s="64"/>
      <c r="F308" s="218" t="s">
        <v>438</v>
      </c>
      <c r="G308" s="64"/>
      <c r="H308" s="64"/>
      <c r="I308" s="174"/>
      <c r="J308" s="64"/>
      <c r="K308" s="64"/>
      <c r="L308" s="62"/>
      <c r="M308" s="219"/>
      <c r="N308" s="43"/>
      <c r="O308" s="43"/>
      <c r="P308" s="43"/>
      <c r="Q308" s="43"/>
      <c r="R308" s="43"/>
      <c r="S308" s="43"/>
      <c r="T308" s="79"/>
      <c r="AT308" s="25" t="s">
        <v>177</v>
      </c>
      <c r="AU308" s="25" t="s">
        <v>82</v>
      </c>
    </row>
    <row r="309" spans="2:63" s="11" customFormat="1" ht="29.85" customHeight="1">
      <c r="B309" s="189"/>
      <c r="C309" s="190"/>
      <c r="D309" s="191" t="s">
        <v>72</v>
      </c>
      <c r="E309" s="203" t="s">
        <v>439</v>
      </c>
      <c r="F309" s="203" t="s">
        <v>440</v>
      </c>
      <c r="G309" s="190"/>
      <c r="H309" s="190"/>
      <c r="I309" s="193"/>
      <c r="J309" s="204">
        <f>BK309</f>
        <v>0</v>
      </c>
      <c r="K309" s="190"/>
      <c r="L309" s="195"/>
      <c r="M309" s="196"/>
      <c r="N309" s="197"/>
      <c r="O309" s="197"/>
      <c r="P309" s="198">
        <f>SUM(P310:P311)</f>
        <v>0</v>
      </c>
      <c r="Q309" s="197"/>
      <c r="R309" s="198">
        <f>SUM(R310:R311)</f>
        <v>0</v>
      </c>
      <c r="S309" s="197"/>
      <c r="T309" s="199">
        <f>SUM(T310:T311)</f>
        <v>0</v>
      </c>
      <c r="AR309" s="200" t="s">
        <v>80</v>
      </c>
      <c r="AT309" s="201" t="s">
        <v>72</v>
      </c>
      <c r="AU309" s="201" t="s">
        <v>80</v>
      </c>
      <c r="AY309" s="200" t="s">
        <v>169</v>
      </c>
      <c r="BK309" s="202">
        <f>SUM(BK310:BK311)</f>
        <v>0</v>
      </c>
    </row>
    <row r="310" spans="2:65" s="1" customFormat="1" ht="38.25" customHeight="1">
      <c r="B310" s="42"/>
      <c r="C310" s="205" t="s">
        <v>441</v>
      </c>
      <c r="D310" s="205" t="s">
        <v>171</v>
      </c>
      <c r="E310" s="206" t="s">
        <v>442</v>
      </c>
      <c r="F310" s="207" t="s">
        <v>443</v>
      </c>
      <c r="G310" s="208" t="s">
        <v>359</v>
      </c>
      <c r="H310" s="209">
        <v>13.151</v>
      </c>
      <c r="I310" s="210"/>
      <c r="J310" s="211">
        <f>ROUND(I310*H310,2)</f>
        <v>0</v>
      </c>
      <c r="K310" s="207" t="s">
        <v>174</v>
      </c>
      <c r="L310" s="62"/>
      <c r="M310" s="212" t="s">
        <v>23</v>
      </c>
      <c r="N310" s="213" t="s">
        <v>44</v>
      </c>
      <c r="O310" s="43"/>
      <c r="P310" s="214">
        <f>O310*H310</f>
        <v>0</v>
      </c>
      <c r="Q310" s="214">
        <v>0</v>
      </c>
      <c r="R310" s="214">
        <f>Q310*H310</f>
        <v>0</v>
      </c>
      <c r="S310" s="214">
        <v>0</v>
      </c>
      <c r="T310" s="215">
        <f>S310*H310</f>
        <v>0</v>
      </c>
      <c r="AR310" s="25" t="s">
        <v>175</v>
      </c>
      <c r="AT310" s="25" t="s">
        <v>171</v>
      </c>
      <c r="AU310" s="25" t="s">
        <v>82</v>
      </c>
      <c r="AY310" s="25" t="s">
        <v>169</v>
      </c>
      <c r="BE310" s="216">
        <f>IF(N310="základní",J310,0)</f>
        <v>0</v>
      </c>
      <c r="BF310" s="216">
        <f>IF(N310="snížená",J310,0)</f>
        <v>0</v>
      </c>
      <c r="BG310" s="216">
        <f>IF(N310="zákl. přenesená",J310,0)</f>
        <v>0</v>
      </c>
      <c r="BH310" s="216">
        <f>IF(N310="sníž. přenesená",J310,0)</f>
        <v>0</v>
      </c>
      <c r="BI310" s="216">
        <f>IF(N310="nulová",J310,0)</f>
        <v>0</v>
      </c>
      <c r="BJ310" s="25" t="s">
        <v>80</v>
      </c>
      <c r="BK310" s="216">
        <f>ROUND(I310*H310,2)</f>
        <v>0</v>
      </c>
      <c r="BL310" s="25" t="s">
        <v>175</v>
      </c>
      <c r="BM310" s="25" t="s">
        <v>444</v>
      </c>
    </row>
    <row r="311" spans="2:47" s="1" customFormat="1" ht="81">
      <c r="B311" s="42"/>
      <c r="C311" s="64"/>
      <c r="D311" s="217" t="s">
        <v>177</v>
      </c>
      <c r="E311" s="64"/>
      <c r="F311" s="218" t="s">
        <v>445</v>
      </c>
      <c r="G311" s="64"/>
      <c r="H311" s="64"/>
      <c r="I311" s="174"/>
      <c r="J311" s="64"/>
      <c r="K311" s="64"/>
      <c r="L311" s="62"/>
      <c r="M311" s="219"/>
      <c r="N311" s="43"/>
      <c r="O311" s="43"/>
      <c r="P311" s="43"/>
      <c r="Q311" s="43"/>
      <c r="R311" s="43"/>
      <c r="S311" s="43"/>
      <c r="T311" s="79"/>
      <c r="AT311" s="25" t="s">
        <v>177</v>
      </c>
      <c r="AU311" s="25" t="s">
        <v>82</v>
      </c>
    </row>
    <row r="312" spans="2:63" s="11" customFormat="1" ht="37.35" customHeight="1">
      <c r="B312" s="189"/>
      <c r="C312" s="190"/>
      <c r="D312" s="191" t="s">
        <v>72</v>
      </c>
      <c r="E312" s="192" t="s">
        <v>446</v>
      </c>
      <c r="F312" s="192" t="s">
        <v>447</v>
      </c>
      <c r="G312" s="190"/>
      <c r="H312" s="190"/>
      <c r="I312" s="193"/>
      <c r="J312" s="194">
        <f>BK312</f>
        <v>0</v>
      </c>
      <c r="K312" s="190"/>
      <c r="L312" s="195"/>
      <c r="M312" s="196"/>
      <c r="N312" s="197"/>
      <c r="O312" s="197"/>
      <c r="P312" s="198">
        <f>P313+P322+P346+P355+P365+P404+P486+P528+P537</f>
        <v>0</v>
      </c>
      <c r="Q312" s="197"/>
      <c r="R312" s="198">
        <f>R313+R322+R346+R355+R365+R404+R486+R528+R537</f>
        <v>5.640070290000001</v>
      </c>
      <c r="S312" s="197"/>
      <c r="T312" s="199">
        <f>T313+T322+T346+T355+T365+T404+T486+T528+T537</f>
        <v>1.7740955699999998</v>
      </c>
      <c r="AR312" s="200" t="s">
        <v>82</v>
      </c>
      <c r="AT312" s="201" t="s">
        <v>72</v>
      </c>
      <c r="AU312" s="201" t="s">
        <v>73</v>
      </c>
      <c r="AY312" s="200" t="s">
        <v>169</v>
      </c>
      <c r="BK312" s="202">
        <f>BK313+BK322+BK346+BK355+BK365+BK404+BK486+BK528+BK537</f>
        <v>0</v>
      </c>
    </row>
    <row r="313" spans="2:63" s="11" customFormat="1" ht="19.9" customHeight="1">
      <c r="B313" s="189"/>
      <c r="C313" s="190"/>
      <c r="D313" s="191" t="s">
        <v>72</v>
      </c>
      <c r="E313" s="203" t="s">
        <v>448</v>
      </c>
      <c r="F313" s="203" t="s">
        <v>449</v>
      </c>
      <c r="G313" s="190"/>
      <c r="H313" s="190"/>
      <c r="I313" s="193"/>
      <c r="J313" s="204">
        <f>BK313</f>
        <v>0</v>
      </c>
      <c r="K313" s="190"/>
      <c r="L313" s="195"/>
      <c r="M313" s="196"/>
      <c r="N313" s="197"/>
      <c r="O313" s="197"/>
      <c r="P313" s="198">
        <f>SUM(P314:P321)</f>
        <v>0</v>
      </c>
      <c r="Q313" s="197"/>
      <c r="R313" s="198">
        <f>SUM(R314:R321)</f>
        <v>0.04940904</v>
      </c>
      <c r="S313" s="197"/>
      <c r="T313" s="199">
        <f>SUM(T314:T321)</f>
        <v>0</v>
      </c>
      <c r="AR313" s="200" t="s">
        <v>82</v>
      </c>
      <c r="AT313" s="201" t="s">
        <v>72</v>
      </c>
      <c r="AU313" s="201" t="s">
        <v>80</v>
      </c>
      <c r="AY313" s="200" t="s">
        <v>169</v>
      </c>
      <c r="BK313" s="202">
        <f>SUM(BK314:BK321)</f>
        <v>0</v>
      </c>
    </row>
    <row r="314" spans="2:65" s="1" customFormat="1" ht="25.5" customHeight="1">
      <c r="B314" s="42"/>
      <c r="C314" s="205" t="s">
        <v>450</v>
      </c>
      <c r="D314" s="205" t="s">
        <v>171</v>
      </c>
      <c r="E314" s="206" t="s">
        <v>451</v>
      </c>
      <c r="F314" s="207" t="s">
        <v>452</v>
      </c>
      <c r="G314" s="208" t="s">
        <v>114</v>
      </c>
      <c r="H314" s="209">
        <v>2.688</v>
      </c>
      <c r="I314" s="210"/>
      <c r="J314" s="211">
        <f>ROUND(I314*H314,2)</f>
        <v>0</v>
      </c>
      <c r="K314" s="207" t="s">
        <v>23</v>
      </c>
      <c r="L314" s="62"/>
      <c r="M314" s="212" t="s">
        <v>23</v>
      </c>
      <c r="N314" s="213" t="s">
        <v>44</v>
      </c>
      <c r="O314" s="43"/>
      <c r="P314" s="214">
        <f>O314*H314</f>
        <v>0</v>
      </c>
      <c r="Q314" s="214">
        <v>0.00458</v>
      </c>
      <c r="R314" s="214">
        <f>Q314*H314</f>
        <v>0.01231104</v>
      </c>
      <c r="S314" s="214">
        <v>0</v>
      </c>
      <c r="T314" s="215">
        <f>S314*H314</f>
        <v>0</v>
      </c>
      <c r="AR314" s="25" t="s">
        <v>284</v>
      </c>
      <c r="AT314" s="25" t="s">
        <v>171</v>
      </c>
      <c r="AU314" s="25" t="s">
        <v>82</v>
      </c>
      <c r="AY314" s="25" t="s">
        <v>169</v>
      </c>
      <c r="BE314" s="216">
        <f>IF(N314="základní",J314,0)</f>
        <v>0</v>
      </c>
      <c r="BF314" s="216">
        <f>IF(N314="snížená",J314,0)</f>
        <v>0</v>
      </c>
      <c r="BG314" s="216">
        <f>IF(N314="zákl. přenesená",J314,0)</f>
        <v>0</v>
      </c>
      <c r="BH314" s="216">
        <f>IF(N314="sníž. přenesená",J314,0)</f>
        <v>0</v>
      </c>
      <c r="BI314" s="216">
        <f>IF(N314="nulová",J314,0)</f>
        <v>0</v>
      </c>
      <c r="BJ314" s="25" t="s">
        <v>80</v>
      </c>
      <c r="BK314" s="216">
        <f>ROUND(I314*H314,2)</f>
        <v>0</v>
      </c>
      <c r="BL314" s="25" t="s">
        <v>284</v>
      </c>
      <c r="BM314" s="25" t="s">
        <v>453</v>
      </c>
    </row>
    <row r="315" spans="2:51" s="12" customFormat="1" ht="13.5">
      <c r="B315" s="220"/>
      <c r="C315" s="221"/>
      <c r="D315" s="217" t="s">
        <v>179</v>
      </c>
      <c r="E315" s="222" t="s">
        <v>23</v>
      </c>
      <c r="F315" s="223" t="s">
        <v>454</v>
      </c>
      <c r="G315" s="221"/>
      <c r="H315" s="224">
        <v>2.688</v>
      </c>
      <c r="I315" s="225"/>
      <c r="J315" s="221"/>
      <c r="K315" s="221"/>
      <c r="L315" s="226"/>
      <c r="M315" s="227"/>
      <c r="N315" s="228"/>
      <c r="O315" s="228"/>
      <c r="P315" s="228"/>
      <c r="Q315" s="228"/>
      <c r="R315" s="228"/>
      <c r="S315" s="228"/>
      <c r="T315" s="229"/>
      <c r="AT315" s="230" t="s">
        <v>179</v>
      </c>
      <c r="AU315" s="230" t="s">
        <v>82</v>
      </c>
      <c r="AV315" s="12" t="s">
        <v>82</v>
      </c>
      <c r="AW315" s="12" t="s">
        <v>36</v>
      </c>
      <c r="AX315" s="12" t="s">
        <v>80</v>
      </c>
      <c r="AY315" s="230" t="s">
        <v>169</v>
      </c>
    </row>
    <row r="316" spans="2:65" s="1" customFormat="1" ht="25.5" customHeight="1">
      <c r="B316" s="42"/>
      <c r="C316" s="205" t="s">
        <v>455</v>
      </c>
      <c r="D316" s="205" t="s">
        <v>171</v>
      </c>
      <c r="E316" s="206" t="s">
        <v>456</v>
      </c>
      <c r="F316" s="207" t="s">
        <v>457</v>
      </c>
      <c r="G316" s="208" t="s">
        <v>114</v>
      </c>
      <c r="H316" s="209">
        <v>8.1</v>
      </c>
      <c r="I316" s="210"/>
      <c r="J316" s="211">
        <f>ROUND(I316*H316,2)</f>
        <v>0</v>
      </c>
      <c r="K316" s="207" t="s">
        <v>23</v>
      </c>
      <c r="L316" s="62"/>
      <c r="M316" s="212" t="s">
        <v>23</v>
      </c>
      <c r="N316" s="213" t="s">
        <v>44</v>
      </c>
      <c r="O316" s="43"/>
      <c r="P316" s="214">
        <f>O316*H316</f>
        <v>0</v>
      </c>
      <c r="Q316" s="214">
        <v>0.00458</v>
      </c>
      <c r="R316" s="214">
        <f>Q316*H316</f>
        <v>0.037098</v>
      </c>
      <c r="S316" s="214">
        <v>0</v>
      </c>
      <c r="T316" s="215">
        <f>S316*H316</f>
        <v>0</v>
      </c>
      <c r="AR316" s="25" t="s">
        <v>284</v>
      </c>
      <c r="AT316" s="25" t="s">
        <v>171</v>
      </c>
      <c r="AU316" s="25" t="s">
        <v>82</v>
      </c>
      <c r="AY316" s="25" t="s">
        <v>169</v>
      </c>
      <c r="BE316" s="216">
        <f>IF(N316="základní",J316,0)</f>
        <v>0</v>
      </c>
      <c r="BF316" s="216">
        <f>IF(N316="snížená",J316,0)</f>
        <v>0</v>
      </c>
      <c r="BG316" s="216">
        <f>IF(N316="zákl. přenesená",J316,0)</f>
        <v>0</v>
      </c>
      <c r="BH316" s="216">
        <f>IF(N316="sníž. přenesená",J316,0)</f>
        <v>0</v>
      </c>
      <c r="BI316" s="216">
        <f>IF(N316="nulová",J316,0)</f>
        <v>0</v>
      </c>
      <c r="BJ316" s="25" t="s">
        <v>80</v>
      </c>
      <c r="BK316" s="216">
        <f>ROUND(I316*H316,2)</f>
        <v>0</v>
      </c>
      <c r="BL316" s="25" t="s">
        <v>284</v>
      </c>
      <c r="BM316" s="25" t="s">
        <v>458</v>
      </c>
    </row>
    <row r="317" spans="2:51" s="12" customFormat="1" ht="13.5">
      <c r="B317" s="220"/>
      <c r="C317" s="221"/>
      <c r="D317" s="217" t="s">
        <v>179</v>
      </c>
      <c r="E317" s="222" t="s">
        <v>23</v>
      </c>
      <c r="F317" s="223" t="s">
        <v>459</v>
      </c>
      <c r="G317" s="221"/>
      <c r="H317" s="224">
        <v>8.1</v>
      </c>
      <c r="I317" s="225"/>
      <c r="J317" s="221"/>
      <c r="K317" s="221"/>
      <c r="L317" s="226"/>
      <c r="M317" s="227"/>
      <c r="N317" s="228"/>
      <c r="O317" s="228"/>
      <c r="P317" s="228"/>
      <c r="Q317" s="228"/>
      <c r="R317" s="228"/>
      <c r="S317" s="228"/>
      <c r="T317" s="229"/>
      <c r="AT317" s="230" t="s">
        <v>179</v>
      </c>
      <c r="AU317" s="230" t="s">
        <v>82</v>
      </c>
      <c r="AV317" s="12" t="s">
        <v>82</v>
      </c>
      <c r="AW317" s="12" t="s">
        <v>36</v>
      </c>
      <c r="AX317" s="12" t="s">
        <v>80</v>
      </c>
      <c r="AY317" s="230" t="s">
        <v>169</v>
      </c>
    </row>
    <row r="318" spans="2:65" s="1" customFormat="1" ht="38.25" customHeight="1">
      <c r="B318" s="42"/>
      <c r="C318" s="205" t="s">
        <v>460</v>
      </c>
      <c r="D318" s="205" t="s">
        <v>171</v>
      </c>
      <c r="E318" s="206" t="s">
        <v>461</v>
      </c>
      <c r="F318" s="207" t="s">
        <v>462</v>
      </c>
      <c r="G318" s="208" t="s">
        <v>359</v>
      </c>
      <c r="H318" s="209">
        <v>0.049</v>
      </c>
      <c r="I318" s="210"/>
      <c r="J318" s="211">
        <f>ROUND(I318*H318,2)</f>
        <v>0</v>
      </c>
      <c r="K318" s="207" t="s">
        <v>174</v>
      </c>
      <c r="L318" s="62"/>
      <c r="M318" s="212" t="s">
        <v>23</v>
      </c>
      <c r="N318" s="213" t="s">
        <v>44</v>
      </c>
      <c r="O318" s="43"/>
      <c r="P318" s="214">
        <f>O318*H318</f>
        <v>0</v>
      </c>
      <c r="Q318" s="214">
        <v>0</v>
      </c>
      <c r="R318" s="214">
        <f>Q318*H318</f>
        <v>0</v>
      </c>
      <c r="S318" s="214">
        <v>0</v>
      </c>
      <c r="T318" s="215">
        <f>S318*H318</f>
        <v>0</v>
      </c>
      <c r="AR318" s="25" t="s">
        <v>284</v>
      </c>
      <c r="AT318" s="25" t="s">
        <v>171</v>
      </c>
      <c r="AU318" s="25" t="s">
        <v>82</v>
      </c>
      <c r="AY318" s="25" t="s">
        <v>169</v>
      </c>
      <c r="BE318" s="216">
        <f>IF(N318="základní",J318,0)</f>
        <v>0</v>
      </c>
      <c r="BF318" s="216">
        <f>IF(N318="snížená",J318,0)</f>
        <v>0</v>
      </c>
      <c r="BG318" s="216">
        <f>IF(N318="zákl. přenesená",J318,0)</f>
        <v>0</v>
      </c>
      <c r="BH318" s="216">
        <f>IF(N318="sníž. přenesená",J318,0)</f>
        <v>0</v>
      </c>
      <c r="BI318" s="216">
        <f>IF(N318="nulová",J318,0)</f>
        <v>0</v>
      </c>
      <c r="BJ318" s="25" t="s">
        <v>80</v>
      </c>
      <c r="BK318" s="216">
        <f>ROUND(I318*H318,2)</f>
        <v>0</v>
      </c>
      <c r="BL318" s="25" t="s">
        <v>284</v>
      </c>
      <c r="BM318" s="25" t="s">
        <v>463</v>
      </c>
    </row>
    <row r="319" spans="2:47" s="1" customFormat="1" ht="121.5">
      <c r="B319" s="42"/>
      <c r="C319" s="64"/>
      <c r="D319" s="217" t="s">
        <v>177</v>
      </c>
      <c r="E319" s="64"/>
      <c r="F319" s="218" t="s">
        <v>464</v>
      </c>
      <c r="G319" s="64"/>
      <c r="H319" s="64"/>
      <c r="I319" s="174"/>
      <c r="J319" s="64"/>
      <c r="K319" s="64"/>
      <c r="L319" s="62"/>
      <c r="M319" s="219"/>
      <c r="N319" s="43"/>
      <c r="O319" s="43"/>
      <c r="P319" s="43"/>
      <c r="Q319" s="43"/>
      <c r="R319" s="43"/>
      <c r="S319" s="43"/>
      <c r="T319" s="79"/>
      <c r="AT319" s="25" t="s">
        <v>177</v>
      </c>
      <c r="AU319" s="25" t="s">
        <v>82</v>
      </c>
    </row>
    <row r="320" spans="2:65" s="1" customFormat="1" ht="38.25" customHeight="1">
      <c r="B320" s="42"/>
      <c r="C320" s="205" t="s">
        <v>465</v>
      </c>
      <c r="D320" s="205" t="s">
        <v>171</v>
      </c>
      <c r="E320" s="206" t="s">
        <v>466</v>
      </c>
      <c r="F320" s="207" t="s">
        <v>467</v>
      </c>
      <c r="G320" s="208" t="s">
        <v>359</v>
      </c>
      <c r="H320" s="209">
        <v>0.049</v>
      </c>
      <c r="I320" s="210"/>
      <c r="J320" s="211">
        <f>ROUND(I320*H320,2)</f>
        <v>0</v>
      </c>
      <c r="K320" s="207" t="s">
        <v>174</v>
      </c>
      <c r="L320" s="62"/>
      <c r="M320" s="212" t="s">
        <v>23</v>
      </c>
      <c r="N320" s="213" t="s">
        <v>44</v>
      </c>
      <c r="O320" s="43"/>
      <c r="P320" s="214">
        <f>O320*H320</f>
        <v>0</v>
      </c>
      <c r="Q320" s="214">
        <v>0</v>
      </c>
      <c r="R320" s="214">
        <f>Q320*H320</f>
        <v>0</v>
      </c>
      <c r="S320" s="214">
        <v>0</v>
      </c>
      <c r="T320" s="215">
        <f>S320*H320</f>
        <v>0</v>
      </c>
      <c r="AR320" s="25" t="s">
        <v>284</v>
      </c>
      <c r="AT320" s="25" t="s">
        <v>171</v>
      </c>
      <c r="AU320" s="25" t="s">
        <v>82</v>
      </c>
      <c r="AY320" s="25" t="s">
        <v>169</v>
      </c>
      <c r="BE320" s="216">
        <f>IF(N320="základní",J320,0)</f>
        <v>0</v>
      </c>
      <c r="BF320" s="216">
        <f>IF(N320="snížená",J320,0)</f>
        <v>0</v>
      </c>
      <c r="BG320" s="216">
        <f>IF(N320="zákl. přenesená",J320,0)</f>
        <v>0</v>
      </c>
      <c r="BH320" s="216">
        <f>IF(N320="sníž. přenesená",J320,0)</f>
        <v>0</v>
      </c>
      <c r="BI320" s="216">
        <f>IF(N320="nulová",J320,0)</f>
        <v>0</v>
      </c>
      <c r="BJ320" s="25" t="s">
        <v>80</v>
      </c>
      <c r="BK320" s="216">
        <f>ROUND(I320*H320,2)</f>
        <v>0</v>
      </c>
      <c r="BL320" s="25" t="s">
        <v>284</v>
      </c>
      <c r="BM320" s="25" t="s">
        <v>468</v>
      </c>
    </row>
    <row r="321" spans="2:47" s="1" customFormat="1" ht="121.5">
      <c r="B321" s="42"/>
      <c r="C321" s="64"/>
      <c r="D321" s="217" t="s">
        <v>177</v>
      </c>
      <c r="E321" s="64"/>
      <c r="F321" s="218" t="s">
        <v>464</v>
      </c>
      <c r="G321" s="64"/>
      <c r="H321" s="64"/>
      <c r="I321" s="174"/>
      <c r="J321" s="64"/>
      <c r="K321" s="64"/>
      <c r="L321" s="62"/>
      <c r="M321" s="219"/>
      <c r="N321" s="43"/>
      <c r="O321" s="43"/>
      <c r="P321" s="43"/>
      <c r="Q321" s="43"/>
      <c r="R321" s="43"/>
      <c r="S321" s="43"/>
      <c r="T321" s="79"/>
      <c r="AT321" s="25" t="s">
        <v>177</v>
      </c>
      <c r="AU321" s="25" t="s">
        <v>82</v>
      </c>
    </row>
    <row r="322" spans="2:63" s="11" customFormat="1" ht="29.85" customHeight="1">
      <c r="B322" s="189"/>
      <c r="C322" s="190"/>
      <c r="D322" s="191" t="s">
        <v>72</v>
      </c>
      <c r="E322" s="203" t="s">
        <v>469</v>
      </c>
      <c r="F322" s="203" t="s">
        <v>470</v>
      </c>
      <c r="G322" s="190"/>
      <c r="H322" s="190"/>
      <c r="I322" s="193"/>
      <c r="J322" s="204">
        <f>BK322</f>
        <v>0</v>
      </c>
      <c r="K322" s="190"/>
      <c r="L322" s="195"/>
      <c r="M322" s="196"/>
      <c r="N322" s="197"/>
      <c r="O322" s="197"/>
      <c r="P322" s="198">
        <f>SUM(P323:P345)</f>
        <v>0</v>
      </c>
      <c r="Q322" s="197"/>
      <c r="R322" s="198">
        <f>SUM(R323:R345)</f>
        <v>1.0197987800000001</v>
      </c>
      <c r="S322" s="197"/>
      <c r="T322" s="199">
        <f>SUM(T323:T345)</f>
        <v>0.21999999999999997</v>
      </c>
      <c r="AR322" s="200" t="s">
        <v>82</v>
      </c>
      <c r="AT322" s="201" t="s">
        <v>72</v>
      </c>
      <c r="AU322" s="201" t="s">
        <v>80</v>
      </c>
      <c r="AY322" s="200" t="s">
        <v>169</v>
      </c>
      <c r="BK322" s="202">
        <f>SUM(BK323:BK345)</f>
        <v>0</v>
      </c>
    </row>
    <row r="323" spans="2:65" s="1" customFormat="1" ht="38.25" customHeight="1">
      <c r="B323" s="42"/>
      <c r="C323" s="205" t="s">
        <v>471</v>
      </c>
      <c r="D323" s="205" t="s">
        <v>171</v>
      </c>
      <c r="E323" s="206" t="s">
        <v>472</v>
      </c>
      <c r="F323" s="207" t="s">
        <v>473</v>
      </c>
      <c r="G323" s="208" t="s">
        <v>114</v>
      </c>
      <c r="H323" s="209">
        <v>79.26</v>
      </c>
      <c r="I323" s="210"/>
      <c r="J323" s="211">
        <f>ROUND(I323*H323,2)</f>
        <v>0</v>
      </c>
      <c r="K323" s="207" t="s">
        <v>174</v>
      </c>
      <c r="L323" s="62"/>
      <c r="M323" s="212" t="s">
        <v>23</v>
      </c>
      <c r="N323" s="213" t="s">
        <v>44</v>
      </c>
      <c r="O323" s="43"/>
      <c r="P323" s="214">
        <f>O323*H323</f>
        <v>0</v>
      </c>
      <c r="Q323" s="214">
        <v>0.01223</v>
      </c>
      <c r="R323" s="214">
        <f>Q323*H323</f>
        <v>0.9693498</v>
      </c>
      <c r="S323" s="214">
        <v>0</v>
      </c>
      <c r="T323" s="215">
        <f>S323*H323</f>
        <v>0</v>
      </c>
      <c r="AR323" s="25" t="s">
        <v>284</v>
      </c>
      <c r="AT323" s="25" t="s">
        <v>171</v>
      </c>
      <c r="AU323" s="25" t="s">
        <v>82</v>
      </c>
      <c r="AY323" s="25" t="s">
        <v>169</v>
      </c>
      <c r="BE323" s="216">
        <f>IF(N323="základní",J323,0)</f>
        <v>0</v>
      </c>
      <c r="BF323" s="216">
        <f>IF(N323="snížená",J323,0)</f>
        <v>0</v>
      </c>
      <c r="BG323" s="216">
        <f>IF(N323="zákl. přenesená",J323,0)</f>
        <v>0</v>
      </c>
      <c r="BH323" s="216">
        <f>IF(N323="sníž. přenesená",J323,0)</f>
        <v>0</v>
      </c>
      <c r="BI323" s="216">
        <f>IF(N323="nulová",J323,0)</f>
        <v>0</v>
      </c>
      <c r="BJ323" s="25" t="s">
        <v>80</v>
      </c>
      <c r="BK323" s="216">
        <f>ROUND(I323*H323,2)</f>
        <v>0</v>
      </c>
      <c r="BL323" s="25" t="s">
        <v>284</v>
      </c>
      <c r="BM323" s="25" t="s">
        <v>474</v>
      </c>
    </row>
    <row r="324" spans="2:47" s="1" customFormat="1" ht="135">
      <c r="B324" s="42"/>
      <c r="C324" s="64"/>
      <c r="D324" s="217" t="s">
        <v>177</v>
      </c>
      <c r="E324" s="64"/>
      <c r="F324" s="218" t="s">
        <v>475</v>
      </c>
      <c r="G324" s="64"/>
      <c r="H324" s="64"/>
      <c r="I324" s="174"/>
      <c r="J324" s="64"/>
      <c r="K324" s="64"/>
      <c r="L324" s="62"/>
      <c r="M324" s="219"/>
      <c r="N324" s="43"/>
      <c r="O324" s="43"/>
      <c r="P324" s="43"/>
      <c r="Q324" s="43"/>
      <c r="R324" s="43"/>
      <c r="S324" s="43"/>
      <c r="T324" s="79"/>
      <c r="AT324" s="25" t="s">
        <v>177</v>
      </c>
      <c r="AU324" s="25" t="s">
        <v>82</v>
      </c>
    </row>
    <row r="325" spans="2:51" s="12" customFormat="1" ht="13.5">
      <c r="B325" s="220"/>
      <c r="C325" s="221"/>
      <c r="D325" s="217" t="s">
        <v>179</v>
      </c>
      <c r="E325" s="222" t="s">
        <v>23</v>
      </c>
      <c r="F325" s="223" t="s">
        <v>476</v>
      </c>
      <c r="G325" s="221"/>
      <c r="H325" s="224">
        <v>79.26</v>
      </c>
      <c r="I325" s="225"/>
      <c r="J325" s="221"/>
      <c r="K325" s="221"/>
      <c r="L325" s="226"/>
      <c r="M325" s="227"/>
      <c r="N325" s="228"/>
      <c r="O325" s="228"/>
      <c r="P325" s="228"/>
      <c r="Q325" s="228"/>
      <c r="R325" s="228"/>
      <c r="S325" s="228"/>
      <c r="T325" s="229"/>
      <c r="AT325" s="230" t="s">
        <v>179</v>
      </c>
      <c r="AU325" s="230" t="s">
        <v>82</v>
      </c>
      <c r="AV325" s="12" t="s">
        <v>82</v>
      </c>
      <c r="AW325" s="12" t="s">
        <v>36</v>
      </c>
      <c r="AX325" s="12" t="s">
        <v>80</v>
      </c>
      <c r="AY325" s="230" t="s">
        <v>169</v>
      </c>
    </row>
    <row r="326" spans="2:65" s="1" customFormat="1" ht="38.25" customHeight="1">
      <c r="B326" s="42"/>
      <c r="C326" s="205" t="s">
        <v>477</v>
      </c>
      <c r="D326" s="205" t="s">
        <v>171</v>
      </c>
      <c r="E326" s="206" t="s">
        <v>478</v>
      </c>
      <c r="F326" s="207" t="s">
        <v>479</v>
      </c>
      <c r="G326" s="208" t="s">
        <v>122</v>
      </c>
      <c r="H326" s="209">
        <v>50.473</v>
      </c>
      <c r="I326" s="210"/>
      <c r="J326" s="211">
        <f>ROUND(I326*H326,2)</f>
        <v>0</v>
      </c>
      <c r="K326" s="207" t="s">
        <v>174</v>
      </c>
      <c r="L326" s="62"/>
      <c r="M326" s="212" t="s">
        <v>23</v>
      </c>
      <c r="N326" s="213" t="s">
        <v>44</v>
      </c>
      <c r="O326" s="43"/>
      <c r="P326" s="214">
        <f>O326*H326</f>
        <v>0</v>
      </c>
      <c r="Q326" s="214">
        <v>0.00026</v>
      </c>
      <c r="R326" s="214">
        <f>Q326*H326</f>
        <v>0.01312298</v>
      </c>
      <c r="S326" s="214">
        <v>0</v>
      </c>
      <c r="T326" s="215">
        <f>S326*H326</f>
        <v>0</v>
      </c>
      <c r="AR326" s="25" t="s">
        <v>284</v>
      </c>
      <c r="AT326" s="25" t="s">
        <v>171</v>
      </c>
      <c r="AU326" s="25" t="s">
        <v>82</v>
      </c>
      <c r="AY326" s="25" t="s">
        <v>169</v>
      </c>
      <c r="BE326" s="216">
        <f>IF(N326="základní",J326,0)</f>
        <v>0</v>
      </c>
      <c r="BF326" s="216">
        <f>IF(N326="snížená",J326,0)</f>
        <v>0</v>
      </c>
      <c r="BG326" s="216">
        <f>IF(N326="zákl. přenesená",J326,0)</f>
        <v>0</v>
      </c>
      <c r="BH326" s="216">
        <f>IF(N326="sníž. přenesená",J326,0)</f>
        <v>0</v>
      </c>
      <c r="BI326" s="216">
        <f>IF(N326="nulová",J326,0)</f>
        <v>0</v>
      </c>
      <c r="BJ326" s="25" t="s">
        <v>80</v>
      </c>
      <c r="BK326" s="216">
        <f>ROUND(I326*H326,2)</f>
        <v>0</v>
      </c>
      <c r="BL326" s="25" t="s">
        <v>284</v>
      </c>
      <c r="BM326" s="25" t="s">
        <v>480</v>
      </c>
    </row>
    <row r="327" spans="2:47" s="1" customFormat="1" ht="135">
      <c r="B327" s="42"/>
      <c r="C327" s="64"/>
      <c r="D327" s="217" t="s">
        <v>177</v>
      </c>
      <c r="E327" s="64"/>
      <c r="F327" s="218" t="s">
        <v>475</v>
      </c>
      <c r="G327" s="64"/>
      <c r="H327" s="64"/>
      <c r="I327" s="174"/>
      <c r="J327" s="64"/>
      <c r="K327" s="64"/>
      <c r="L327" s="62"/>
      <c r="M327" s="219"/>
      <c r="N327" s="43"/>
      <c r="O327" s="43"/>
      <c r="P327" s="43"/>
      <c r="Q327" s="43"/>
      <c r="R327" s="43"/>
      <c r="S327" s="43"/>
      <c r="T327" s="79"/>
      <c r="AT327" s="25" t="s">
        <v>177</v>
      </c>
      <c r="AU327" s="25" t="s">
        <v>82</v>
      </c>
    </row>
    <row r="328" spans="2:51" s="13" customFormat="1" ht="13.5">
      <c r="B328" s="231"/>
      <c r="C328" s="232"/>
      <c r="D328" s="217" t="s">
        <v>179</v>
      </c>
      <c r="E328" s="233" t="s">
        <v>23</v>
      </c>
      <c r="F328" s="234" t="s">
        <v>391</v>
      </c>
      <c r="G328" s="232"/>
      <c r="H328" s="233" t="s">
        <v>23</v>
      </c>
      <c r="I328" s="235"/>
      <c r="J328" s="232"/>
      <c r="K328" s="232"/>
      <c r="L328" s="236"/>
      <c r="M328" s="237"/>
      <c r="N328" s="238"/>
      <c r="O328" s="238"/>
      <c r="P328" s="238"/>
      <c r="Q328" s="238"/>
      <c r="R328" s="238"/>
      <c r="S328" s="238"/>
      <c r="T328" s="239"/>
      <c r="AT328" s="240" t="s">
        <v>179</v>
      </c>
      <c r="AU328" s="240" t="s">
        <v>82</v>
      </c>
      <c r="AV328" s="13" t="s">
        <v>80</v>
      </c>
      <c r="AW328" s="13" t="s">
        <v>36</v>
      </c>
      <c r="AX328" s="13" t="s">
        <v>73</v>
      </c>
      <c r="AY328" s="240" t="s">
        <v>169</v>
      </c>
    </row>
    <row r="329" spans="2:51" s="12" customFormat="1" ht="13.5">
      <c r="B329" s="220"/>
      <c r="C329" s="221"/>
      <c r="D329" s="217" t="s">
        <v>179</v>
      </c>
      <c r="E329" s="222" t="s">
        <v>23</v>
      </c>
      <c r="F329" s="223" t="s">
        <v>481</v>
      </c>
      <c r="G329" s="221"/>
      <c r="H329" s="224">
        <v>24.233</v>
      </c>
      <c r="I329" s="225"/>
      <c r="J329" s="221"/>
      <c r="K329" s="221"/>
      <c r="L329" s="226"/>
      <c r="M329" s="227"/>
      <c r="N329" s="228"/>
      <c r="O329" s="228"/>
      <c r="P329" s="228"/>
      <c r="Q329" s="228"/>
      <c r="R329" s="228"/>
      <c r="S329" s="228"/>
      <c r="T329" s="229"/>
      <c r="AT329" s="230" t="s">
        <v>179</v>
      </c>
      <c r="AU329" s="230" t="s">
        <v>82</v>
      </c>
      <c r="AV329" s="12" t="s">
        <v>82</v>
      </c>
      <c r="AW329" s="12" t="s">
        <v>36</v>
      </c>
      <c r="AX329" s="12" t="s">
        <v>73</v>
      </c>
      <c r="AY329" s="230" t="s">
        <v>169</v>
      </c>
    </row>
    <row r="330" spans="2:51" s="12" customFormat="1" ht="13.5">
      <c r="B330" s="220"/>
      <c r="C330" s="221"/>
      <c r="D330" s="217" t="s">
        <v>179</v>
      </c>
      <c r="E330" s="222" t="s">
        <v>23</v>
      </c>
      <c r="F330" s="223" t="s">
        <v>482</v>
      </c>
      <c r="G330" s="221"/>
      <c r="H330" s="224">
        <v>26.24</v>
      </c>
      <c r="I330" s="225"/>
      <c r="J330" s="221"/>
      <c r="K330" s="221"/>
      <c r="L330" s="226"/>
      <c r="M330" s="227"/>
      <c r="N330" s="228"/>
      <c r="O330" s="228"/>
      <c r="P330" s="228"/>
      <c r="Q330" s="228"/>
      <c r="R330" s="228"/>
      <c r="S330" s="228"/>
      <c r="T330" s="229"/>
      <c r="AT330" s="230" t="s">
        <v>179</v>
      </c>
      <c r="AU330" s="230" t="s">
        <v>82</v>
      </c>
      <c r="AV330" s="12" t="s">
        <v>82</v>
      </c>
      <c r="AW330" s="12" t="s">
        <v>36</v>
      </c>
      <c r="AX330" s="12" t="s">
        <v>73</v>
      </c>
      <c r="AY330" s="230" t="s">
        <v>169</v>
      </c>
    </row>
    <row r="331" spans="2:51" s="14" customFormat="1" ht="13.5">
      <c r="B331" s="241"/>
      <c r="C331" s="242"/>
      <c r="D331" s="217" t="s">
        <v>179</v>
      </c>
      <c r="E331" s="243" t="s">
        <v>23</v>
      </c>
      <c r="F331" s="244" t="s">
        <v>184</v>
      </c>
      <c r="G331" s="242"/>
      <c r="H331" s="245">
        <v>50.473</v>
      </c>
      <c r="I331" s="246"/>
      <c r="J331" s="242"/>
      <c r="K331" s="242"/>
      <c r="L331" s="247"/>
      <c r="M331" s="248"/>
      <c r="N331" s="249"/>
      <c r="O331" s="249"/>
      <c r="P331" s="249"/>
      <c r="Q331" s="249"/>
      <c r="R331" s="249"/>
      <c r="S331" s="249"/>
      <c r="T331" s="250"/>
      <c r="AT331" s="251" t="s">
        <v>179</v>
      </c>
      <c r="AU331" s="251" t="s">
        <v>82</v>
      </c>
      <c r="AV331" s="14" t="s">
        <v>93</v>
      </c>
      <c r="AW331" s="14" t="s">
        <v>36</v>
      </c>
      <c r="AX331" s="14" t="s">
        <v>80</v>
      </c>
      <c r="AY331" s="251" t="s">
        <v>169</v>
      </c>
    </row>
    <row r="332" spans="2:65" s="1" customFormat="1" ht="25.5" customHeight="1">
      <c r="B332" s="42"/>
      <c r="C332" s="205" t="s">
        <v>483</v>
      </c>
      <c r="D332" s="205" t="s">
        <v>171</v>
      </c>
      <c r="E332" s="206" t="s">
        <v>484</v>
      </c>
      <c r="F332" s="207" t="s">
        <v>485</v>
      </c>
      <c r="G332" s="208" t="s">
        <v>114</v>
      </c>
      <c r="H332" s="209">
        <v>79.26</v>
      </c>
      <c r="I332" s="210"/>
      <c r="J332" s="211">
        <f>ROUND(I332*H332,2)</f>
        <v>0</v>
      </c>
      <c r="K332" s="207" t="s">
        <v>174</v>
      </c>
      <c r="L332" s="62"/>
      <c r="M332" s="212" t="s">
        <v>23</v>
      </c>
      <c r="N332" s="213" t="s">
        <v>44</v>
      </c>
      <c r="O332" s="43"/>
      <c r="P332" s="214">
        <f>O332*H332</f>
        <v>0</v>
      </c>
      <c r="Q332" s="214">
        <v>0.0001</v>
      </c>
      <c r="R332" s="214">
        <f>Q332*H332</f>
        <v>0.007926</v>
      </c>
      <c r="S332" s="214">
        <v>0</v>
      </c>
      <c r="T332" s="215">
        <f>S332*H332</f>
        <v>0</v>
      </c>
      <c r="AR332" s="25" t="s">
        <v>284</v>
      </c>
      <c r="AT332" s="25" t="s">
        <v>171</v>
      </c>
      <c r="AU332" s="25" t="s">
        <v>82</v>
      </c>
      <c r="AY332" s="25" t="s">
        <v>169</v>
      </c>
      <c r="BE332" s="216">
        <f>IF(N332="základní",J332,0)</f>
        <v>0</v>
      </c>
      <c r="BF332" s="216">
        <f>IF(N332="snížená",J332,0)</f>
        <v>0</v>
      </c>
      <c r="BG332" s="216">
        <f>IF(N332="zákl. přenesená",J332,0)</f>
        <v>0</v>
      </c>
      <c r="BH332" s="216">
        <f>IF(N332="sníž. přenesená",J332,0)</f>
        <v>0</v>
      </c>
      <c r="BI332" s="216">
        <f>IF(N332="nulová",J332,0)</f>
        <v>0</v>
      </c>
      <c r="BJ332" s="25" t="s">
        <v>80</v>
      </c>
      <c r="BK332" s="216">
        <f>ROUND(I332*H332,2)</f>
        <v>0</v>
      </c>
      <c r="BL332" s="25" t="s">
        <v>284</v>
      </c>
      <c r="BM332" s="25" t="s">
        <v>486</v>
      </c>
    </row>
    <row r="333" spans="2:47" s="1" customFormat="1" ht="135">
      <c r="B333" s="42"/>
      <c r="C333" s="64"/>
      <c r="D333" s="217" t="s">
        <v>177</v>
      </c>
      <c r="E333" s="64"/>
      <c r="F333" s="218" t="s">
        <v>475</v>
      </c>
      <c r="G333" s="64"/>
      <c r="H333" s="64"/>
      <c r="I333" s="174"/>
      <c r="J333" s="64"/>
      <c r="K333" s="64"/>
      <c r="L333" s="62"/>
      <c r="M333" s="219"/>
      <c r="N333" s="43"/>
      <c r="O333" s="43"/>
      <c r="P333" s="43"/>
      <c r="Q333" s="43"/>
      <c r="R333" s="43"/>
      <c r="S333" s="43"/>
      <c r="T333" s="79"/>
      <c r="AT333" s="25" t="s">
        <v>177</v>
      </c>
      <c r="AU333" s="25" t="s">
        <v>82</v>
      </c>
    </row>
    <row r="334" spans="2:51" s="12" customFormat="1" ht="13.5">
      <c r="B334" s="220"/>
      <c r="C334" s="221"/>
      <c r="D334" s="217" t="s">
        <v>179</v>
      </c>
      <c r="E334" s="222" t="s">
        <v>23</v>
      </c>
      <c r="F334" s="223" t="s">
        <v>296</v>
      </c>
      <c r="G334" s="221"/>
      <c r="H334" s="224">
        <v>79.26</v>
      </c>
      <c r="I334" s="225"/>
      <c r="J334" s="221"/>
      <c r="K334" s="221"/>
      <c r="L334" s="226"/>
      <c r="M334" s="227"/>
      <c r="N334" s="228"/>
      <c r="O334" s="228"/>
      <c r="P334" s="228"/>
      <c r="Q334" s="228"/>
      <c r="R334" s="228"/>
      <c r="S334" s="228"/>
      <c r="T334" s="229"/>
      <c r="AT334" s="230" t="s">
        <v>179</v>
      </c>
      <c r="AU334" s="230" t="s">
        <v>82</v>
      </c>
      <c r="AV334" s="12" t="s">
        <v>82</v>
      </c>
      <c r="AW334" s="12" t="s">
        <v>36</v>
      </c>
      <c r="AX334" s="12" t="s">
        <v>80</v>
      </c>
      <c r="AY334" s="230" t="s">
        <v>169</v>
      </c>
    </row>
    <row r="335" spans="2:65" s="1" customFormat="1" ht="38.25" customHeight="1">
      <c r="B335" s="42"/>
      <c r="C335" s="205" t="s">
        <v>487</v>
      </c>
      <c r="D335" s="205" t="s">
        <v>171</v>
      </c>
      <c r="E335" s="206" t="s">
        <v>488</v>
      </c>
      <c r="F335" s="207" t="s">
        <v>489</v>
      </c>
      <c r="G335" s="208" t="s">
        <v>490</v>
      </c>
      <c r="H335" s="209">
        <v>20</v>
      </c>
      <c r="I335" s="210"/>
      <c r="J335" s="211">
        <f>ROUND(I335*H335,2)</f>
        <v>0</v>
      </c>
      <c r="K335" s="207" t="s">
        <v>174</v>
      </c>
      <c r="L335" s="62"/>
      <c r="M335" s="212" t="s">
        <v>23</v>
      </c>
      <c r="N335" s="213" t="s">
        <v>44</v>
      </c>
      <c r="O335" s="43"/>
      <c r="P335" s="214">
        <f>O335*H335</f>
        <v>0</v>
      </c>
      <c r="Q335" s="214">
        <v>0.00147</v>
      </c>
      <c r="R335" s="214">
        <f>Q335*H335</f>
        <v>0.0294</v>
      </c>
      <c r="S335" s="214">
        <v>0.011</v>
      </c>
      <c r="T335" s="215">
        <f>S335*H335</f>
        <v>0.21999999999999997</v>
      </c>
      <c r="AR335" s="25" t="s">
        <v>284</v>
      </c>
      <c r="AT335" s="25" t="s">
        <v>171</v>
      </c>
      <c r="AU335" s="25" t="s">
        <v>82</v>
      </c>
      <c r="AY335" s="25" t="s">
        <v>169</v>
      </c>
      <c r="BE335" s="216">
        <f>IF(N335="základní",J335,0)</f>
        <v>0</v>
      </c>
      <c r="BF335" s="216">
        <f>IF(N335="snížená",J335,0)</f>
        <v>0</v>
      </c>
      <c r="BG335" s="216">
        <f>IF(N335="zákl. přenesená",J335,0)</f>
        <v>0</v>
      </c>
      <c r="BH335" s="216">
        <f>IF(N335="sníž. přenesená",J335,0)</f>
        <v>0</v>
      </c>
      <c r="BI335" s="216">
        <f>IF(N335="nulová",J335,0)</f>
        <v>0</v>
      </c>
      <c r="BJ335" s="25" t="s">
        <v>80</v>
      </c>
      <c r="BK335" s="216">
        <f>ROUND(I335*H335,2)</f>
        <v>0</v>
      </c>
      <c r="BL335" s="25" t="s">
        <v>284</v>
      </c>
      <c r="BM335" s="25" t="s">
        <v>491</v>
      </c>
    </row>
    <row r="336" spans="2:47" s="1" customFormat="1" ht="27">
      <c r="B336" s="42"/>
      <c r="C336" s="64"/>
      <c r="D336" s="217" t="s">
        <v>177</v>
      </c>
      <c r="E336" s="64"/>
      <c r="F336" s="218" t="s">
        <v>492</v>
      </c>
      <c r="G336" s="64"/>
      <c r="H336" s="64"/>
      <c r="I336" s="174"/>
      <c r="J336" s="64"/>
      <c r="K336" s="64"/>
      <c r="L336" s="62"/>
      <c r="M336" s="219"/>
      <c r="N336" s="43"/>
      <c r="O336" s="43"/>
      <c r="P336" s="43"/>
      <c r="Q336" s="43"/>
      <c r="R336" s="43"/>
      <c r="S336" s="43"/>
      <c r="T336" s="79"/>
      <c r="AT336" s="25" t="s">
        <v>177</v>
      </c>
      <c r="AU336" s="25" t="s">
        <v>82</v>
      </c>
    </row>
    <row r="337" spans="2:51" s="13" customFormat="1" ht="13.5">
      <c r="B337" s="231"/>
      <c r="C337" s="232"/>
      <c r="D337" s="217" t="s">
        <v>179</v>
      </c>
      <c r="E337" s="233" t="s">
        <v>23</v>
      </c>
      <c r="F337" s="234" t="s">
        <v>493</v>
      </c>
      <c r="G337" s="232"/>
      <c r="H337" s="233" t="s">
        <v>23</v>
      </c>
      <c r="I337" s="235"/>
      <c r="J337" s="232"/>
      <c r="K337" s="232"/>
      <c r="L337" s="236"/>
      <c r="M337" s="237"/>
      <c r="N337" s="238"/>
      <c r="O337" s="238"/>
      <c r="P337" s="238"/>
      <c r="Q337" s="238"/>
      <c r="R337" s="238"/>
      <c r="S337" s="238"/>
      <c r="T337" s="239"/>
      <c r="AT337" s="240" t="s">
        <v>179</v>
      </c>
      <c r="AU337" s="240" t="s">
        <v>82</v>
      </c>
      <c r="AV337" s="13" t="s">
        <v>80</v>
      </c>
      <c r="AW337" s="13" t="s">
        <v>36</v>
      </c>
      <c r="AX337" s="13" t="s">
        <v>73</v>
      </c>
      <c r="AY337" s="240" t="s">
        <v>169</v>
      </c>
    </row>
    <row r="338" spans="2:51" s="13" customFormat="1" ht="13.5">
      <c r="B338" s="231"/>
      <c r="C338" s="232"/>
      <c r="D338" s="217" t="s">
        <v>179</v>
      </c>
      <c r="E338" s="233" t="s">
        <v>23</v>
      </c>
      <c r="F338" s="234" t="s">
        <v>391</v>
      </c>
      <c r="G338" s="232"/>
      <c r="H338" s="233" t="s">
        <v>23</v>
      </c>
      <c r="I338" s="235"/>
      <c r="J338" s="232"/>
      <c r="K338" s="232"/>
      <c r="L338" s="236"/>
      <c r="M338" s="237"/>
      <c r="N338" s="238"/>
      <c r="O338" s="238"/>
      <c r="P338" s="238"/>
      <c r="Q338" s="238"/>
      <c r="R338" s="238"/>
      <c r="S338" s="238"/>
      <c r="T338" s="239"/>
      <c r="AT338" s="240" t="s">
        <v>179</v>
      </c>
      <c r="AU338" s="240" t="s">
        <v>82</v>
      </c>
      <c r="AV338" s="13" t="s">
        <v>80</v>
      </c>
      <c r="AW338" s="13" t="s">
        <v>36</v>
      </c>
      <c r="AX338" s="13" t="s">
        <v>73</v>
      </c>
      <c r="AY338" s="240" t="s">
        <v>169</v>
      </c>
    </row>
    <row r="339" spans="2:51" s="12" customFormat="1" ht="13.5">
      <c r="B339" s="220"/>
      <c r="C339" s="221"/>
      <c r="D339" s="217" t="s">
        <v>179</v>
      </c>
      <c r="E339" s="222" t="s">
        <v>23</v>
      </c>
      <c r="F339" s="223" t="s">
        <v>494</v>
      </c>
      <c r="G339" s="221"/>
      <c r="H339" s="224">
        <v>8</v>
      </c>
      <c r="I339" s="225"/>
      <c r="J339" s="221"/>
      <c r="K339" s="221"/>
      <c r="L339" s="226"/>
      <c r="M339" s="227"/>
      <c r="N339" s="228"/>
      <c r="O339" s="228"/>
      <c r="P339" s="228"/>
      <c r="Q339" s="228"/>
      <c r="R339" s="228"/>
      <c r="S339" s="228"/>
      <c r="T339" s="229"/>
      <c r="AT339" s="230" t="s">
        <v>179</v>
      </c>
      <c r="AU339" s="230" t="s">
        <v>82</v>
      </c>
      <c r="AV339" s="12" t="s">
        <v>82</v>
      </c>
      <c r="AW339" s="12" t="s">
        <v>36</v>
      </c>
      <c r="AX339" s="12" t="s">
        <v>73</v>
      </c>
      <c r="AY339" s="230" t="s">
        <v>169</v>
      </c>
    </row>
    <row r="340" spans="2:51" s="12" customFormat="1" ht="13.5">
      <c r="B340" s="220"/>
      <c r="C340" s="221"/>
      <c r="D340" s="217" t="s">
        <v>179</v>
      </c>
      <c r="E340" s="222" t="s">
        <v>23</v>
      </c>
      <c r="F340" s="223" t="s">
        <v>495</v>
      </c>
      <c r="G340" s="221"/>
      <c r="H340" s="224">
        <v>12</v>
      </c>
      <c r="I340" s="225"/>
      <c r="J340" s="221"/>
      <c r="K340" s="221"/>
      <c r="L340" s="226"/>
      <c r="M340" s="227"/>
      <c r="N340" s="228"/>
      <c r="O340" s="228"/>
      <c r="P340" s="228"/>
      <c r="Q340" s="228"/>
      <c r="R340" s="228"/>
      <c r="S340" s="228"/>
      <c r="T340" s="229"/>
      <c r="AT340" s="230" t="s">
        <v>179</v>
      </c>
      <c r="AU340" s="230" t="s">
        <v>82</v>
      </c>
      <c r="AV340" s="12" t="s">
        <v>82</v>
      </c>
      <c r="AW340" s="12" t="s">
        <v>36</v>
      </c>
      <c r="AX340" s="12" t="s">
        <v>73</v>
      </c>
      <c r="AY340" s="230" t="s">
        <v>169</v>
      </c>
    </row>
    <row r="341" spans="2:51" s="14" customFormat="1" ht="13.5">
      <c r="B341" s="241"/>
      <c r="C341" s="242"/>
      <c r="D341" s="217" t="s">
        <v>179</v>
      </c>
      <c r="E341" s="243" t="s">
        <v>23</v>
      </c>
      <c r="F341" s="244" t="s">
        <v>184</v>
      </c>
      <c r="G341" s="242"/>
      <c r="H341" s="245">
        <v>20</v>
      </c>
      <c r="I341" s="246"/>
      <c r="J341" s="242"/>
      <c r="K341" s="242"/>
      <c r="L341" s="247"/>
      <c r="M341" s="248"/>
      <c r="N341" s="249"/>
      <c r="O341" s="249"/>
      <c r="P341" s="249"/>
      <c r="Q341" s="249"/>
      <c r="R341" s="249"/>
      <c r="S341" s="249"/>
      <c r="T341" s="250"/>
      <c r="AT341" s="251" t="s">
        <v>179</v>
      </c>
      <c r="AU341" s="251" t="s">
        <v>82</v>
      </c>
      <c r="AV341" s="14" t="s">
        <v>93</v>
      </c>
      <c r="AW341" s="14" t="s">
        <v>36</v>
      </c>
      <c r="AX341" s="14" t="s">
        <v>80</v>
      </c>
      <c r="AY341" s="251" t="s">
        <v>169</v>
      </c>
    </row>
    <row r="342" spans="2:65" s="1" customFormat="1" ht="51" customHeight="1">
      <c r="B342" s="42"/>
      <c r="C342" s="205" t="s">
        <v>496</v>
      </c>
      <c r="D342" s="205" t="s">
        <v>171</v>
      </c>
      <c r="E342" s="206" t="s">
        <v>497</v>
      </c>
      <c r="F342" s="207" t="s">
        <v>498</v>
      </c>
      <c r="G342" s="208" t="s">
        <v>359</v>
      </c>
      <c r="H342" s="209">
        <v>1.02</v>
      </c>
      <c r="I342" s="210"/>
      <c r="J342" s="211">
        <f>ROUND(I342*H342,2)</f>
        <v>0</v>
      </c>
      <c r="K342" s="207" t="s">
        <v>174</v>
      </c>
      <c r="L342" s="62"/>
      <c r="M342" s="212" t="s">
        <v>23</v>
      </c>
      <c r="N342" s="213" t="s">
        <v>44</v>
      </c>
      <c r="O342" s="43"/>
      <c r="P342" s="214">
        <f>O342*H342</f>
        <v>0</v>
      </c>
      <c r="Q342" s="214">
        <v>0</v>
      </c>
      <c r="R342" s="214">
        <f>Q342*H342</f>
        <v>0</v>
      </c>
      <c r="S342" s="214">
        <v>0</v>
      </c>
      <c r="T342" s="215">
        <f>S342*H342</f>
        <v>0</v>
      </c>
      <c r="AR342" s="25" t="s">
        <v>284</v>
      </c>
      <c r="AT342" s="25" t="s">
        <v>171</v>
      </c>
      <c r="AU342" s="25" t="s">
        <v>82</v>
      </c>
      <c r="AY342" s="25" t="s">
        <v>169</v>
      </c>
      <c r="BE342" s="216">
        <f>IF(N342="základní",J342,0)</f>
        <v>0</v>
      </c>
      <c r="BF342" s="216">
        <f>IF(N342="snížená",J342,0)</f>
        <v>0</v>
      </c>
      <c r="BG342" s="216">
        <f>IF(N342="zákl. přenesená",J342,0)</f>
        <v>0</v>
      </c>
      <c r="BH342" s="216">
        <f>IF(N342="sníž. přenesená",J342,0)</f>
        <v>0</v>
      </c>
      <c r="BI342" s="216">
        <f>IF(N342="nulová",J342,0)</f>
        <v>0</v>
      </c>
      <c r="BJ342" s="25" t="s">
        <v>80</v>
      </c>
      <c r="BK342" s="216">
        <f>ROUND(I342*H342,2)</f>
        <v>0</v>
      </c>
      <c r="BL342" s="25" t="s">
        <v>284</v>
      </c>
      <c r="BM342" s="25" t="s">
        <v>499</v>
      </c>
    </row>
    <row r="343" spans="2:47" s="1" customFormat="1" ht="121.5">
      <c r="B343" s="42"/>
      <c r="C343" s="64"/>
      <c r="D343" s="217" t="s">
        <v>177</v>
      </c>
      <c r="E343" s="64"/>
      <c r="F343" s="218" t="s">
        <v>500</v>
      </c>
      <c r="G343" s="64"/>
      <c r="H343" s="64"/>
      <c r="I343" s="174"/>
      <c r="J343" s="64"/>
      <c r="K343" s="64"/>
      <c r="L343" s="62"/>
      <c r="M343" s="219"/>
      <c r="N343" s="43"/>
      <c r="O343" s="43"/>
      <c r="P343" s="43"/>
      <c r="Q343" s="43"/>
      <c r="R343" s="43"/>
      <c r="S343" s="43"/>
      <c r="T343" s="79"/>
      <c r="AT343" s="25" t="s">
        <v>177</v>
      </c>
      <c r="AU343" s="25" t="s">
        <v>82</v>
      </c>
    </row>
    <row r="344" spans="2:65" s="1" customFormat="1" ht="38.25" customHeight="1">
      <c r="B344" s="42"/>
      <c r="C344" s="205" t="s">
        <v>501</v>
      </c>
      <c r="D344" s="205" t="s">
        <v>171</v>
      </c>
      <c r="E344" s="206" t="s">
        <v>502</v>
      </c>
      <c r="F344" s="207" t="s">
        <v>503</v>
      </c>
      <c r="G344" s="208" t="s">
        <v>359</v>
      </c>
      <c r="H344" s="209">
        <v>1.02</v>
      </c>
      <c r="I344" s="210"/>
      <c r="J344" s="211">
        <f>ROUND(I344*H344,2)</f>
        <v>0</v>
      </c>
      <c r="K344" s="207" t="s">
        <v>174</v>
      </c>
      <c r="L344" s="62"/>
      <c r="M344" s="212" t="s">
        <v>23</v>
      </c>
      <c r="N344" s="213" t="s">
        <v>44</v>
      </c>
      <c r="O344" s="43"/>
      <c r="P344" s="214">
        <f>O344*H344</f>
        <v>0</v>
      </c>
      <c r="Q344" s="214">
        <v>0</v>
      </c>
      <c r="R344" s="214">
        <f>Q344*H344</f>
        <v>0</v>
      </c>
      <c r="S344" s="214">
        <v>0</v>
      </c>
      <c r="T344" s="215">
        <f>S344*H344</f>
        <v>0</v>
      </c>
      <c r="AR344" s="25" t="s">
        <v>284</v>
      </c>
      <c r="AT344" s="25" t="s">
        <v>171</v>
      </c>
      <c r="AU344" s="25" t="s">
        <v>82</v>
      </c>
      <c r="AY344" s="25" t="s">
        <v>169</v>
      </c>
      <c r="BE344" s="216">
        <f>IF(N344="základní",J344,0)</f>
        <v>0</v>
      </c>
      <c r="BF344" s="216">
        <f>IF(N344="snížená",J344,0)</f>
        <v>0</v>
      </c>
      <c r="BG344" s="216">
        <f>IF(N344="zákl. přenesená",J344,0)</f>
        <v>0</v>
      </c>
      <c r="BH344" s="216">
        <f>IF(N344="sníž. přenesená",J344,0)</f>
        <v>0</v>
      </c>
      <c r="BI344" s="216">
        <f>IF(N344="nulová",J344,0)</f>
        <v>0</v>
      </c>
      <c r="BJ344" s="25" t="s">
        <v>80</v>
      </c>
      <c r="BK344" s="216">
        <f>ROUND(I344*H344,2)</f>
        <v>0</v>
      </c>
      <c r="BL344" s="25" t="s">
        <v>284</v>
      </c>
      <c r="BM344" s="25" t="s">
        <v>504</v>
      </c>
    </row>
    <row r="345" spans="2:47" s="1" customFormat="1" ht="121.5">
      <c r="B345" s="42"/>
      <c r="C345" s="64"/>
      <c r="D345" s="217" t="s">
        <v>177</v>
      </c>
      <c r="E345" s="64"/>
      <c r="F345" s="218" t="s">
        <v>500</v>
      </c>
      <c r="G345" s="64"/>
      <c r="H345" s="64"/>
      <c r="I345" s="174"/>
      <c r="J345" s="64"/>
      <c r="K345" s="64"/>
      <c r="L345" s="62"/>
      <c r="M345" s="219"/>
      <c r="N345" s="43"/>
      <c r="O345" s="43"/>
      <c r="P345" s="43"/>
      <c r="Q345" s="43"/>
      <c r="R345" s="43"/>
      <c r="S345" s="43"/>
      <c r="T345" s="79"/>
      <c r="AT345" s="25" t="s">
        <v>177</v>
      </c>
      <c r="AU345" s="25" t="s">
        <v>82</v>
      </c>
    </row>
    <row r="346" spans="2:63" s="11" customFormat="1" ht="29.85" customHeight="1">
      <c r="B346" s="189"/>
      <c r="C346" s="190"/>
      <c r="D346" s="191" t="s">
        <v>72</v>
      </c>
      <c r="E346" s="203" t="s">
        <v>505</v>
      </c>
      <c r="F346" s="203" t="s">
        <v>506</v>
      </c>
      <c r="G346" s="190"/>
      <c r="H346" s="190"/>
      <c r="I346" s="193"/>
      <c r="J346" s="204">
        <f>BK346</f>
        <v>0</v>
      </c>
      <c r="K346" s="190"/>
      <c r="L346" s="195"/>
      <c r="M346" s="196"/>
      <c r="N346" s="197"/>
      <c r="O346" s="197"/>
      <c r="P346" s="198">
        <f>SUM(P347:P354)</f>
        <v>0</v>
      </c>
      <c r="Q346" s="197"/>
      <c r="R346" s="198">
        <f>SUM(R347:R354)</f>
        <v>0</v>
      </c>
      <c r="S346" s="197"/>
      <c r="T346" s="199">
        <f>SUM(T347:T354)</f>
        <v>0</v>
      </c>
      <c r="AR346" s="200" t="s">
        <v>82</v>
      </c>
      <c r="AT346" s="201" t="s">
        <v>72</v>
      </c>
      <c r="AU346" s="201" t="s">
        <v>80</v>
      </c>
      <c r="AY346" s="200" t="s">
        <v>169</v>
      </c>
      <c r="BK346" s="202">
        <f>SUM(BK347:BK354)</f>
        <v>0</v>
      </c>
    </row>
    <row r="347" spans="2:65" s="1" customFormat="1" ht="38.25" customHeight="1">
      <c r="B347" s="42"/>
      <c r="C347" s="205" t="s">
        <v>507</v>
      </c>
      <c r="D347" s="205" t="s">
        <v>171</v>
      </c>
      <c r="E347" s="206" t="s">
        <v>508</v>
      </c>
      <c r="F347" s="207" t="s">
        <v>509</v>
      </c>
      <c r="G347" s="208" t="s">
        <v>490</v>
      </c>
      <c r="H347" s="209">
        <v>16</v>
      </c>
      <c r="I347" s="210"/>
      <c r="J347" s="211">
        <f>ROUND(I347*H347,2)</f>
        <v>0</v>
      </c>
      <c r="K347" s="207" t="s">
        <v>174</v>
      </c>
      <c r="L347" s="62"/>
      <c r="M347" s="212" t="s">
        <v>23</v>
      </c>
      <c r="N347" s="213" t="s">
        <v>44</v>
      </c>
      <c r="O347" s="43"/>
      <c r="P347" s="214">
        <f>O347*H347</f>
        <v>0</v>
      </c>
      <c r="Q347" s="214">
        <v>0</v>
      </c>
      <c r="R347" s="214">
        <f>Q347*H347</f>
        <v>0</v>
      </c>
      <c r="S347" s="214">
        <v>0</v>
      </c>
      <c r="T347" s="215">
        <f>S347*H347</f>
        <v>0</v>
      </c>
      <c r="AR347" s="25" t="s">
        <v>284</v>
      </c>
      <c r="AT347" s="25" t="s">
        <v>171</v>
      </c>
      <c r="AU347" s="25" t="s">
        <v>82</v>
      </c>
      <c r="AY347" s="25" t="s">
        <v>169</v>
      </c>
      <c r="BE347" s="216">
        <f>IF(N347="základní",J347,0)</f>
        <v>0</v>
      </c>
      <c r="BF347" s="216">
        <f>IF(N347="snížená",J347,0)</f>
        <v>0</v>
      </c>
      <c r="BG347" s="216">
        <f>IF(N347="zákl. přenesená",J347,0)</f>
        <v>0</v>
      </c>
      <c r="BH347" s="216">
        <f>IF(N347="sníž. přenesená",J347,0)</f>
        <v>0</v>
      </c>
      <c r="BI347" s="216">
        <f>IF(N347="nulová",J347,0)</f>
        <v>0</v>
      </c>
      <c r="BJ347" s="25" t="s">
        <v>80</v>
      </c>
      <c r="BK347" s="216">
        <f>ROUND(I347*H347,2)</f>
        <v>0</v>
      </c>
      <c r="BL347" s="25" t="s">
        <v>284</v>
      </c>
      <c r="BM347" s="25" t="s">
        <v>510</v>
      </c>
    </row>
    <row r="348" spans="2:47" s="1" customFormat="1" ht="27">
      <c r="B348" s="42"/>
      <c r="C348" s="64"/>
      <c r="D348" s="217" t="s">
        <v>177</v>
      </c>
      <c r="E348" s="64"/>
      <c r="F348" s="218" t="s">
        <v>511</v>
      </c>
      <c r="G348" s="64"/>
      <c r="H348" s="64"/>
      <c r="I348" s="174"/>
      <c r="J348" s="64"/>
      <c r="K348" s="64"/>
      <c r="L348" s="62"/>
      <c r="M348" s="219"/>
      <c r="N348" s="43"/>
      <c r="O348" s="43"/>
      <c r="P348" s="43"/>
      <c r="Q348" s="43"/>
      <c r="R348" s="43"/>
      <c r="S348" s="43"/>
      <c r="T348" s="79"/>
      <c r="AT348" s="25" t="s">
        <v>177</v>
      </c>
      <c r="AU348" s="25" t="s">
        <v>82</v>
      </c>
    </row>
    <row r="349" spans="2:51" s="13" customFormat="1" ht="13.5">
      <c r="B349" s="231"/>
      <c r="C349" s="232"/>
      <c r="D349" s="217" t="s">
        <v>179</v>
      </c>
      <c r="E349" s="233" t="s">
        <v>23</v>
      </c>
      <c r="F349" s="234" t="s">
        <v>512</v>
      </c>
      <c r="G349" s="232"/>
      <c r="H349" s="233" t="s">
        <v>23</v>
      </c>
      <c r="I349" s="235"/>
      <c r="J349" s="232"/>
      <c r="K349" s="232"/>
      <c r="L349" s="236"/>
      <c r="M349" s="237"/>
      <c r="N349" s="238"/>
      <c r="O349" s="238"/>
      <c r="P349" s="238"/>
      <c r="Q349" s="238"/>
      <c r="R349" s="238"/>
      <c r="S349" s="238"/>
      <c r="T349" s="239"/>
      <c r="AT349" s="240" t="s">
        <v>179</v>
      </c>
      <c r="AU349" s="240" t="s">
        <v>82</v>
      </c>
      <c r="AV349" s="13" t="s">
        <v>80</v>
      </c>
      <c r="AW349" s="13" t="s">
        <v>36</v>
      </c>
      <c r="AX349" s="13" t="s">
        <v>73</v>
      </c>
      <c r="AY349" s="240" t="s">
        <v>169</v>
      </c>
    </row>
    <row r="350" spans="2:51" s="12" customFormat="1" ht="13.5">
      <c r="B350" s="220"/>
      <c r="C350" s="221"/>
      <c r="D350" s="217" t="s">
        <v>179</v>
      </c>
      <c r="E350" s="222" t="s">
        <v>23</v>
      </c>
      <c r="F350" s="223" t="s">
        <v>513</v>
      </c>
      <c r="G350" s="221"/>
      <c r="H350" s="224">
        <v>10</v>
      </c>
      <c r="I350" s="225"/>
      <c r="J350" s="221"/>
      <c r="K350" s="221"/>
      <c r="L350" s="226"/>
      <c r="M350" s="227"/>
      <c r="N350" s="228"/>
      <c r="O350" s="228"/>
      <c r="P350" s="228"/>
      <c r="Q350" s="228"/>
      <c r="R350" s="228"/>
      <c r="S350" s="228"/>
      <c r="T350" s="229"/>
      <c r="AT350" s="230" t="s">
        <v>179</v>
      </c>
      <c r="AU350" s="230" t="s">
        <v>82</v>
      </c>
      <c r="AV350" s="12" t="s">
        <v>82</v>
      </c>
      <c r="AW350" s="12" t="s">
        <v>36</v>
      </c>
      <c r="AX350" s="12" t="s">
        <v>73</v>
      </c>
      <c r="AY350" s="230" t="s">
        <v>169</v>
      </c>
    </row>
    <row r="351" spans="2:51" s="12" customFormat="1" ht="13.5">
      <c r="B351" s="220"/>
      <c r="C351" s="221"/>
      <c r="D351" s="217" t="s">
        <v>179</v>
      </c>
      <c r="E351" s="222" t="s">
        <v>23</v>
      </c>
      <c r="F351" s="223" t="s">
        <v>514</v>
      </c>
      <c r="G351" s="221"/>
      <c r="H351" s="224">
        <v>6</v>
      </c>
      <c r="I351" s="225"/>
      <c r="J351" s="221"/>
      <c r="K351" s="221"/>
      <c r="L351" s="226"/>
      <c r="M351" s="227"/>
      <c r="N351" s="228"/>
      <c r="O351" s="228"/>
      <c r="P351" s="228"/>
      <c r="Q351" s="228"/>
      <c r="R351" s="228"/>
      <c r="S351" s="228"/>
      <c r="T351" s="229"/>
      <c r="AT351" s="230" t="s">
        <v>179</v>
      </c>
      <c r="AU351" s="230" t="s">
        <v>82</v>
      </c>
      <c r="AV351" s="12" t="s">
        <v>82</v>
      </c>
      <c r="AW351" s="12" t="s">
        <v>36</v>
      </c>
      <c r="AX351" s="12" t="s">
        <v>73</v>
      </c>
      <c r="AY351" s="230" t="s">
        <v>169</v>
      </c>
    </row>
    <row r="352" spans="2:51" s="14" customFormat="1" ht="13.5">
      <c r="B352" s="241"/>
      <c r="C352" s="242"/>
      <c r="D352" s="217" t="s">
        <v>179</v>
      </c>
      <c r="E352" s="243" t="s">
        <v>23</v>
      </c>
      <c r="F352" s="244" t="s">
        <v>184</v>
      </c>
      <c r="G352" s="242"/>
      <c r="H352" s="245">
        <v>16</v>
      </c>
      <c r="I352" s="246"/>
      <c r="J352" s="242"/>
      <c r="K352" s="242"/>
      <c r="L352" s="247"/>
      <c r="M352" s="248"/>
      <c r="N352" s="249"/>
      <c r="O352" s="249"/>
      <c r="P352" s="249"/>
      <c r="Q352" s="249"/>
      <c r="R352" s="249"/>
      <c r="S352" s="249"/>
      <c r="T352" s="250"/>
      <c r="AT352" s="251" t="s">
        <v>179</v>
      </c>
      <c r="AU352" s="251" t="s">
        <v>82</v>
      </c>
      <c r="AV352" s="14" t="s">
        <v>93</v>
      </c>
      <c r="AW352" s="14" t="s">
        <v>36</v>
      </c>
      <c r="AX352" s="14" t="s">
        <v>80</v>
      </c>
      <c r="AY352" s="251" t="s">
        <v>169</v>
      </c>
    </row>
    <row r="353" spans="2:65" s="1" customFormat="1" ht="38.25" customHeight="1">
      <c r="B353" s="42"/>
      <c r="C353" s="205" t="s">
        <v>515</v>
      </c>
      <c r="D353" s="205" t="s">
        <v>171</v>
      </c>
      <c r="E353" s="206" t="s">
        <v>516</v>
      </c>
      <c r="F353" s="207" t="s">
        <v>517</v>
      </c>
      <c r="G353" s="208" t="s">
        <v>518</v>
      </c>
      <c r="H353" s="263"/>
      <c r="I353" s="210"/>
      <c r="J353" s="211">
        <f>ROUND(I353*H353,2)</f>
        <v>0</v>
      </c>
      <c r="K353" s="207" t="s">
        <v>174</v>
      </c>
      <c r="L353" s="62"/>
      <c r="M353" s="212" t="s">
        <v>23</v>
      </c>
      <c r="N353" s="213" t="s">
        <v>44</v>
      </c>
      <c r="O353" s="43"/>
      <c r="P353" s="214">
        <f>O353*H353</f>
        <v>0</v>
      </c>
      <c r="Q353" s="214">
        <v>0</v>
      </c>
      <c r="R353" s="214">
        <f>Q353*H353</f>
        <v>0</v>
      </c>
      <c r="S353" s="214">
        <v>0</v>
      </c>
      <c r="T353" s="215">
        <f>S353*H353</f>
        <v>0</v>
      </c>
      <c r="AR353" s="25" t="s">
        <v>284</v>
      </c>
      <c r="AT353" s="25" t="s">
        <v>171</v>
      </c>
      <c r="AU353" s="25" t="s">
        <v>82</v>
      </c>
      <c r="AY353" s="25" t="s">
        <v>169</v>
      </c>
      <c r="BE353" s="216">
        <f>IF(N353="základní",J353,0)</f>
        <v>0</v>
      </c>
      <c r="BF353" s="216">
        <f>IF(N353="snížená",J353,0)</f>
        <v>0</v>
      </c>
      <c r="BG353" s="216">
        <f>IF(N353="zákl. přenesená",J353,0)</f>
        <v>0</v>
      </c>
      <c r="BH353" s="216">
        <f>IF(N353="sníž. přenesená",J353,0)</f>
        <v>0</v>
      </c>
      <c r="BI353" s="216">
        <f>IF(N353="nulová",J353,0)</f>
        <v>0</v>
      </c>
      <c r="BJ353" s="25" t="s">
        <v>80</v>
      </c>
      <c r="BK353" s="216">
        <f>ROUND(I353*H353,2)</f>
        <v>0</v>
      </c>
      <c r="BL353" s="25" t="s">
        <v>284</v>
      </c>
      <c r="BM353" s="25" t="s">
        <v>519</v>
      </c>
    </row>
    <row r="354" spans="2:47" s="1" customFormat="1" ht="121.5">
      <c r="B354" s="42"/>
      <c r="C354" s="64"/>
      <c r="D354" s="217" t="s">
        <v>177</v>
      </c>
      <c r="E354" s="64"/>
      <c r="F354" s="218" t="s">
        <v>520</v>
      </c>
      <c r="G354" s="64"/>
      <c r="H354" s="64"/>
      <c r="I354" s="174"/>
      <c r="J354" s="64"/>
      <c r="K354" s="64"/>
      <c r="L354" s="62"/>
      <c r="M354" s="219"/>
      <c r="N354" s="43"/>
      <c r="O354" s="43"/>
      <c r="P354" s="43"/>
      <c r="Q354" s="43"/>
      <c r="R354" s="43"/>
      <c r="S354" s="43"/>
      <c r="T354" s="79"/>
      <c r="AT354" s="25" t="s">
        <v>177</v>
      </c>
      <c r="AU354" s="25" t="s">
        <v>82</v>
      </c>
    </row>
    <row r="355" spans="2:63" s="11" customFormat="1" ht="29.85" customHeight="1">
      <c r="B355" s="189"/>
      <c r="C355" s="190"/>
      <c r="D355" s="191" t="s">
        <v>72</v>
      </c>
      <c r="E355" s="203" t="s">
        <v>521</v>
      </c>
      <c r="F355" s="203" t="s">
        <v>522</v>
      </c>
      <c r="G355" s="190"/>
      <c r="H355" s="190"/>
      <c r="I355" s="193"/>
      <c r="J355" s="204">
        <f>BK355</f>
        <v>0</v>
      </c>
      <c r="K355" s="190"/>
      <c r="L355" s="195"/>
      <c r="M355" s="196"/>
      <c r="N355" s="197"/>
      <c r="O355" s="197"/>
      <c r="P355" s="198">
        <f>SUM(P356:P364)</f>
        <v>0</v>
      </c>
      <c r="Q355" s="197"/>
      <c r="R355" s="198">
        <f>SUM(R356:R364)</f>
        <v>0</v>
      </c>
      <c r="S355" s="197"/>
      <c r="T355" s="199">
        <f>SUM(T356:T364)</f>
        <v>0.44267999999999996</v>
      </c>
      <c r="AR355" s="200" t="s">
        <v>82</v>
      </c>
      <c r="AT355" s="201" t="s">
        <v>72</v>
      </c>
      <c r="AU355" s="201" t="s">
        <v>80</v>
      </c>
      <c r="AY355" s="200" t="s">
        <v>169</v>
      </c>
      <c r="BK355" s="202">
        <f>SUM(BK356:BK364)</f>
        <v>0</v>
      </c>
    </row>
    <row r="356" spans="2:65" s="1" customFormat="1" ht="38.25" customHeight="1">
      <c r="B356" s="42"/>
      <c r="C356" s="205" t="s">
        <v>523</v>
      </c>
      <c r="D356" s="205" t="s">
        <v>171</v>
      </c>
      <c r="E356" s="206" t="s">
        <v>524</v>
      </c>
      <c r="F356" s="207" t="s">
        <v>525</v>
      </c>
      <c r="G356" s="208" t="s">
        <v>526</v>
      </c>
      <c r="H356" s="209">
        <v>2</v>
      </c>
      <c r="I356" s="210"/>
      <c r="J356" s="211">
        <f>ROUND(I356*H356,2)</f>
        <v>0</v>
      </c>
      <c r="K356" s="207" t="s">
        <v>23</v>
      </c>
      <c r="L356" s="62"/>
      <c r="M356" s="212" t="s">
        <v>23</v>
      </c>
      <c r="N356" s="213" t="s">
        <v>44</v>
      </c>
      <c r="O356" s="43"/>
      <c r="P356" s="214">
        <f>O356*H356</f>
        <v>0</v>
      </c>
      <c r="Q356" s="214">
        <v>0</v>
      </c>
      <c r="R356" s="214">
        <f>Q356*H356</f>
        <v>0</v>
      </c>
      <c r="S356" s="214">
        <v>0</v>
      </c>
      <c r="T356" s="215">
        <f>S356*H356</f>
        <v>0</v>
      </c>
      <c r="AR356" s="25" t="s">
        <v>284</v>
      </c>
      <c r="AT356" s="25" t="s">
        <v>171</v>
      </c>
      <c r="AU356" s="25" t="s">
        <v>82</v>
      </c>
      <c r="AY356" s="25" t="s">
        <v>169</v>
      </c>
      <c r="BE356" s="216">
        <f>IF(N356="základní",J356,0)</f>
        <v>0</v>
      </c>
      <c r="BF356" s="216">
        <f>IF(N356="snížená",J356,0)</f>
        <v>0</v>
      </c>
      <c r="BG356" s="216">
        <f>IF(N356="zákl. přenesená",J356,0)</f>
        <v>0</v>
      </c>
      <c r="BH356" s="216">
        <f>IF(N356="sníž. přenesená",J356,0)</f>
        <v>0</v>
      </c>
      <c r="BI356" s="216">
        <f>IF(N356="nulová",J356,0)</f>
        <v>0</v>
      </c>
      <c r="BJ356" s="25" t="s">
        <v>80</v>
      </c>
      <c r="BK356" s="216">
        <f>ROUND(I356*H356,2)</f>
        <v>0</v>
      </c>
      <c r="BL356" s="25" t="s">
        <v>284</v>
      </c>
      <c r="BM356" s="25" t="s">
        <v>527</v>
      </c>
    </row>
    <row r="357" spans="2:65" s="1" customFormat="1" ht="16.5" customHeight="1">
      <c r="B357" s="42"/>
      <c r="C357" s="205" t="s">
        <v>528</v>
      </c>
      <c r="D357" s="205" t="s">
        <v>171</v>
      </c>
      <c r="E357" s="206" t="s">
        <v>529</v>
      </c>
      <c r="F357" s="207" t="s">
        <v>530</v>
      </c>
      <c r="G357" s="208" t="s">
        <v>114</v>
      </c>
      <c r="H357" s="209">
        <v>14.756</v>
      </c>
      <c r="I357" s="210"/>
      <c r="J357" s="211">
        <f>ROUND(I357*H357,2)</f>
        <v>0</v>
      </c>
      <c r="K357" s="207" t="s">
        <v>174</v>
      </c>
      <c r="L357" s="62"/>
      <c r="M357" s="212" t="s">
        <v>23</v>
      </c>
      <c r="N357" s="213" t="s">
        <v>44</v>
      </c>
      <c r="O357" s="43"/>
      <c r="P357" s="214">
        <f>O357*H357</f>
        <v>0</v>
      </c>
      <c r="Q357" s="214">
        <v>0</v>
      </c>
      <c r="R357" s="214">
        <f>Q357*H357</f>
        <v>0</v>
      </c>
      <c r="S357" s="214">
        <v>0.02</v>
      </c>
      <c r="T357" s="215">
        <f>S357*H357</f>
        <v>0.29512</v>
      </c>
      <c r="AR357" s="25" t="s">
        <v>284</v>
      </c>
      <c r="AT357" s="25" t="s">
        <v>171</v>
      </c>
      <c r="AU357" s="25" t="s">
        <v>82</v>
      </c>
      <c r="AY357" s="25" t="s">
        <v>169</v>
      </c>
      <c r="BE357" s="216">
        <f>IF(N357="základní",J357,0)</f>
        <v>0</v>
      </c>
      <c r="BF357" s="216">
        <f>IF(N357="snížená",J357,0)</f>
        <v>0</v>
      </c>
      <c r="BG357" s="216">
        <f>IF(N357="zákl. přenesená",J357,0)</f>
        <v>0</v>
      </c>
      <c r="BH357" s="216">
        <f>IF(N357="sníž. přenesená",J357,0)</f>
        <v>0</v>
      </c>
      <c r="BI357" s="216">
        <f>IF(N357="nulová",J357,0)</f>
        <v>0</v>
      </c>
      <c r="BJ357" s="25" t="s">
        <v>80</v>
      </c>
      <c r="BK357" s="216">
        <f>ROUND(I357*H357,2)</f>
        <v>0</v>
      </c>
      <c r="BL357" s="25" t="s">
        <v>284</v>
      </c>
      <c r="BM357" s="25" t="s">
        <v>531</v>
      </c>
    </row>
    <row r="358" spans="2:51" s="13" customFormat="1" ht="13.5">
      <c r="B358" s="231"/>
      <c r="C358" s="232"/>
      <c r="D358" s="217" t="s">
        <v>179</v>
      </c>
      <c r="E358" s="233" t="s">
        <v>23</v>
      </c>
      <c r="F358" s="234" t="s">
        <v>532</v>
      </c>
      <c r="G358" s="232"/>
      <c r="H358" s="233" t="s">
        <v>23</v>
      </c>
      <c r="I358" s="235"/>
      <c r="J358" s="232"/>
      <c r="K358" s="232"/>
      <c r="L358" s="236"/>
      <c r="M358" s="237"/>
      <c r="N358" s="238"/>
      <c r="O358" s="238"/>
      <c r="P358" s="238"/>
      <c r="Q358" s="238"/>
      <c r="R358" s="238"/>
      <c r="S358" s="238"/>
      <c r="T358" s="239"/>
      <c r="AT358" s="240" t="s">
        <v>179</v>
      </c>
      <c r="AU358" s="240" t="s">
        <v>82</v>
      </c>
      <c r="AV358" s="13" t="s">
        <v>80</v>
      </c>
      <c r="AW358" s="13" t="s">
        <v>36</v>
      </c>
      <c r="AX358" s="13" t="s">
        <v>73</v>
      </c>
      <c r="AY358" s="240" t="s">
        <v>169</v>
      </c>
    </row>
    <row r="359" spans="2:51" s="12" customFormat="1" ht="13.5">
      <c r="B359" s="220"/>
      <c r="C359" s="221"/>
      <c r="D359" s="217" t="s">
        <v>179</v>
      </c>
      <c r="E359" s="222" t="s">
        <v>23</v>
      </c>
      <c r="F359" s="223" t="s">
        <v>533</v>
      </c>
      <c r="G359" s="221"/>
      <c r="H359" s="224">
        <v>14.756</v>
      </c>
      <c r="I359" s="225"/>
      <c r="J359" s="221"/>
      <c r="K359" s="221"/>
      <c r="L359" s="226"/>
      <c r="M359" s="227"/>
      <c r="N359" s="228"/>
      <c r="O359" s="228"/>
      <c r="P359" s="228"/>
      <c r="Q359" s="228"/>
      <c r="R359" s="228"/>
      <c r="S359" s="228"/>
      <c r="T359" s="229"/>
      <c r="AT359" s="230" t="s">
        <v>179</v>
      </c>
      <c r="AU359" s="230" t="s">
        <v>82</v>
      </c>
      <c r="AV359" s="12" t="s">
        <v>82</v>
      </c>
      <c r="AW359" s="12" t="s">
        <v>36</v>
      </c>
      <c r="AX359" s="12" t="s">
        <v>80</v>
      </c>
      <c r="AY359" s="230" t="s">
        <v>169</v>
      </c>
    </row>
    <row r="360" spans="2:65" s="1" customFormat="1" ht="16.5" customHeight="1">
      <c r="B360" s="42"/>
      <c r="C360" s="205" t="s">
        <v>534</v>
      </c>
      <c r="D360" s="205" t="s">
        <v>171</v>
      </c>
      <c r="E360" s="206" t="s">
        <v>535</v>
      </c>
      <c r="F360" s="207" t="s">
        <v>536</v>
      </c>
      <c r="G360" s="208" t="s">
        <v>114</v>
      </c>
      <c r="H360" s="209">
        <v>14.756</v>
      </c>
      <c r="I360" s="210"/>
      <c r="J360" s="211">
        <f>ROUND(I360*H360,2)</f>
        <v>0</v>
      </c>
      <c r="K360" s="207" t="s">
        <v>174</v>
      </c>
      <c r="L360" s="62"/>
      <c r="M360" s="212" t="s">
        <v>23</v>
      </c>
      <c r="N360" s="213" t="s">
        <v>44</v>
      </c>
      <c r="O360" s="43"/>
      <c r="P360" s="214">
        <f>O360*H360</f>
        <v>0</v>
      </c>
      <c r="Q360" s="214">
        <v>0</v>
      </c>
      <c r="R360" s="214">
        <f>Q360*H360</f>
        <v>0</v>
      </c>
      <c r="S360" s="214">
        <v>0.01</v>
      </c>
      <c r="T360" s="215">
        <f>S360*H360</f>
        <v>0.14756</v>
      </c>
      <c r="AR360" s="25" t="s">
        <v>284</v>
      </c>
      <c r="AT360" s="25" t="s">
        <v>171</v>
      </c>
      <c r="AU360" s="25" t="s">
        <v>82</v>
      </c>
      <c r="AY360" s="25" t="s">
        <v>169</v>
      </c>
      <c r="BE360" s="216">
        <f>IF(N360="základní",J360,0)</f>
        <v>0</v>
      </c>
      <c r="BF360" s="216">
        <f>IF(N360="snížená",J360,0)</f>
        <v>0</v>
      </c>
      <c r="BG360" s="216">
        <f>IF(N360="zákl. přenesená",J360,0)</f>
        <v>0</v>
      </c>
      <c r="BH360" s="216">
        <f>IF(N360="sníž. přenesená",J360,0)</f>
        <v>0</v>
      </c>
      <c r="BI360" s="216">
        <f>IF(N360="nulová",J360,0)</f>
        <v>0</v>
      </c>
      <c r="BJ360" s="25" t="s">
        <v>80</v>
      </c>
      <c r="BK360" s="216">
        <f>ROUND(I360*H360,2)</f>
        <v>0</v>
      </c>
      <c r="BL360" s="25" t="s">
        <v>284</v>
      </c>
      <c r="BM360" s="25" t="s">
        <v>537</v>
      </c>
    </row>
    <row r="361" spans="2:51" s="13" customFormat="1" ht="13.5">
      <c r="B361" s="231"/>
      <c r="C361" s="232"/>
      <c r="D361" s="217" t="s">
        <v>179</v>
      </c>
      <c r="E361" s="233" t="s">
        <v>23</v>
      </c>
      <c r="F361" s="234" t="s">
        <v>532</v>
      </c>
      <c r="G361" s="232"/>
      <c r="H361" s="233" t="s">
        <v>23</v>
      </c>
      <c r="I361" s="235"/>
      <c r="J361" s="232"/>
      <c r="K361" s="232"/>
      <c r="L361" s="236"/>
      <c r="M361" s="237"/>
      <c r="N361" s="238"/>
      <c r="O361" s="238"/>
      <c r="P361" s="238"/>
      <c r="Q361" s="238"/>
      <c r="R361" s="238"/>
      <c r="S361" s="238"/>
      <c r="T361" s="239"/>
      <c r="AT361" s="240" t="s">
        <v>179</v>
      </c>
      <c r="AU361" s="240" t="s">
        <v>82</v>
      </c>
      <c r="AV361" s="13" t="s">
        <v>80</v>
      </c>
      <c r="AW361" s="13" t="s">
        <v>36</v>
      </c>
      <c r="AX361" s="13" t="s">
        <v>73</v>
      </c>
      <c r="AY361" s="240" t="s">
        <v>169</v>
      </c>
    </row>
    <row r="362" spans="2:51" s="12" customFormat="1" ht="13.5">
      <c r="B362" s="220"/>
      <c r="C362" s="221"/>
      <c r="D362" s="217" t="s">
        <v>179</v>
      </c>
      <c r="E362" s="222" t="s">
        <v>23</v>
      </c>
      <c r="F362" s="223" t="s">
        <v>533</v>
      </c>
      <c r="G362" s="221"/>
      <c r="H362" s="224">
        <v>14.756</v>
      </c>
      <c r="I362" s="225"/>
      <c r="J362" s="221"/>
      <c r="K362" s="221"/>
      <c r="L362" s="226"/>
      <c r="M362" s="227"/>
      <c r="N362" s="228"/>
      <c r="O362" s="228"/>
      <c r="P362" s="228"/>
      <c r="Q362" s="228"/>
      <c r="R362" s="228"/>
      <c r="S362" s="228"/>
      <c r="T362" s="229"/>
      <c r="AT362" s="230" t="s">
        <v>179</v>
      </c>
      <c r="AU362" s="230" t="s">
        <v>82</v>
      </c>
      <c r="AV362" s="12" t="s">
        <v>82</v>
      </c>
      <c r="AW362" s="12" t="s">
        <v>36</v>
      </c>
      <c r="AX362" s="12" t="s">
        <v>80</v>
      </c>
      <c r="AY362" s="230" t="s">
        <v>169</v>
      </c>
    </row>
    <row r="363" spans="2:65" s="1" customFormat="1" ht="38.25" customHeight="1">
      <c r="B363" s="42"/>
      <c r="C363" s="205" t="s">
        <v>538</v>
      </c>
      <c r="D363" s="205" t="s">
        <v>171</v>
      </c>
      <c r="E363" s="206" t="s">
        <v>539</v>
      </c>
      <c r="F363" s="207" t="s">
        <v>540</v>
      </c>
      <c r="G363" s="208" t="s">
        <v>518</v>
      </c>
      <c r="H363" s="263"/>
      <c r="I363" s="210"/>
      <c r="J363" s="211">
        <f>ROUND(I363*H363,2)</f>
        <v>0</v>
      </c>
      <c r="K363" s="207" t="s">
        <v>174</v>
      </c>
      <c r="L363" s="62"/>
      <c r="M363" s="212" t="s">
        <v>23</v>
      </c>
      <c r="N363" s="213" t="s">
        <v>44</v>
      </c>
      <c r="O363" s="43"/>
      <c r="P363" s="214">
        <f>O363*H363</f>
        <v>0</v>
      </c>
      <c r="Q363" s="214">
        <v>0</v>
      </c>
      <c r="R363" s="214">
        <f>Q363*H363</f>
        <v>0</v>
      </c>
      <c r="S363" s="214">
        <v>0</v>
      </c>
      <c r="T363" s="215">
        <f>S363*H363</f>
        <v>0</v>
      </c>
      <c r="AR363" s="25" t="s">
        <v>284</v>
      </c>
      <c r="AT363" s="25" t="s">
        <v>171</v>
      </c>
      <c r="AU363" s="25" t="s">
        <v>82</v>
      </c>
      <c r="AY363" s="25" t="s">
        <v>169</v>
      </c>
      <c r="BE363" s="216">
        <f>IF(N363="základní",J363,0)</f>
        <v>0</v>
      </c>
      <c r="BF363" s="216">
        <f>IF(N363="snížená",J363,0)</f>
        <v>0</v>
      </c>
      <c r="BG363" s="216">
        <f>IF(N363="zákl. přenesená",J363,0)</f>
        <v>0</v>
      </c>
      <c r="BH363" s="216">
        <f>IF(N363="sníž. přenesená",J363,0)</f>
        <v>0</v>
      </c>
      <c r="BI363" s="216">
        <f>IF(N363="nulová",J363,0)</f>
        <v>0</v>
      </c>
      <c r="BJ363" s="25" t="s">
        <v>80</v>
      </c>
      <c r="BK363" s="216">
        <f>ROUND(I363*H363,2)</f>
        <v>0</v>
      </c>
      <c r="BL363" s="25" t="s">
        <v>284</v>
      </c>
      <c r="BM363" s="25" t="s">
        <v>541</v>
      </c>
    </row>
    <row r="364" spans="2:47" s="1" customFormat="1" ht="121.5">
      <c r="B364" s="42"/>
      <c r="C364" s="64"/>
      <c r="D364" s="217" t="s">
        <v>177</v>
      </c>
      <c r="E364" s="64"/>
      <c r="F364" s="218" t="s">
        <v>542</v>
      </c>
      <c r="G364" s="64"/>
      <c r="H364" s="64"/>
      <c r="I364" s="174"/>
      <c r="J364" s="64"/>
      <c r="K364" s="64"/>
      <c r="L364" s="62"/>
      <c r="M364" s="219"/>
      <c r="N364" s="43"/>
      <c r="O364" s="43"/>
      <c r="P364" s="43"/>
      <c r="Q364" s="43"/>
      <c r="R364" s="43"/>
      <c r="S364" s="43"/>
      <c r="T364" s="79"/>
      <c r="AT364" s="25" t="s">
        <v>177</v>
      </c>
      <c r="AU364" s="25" t="s">
        <v>82</v>
      </c>
    </row>
    <row r="365" spans="2:63" s="11" customFormat="1" ht="29.85" customHeight="1">
      <c r="B365" s="189"/>
      <c r="C365" s="190"/>
      <c r="D365" s="191" t="s">
        <v>72</v>
      </c>
      <c r="E365" s="203" t="s">
        <v>543</v>
      </c>
      <c r="F365" s="203" t="s">
        <v>544</v>
      </c>
      <c r="G365" s="190"/>
      <c r="H365" s="190"/>
      <c r="I365" s="193"/>
      <c r="J365" s="204">
        <f>BK365</f>
        <v>0</v>
      </c>
      <c r="K365" s="190"/>
      <c r="L365" s="195"/>
      <c r="M365" s="196"/>
      <c r="N365" s="197"/>
      <c r="O365" s="197"/>
      <c r="P365" s="198">
        <f>SUM(P366:P403)</f>
        <v>0</v>
      </c>
      <c r="Q365" s="197"/>
      <c r="R365" s="198">
        <f>SUM(R366:R403)</f>
        <v>0.10891893999999999</v>
      </c>
      <c r="S365" s="197"/>
      <c r="T365" s="199">
        <f>SUM(T366:T403)</f>
        <v>0</v>
      </c>
      <c r="AR365" s="200" t="s">
        <v>82</v>
      </c>
      <c r="AT365" s="201" t="s">
        <v>72</v>
      </c>
      <c r="AU365" s="201" t="s">
        <v>80</v>
      </c>
      <c r="AY365" s="200" t="s">
        <v>169</v>
      </c>
      <c r="BK365" s="202">
        <f>SUM(BK366:BK403)</f>
        <v>0</v>
      </c>
    </row>
    <row r="366" spans="2:65" s="1" customFormat="1" ht="16.5" customHeight="1">
      <c r="B366" s="42"/>
      <c r="C366" s="205" t="s">
        <v>545</v>
      </c>
      <c r="D366" s="205" t="s">
        <v>171</v>
      </c>
      <c r="E366" s="206" t="s">
        <v>546</v>
      </c>
      <c r="F366" s="207" t="s">
        <v>547</v>
      </c>
      <c r="G366" s="208" t="s">
        <v>122</v>
      </c>
      <c r="H366" s="209">
        <v>8.05</v>
      </c>
      <c r="I366" s="210"/>
      <c r="J366" s="211">
        <f>ROUND(I366*H366,2)</f>
        <v>0</v>
      </c>
      <c r="K366" s="207" t="s">
        <v>23</v>
      </c>
      <c r="L366" s="62"/>
      <c r="M366" s="212" t="s">
        <v>23</v>
      </c>
      <c r="N366" s="213" t="s">
        <v>44</v>
      </c>
      <c r="O366" s="43"/>
      <c r="P366" s="214">
        <f>O366*H366</f>
        <v>0</v>
      </c>
      <c r="Q366" s="214">
        <v>0.001</v>
      </c>
      <c r="R366" s="214">
        <f>Q366*H366</f>
        <v>0.008050000000000002</v>
      </c>
      <c r="S366" s="214">
        <v>0</v>
      </c>
      <c r="T366" s="215">
        <f>S366*H366</f>
        <v>0</v>
      </c>
      <c r="AR366" s="25" t="s">
        <v>284</v>
      </c>
      <c r="AT366" s="25" t="s">
        <v>171</v>
      </c>
      <c r="AU366" s="25" t="s">
        <v>82</v>
      </c>
      <c r="AY366" s="25" t="s">
        <v>169</v>
      </c>
      <c r="BE366" s="216">
        <f>IF(N366="základní",J366,0)</f>
        <v>0</v>
      </c>
      <c r="BF366" s="216">
        <f>IF(N366="snížená",J366,0)</f>
        <v>0</v>
      </c>
      <c r="BG366" s="216">
        <f>IF(N366="zákl. přenesená",J366,0)</f>
        <v>0</v>
      </c>
      <c r="BH366" s="216">
        <f>IF(N366="sníž. přenesená",J366,0)</f>
        <v>0</v>
      </c>
      <c r="BI366" s="216">
        <f>IF(N366="nulová",J366,0)</f>
        <v>0</v>
      </c>
      <c r="BJ366" s="25" t="s">
        <v>80</v>
      </c>
      <c r="BK366" s="216">
        <f>ROUND(I366*H366,2)</f>
        <v>0</v>
      </c>
      <c r="BL366" s="25" t="s">
        <v>284</v>
      </c>
      <c r="BM366" s="25" t="s">
        <v>548</v>
      </c>
    </row>
    <row r="367" spans="2:51" s="12" customFormat="1" ht="13.5">
      <c r="B367" s="220"/>
      <c r="C367" s="221"/>
      <c r="D367" s="217" t="s">
        <v>179</v>
      </c>
      <c r="E367" s="222" t="s">
        <v>23</v>
      </c>
      <c r="F367" s="223" t="s">
        <v>549</v>
      </c>
      <c r="G367" s="221"/>
      <c r="H367" s="224">
        <v>8.05</v>
      </c>
      <c r="I367" s="225"/>
      <c r="J367" s="221"/>
      <c r="K367" s="221"/>
      <c r="L367" s="226"/>
      <c r="M367" s="227"/>
      <c r="N367" s="228"/>
      <c r="O367" s="228"/>
      <c r="P367" s="228"/>
      <c r="Q367" s="228"/>
      <c r="R367" s="228"/>
      <c r="S367" s="228"/>
      <c r="T367" s="229"/>
      <c r="AT367" s="230" t="s">
        <v>179</v>
      </c>
      <c r="AU367" s="230" t="s">
        <v>82</v>
      </c>
      <c r="AV367" s="12" t="s">
        <v>82</v>
      </c>
      <c r="AW367" s="12" t="s">
        <v>36</v>
      </c>
      <c r="AX367" s="12" t="s">
        <v>80</v>
      </c>
      <c r="AY367" s="230" t="s">
        <v>169</v>
      </c>
    </row>
    <row r="368" spans="2:65" s="1" customFormat="1" ht="16.5" customHeight="1">
      <c r="B368" s="42"/>
      <c r="C368" s="264" t="s">
        <v>550</v>
      </c>
      <c r="D368" s="264" t="s">
        <v>551</v>
      </c>
      <c r="E368" s="265" t="s">
        <v>552</v>
      </c>
      <c r="F368" s="266" t="s">
        <v>553</v>
      </c>
      <c r="G368" s="267" t="s">
        <v>122</v>
      </c>
      <c r="H368" s="268">
        <v>8.453</v>
      </c>
      <c r="I368" s="269"/>
      <c r="J368" s="270">
        <f>ROUND(I368*H368,2)</f>
        <v>0</v>
      </c>
      <c r="K368" s="266" t="s">
        <v>23</v>
      </c>
      <c r="L368" s="271"/>
      <c r="M368" s="272" t="s">
        <v>23</v>
      </c>
      <c r="N368" s="273" t="s">
        <v>44</v>
      </c>
      <c r="O368" s="43"/>
      <c r="P368" s="214">
        <f>O368*H368</f>
        <v>0</v>
      </c>
      <c r="Q368" s="214">
        <v>0</v>
      </c>
      <c r="R368" s="214">
        <f>Q368*H368</f>
        <v>0</v>
      </c>
      <c r="S368" s="214">
        <v>0</v>
      </c>
      <c r="T368" s="215">
        <f>S368*H368</f>
        <v>0</v>
      </c>
      <c r="AR368" s="25" t="s">
        <v>386</v>
      </c>
      <c r="AT368" s="25" t="s">
        <v>551</v>
      </c>
      <c r="AU368" s="25" t="s">
        <v>82</v>
      </c>
      <c r="AY368" s="25" t="s">
        <v>169</v>
      </c>
      <c r="BE368" s="216">
        <f>IF(N368="základní",J368,0)</f>
        <v>0</v>
      </c>
      <c r="BF368" s="216">
        <f>IF(N368="snížená",J368,0)</f>
        <v>0</v>
      </c>
      <c r="BG368" s="216">
        <f>IF(N368="zákl. přenesená",J368,0)</f>
        <v>0</v>
      </c>
      <c r="BH368" s="216">
        <f>IF(N368="sníž. přenesená",J368,0)</f>
        <v>0</v>
      </c>
      <c r="BI368" s="216">
        <f>IF(N368="nulová",J368,0)</f>
        <v>0</v>
      </c>
      <c r="BJ368" s="25" t="s">
        <v>80</v>
      </c>
      <c r="BK368" s="216">
        <f>ROUND(I368*H368,2)</f>
        <v>0</v>
      </c>
      <c r="BL368" s="25" t="s">
        <v>284</v>
      </c>
      <c r="BM368" s="25" t="s">
        <v>554</v>
      </c>
    </row>
    <row r="369" spans="2:51" s="12" customFormat="1" ht="13.5">
      <c r="B369" s="220"/>
      <c r="C369" s="221"/>
      <c r="D369" s="217" t="s">
        <v>179</v>
      </c>
      <c r="E369" s="221"/>
      <c r="F369" s="223" t="s">
        <v>555</v>
      </c>
      <c r="G369" s="221"/>
      <c r="H369" s="224">
        <v>8.453</v>
      </c>
      <c r="I369" s="225"/>
      <c r="J369" s="221"/>
      <c r="K369" s="221"/>
      <c r="L369" s="226"/>
      <c r="M369" s="227"/>
      <c r="N369" s="228"/>
      <c r="O369" s="228"/>
      <c r="P369" s="228"/>
      <c r="Q369" s="228"/>
      <c r="R369" s="228"/>
      <c r="S369" s="228"/>
      <c r="T369" s="229"/>
      <c r="AT369" s="230" t="s">
        <v>179</v>
      </c>
      <c r="AU369" s="230" t="s">
        <v>82</v>
      </c>
      <c r="AV369" s="12" t="s">
        <v>82</v>
      </c>
      <c r="AW369" s="12" t="s">
        <v>6</v>
      </c>
      <c r="AX369" s="12" t="s">
        <v>80</v>
      </c>
      <c r="AY369" s="230" t="s">
        <v>169</v>
      </c>
    </row>
    <row r="370" spans="2:65" s="1" customFormat="1" ht="25.5" customHeight="1">
      <c r="B370" s="42"/>
      <c r="C370" s="205" t="s">
        <v>556</v>
      </c>
      <c r="D370" s="205" t="s">
        <v>171</v>
      </c>
      <c r="E370" s="206" t="s">
        <v>557</v>
      </c>
      <c r="F370" s="207" t="s">
        <v>558</v>
      </c>
      <c r="G370" s="208" t="s">
        <v>114</v>
      </c>
      <c r="H370" s="209">
        <v>2.688</v>
      </c>
      <c r="I370" s="210"/>
      <c r="J370" s="211">
        <f>ROUND(I370*H370,2)</f>
        <v>0</v>
      </c>
      <c r="K370" s="207" t="s">
        <v>174</v>
      </c>
      <c r="L370" s="62"/>
      <c r="M370" s="212" t="s">
        <v>23</v>
      </c>
      <c r="N370" s="213" t="s">
        <v>44</v>
      </c>
      <c r="O370" s="43"/>
      <c r="P370" s="214">
        <f>O370*H370</f>
        <v>0</v>
      </c>
      <c r="Q370" s="214">
        <v>0.00392</v>
      </c>
      <c r="R370" s="214">
        <f>Q370*H370</f>
        <v>0.01053696</v>
      </c>
      <c r="S370" s="214">
        <v>0</v>
      </c>
      <c r="T370" s="215">
        <f>S370*H370</f>
        <v>0</v>
      </c>
      <c r="AR370" s="25" t="s">
        <v>284</v>
      </c>
      <c r="AT370" s="25" t="s">
        <v>171</v>
      </c>
      <c r="AU370" s="25" t="s">
        <v>82</v>
      </c>
      <c r="AY370" s="25" t="s">
        <v>169</v>
      </c>
      <c r="BE370" s="216">
        <f>IF(N370="základní",J370,0)</f>
        <v>0</v>
      </c>
      <c r="BF370" s="216">
        <f>IF(N370="snížená",J370,0)</f>
        <v>0</v>
      </c>
      <c r="BG370" s="216">
        <f>IF(N370="zákl. přenesená",J370,0)</f>
        <v>0</v>
      </c>
      <c r="BH370" s="216">
        <f>IF(N370="sníž. přenesená",J370,0)</f>
        <v>0</v>
      </c>
      <c r="BI370" s="216">
        <f>IF(N370="nulová",J370,0)</f>
        <v>0</v>
      </c>
      <c r="BJ370" s="25" t="s">
        <v>80</v>
      </c>
      <c r="BK370" s="216">
        <f>ROUND(I370*H370,2)</f>
        <v>0</v>
      </c>
      <c r="BL370" s="25" t="s">
        <v>284</v>
      </c>
      <c r="BM370" s="25" t="s">
        <v>559</v>
      </c>
    </row>
    <row r="371" spans="2:51" s="13" customFormat="1" ht="13.5">
      <c r="B371" s="231"/>
      <c r="C371" s="232"/>
      <c r="D371" s="217" t="s">
        <v>179</v>
      </c>
      <c r="E371" s="233" t="s">
        <v>23</v>
      </c>
      <c r="F371" s="234" t="s">
        <v>560</v>
      </c>
      <c r="G371" s="232"/>
      <c r="H371" s="233" t="s">
        <v>23</v>
      </c>
      <c r="I371" s="235"/>
      <c r="J371" s="232"/>
      <c r="K371" s="232"/>
      <c r="L371" s="236"/>
      <c r="M371" s="237"/>
      <c r="N371" s="238"/>
      <c r="O371" s="238"/>
      <c r="P371" s="238"/>
      <c r="Q371" s="238"/>
      <c r="R371" s="238"/>
      <c r="S371" s="238"/>
      <c r="T371" s="239"/>
      <c r="AT371" s="240" t="s">
        <v>179</v>
      </c>
      <c r="AU371" s="240" t="s">
        <v>82</v>
      </c>
      <c r="AV371" s="13" t="s">
        <v>80</v>
      </c>
      <c r="AW371" s="13" t="s">
        <v>36</v>
      </c>
      <c r="AX371" s="13" t="s">
        <v>73</v>
      </c>
      <c r="AY371" s="240" t="s">
        <v>169</v>
      </c>
    </row>
    <row r="372" spans="2:51" s="12" customFormat="1" ht="13.5">
      <c r="B372" s="220"/>
      <c r="C372" s="221"/>
      <c r="D372" s="217" t="s">
        <v>179</v>
      </c>
      <c r="E372" s="222" t="s">
        <v>23</v>
      </c>
      <c r="F372" s="223" t="s">
        <v>561</v>
      </c>
      <c r="G372" s="221"/>
      <c r="H372" s="224">
        <v>2.688</v>
      </c>
      <c r="I372" s="225"/>
      <c r="J372" s="221"/>
      <c r="K372" s="221"/>
      <c r="L372" s="226"/>
      <c r="M372" s="227"/>
      <c r="N372" s="228"/>
      <c r="O372" s="228"/>
      <c r="P372" s="228"/>
      <c r="Q372" s="228"/>
      <c r="R372" s="228"/>
      <c r="S372" s="228"/>
      <c r="T372" s="229"/>
      <c r="AT372" s="230" t="s">
        <v>179</v>
      </c>
      <c r="AU372" s="230" t="s">
        <v>82</v>
      </c>
      <c r="AV372" s="12" t="s">
        <v>82</v>
      </c>
      <c r="AW372" s="12" t="s">
        <v>36</v>
      </c>
      <c r="AX372" s="12" t="s">
        <v>73</v>
      </c>
      <c r="AY372" s="230" t="s">
        <v>169</v>
      </c>
    </row>
    <row r="373" spans="2:51" s="14" customFormat="1" ht="13.5">
      <c r="B373" s="241"/>
      <c r="C373" s="242"/>
      <c r="D373" s="217" t="s">
        <v>179</v>
      </c>
      <c r="E373" s="243" t="s">
        <v>116</v>
      </c>
      <c r="F373" s="244" t="s">
        <v>184</v>
      </c>
      <c r="G373" s="242"/>
      <c r="H373" s="245">
        <v>2.688</v>
      </c>
      <c r="I373" s="246"/>
      <c r="J373" s="242"/>
      <c r="K373" s="242"/>
      <c r="L373" s="247"/>
      <c r="M373" s="248"/>
      <c r="N373" s="249"/>
      <c r="O373" s="249"/>
      <c r="P373" s="249"/>
      <c r="Q373" s="249"/>
      <c r="R373" s="249"/>
      <c r="S373" s="249"/>
      <c r="T373" s="250"/>
      <c r="AT373" s="251" t="s">
        <v>179</v>
      </c>
      <c r="AU373" s="251" t="s">
        <v>82</v>
      </c>
      <c r="AV373" s="14" t="s">
        <v>93</v>
      </c>
      <c r="AW373" s="14" t="s">
        <v>36</v>
      </c>
      <c r="AX373" s="14" t="s">
        <v>80</v>
      </c>
      <c r="AY373" s="251" t="s">
        <v>169</v>
      </c>
    </row>
    <row r="374" spans="2:65" s="1" customFormat="1" ht="16.5" customHeight="1">
      <c r="B374" s="42"/>
      <c r="C374" s="264" t="s">
        <v>562</v>
      </c>
      <c r="D374" s="264" t="s">
        <v>551</v>
      </c>
      <c r="E374" s="265" t="s">
        <v>563</v>
      </c>
      <c r="F374" s="266" t="s">
        <v>564</v>
      </c>
      <c r="G374" s="267" t="s">
        <v>114</v>
      </c>
      <c r="H374" s="268">
        <v>2.957</v>
      </c>
      <c r="I374" s="269"/>
      <c r="J374" s="270">
        <f>ROUND(I374*H374,2)</f>
        <v>0</v>
      </c>
      <c r="K374" s="266" t="s">
        <v>174</v>
      </c>
      <c r="L374" s="271"/>
      <c r="M374" s="272" t="s">
        <v>23</v>
      </c>
      <c r="N374" s="273" t="s">
        <v>44</v>
      </c>
      <c r="O374" s="43"/>
      <c r="P374" s="214">
        <f>O374*H374</f>
        <v>0</v>
      </c>
      <c r="Q374" s="214">
        <v>0.0192</v>
      </c>
      <c r="R374" s="214">
        <f>Q374*H374</f>
        <v>0.05677439999999999</v>
      </c>
      <c r="S374" s="214">
        <v>0</v>
      </c>
      <c r="T374" s="215">
        <f>S374*H374</f>
        <v>0</v>
      </c>
      <c r="AR374" s="25" t="s">
        <v>386</v>
      </c>
      <c r="AT374" s="25" t="s">
        <v>551</v>
      </c>
      <c r="AU374" s="25" t="s">
        <v>82</v>
      </c>
      <c r="AY374" s="25" t="s">
        <v>169</v>
      </c>
      <c r="BE374" s="216">
        <f>IF(N374="základní",J374,0)</f>
        <v>0</v>
      </c>
      <c r="BF374" s="216">
        <f>IF(N374="snížená",J374,0)</f>
        <v>0</v>
      </c>
      <c r="BG374" s="216">
        <f>IF(N374="zákl. přenesená",J374,0)</f>
        <v>0</v>
      </c>
      <c r="BH374" s="216">
        <f>IF(N374="sníž. přenesená",J374,0)</f>
        <v>0</v>
      </c>
      <c r="BI374" s="216">
        <f>IF(N374="nulová",J374,0)</f>
        <v>0</v>
      </c>
      <c r="BJ374" s="25" t="s">
        <v>80</v>
      </c>
      <c r="BK374" s="216">
        <f>ROUND(I374*H374,2)</f>
        <v>0</v>
      </c>
      <c r="BL374" s="25" t="s">
        <v>284</v>
      </c>
      <c r="BM374" s="25" t="s">
        <v>565</v>
      </c>
    </row>
    <row r="375" spans="2:47" s="1" customFormat="1" ht="189">
      <c r="B375" s="42"/>
      <c r="C375" s="64"/>
      <c r="D375" s="217" t="s">
        <v>566</v>
      </c>
      <c r="E375" s="64"/>
      <c r="F375" s="218" t="s">
        <v>567</v>
      </c>
      <c r="G375" s="64"/>
      <c r="H375" s="64"/>
      <c r="I375" s="174"/>
      <c r="J375" s="64"/>
      <c r="K375" s="64"/>
      <c r="L375" s="62"/>
      <c r="M375" s="219"/>
      <c r="N375" s="43"/>
      <c r="O375" s="43"/>
      <c r="P375" s="43"/>
      <c r="Q375" s="43"/>
      <c r="R375" s="43"/>
      <c r="S375" s="43"/>
      <c r="T375" s="79"/>
      <c r="AT375" s="25" t="s">
        <v>566</v>
      </c>
      <c r="AU375" s="25" t="s">
        <v>82</v>
      </c>
    </row>
    <row r="376" spans="2:51" s="12" customFormat="1" ht="13.5">
      <c r="B376" s="220"/>
      <c r="C376" s="221"/>
      <c r="D376" s="217" t="s">
        <v>179</v>
      </c>
      <c r="E376" s="221"/>
      <c r="F376" s="223" t="s">
        <v>568</v>
      </c>
      <c r="G376" s="221"/>
      <c r="H376" s="224">
        <v>2.957</v>
      </c>
      <c r="I376" s="225"/>
      <c r="J376" s="221"/>
      <c r="K376" s="221"/>
      <c r="L376" s="226"/>
      <c r="M376" s="227"/>
      <c r="N376" s="228"/>
      <c r="O376" s="228"/>
      <c r="P376" s="228"/>
      <c r="Q376" s="228"/>
      <c r="R376" s="228"/>
      <c r="S376" s="228"/>
      <c r="T376" s="229"/>
      <c r="AT376" s="230" t="s">
        <v>179</v>
      </c>
      <c r="AU376" s="230" t="s">
        <v>82</v>
      </c>
      <c r="AV376" s="12" t="s">
        <v>82</v>
      </c>
      <c r="AW376" s="12" t="s">
        <v>6</v>
      </c>
      <c r="AX376" s="12" t="s">
        <v>80</v>
      </c>
      <c r="AY376" s="230" t="s">
        <v>169</v>
      </c>
    </row>
    <row r="377" spans="2:65" s="1" customFormat="1" ht="25.5" customHeight="1">
      <c r="B377" s="42"/>
      <c r="C377" s="205" t="s">
        <v>569</v>
      </c>
      <c r="D377" s="205" t="s">
        <v>171</v>
      </c>
      <c r="E377" s="206" t="s">
        <v>570</v>
      </c>
      <c r="F377" s="207" t="s">
        <v>571</v>
      </c>
      <c r="G377" s="208" t="s">
        <v>114</v>
      </c>
      <c r="H377" s="209">
        <v>2.688</v>
      </c>
      <c r="I377" s="210"/>
      <c r="J377" s="211">
        <f>ROUND(I377*H377,2)</f>
        <v>0</v>
      </c>
      <c r="K377" s="207" t="s">
        <v>174</v>
      </c>
      <c r="L377" s="62"/>
      <c r="M377" s="212" t="s">
        <v>23</v>
      </c>
      <c r="N377" s="213" t="s">
        <v>44</v>
      </c>
      <c r="O377" s="43"/>
      <c r="P377" s="214">
        <f>O377*H377</f>
        <v>0</v>
      </c>
      <c r="Q377" s="214">
        <v>0</v>
      </c>
      <c r="R377" s="214">
        <f>Q377*H377</f>
        <v>0</v>
      </c>
      <c r="S377" s="214">
        <v>0</v>
      </c>
      <c r="T377" s="215">
        <f>S377*H377</f>
        <v>0</v>
      </c>
      <c r="AR377" s="25" t="s">
        <v>284</v>
      </c>
      <c r="AT377" s="25" t="s">
        <v>171</v>
      </c>
      <c r="AU377" s="25" t="s">
        <v>82</v>
      </c>
      <c r="AY377" s="25" t="s">
        <v>169</v>
      </c>
      <c r="BE377" s="216">
        <f>IF(N377="základní",J377,0)</f>
        <v>0</v>
      </c>
      <c r="BF377" s="216">
        <f>IF(N377="snížená",J377,0)</f>
        <v>0</v>
      </c>
      <c r="BG377" s="216">
        <f>IF(N377="zákl. přenesená",J377,0)</f>
        <v>0</v>
      </c>
      <c r="BH377" s="216">
        <f>IF(N377="sníž. přenesená",J377,0)</f>
        <v>0</v>
      </c>
      <c r="BI377" s="216">
        <f>IF(N377="nulová",J377,0)</f>
        <v>0</v>
      </c>
      <c r="BJ377" s="25" t="s">
        <v>80</v>
      </c>
      <c r="BK377" s="216">
        <f>ROUND(I377*H377,2)</f>
        <v>0</v>
      </c>
      <c r="BL377" s="25" t="s">
        <v>284</v>
      </c>
      <c r="BM377" s="25" t="s">
        <v>572</v>
      </c>
    </row>
    <row r="378" spans="2:51" s="12" customFormat="1" ht="13.5">
      <c r="B378" s="220"/>
      <c r="C378" s="221"/>
      <c r="D378" s="217" t="s">
        <v>179</v>
      </c>
      <c r="E378" s="222" t="s">
        <v>23</v>
      </c>
      <c r="F378" s="223" t="s">
        <v>454</v>
      </c>
      <c r="G378" s="221"/>
      <c r="H378" s="224">
        <v>2.688</v>
      </c>
      <c r="I378" s="225"/>
      <c r="J378" s="221"/>
      <c r="K378" s="221"/>
      <c r="L378" s="226"/>
      <c r="M378" s="227"/>
      <c r="N378" s="228"/>
      <c r="O378" s="228"/>
      <c r="P378" s="228"/>
      <c r="Q378" s="228"/>
      <c r="R378" s="228"/>
      <c r="S378" s="228"/>
      <c r="T378" s="229"/>
      <c r="AT378" s="230" t="s">
        <v>179</v>
      </c>
      <c r="AU378" s="230" t="s">
        <v>82</v>
      </c>
      <c r="AV378" s="12" t="s">
        <v>82</v>
      </c>
      <c r="AW378" s="12" t="s">
        <v>36</v>
      </c>
      <c r="AX378" s="12" t="s">
        <v>80</v>
      </c>
      <c r="AY378" s="230" t="s">
        <v>169</v>
      </c>
    </row>
    <row r="379" spans="2:65" s="1" customFormat="1" ht="25.5" customHeight="1">
      <c r="B379" s="42"/>
      <c r="C379" s="205" t="s">
        <v>573</v>
      </c>
      <c r="D379" s="205" t="s">
        <v>171</v>
      </c>
      <c r="E379" s="206" t="s">
        <v>574</v>
      </c>
      <c r="F379" s="207" t="s">
        <v>575</v>
      </c>
      <c r="G379" s="208" t="s">
        <v>114</v>
      </c>
      <c r="H379" s="209">
        <v>2.688</v>
      </c>
      <c r="I379" s="210"/>
      <c r="J379" s="211">
        <f>ROUND(I379*H379,2)</f>
        <v>0</v>
      </c>
      <c r="K379" s="207" t="s">
        <v>174</v>
      </c>
      <c r="L379" s="62"/>
      <c r="M379" s="212" t="s">
        <v>23</v>
      </c>
      <c r="N379" s="213" t="s">
        <v>44</v>
      </c>
      <c r="O379" s="43"/>
      <c r="P379" s="214">
        <f>O379*H379</f>
        <v>0</v>
      </c>
      <c r="Q379" s="214">
        <v>0</v>
      </c>
      <c r="R379" s="214">
        <f>Q379*H379</f>
        <v>0</v>
      </c>
      <c r="S379" s="214">
        <v>0</v>
      </c>
      <c r="T379" s="215">
        <f>S379*H379</f>
        <v>0</v>
      </c>
      <c r="AR379" s="25" t="s">
        <v>284</v>
      </c>
      <c r="AT379" s="25" t="s">
        <v>171</v>
      </c>
      <c r="AU379" s="25" t="s">
        <v>82</v>
      </c>
      <c r="AY379" s="25" t="s">
        <v>169</v>
      </c>
      <c r="BE379" s="216">
        <f>IF(N379="základní",J379,0)</f>
        <v>0</v>
      </c>
      <c r="BF379" s="216">
        <f>IF(N379="snížená",J379,0)</f>
        <v>0</v>
      </c>
      <c r="BG379" s="216">
        <f>IF(N379="zákl. přenesená",J379,0)</f>
        <v>0</v>
      </c>
      <c r="BH379" s="216">
        <f>IF(N379="sníž. přenesená",J379,0)</f>
        <v>0</v>
      </c>
      <c r="BI379" s="216">
        <f>IF(N379="nulová",J379,0)</f>
        <v>0</v>
      </c>
      <c r="BJ379" s="25" t="s">
        <v>80</v>
      </c>
      <c r="BK379" s="216">
        <f>ROUND(I379*H379,2)</f>
        <v>0</v>
      </c>
      <c r="BL379" s="25" t="s">
        <v>284</v>
      </c>
      <c r="BM379" s="25" t="s">
        <v>576</v>
      </c>
    </row>
    <row r="380" spans="2:51" s="12" customFormat="1" ht="13.5">
      <c r="B380" s="220"/>
      <c r="C380" s="221"/>
      <c r="D380" s="217" t="s">
        <v>179</v>
      </c>
      <c r="E380" s="222" t="s">
        <v>23</v>
      </c>
      <c r="F380" s="223" t="s">
        <v>454</v>
      </c>
      <c r="G380" s="221"/>
      <c r="H380" s="224">
        <v>2.688</v>
      </c>
      <c r="I380" s="225"/>
      <c r="J380" s="221"/>
      <c r="K380" s="221"/>
      <c r="L380" s="226"/>
      <c r="M380" s="227"/>
      <c r="N380" s="228"/>
      <c r="O380" s="228"/>
      <c r="P380" s="228"/>
      <c r="Q380" s="228"/>
      <c r="R380" s="228"/>
      <c r="S380" s="228"/>
      <c r="T380" s="229"/>
      <c r="AT380" s="230" t="s">
        <v>179</v>
      </c>
      <c r="AU380" s="230" t="s">
        <v>82</v>
      </c>
      <c r="AV380" s="12" t="s">
        <v>82</v>
      </c>
      <c r="AW380" s="12" t="s">
        <v>36</v>
      </c>
      <c r="AX380" s="12" t="s">
        <v>80</v>
      </c>
      <c r="AY380" s="230" t="s">
        <v>169</v>
      </c>
    </row>
    <row r="381" spans="2:65" s="1" customFormat="1" ht="16.5" customHeight="1">
      <c r="B381" s="42"/>
      <c r="C381" s="205" t="s">
        <v>577</v>
      </c>
      <c r="D381" s="205" t="s">
        <v>171</v>
      </c>
      <c r="E381" s="206" t="s">
        <v>578</v>
      </c>
      <c r="F381" s="207" t="s">
        <v>579</v>
      </c>
      <c r="G381" s="208" t="s">
        <v>114</v>
      </c>
      <c r="H381" s="209">
        <v>2.688</v>
      </c>
      <c r="I381" s="210"/>
      <c r="J381" s="211">
        <f>ROUND(I381*H381,2)</f>
        <v>0</v>
      </c>
      <c r="K381" s="207" t="s">
        <v>174</v>
      </c>
      <c r="L381" s="62"/>
      <c r="M381" s="212" t="s">
        <v>23</v>
      </c>
      <c r="N381" s="213" t="s">
        <v>44</v>
      </c>
      <c r="O381" s="43"/>
      <c r="P381" s="214">
        <f>O381*H381</f>
        <v>0</v>
      </c>
      <c r="Q381" s="214">
        <v>0.0003</v>
      </c>
      <c r="R381" s="214">
        <f>Q381*H381</f>
        <v>0.0008064</v>
      </c>
      <c r="S381" s="214">
        <v>0</v>
      </c>
      <c r="T381" s="215">
        <f>S381*H381</f>
        <v>0</v>
      </c>
      <c r="AR381" s="25" t="s">
        <v>284</v>
      </c>
      <c r="AT381" s="25" t="s">
        <v>171</v>
      </c>
      <c r="AU381" s="25" t="s">
        <v>82</v>
      </c>
      <c r="AY381" s="25" t="s">
        <v>169</v>
      </c>
      <c r="BE381" s="216">
        <f>IF(N381="základní",J381,0)</f>
        <v>0</v>
      </c>
      <c r="BF381" s="216">
        <f>IF(N381="snížená",J381,0)</f>
        <v>0</v>
      </c>
      <c r="BG381" s="216">
        <f>IF(N381="zákl. přenesená",J381,0)</f>
        <v>0</v>
      </c>
      <c r="BH381" s="216">
        <f>IF(N381="sníž. přenesená",J381,0)</f>
        <v>0</v>
      </c>
      <c r="BI381" s="216">
        <f>IF(N381="nulová",J381,0)</f>
        <v>0</v>
      </c>
      <c r="BJ381" s="25" t="s">
        <v>80</v>
      </c>
      <c r="BK381" s="216">
        <f>ROUND(I381*H381,2)</f>
        <v>0</v>
      </c>
      <c r="BL381" s="25" t="s">
        <v>284</v>
      </c>
      <c r="BM381" s="25" t="s">
        <v>580</v>
      </c>
    </row>
    <row r="382" spans="2:47" s="1" customFormat="1" ht="40.5">
      <c r="B382" s="42"/>
      <c r="C382" s="64"/>
      <c r="D382" s="217" t="s">
        <v>177</v>
      </c>
      <c r="E382" s="64"/>
      <c r="F382" s="218" t="s">
        <v>581</v>
      </c>
      <c r="G382" s="64"/>
      <c r="H382" s="64"/>
      <c r="I382" s="174"/>
      <c r="J382" s="64"/>
      <c r="K382" s="64"/>
      <c r="L382" s="62"/>
      <c r="M382" s="219"/>
      <c r="N382" s="43"/>
      <c r="O382" s="43"/>
      <c r="P382" s="43"/>
      <c r="Q382" s="43"/>
      <c r="R382" s="43"/>
      <c r="S382" s="43"/>
      <c r="T382" s="79"/>
      <c r="AT382" s="25" t="s">
        <v>177</v>
      </c>
      <c r="AU382" s="25" t="s">
        <v>82</v>
      </c>
    </row>
    <row r="383" spans="2:51" s="12" customFormat="1" ht="13.5">
      <c r="B383" s="220"/>
      <c r="C383" s="221"/>
      <c r="D383" s="217" t="s">
        <v>179</v>
      </c>
      <c r="E383" s="222" t="s">
        <v>23</v>
      </c>
      <c r="F383" s="223" t="s">
        <v>454</v>
      </c>
      <c r="G383" s="221"/>
      <c r="H383" s="224">
        <v>2.688</v>
      </c>
      <c r="I383" s="225"/>
      <c r="J383" s="221"/>
      <c r="K383" s="221"/>
      <c r="L383" s="226"/>
      <c r="M383" s="227"/>
      <c r="N383" s="228"/>
      <c r="O383" s="228"/>
      <c r="P383" s="228"/>
      <c r="Q383" s="228"/>
      <c r="R383" s="228"/>
      <c r="S383" s="228"/>
      <c r="T383" s="229"/>
      <c r="AT383" s="230" t="s">
        <v>179</v>
      </c>
      <c r="AU383" s="230" t="s">
        <v>82</v>
      </c>
      <c r="AV383" s="12" t="s">
        <v>82</v>
      </c>
      <c r="AW383" s="12" t="s">
        <v>36</v>
      </c>
      <c r="AX383" s="12" t="s">
        <v>80</v>
      </c>
      <c r="AY383" s="230" t="s">
        <v>169</v>
      </c>
    </row>
    <row r="384" spans="2:65" s="1" customFormat="1" ht="16.5" customHeight="1">
      <c r="B384" s="42"/>
      <c r="C384" s="205" t="s">
        <v>582</v>
      </c>
      <c r="D384" s="205" t="s">
        <v>171</v>
      </c>
      <c r="E384" s="206" t="s">
        <v>583</v>
      </c>
      <c r="F384" s="207" t="s">
        <v>584</v>
      </c>
      <c r="G384" s="208" t="s">
        <v>122</v>
      </c>
      <c r="H384" s="209">
        <v>8.05</v>
      </c>
      <c r="I384" s="210"/>
      <c r="J384" s="211">
        <f>ROUND(I384*H384,2)</f>
        <v>0</v>
      </c>
      <c r="K384" s="207" t="s">
        <v>174</v>
      </c>
      <c r="L384" s="62"/>
      <c r="M384" s="212" t="s">
        <v>23</v>
      </c>
      <c r="N384" s="213" t="s">
        <v>44</v>
      </c>
      <c r="O384" s="43"/>
      <c r="P384" s="214">
        <f>O384*H384</f>
        <v>0</v>
      </c>
      <c r="Q384" s="214">
        <v>3E-05</v>
      </c>
      <c r="R384" s="214">
        <f>Q384*H384</f>
        <v>0.00024150000000000002</v>
      </c>
      <c r="S384" s="214">
        <v>0</v>
      </c>
      <c r="T384" s="215">
        <f>S384*H384</f>
        <v>0</v>
      </c>
      <c r="AR384" s="25" t="s">
        <v>284</v>
      </c>
      <c r="AT384" s="25" t="s">
        <v>171</v>
      </c>
      <c r="AU384" s="25" t="s">
        <v>82</v>
      </c>
      <c r="AY384" s="25" t="s">
        <v>169</v>
      </c>
      <c r="BE384" s="216">
        <f>IF(N384="základní",J384,0)</f>
        <v>0</v>
      </c>
      <c r="BF384" s="216">
        <f>IF(N384="snížená",J384,0)</f>
        <v>0</v>
      </c>
      <c r="BG384" s="216">
        <f>IF(N384="zákl. přenesená",J384,0)</f>
        <v>0</v>
      </c>
      <c r="BH384" s="216">
        <f>IF(N384="sníž. přenesená",J384,0)</f>
        <v>0</v>
      </c>
      <c r="BI384" s="216">
        <f>IF(N384="nulová",J384,0)</f>
        <v>0</v>
      </c>
      <c r="BJ384" s="25" t="s">
        <v>80</v>
      </c>
      <c r="BK384" s="216">
        <f>ROUND(I384*H384,2)</f>
        <v>0</v>
      </c>
      <c r="BL384" s="25" t="s">
        <v>284</v>
      </c>
      <c r="BM384" s="25" t="s">
        <v>585</v>
      </c>
    </row>
    <row r="385" spans="2:47" s="1" customFormat="1" ht="40.5">
      <c r="B385" s="42"/>
      <c r="C385" s="64"/>
      <c r="D385" s="217" t="s">
        <v>177</v>
      </c>
      <c r="E385" s="64"/>
      <c r="F385" s="218" t="s">
        <v>581</v>
      </c>
      <c r="G385" s="64"/>
      <c r="H385" s="64"/>
      <c r="I385" s="174"/>
      <c r="J385" s="64"/>
      <c r="K385" s="64"/>
      <c r="L385" s="62"/>
      <c r="M385" s="219"/>
      <c r="N385" s="43"/>
      <c r="O385" s="43"/>
      <c r="P385" s="43"/>
      <c r="Q385" s="43"/>
      <c r="R385" s="43"/>
      <c r="S385" s="43"/>
      <c r="T385" s="79"/>
      <c r="AT385" s="25" t="s">
        <v>177</v>
      </c>
      <c r="AU385" s="25" t="s">
        <v>82</v>
      </c>
    </row>
    <row r="386" spans="2:51" s="12" customFormat="1" ht="13.5">
      <c r="B386" s="220"/>
      <c r="C386" s="221"/>
      <c r="D386" s="217" t="s">
        <v>179</v>
      </c>
      <c r="E386" s="222" t="s">
        <v>23</v>
      </c>
      <c r="F386" s="223" t="s">
        <v>549</v>
      </c>
      <c r="G386" s="221"/>
      <c r="H386" s="224">
        <v>8.05</v>
      </c>
      <c r="I386" s="225"/>
      <c r="J386" s="221"/>
      <c r="K386" s="221"/>
      <c r="L386" s="226"/>
      <c r="M386" s="227"/>
      <c r="N386" s="228"/>
      <c r="O386" s="228"/>
      <c r="P386" s="228"/>
      <c r="Q386" s="228"/>
      <c r="R386" s="228"/>
      <c r="S386" s="228"/>
      <c r="T386" s="229"/>
      <c r="AT386" s="230" t="s">
        <v>179</v>
      </c>
      <c r="AU386" s="230" t="s">
        <v>82</v>
      </c>
      <c r="AV386" s="12" t="s">
        <v>82</v>
      </c>
      <c r="AW386" s="12" t="s">
        <v>36</v>
      </c>
      <c r="AX386" s="12" t="s">
        <v>80</v>
      </c>
      <c r="AY386" s="230" t="s">
        <v>169</v>
      </c>
    </row>
    <row r="387" spans="2:65" s="1" customFormat="1" ht="25.5" customHeight="1">
      <c r="B387" s="42"/>
      <c r="C387" s="205" t="s">
        <v>586</v>
      </c>
      <c r="D387" s="205" t="s">
        <v>171</v>
      </c>
      <c r="E387" s="206" t="s">
        <v>587</v>
      </c>
      <c r="F387" s="207" t="s">
        <v>588</v>
      </c>
      <c r="G387" s="208" t="s">
        <v>122</v>
      </c>
      <c r="H387" s="209">
        <v>5.4</v>
      </c>
      <c r="I387" s="210"/>
      <c r="J387" s="211">
        <f>ROUND(I387*H387,2)</f>
        <v>0</v>
      </c>
      <c r="K387" s="207" t="s">
        <v>174</v>
      </c>
      <c r="L387" s="62"/>
      <c r="M387" s="212" t="s">
        <v>23</v>
      </c>
      <c r="N387" s="213" t="s">
        <v>44</v>
      </c>
      <c r="O387" s="43"/>
      <c r="P387" s="214">
        <f>O387*H387</f>
        <v>0</v>
      </c>
      <c r="Q387" s="214">
        <v>0.0002</v>
      </c>
      <c r="R387" s="214">
        <f>Q387*H387</f>
        <v>0.0010800000000000002</v>
      </c>
      <c r="S387" s="214">
        <v>0</v>
      </c>
      <c r="T387" s="215">
        <f>S387*H387</f>
        <v>0</v>
      </c>
      <c r="AR387" s="25" t="s">
        <v>284</v>
      </c>
      <c r="AT387" s="25" t="s">
        <v>171</v>
      </c>
      <c r="AU387" s="25" t="s">
        <v>82</v>
      </c>
      <c r="AY387" s="25" t="s">
        <v>169</v>
      </c>
      <c r="BE387" s="216">
        <f>IF(N387="základní",J387,0)</f>
        <v>0</v>
      </c>
      <c r="BF387" s="216">
        <f>IF(N387="snížená",J387,0)</f>
        <v>0</v>
      </c>
      <c r="BG387" s="216">
        <f>IF(N387="zákl. přenesená",J387,0)</f>
        <v>0</v>
      </c>
      <c r="BH387" s="216">
        <f>IF(N387="sníž. přenesená",J387,0)</f>
        <v>0</v>
      </c>
      <c r="BI387" s="216">
        <f>IF(N387="nulová",J387,0)</f>
        <v>0</v>
      </c>
      <c r="BJ387" s="25" t="s">
        <v>80</v>
      </c>
      <c r="BK387" s="216">
        <f>ROUND(I387*H387,2)</f>
        <v>0</v>
      </c>
      <c r="BL387" s="25" t="s">
        <v>284</v>
      </c>
      <c r="BM387" s="25" t="s">
        <v>589</v>
      </c>
    </row>
    <row r="388" spans="2:47" s="1" customFormat="1" ht="40.5">
      <c r="B388" s="42"/>
      <c r="C388" s="64"/>
      <c r="D388" s="217" t="s">
        <v>177</v>
      </c>
      <c r="E388" s="64"/>
      <c r="F388" s="218" t="s">
        <v>581</v>
      </c>
      <c r="G388" s="64"/>
      <c r="H388" s="64"/>
      <c r="I388" s="174"/>
      <c r="J388" s="64"/>
      <c r="K388" s="64"/>
      <c r="L388" s="62"/>
      <c r="M388" s="219"/>
      <c r="N388" s="43"/>
      <c r="O388" s="43"/>
      <c r="P388" s="43"/>
      <c r="Q388" s="43"/>
      <c r="R388" s="43"/>
      <c r="S388" s="43"/>
      <c r="T388" s="79"/>
      <c r="AT388" s="25" t="s">
        <v>177</v>
      </c>
      <c r="AU388" s="25" t="s">
        <v>82</v>
      </c>
    </row>
    <row r="389" spans="2:51" s="12" customFormat="1" ht="13.5">
      <c r="B389" s="220"/>
      <c r="C389" s="221"/>
      <c r="D389" s="217" t="s">
        <v>179</v>
      </c>
      <c r="E389" s="222" t="s">
        <v>23</v>
      </c>
      <c r="F389" s="223" t="s">
        <v>590</v>
      </c>
      <c r="G389" s="221"/>
      <c r="H389" s="224">
        <v>2.7</v>
      </c>
      <c r="I389" s="225"/>
      <c r="J389" s="221"/>
      <c r="K389" s="221"/>
      <c r="L389" s="226"/>
      <c r="M389" s="227"/>
      <c r="N389" s="228"/>
      <c r="O389" s="228"/>
      <c r="P389" s="228"/>
      <c r="Q389" s="228"/>
      <c r="R389" s="228"/>
      <c r="S389" s="228"/>
      <c r="T389" s="229"/>
      <c r="AT389" s="230" t="s">
        <v>179</v>
      </c>
      <c r="AU389" s="230" t="s">
        <v>82</v>
      </c>
      <c r="AV389" s="12" t="s">
        <v>82</v>
      </c>
      <c r="AW389" s="12" t="s">
        <v>36</v>
      </c>
      <c r="AX389" s="12" t="s">
        <v>73</v>
      </c>
      <c r="AY389" s="230" t="s">
        <v>169</v>
      </c>
    </row>
    <row r="390" spans="2:51" s="12" customFormat="1" ht="13.5">
      <c r="B390" s="220"/>
      <c r="C390" s="221"/>
      <c r="D390" s="217" t="s">
        <v>179</v>
      </c>
      <c r="E390" s="222" t="s">
        <v>23</v>
      </c>
      <c r="F390" s="223" t="s">
        <v>591</v>
      </c>
      <c r="G390" s="221"/>
      <c r="H390" s="224">
        <v>2.7</v>
      </c>
      <c r="I390" s="225"/>
      <c r="J390" s="221"/>
      <c r="K390" s="221"/>
      <c r="L390" s="226"/>
      <c r="M390" s="227"/>
      <c r="N390" s="228"/>
      <c r="O390" s="228"/>
      <c r="P390" s="228"/>
      <c r="Q390" s="228"/>
      <c r="R390" s="228"/>
      <c r="S390" s="228"/>
      <c r="T390" s="229"/>
      <c r="AT390" s="230" t="s">
        <v>179</v>
      </c>
      <c r="AU390" s="230" t="s">
        <v>82</v>
      </c>
      <c r="AV390" s="12" t="s">
        <v>82</v>
      </c>
      <c r="AW390" s="12" t="s">
        <v>36</v>
      </c>
      <c r="AX390" s="12" t="s">
        <v>73</v>
      </c>
      <c r="AY390" s="230" t="s">
        <v>169</v>
      </c>
    </row>
    <row r="391" spans="2:51" s="14" customFormat="1" ht="13.5">
      <c r="B391" s="241"/>
      <c r="C391" s="242"/>
      <c r="D391" s="217" t="s">
        <v>179</v>
      </c>
      <c r="E391" s="243" t="s">
        <v>23</v>
      </c>
      <c r="F391" s="244" t="s">
        <v>184</v>
      </c>
      <c r="G391" s="242"/>
      <c r="H391" s="245">
        <v>5.4</v>
      </c>
      <c r="I391" s="246"/>
      <c r="J391" s="242"/>
      <c r="K391" s="242"/>
      <c r="L391" s="247"/>
      <c r="M391" s="248"/>
      <c r="N391" s="249"/>
      <c r="O391" s="249"/>
      <c r="P391" s="249"/>
      <c r="Q391" s="249"/>
      <c r="R391" s="249"/>
      <c r="S391" s="249"/>
      <c r="T391" s="250"/>
      <c r="AT391" s="251" t="s">
        <v>179</v>
      </c>
      <c r="AU391" s="251" t="s">
        <v>82</v>
      </c>
      <c r="AV391" s="14" t="s">
        <v>93</v>
      </c>
      <c r="AW391" s="14" t="s">
        <v>36</v>
      </c>
      <c r="AX391" s="14" t="s">
        <v>80</v>
      </c>
      <c r="AY391" s="251" t="s">
        <v>169</v>
      </c>
    </row>
    <row r="392" spans="2:65" s="1" customFormat="1" ht="16.5" customHeight="1">
      <c r="B392" s="42"/>
      <c r="C392" s="264" t="s">
        <v>592</v>
      </c>
      <c r="D392" s="264" t="s">
        <v>551</v>
      </c>
      <c r="E392" s="265" t="s">
        <v>593</v>
      </c>
      <c r="F392" s="266" t="s">
        <v>594</v>
      </c>
      <c r="G392" s="267" t="s">
        <v>122</v>
      </c>
      <c r="H392" s="268">
        <v>5.94</v>
      </c>
      <c r="I392" s="269"/>
      <c r="J392" s="270">
        <f>ROUND(I392*H392,2)</f>
        <v>0</v>
      </c>
      <c r="K392" s="266" t="s">
        <v>23</v>
      </c>
      <c r="L392" s="271"/>
      <c r="M392" s="272" t="s">
        <v>23</v>
      </c>
      <c r="N392" s="273" t="s">
        <v>44</v>
      </c>
      <c r="O392" s="43"/>
      <c r="P392" s="214">
        <f>O392*H392</f>
        <v>0</v>
      </c>
      <c r="Q392" s="214">
        <v>6E-05</v>
      </c>
      <c r="R392" s="214">
        <f>Q392*H392</f>
        <v>0.00035640000000000004</v>
      </c>
      <c r="S392" s="214">
        <v>0</v>
      </c>
      <c r="T392" s="215">
        <f>S392*H392</f>
        <v>0</v>
      </c>
      <c r="AR392" s="25" t="s">
        <v>386</v>
      </c>
      <c r="AT392" s="25" t="s">
        <v>551</v>
      </c>
      <c r="AU392" s="25" t="s">
        <v>82</v>
      </c>
      <c r="AY392" s="25" t="s">
        <v>169</v>
      </c>
      <c r="BE392" s="216">
        <f>IF(N392="základní",J392,0)</f>
        <v>0</v>
      </c>
      <c r="BF392" s="216">
        <f>IF(N392="snížená",J392,0)</f>
        <v>0</v>
      </c>
      <c r="BG392" s="216">
        <f>IF(N392="zákl. přenesená",J392,0)</f>
        <v>0</v>
      </c>
      <c r="BH392" s="216">
        <f>IF(N392="sníž. přenesená",J392,0)</f>
        <v>0</v>
      </c>
      <c r="BI392" s="216">
        <f>IF(N392="nulová",J392,0)</f>
        <v>0</v>
      </c>
      <c r="BJ392" s="25" t="s">
        <v>80</v>
      </c>
      <c r="BK392" s="216">
        <f>ROUND(I392*H392,2)</f>
        <v>0</v>
      </c>
      <c r="BL392" s="25" t="s">
        <v>284</v>
      </c>
      <c r="BM392" s="25" t="s">
        <v>595</v>
      </c>
    </row>
    <row r="393" spans="2:51" s="12" customFormat="1" ht="13.5">
      <c r="B393" s="220"/>
      <c r="C393" s="221"/>
      <c r="D393" s="217" t="s">
        <v>179</v>
      </c>
      <c r="E393" s="221"/>
      <c r="F393" s="223" t="s">
        <v>596</v>
      </c>
      <c r="G393" s="221"/>
      <c r="H393" s="224">
        <v>5.94</v>
      </c>
      <c r="I393" s="225"/>
      <c r="J393" s="221"/>
      <c r="K393" s="221"/>
      <c r="L393" s="226"/>
      <c r="M393" s="227"/>
      <c r="N393" s="228"/>
      <c r="O393" s="228"/>
      <c r="P393" s="228"/>
      <c r="Q393" s="228"/>
      <c r="R393" s="228"/>
      <c r="S393" s="228"/>
      <c r="T393" s="229"/>
      <c r="AT393" s="230" t="s">
        <v>179</v>
      </c>
      <c r="AU393" s="230" t="s">
        <v>82</v>
      </c>
      <c r="AV393" s="12" t="s">
        <v>82</v>
      </c>
      <c r="AW393" s="12" t="s">
        <v>6</v>
      </c>
      <c r="AX393" s="12" t="s">
        <v>80</v>
      </c>
      <c r="AY393" s="230" t="s">
        <v>169</v>
      </c>
    </row>
    <row r="394" spans="2:65" s="1" customFormat="1" ht="25.5" customHeight="1">
      <c r="B394" s="42"/>
      <c r="C394" s="205" t="s">
        <v>597</v>
      </c>
      <c r="D394" s="205" t="s">
        <v>171</v>
      </c>
      <c r="E394" s="206" t="s">
        <v>598</v>
      </c>
      <c r="F394" s="207" t="s">
        <v>599</v>
      </c>
      <c r="G394" s="208" t="s">
        <v>114</v>
      </c>
      <c r="H394" s="209">
        <v>2.688</v>
      </c>
      <c r="I394" s="210"/>
      <c r="J394" s="211">
        <f>ROUND(I394*H394,2)</f>
        <v>0</v>
      </c>
      <c r="K394" s="207" t="s">
        <v>174</v>
      </c>
      <c r="L394" s="62"/>
      <c r="M394" s="212" t="s">
        <v>23</v>
      </c>
      <c r="N394" s="213" t="s">
        <v>44</v>
      </c>
      <c r="O394" s="43"/>
      <c r="P394" s="214">
        <f>O394*H394</f>
        <v>0</v>
      </c>
      <c r="Q394" s="214">
        <v>0.0077</v>
      </c>
      <c r="R394" s="214">
        <f>Q394*H394</f>
        <v>0.020697600000000003</v>
      </c>
      <c r="S394" s="214">
        <v>0</v>
      </c>
      <c r="T394" s="215">
        <f>S394*H394</f>
        <v>0</v>
      </c>
      <c r="AR394" s="25" t="s">
        <v>284</v>
      </c>
      <c r="AT394" s="25" t="s">
        <v>171</v>
      </c>
      <c r="AU394" s="25" t="s">
        <v>82</v>
      </c>
      <c r="AY394" s="25" t="s">
        <v>169</v>
      </c>
      <c r="BE394" s="216">
        <f>IF(N394="základní",J394,0)</f>
        <v>0</v>
      </c>
      <c r="BF394" s="216">
        <f>IF(N394="snížená",J394,0)</f>
        <v>0</v>
      </c>
      <c r="BG394" s="216">
        <f>IF(N394="zákl. přenesená",J394,0)</f>
        <v>0</v>
      </c>
      <c r="BH394" s="216">
        <f>IF(N394="sníž. přenesená",J394,0)</f>
        <v>0</v>
      </c>
      <c r="BI394" s="216">
        <f>IF(N394="nulová",J394,0)</f>
        <v>0</v>
      </c>
      <c r="BJ394" s="25" t="s">
        <v>80</v>
      </c>
      <c r="BK394" s="216">
        <f>ROUND(I394*H394,2)</f>
        <v>0</v>
      </c>
      <c r="BL394" s="25" t="s">
        <v>284</v>
      </c>
      <c r="BM394" s="25" t="s">
        <v>600</v>
      </c>
    </row>
    <row r="395" spans="2:47" s="1" customFormat="1" ht="27">
      <c r="B395" s="42"/>
      <c r="C395" s="64"/>
      <c r="D395" s="217" t="s">
        <v>177</v>
      </c>
      <c r="E395" s="64"/>
      <c r="F395" s="218" t="s">
        <v>601</v>
      </c>
      <c r="G395" s="64"/>
      <c r="H395" s="64"/>
      <c r="I395" s="174"/>
      <c r="J395" s="64"/>
      <c r="K395" s="64"/>
      <c r="L395" s="62"/>
      <c r="M395" s="219"/>
      <c r="N395" s="43"/>
      <c r="O395" s="43"/>
      <c r="P395" s="43"/>
      <c r="Q395" s="43"/>
      <c r="R395" s="43"/>
      <c r="S395" s="43"/>
      <c r="T395" s="79"/>
      <c r="AT395" s="25" t="s">
        <v>177</v>
      </c>
      <c r="AU395" s="25" t="s">
        <v>82</v>
      </c>
    </row>
    <row r="396" spans="2:51" s="12" customFormat="1" ht="13.5">
      <c r="B396" s="220"/>
      <c r="C396" s="221"/>
      <c r="D396" s="217" t="s">
        <v>179</v>
      </c>
      <c r="E396" s="222" t="s">
        <v>23</v>
      </c>
      <c r="F396" s="223" t="s">
        <v>454</v>
      </c>
      <c r="G396" s="221"/>
      <c r="H396" s="224">
        <v>2.688</v>
      </c>
      <c r="I396" s="225"/>
      <c r="J396" s="221"/>
      <c r="K396" s="221"/>
      <c r="L396" s="226"/>
      <c r="M396" s="227"/>
      <c r="N396" s="228"/>
      <c r="O396" s="228"/>
      <c r="P396" s="228"/>
      <c r="Q396" s="228"/>
      <c r="R396" s="228"/>
      <c r="S396" s="228"/>
      <c r="T396" s="229"/>
      <c r="AT396" s="230" t="s">
        <v>179</v>
      </c>
      <c r="AU396" s="230" t="s">
        <v>82</v>
      </c>
      <c r="AV396" s="12" t="s">
        <v>82</v>
      </c>
      <c r="AW396" s="12" t="s">
        <v>36</v>
      </c>
      <c r="AX396" s="12" t="s">
        <v>80</v>
      </c>
      <c r="AY396" s="230" t="s">
        <v>169</v>
      </c>
    </row>
    <row r="397" spans="2:65" s="1" customFormat="1" ht="25.5" customHeight="1">
      <c r="B397" s="42"/>
      <c r="C397" s="205" t="s">
        <v>602</v>
      </c>
      <c r="D397" s="205" t="s">
        <v>171</v>
      </c>
      <c r="E397" s="206" t="s">
        <v>603</v>
      </c>
      <c r="F397" s="207" t="s">
        <v>604</v>
      </c>
      <c r="G397" s="208" t="s">
        <v>114</v>
      </c>
      <c r="H397" s="209">
        <v>5.376</v>
      </c>
      <c r="I397" s="210"/>
      <c r="J397" s="211">
        <f>ROUND(I397*H397,2)</f>
        <v>0</v>
      </c>
      <c r="K397" s="207" t="s">
        <v>174</v>
      </c>
      <c r="L397" s="62"/>
      <c r="M397" s="212" t="s">
        <v>23</v>
      </c>
      <c r="N397" s="213" t="s">
        <v>44</v>
      </c>
      <c r="O397" s="43"/>
      <c r="P397" s="214">
        <f>O397*H397</f>
        <v>0</v>
      </c>
      <c r="Q397" s="214">
        <v>0.00193</v>
      </c>
      <c r="R397" s="214">
        <f>Q397*H397</f>
        <v>0.010375680000000002</v>
      </c>
      <c r="S397" s="214">
        <v>0</v>
      </c>
      <c r="T397" s="215">
        <f>S397*H397</f>
        <v>0</v>
      </c>
      <c r="AR397" s="25" t="s">
        <v>284</v>
      </c>
      <c r="AT397" s="25" t="s">
        <v>171</v>
      </c>
      <c r="AU397" s="25" t="s">
        <v>82</v>
      </c>
      <c r="AY397" s="25" t="s">
        <v>169</v>
      </c>
      <c r="BE397" s="216">
        <f>IF(N397="základní",J397,0)</f>
        <v>0</v>
      </c>
      <c r="BF397" s="216">
        <f>IF(N397="snížená",J397,0)</f>
        <v>0</v>
      </c>
      <c r="BG397" s="216">
        <f>IF(N397="zákl. přenesená",J397,0)</f>
        <v>0</v>
      </c>
      <c r="BH397" s="216">
        <f>IF(N397="sníž. přenesená",J397,0)</f>
        <v>0</v>
      </c>
      <c r="BI397" s="216">
        <f>IF(N397="nulová",J397,0)</f>
        <v>0</v>
      </c>
      <c r="BJ397" s="25" t="s">
        <v>80</v>
      </c>
      <c r="BK397" s="216">
        <f>ROUND(I397*H397,2)</f>
        <v>0</v>
      </c>
      <c r="BL397" s="25" t="s">
        <v>284</v>
      </c>
      <c r="BM397" s="25" t="s">
        <v>605</v>
      </c>
    </row>
    <row r="398" spans="2:47" s="1" customFormat="1" ht="27">
      <c r="B398" s="42"/>
      <c r="C398" s="64"/>
      <c r="D398" s="217" t="s">
        <v>177</v>
      </c>
      <c r="E398" s="64"/>
      <c r="F398" s="218" t="s">
        <v>601</v>
      </c>
      <c r="G398" s="64"/>
      <c r="H398" s="64"/>
      <c r="I398" s="174"/>
      <c r="J398" s="64"/>
      <c r="K398" s="64"/>
      <c r="L398" s="62"/>
      <c r="M398" s="219"/>
      <c r="N398" s="43"/>
      <c r="O398" s="43"/>
      <c r="P398" s="43"/>
      <c r="Q398" s="43"/>
      <c r="R398" s="43"/>
      <c r="S398" s="43"/>
      <c r="T398" s="79"/>
      <c r="AT398" s="25" t="s">
        <v>177</v>
      </c>
      <c r="AU398" s="25" t="s">
        <v>82</v>
      </c>
    </row>
    <row r="399" spans="2:51" s="12" customFormat="1" ht="13.5">
      <c r="B399" s="220"/>
      <c r="C399" s="221"/>
      <c r="D399" s="217" t="s">
        <v>179</v>
      </c>
      <c r="E399" s="222" t="s">
        <v>23</v>
      </c>
      <c r="F399" s="223" t="s">
        <v>606</v>
      </c>
      <c r="G399" s="221"/>
      <c r="H399" s="224">
        <v>5.376</v>
      </c>
      <c r="I399" s="225"/>
      <c r="J399" s="221"/>
      <c r="K399" s="221"/>
      <c r="L399" s="226"/>
      <c r="M399" s="227"/>
      <c r="N399" s="228"/>
      <c r="O399" s="228"/>
      <c r="P399" s="228"/>
      <c r="Q399" s="228"/>
      <c r="R399" s="228"/>
      <c r="S399" s="228"/>
      <c r="T399" s="229"/>
      <c r="AT399" s="230" t="s">
        <v>179</v>
      </c>
      <c r="AU399" s="230" t="s">
        <v>82</v>
      </c>
      <c r="AV399" s="12" t="s">
        <v>82</v>
      </c>
      <c r="AW399" s="12" t="s">
        <v>36</v>
      </c>
      <c r="AX399" s="12" t="s">
        <v>80</v>
      </c>
      <c r="AY399" s="230" t="s">
        <v>169</v>
      </c>
    </row>
    <row r="400" spans="2:65" s="1" customFormat="1" ht="38.25" customHeight="1">
      <c r="B400" s="42"/>
      <c r="C400" s="205" t="s">
        <v>607</v>
      </c>
      <c r="D400" s="205" t="s">
        <v>171</v>
      </c>
      <c r="E400" s="206" t="s">
        <v>608</v>
      </c>
      <c r="F400" s="207" t="s">
        <v>609</v>
      </c>
      <c r="G400" s="208" t="s">
        <v>359</v>
      </c>
      <c r="H400" s="209">
        <v>0.109</v>
      </c>
      <c r="I400" s="210"/>
      <c r="J400" s="211">
        <f>ROUND(I400*H400,2)</f>
        <v>0</v>
      </c>
      <c r="K400" s="207" t="s">
        <v>174</v>
      </c>
      <c r="L400" s="62"/>
      <c r="M400" s="212" t="s">
        <v>23</v>
      </c>
      <c r="N400" s="213" t="s">
        <v>44</v>
      </c>
      <c r="O400" s="43"/>
      <c r="P400" s="214">
        <f>O400*H400</f>
        <v>0</v>
      </c>
      <c r="Q400" s="214">
        <v>0</v>
      </c>
      <c r="R400" s="214">
        <f>Q400*H400</f>
        <v>0</v>
      </c>
      <c r="S400" s="214">
        <v>0</v>
      </c>
      <c r="T400" s="215">
        <f>S400*H400</f>
        <v>0</v>
      </c>
      <c r="AR400" s="25" t="s">
        <v>284</v>
      </c>
      <c r="AT400" s="25" t="s">
        <v>171</v>
      </c>
      <c r="AU400" s="25" t="s">
        <v>82</v>
      </c>
      <c r="AY400" s="25" t="s">
        <v>169</v>
      </c>
      <c r="BE400" s="216">
        <f>IF(N400="základní",J400,0)</f>
        <v>0</v>
      </c>
      <c r="BF400" s="216">
        <f>IF(N400="snížená",J400,0)</f>
        <v>0</v>
      </c>
      <c r="BG400" s="216">
        <f>IF(N400="zákl. přenesená",J400,0)</f>
        <v>0</v>
      </c>
      <c r="BH400" s="216">
        <f>IF(N400="sníž. přenesená",J400,0)</f>
        <v>0</v>
      </c>
      <c r="BI400" s="216">
        <f>IF(N400="nulová",J400,0)</f>
        <v>0</v>
      </c>
      <c r="BJ400" s="25" t="s">
        <v>80</v>
      </c>
      <c r="BK400" s="216">
        <f>ROUND(I400*H400,2)</f>
        <v>0</v>
      </c>
      <c r="BL400" s="25" t="s">
        <v>284</v>
      </c>
      <c r="BM400" s="25" t="s">
        <v>610</v>
      </c>
    </row>
    <row r="401" spans="2:47" s="1" customFormat="1" ht="121.5">
      <c r="B401" s="42"/>
      <c r="C401" s="64"/>
      <c r="D401" s="217" t="s">
        <v>177</v>
      </c>
      <c r="E401" s="64"/>
      <c r="F401" s="218" t="s">
        <v>464</v>
      </c>
      <c r="G401" s="64"/>
      <c r="H401" s="64"/>
      <c r="I401" s="174"/>
      <c r="J401" s="64"/>
      <c r="K401" s="64"/>
      <c r="L401" s="62"/>
      <c r="M401" s="219"/>
      <c r="N401" s="43"/>
      <c r="O401" s="43"/>
      <c r="P401" s="43"/>
      <c r="Q401" s="43"/>
      <c r="R401" s="43"/>
      <c r="S401" s="43"/>
      <c r="T401" s="79"/>
      <c r="AT401" s="25" t="s">
        <v>177</v>
      </c>
      <c r="AU401" s="25" t="s">
        <v>82</v>
      </c>
    </row>
    <row r="402" spans="2:65" s="1" customFormat="1" ht="38.25" customHeight="1">
      <c r="B402" s="42"/>
      <c r="C402" s="205" t="s">
        <v>611</v>
      </c>
      <c r="D402" s="205" t="s">
        <v>171</v>
      </c>
      <c r="E402" s="206" t="s">
        <v>612</v>
      </c>
      <c r="F402" s="207" t="s">
        <v>613</v>
      </c>
      <c r="G402" s="208" t="s">
        <v>359</v>
      </c>
      <c r="H402" s="209">
        <v>0.109</v>
      </c>
      <c r="I402" s="210"/>
      <c r="J402" s="211">
        <f>ROUND(I402*H402,2)</f>
        <v>0</v>
      </c>
      <c r="K402" s="207" t="s">
        <v>174</v>
      </c>
      <c r="L402" s="62"/>
      <c r="M402" s="212" t="s">
        <v>23</v>
      </c>
      <c r="N402" s="213" t="s">
        <v>44</v>
      </c>
      <c r="O402" s="43"/>
      <c r="P402" s="214">
        <f>O402*H402</f>
        <v>0</v>
      </c>
      <c r="Q402" s="214">
        <v>0</v>
      </c>
      <c r="R402" s="214">
        <f>Q402*H402</f>
        <v>0</v>
      </c>
      <c r="S402" s="214">
        <v>0</v>
      </c>
      <c r="T402" s="215">
        <f>S402*H402</f>
        <v>0</v>
      </c>
      <c r="AR402" s="25" t="s">
        <v>284</v>
      </c>
      <c r="AT402" s="25" t="s">
        <v>171</v>
      </c>
      <c r="AU402" s="25" t="s">
        <v>82</v>
      </c>
      <c r="AY402" s="25" t="s">
        <v>169</v>
      </c>
      <c r="BE402" s="216">
        <f>IF(N402="základní",J402,0)</f>
        <v>0</v>
      </c>
      <c r="BF402" s="216">
        <f>IF(N402="snížená",J402,0)</f>
        <v>0</v>
      </c>
      <c r="BG402" s="216">
        <f>IF(N402="zákl. přenesená",J402,0)</f>
        <v>0</v>
      </c>
      <c r="BH402" s="216">
        <f>IF(N402="sníž. přenesená",J402,0)</f>
        <v>0</v>
      </c>
      <c r="BI402" s="216">
        <f>IF(N402="nulová",J402,0)</f>
        <v>0</v>
      </c>
      <c r="BJ402" s="25" t="s">
        <v>80</v>
      </c>
      <c r="BK402" s="216">
        <f>ROUND(I402*H402,2)</f>
        <v>0</v>
      </c>
      <c r="BL402" s="25" t="s">
        <v>284</v>
      </c>
      <c r="BM402" s="25" t="s">
        <v>614</v>
      </c>
    </row>
    <row r="403" spans="2:47" s="1" customFormat="1" ht="121.5">
      <c r="B403" s="42"/>
      <c r="C403" s="64"/>
      <c r="D403" s="217" t="s">
        <v>177</v>
      </c>
      <c r="E403" s="64"/>
      <c r="F403" s="218" t="s">
        <v>464</v>
      </c>
      <c r="G403" s="64"/>
      <c r="H403" s="64"/>
      <c r="I403" s="174"/>
      <c r="J403" s="64"/>
      <c r="K403" s="64"/>
      <c r="L403" s="62"/>
      <c r="M403" s="219"/>
      <c r="N403" s="43"/>
      <c r="O403" s="43"/>
      <c r="P403" s="43"/>
      <c r="Q403" s="43"/>
      <c r="R403" s="43"/>
      <c r="S403" s="43"/>
      <c r="T403" s="79"/>
      <c r="AT403" s="25" t="s">
        <v>177</v>
      </c>
      <c r="AU403" s="25" t="s">
        <v>82</v>
      </c>
    </row>
    <row r="404" spans="2:63" s="11" customFormat="1" ht="29.85" customHeight="1">
      <c r="B404" s="189"/>
      <c r="C404" s="190"/>
      <c r="D404" s="191" t="s">
        <v>72</v>
      </c>
      <c r="E404" s="203" t="s">
        <v>615</v>
      </c>
      <c r="F404" s="203" t="s">
        <v>616</v>
      </c>
      <c r="G404" s="190"/>
      <c r="H404" s="190"/>
      <c r="I404" s="193"/>
      <c r="J404" s="204">
        <f>BK404</f>
        <v>0</v>
      </c>
      <c r="K404" s="190"/>
      <c r="L404" s="195"/>
      <c r="M404" s="196"/>
      <c r="N404" s="197"/>
      <c r="O404" s="197"/>
      <c r="P404" s="198">
        <f>SUM(P405:P485)</f>
        <v>0</v>
      </c>
      <c r="Q404" s="197"/>
      <c r="R404" s="198">
        <f>SUM(R405:R485)</f>
        <v>3.08075608</v>
      </c>
      <c r="S404" s="197"/>
      <c r="T404" s="199">
        <f>SUM(T405:T485)</f>
        <v>0.8797659</v>
      </c>
      <c r="AR404" s="200" t="s">
        <v>82</v>
      </c>
      <c r="AT404" s="201" t="s">
        <v>72</v>
      </c>
      <c r="AU404" s="201" t="s">
        <v>80</v>
      </c>
      <c r="AY404" s="200" t="s">
        <v>169</v>
      </c>
      <c r="BK404" s="202">
        <f>SUM(BK405:BK485)</f>
        <v>0</v>
      </c>
    </row>
    <row r="405" spans="2:65" s="1" customFormat="1" ht="16.5" customHeight="1">
      <c r="B405" s="42"/>
      <c r="C405" s="205" t="s">
        <v>617</v>
      </c>
      <c r="D405" s="205" t="s">
        <v>171</v>
      </c>
      <c r="E405" s="206" t="s">
        <v>618</v>
      </c>
      <c r="F405" s="207" t="s">
        <v>619</v>
      </c>
      <c r="G405" s="208" t="s">
        <v>114</v>
      </c>
      <c r="H405" s="209">
        <v>275.702</v>
      </c>
      <c r="I405" s="210"/>
      <c r="J405" s="211">
        <f>ROUND(I405*H405,2)</f>
        <v>0</v>
      </c>
      <c r="K405" s="207" t="s">
        <v>174</v>
      </c>
      <c r="L405" s="62"/>
      <c r="M405" s="212" t="s">
        <v>23</v>
      </c>
      <c r="N405" s="213" t="s">
        <v>44</v>
      </c>
      <c r="O405" s="43"/>
      <c r="P405" s="214">
        <f>O405*H405</f>
        <v>0</v>
      </c>
      <c r="Q405" s="214">
        <v>0</v>
      </c>
      <c r="R405" s="214">
        <f>Q405*H405</f>
        <v>0</v>
      </c>
      <c r="S405" s="214">
        <v>0</v>
      </c>
      <c r="T405" s="215">
        <f>S405*H405</f>
        <v>0</v>
      </c>
      <c r="AR405" s="25" t="s">
        <v>284</v>
      </c>
      <c r="AT405" s="25" t="s">
        <v>171</v>
      </c>
      <c r="AU405" s="25" t="s">
        <v>82</v>
      </c>
      <c r="AY405" s="25" t="s">
        <v>169</v>
      </c>
      <c r="BE405" s="216">
        <f>IF(N405="základní",J405,0)</f>
        <v>0</v>
      </c>
      <c r="BF405" s="216">
        <f>IF(N405="snížená",J405,0)</f>
        <v>0</v>
      </c>
      <c r="BG405" s="216">
        <f>IF(N405="zákl. přenesená",J405,0)</f>
        <v>0</v>
      </c>
      <c r="BH405" s="216">
        <f>IF(N405="sníž. přenesená",J405,0)</f>
        <v>0</v>
      </c>
      <c r="BI405" s="216">
        <f>IF(N405="nulová",J405,0)</f>
        <v>0</v>
      </c>
      <c r="BJ405" s="25" t="s">
        <v>80</v>
      </c>
      <c r="BK405" s="216">
        <f>ROUND(I405*H405,2)</f>
        <v>0</v>
      </c>
      <c r="BL405" s="25" t="s">
        <v>284</v>
      </c>
      <c r="BM405" s="25" t="s">
        <v>620</v>
      </c>
    </row>
    <row r="406" spans="2:47" s="1" customFormat="1" ht="67.5">
      <c r="B406" s="42"/>
      <c r="C406" s="64"/>
      <c r="D406" s="217" t="s">
        <v>177</v>
      </c>
      <c r="E406" s="64"/>
      <c r="F406" s="218" t="s">
        <v>621</v>
      </c>
      <c r="G406" s="64"/>
      <c r="H406" s="64"/>
      <c r="I406" s="174"/>
      <c r="J406" s="64"/>
      <c r="K406" s="64"/>
      <c r="L406" s="62"/>
      <c r="M406" s="219"/>
      <c r="N406" s="43"/>
      <c r="O406" s="43"/>
      <c r="P406" s="43"/>
      <c r="Q406" s="43"/>
      <c r="R406" s="43"/>
      <c r="S406" s="43"/>
      <c r="T406" s="79"/>
      <c r="AT406" s="25" t="s">
        <v>177</v>
      </c>
      <c r="AU406" s="25" t="s">
        <v>82</v>
      </c>
    </row>
    <row r="407" spans="2:51" s="12" customFormat="1" ht="13.5">
      <c r="B407" s="220"/>
      <c r="C407" s="221"/>
      <c r="D407" s="217" t="s">
        <v>179</v>
      </c>
      <c r="E407" s="222" t="s">
        <v>23</v>
      </c>
      <c r="F407" s="223" t="s">
        <v>622</v>
      </c>
      <c r="G407" s="221"/>
      <c r="H407" s="224">
        <v>275.702</v>
      </c>
      <c r="I407" s="225"/>
      <c r="J407" s="221"/>
      <c r="K407" s="221"/>
      <c r="L407" s="226"/>
      <c r="M407" s="227"/>
      <c r="N407" s="228"/>
      <c r="O407" s="228"/>
      <c r="P407" s="228"/>
      <c r="Q407" s="228"/>
      <c r="R407" s="228"/>
      <c r="S407" s="228"/>
      <c r="T407" s="229"/>
      <c r="AT407" s="230" t="s">
        <v>179</v>
      </c>
      <c r="AU407" s="230" t="s">
        <v>82</v>
      </c>
      <c r="AV407" s="12" t="s">
        <v>82</v>
      </c>
      <c r="AW407" s="12" t="s">
        <v>36</v>
      </c>
      <c r="AX407" s="12" t="s">
        <v>80</v>
      </c>
      <c r="AY407" s="230" t="s">
        <v>169</v>
      </c>
    </row>
    <row r="408" spans="2:65" s="1" customFormat="1" ht="25.5" customHeight="1">
      <c r="B408" s="42"/>
      <c r="C408" s="205" t="s">
        <v>623</v>
      </c>
      <c r="D408" s="205" t="s">
        <v>171</v>
      </c>
      <c r="E408" s="206" t="s">
        <v>624</v>
      </c>
      <c r="F408" s="207" t="s">
        <v>625</v>
      </c>
      <c r="G408" s="208" t="s">
        <v>114</v>
      </c>
      <c r="H408" s="209">
        <v>277.51</v>
      </c>
      <c r="I408" s="210"/>
      <c r="J408" s="211">
        <f>ROUND(I408*H408,2)</f>
        <v>0</v>
      </c>
      <c r="K408" s="207" t="s">
        <v>174</v>
      </c>
      <c r="L408" s="62"/>
      <c r="M408" s="212" t="s">
        <v>23</v>
      </c>
      <c r="N408" s="213" t="s">
        <v>44</v>
      </c>
      <c r="O408" s="43"/>
      <c r="P408" s="214">
        <f>O408*H408</f>
        <v>0</v>
      </c>
      <c r="Q408" s="214">
        <v>0</v>
      </c>
      <c r="R408" s="214">
        <f>Q408*H408</f>
        <v>0</v>
      </c>
      <c r="S408" s="214">
        <v>0</v>
      </c>
      <c r="T408" s="215">
        <f>S408*H408</f>
        <v>0</v>
      </c>
      <c r="AR408" s="25" t="s">
        <v>284</v>
      </c>
      <c r="AT408" s="25" t="s">
        <v>171</v>
      </c>
      <c r="AU408" s="25" t="s">
        <v>82</v>
      </c>
      <c r="AY408" s="25" t="s">
        <v>169</v>
      </c>
      <c r="BE408" s="216">
        <f>IF(N408="základní",J408,0)</f>
        <v>0</v>
      </c>
      <c r="BF408" s="216">
        <f>IF(N408="snížená",J408,0)</f>
        <v>0</v>
      </c>
      <c r="BG408" s="216">
        <f>IF(N408="zákl. přenesená",J408,0)</f>
        <v>0</v>
      </c>
      <c r="BH408" s="216">
        <f>IF(N408="sníž. přenesená",J408,0)</f>
        <v>0</v>
      </c>
      <c r="BI408" s="216">
        <f>IF(N408="nulová",J408,0)</f>
        <v>0</v>
      </c>
      <c r="BJ408" s="25" t="s">
        <v>80</v>
      </c>
      <c r="BK408" s="216">
        <f>ROUND(I408*H408,2)</f>
        <v>0</v>
      </c>
      <c r="BL408" s="25" t="s">
        <v>284</v>
      </c>
      <c r="BM408" s="25" t="s">
        <v>626</v>
      </c>
    </row>
    <row r="409" spans="2:47" s="1" customFormat="1" ht="67.5">
      <c r="B409" s="42"/>
      <c r="C409" s="64"/>
      <c r="D409" s="217" t="s">
        <v>177</v>
      </c>
      <c r="E409" s="64"/>
      <c r="F409" s="218" t="s">
        <v>621</v>
      </c>
      <c r="G409" s="64"/>
      <c r="H409" s="64"/>
      <c r="I409" s="174"/>
      <c r="J409" s="64"/>
      <c r="K409" s="64"/>
      <c r="L409" s="62"/>
      <c r="M409" s="219"/>
      <c r="N409" s="43"/>
      <c r="O409" s="43"/>
      <c r="P409" s="43"/>
      <c r="Q409" s="43"/>
      <c r="R409" s="43"/>
      <c r="S409" s="43"/>
      <c r="T409" s="79"/>
      <c r="AT409" s="25" t="s">
        <v>177</v>
      </c>
      <c r="AU409" s="25" t="s">
        <v>82</v>
      </c>
    </row>
    <row r="410" spans="2:51" s="12" customFormat="1" ht="13.5">
      <c r="B410" s="220"/>
      <c r="C410" s="221"/>
      <c r="D410" s="217" t="s">
        <v>179</v>
      </c>
      <c r="E410" s="222" t="s">
        <v>23</v>
      </c>
      <c r="F410" s="223" t="s">
        <v>627</v>
      </c>
      <c r="G410" s="221"/>
      <c r="H410" s="224">
        <v>277.51</v>
      </c>
      <c r="I410" s="225"/>
      <c r="J410" s="221"/>
      <c r="K410" s="221"/>
      <c r="L410" s="226"/>
      <c r="M410" s="227"/>
      <c r="N410" s="228"/>
      <c r="O410" s="228"/>
      <c r="P410" s="228"/>
      <c r="Q410" s="228"/>
      <c r="R410" s="228"/>
      <c r="S410" s="228"/>
      <c r="T410" s="229"/>
      <c r="AT410" s="230" t="s">
        <v>179</v>
      </c>
      <c r="AU410" s="230" t="s">
        <v>82</v>
      </c>
      <c r="AV410" s="12" t="s">
        <v>82</v>
      </c>
      <c r="AW410" s="12" t="s">
        <v>36</v>
      </c>
      <c r="AX410" s="12" t="s">
        <v>80</v>
      </c>
      <c r="AY410" s="230" t="s">
        <v>169</v>
      </c>
    </row>
    <row r="411" spans="2:65" s="1" customFormat="1" ht="16.5" customHeight="1">
      <c r="B411" s="42"/>
      <c r="C411" s="205" t="s">
        <v>628</v>
      </c>
      <c r="D411" s="205" t="s">
        <v>171</v>
      </c>
      <c r="E411" s="206" t="s">
        <v>629</v>
      </c>
      <c r="F411" s="207" t="s">
        <v>630</v>
      </c>
      <c r="G411" s="208" t="s">
        <v>114</v>
      </c>
      <c r="H411" s="209">
        <v>827.106</v>
      </c>
      <c r="I411" s="210"/>
      <c r="J411" s="211">
        <f>ROUND(I411*H411,2)</f>
        <v>0</v>
      </c>
      <c r="K411" s="207" t="s">
        <v>174</v>
      </c>
      <c r="L411" s="62"/>
      <c r="M411" s="212" t="s">
        <v>23</v>
      </c>
      <c r="N411" s="213" t="s">
        <v>44</v>
      </c>
      <c r="O411" s="43"/>
      <c r="P411" s="214">
        <f>O411*H411</f>
        <v>0</v>
      </c>
      <c r="Q411" s="214">
        <v>0</v>
      </c>
      <c r="R411" s="214">
        <f>Q411*H411</f>
        <v>0</v>
      </c>
      <c r="S411" s="214">
        <v>0</v>
      </c>
      <c r="T411" s="215">
        <f>S411*H411</f>
        <v>0</v>
      </c>
      <c r="AR411" s="25" t="s">
        <v>284</v>
      </c>
      <c r="AT411" s="25" t="s">
        <v>171</v>
      </c>
      <c r="AU411" s="25" t="s">
        <v>82</v>
      </c>
      <c r="AY411" s="25" t="s">
        <v>169</v>
      </c>
      <c r="BE411" s="216">
        <f>IF(N411="základní",J411,0)</f>
        <v>0</v>
      </c>
      <c r="BF411" s="216">
        <f>IF(N411="snížená",J411,0)</f>
        <v>0</v>
      </c>
      <c r="BG411" s="216">
        <f>IF(N411="zákl. přenesená",J411,0)</f>
        <v>0</v>
      </c>
      <c r="BH411" s="216">
        <f>IF(N411="sníž. přenesená",J411,0)</f>
        <v>0</v>
      </c>
      <c r="BI411" s="216">
        <f>IF(N411="nulová",J411,0)</f>
        <v>0</v>
      </c>
      <c r="BJ411" s="25" t="s">
        <v>80</v>
      </c>
      <c r="BK411" s="216">
        <f>ROUND(I411*H411,2)</f>
        <v>0</v>
      </c>
      <c r="BL411" s="25" t="s">
        <v>284</v>
      </c>
      <c r="BM411" s="25" t="s">
        <v>631</v>
      </c>
    </row>
    <row r="412" spans="2:47" s="1" customFormat="1" ht="67.5">
      <c r="B412" s="42"/>
      <c r="C412" s="64"/>
      <c r="D412" s="217" t="s">
        <v>177</v>
      </c>
      <c r="E412" s="64"/>
      <c r="F412" s="218" t="s">
        <v>621</v>
      </c>
      <c r="G412" s="64"/>
      <c r="H412" s="64"/>
      <c r="I412" s="174"/>
      <c r="J412" s="64"/>
      <c r="K412" s="64"/>
      <c r="L412" s="62"/>
      <c r="M412" s="219"/>
      <c r="N412" s="43"/>
      <c r="O412" s="43"/>
      <c r="P412" s="43"/>
      <c r="Q412" s="43"/>
      <c r="R412" s="43"/>
      <c r="S412" s="43"/>
      <c r="T412" s="79"/>
      <c r="AT412" s="25" t="s">
        <v>177</v>
      </c>
      <c r="AU412" s="25" t="s">
        <v>82</v>
      </c>
    </row>
    <row r="413" spans="2:51" s="12" customFormat="1" ht="13.5">
      <c r="B413" s="220"/>
      <c r="C413" s="221"/>
      <c r="D413" s="217" t="s">
        <v>179</v>
      </c>
      <c r="E413" s="222" t="s">
        <v>23</v>
      </c>
      <c r="F413" s="223" t="s">
        <v>632</v>
      </c>
      <c r="G413" s="221"/>
      <c r="H413" s="224">
        <v>827.106</v>
      </c>
      <c r="I413" s="225"/>
      <c r="J413" s="221"/>
      <c r="K413" s="221"/>
      <c r="L413" s="226"/>
      <c r="M413" s="227"/>
      <c r="N413" s="228"/>
      <c r="O413" s="228"/>
      <c r="P413" s="228"/>
      <c r="Q413" s="228"/>
      <c r="R413" s="228"/>
      <c r="S413" s="228"/>
      <c r="T413" s="229"/>
      <c r="AT413" s="230" t="s">
        <v>179</v>
      </c>
      <c r="AU413" s="230" t="s">
        <v>82</v>
      </c>
      <c r="AV413" s="12" t="s">
        <v>82</v>
      </c>
      <c r="AW413" s="12" t="s">
        <v>36</v>
      </c>
      <c r="AX413" s="12" t="s">
        <v>80</v>
      </c>
      <c r="AY413" s="230" t="s">
        <v>169</v>
      </c>
    </row>
    <row r="414" spans="2:65" s="1" customFormat="1" ht="25.5" customHeight="1">
      <c r="B414" s="42"/>
      <c r="C414" s="205" t="s">
        <v>633</v>
      </c>
      <c r="D414" s="205" t="s">
        <v>171</v>
      </c>
      <c r="E414" s="206" t="s">
        <v>634</v>
      </c>
      <c r="F414" s="207" t="s">
        <v>635</v>
      </c>
      <c r="G414" s="208" t="s">
        <v>114</v>
      </c>
      <c r="H414" s="209">
        <v>275.702</v>
      </c>
      <c r="I414" s="210"/>
      <c r="J414" s="211">
        <f>ROUND(I414*H414,2)</f>
        <v>0</v>
      </c>
      <c r="K414" s="207" t="s">
        <v>174</v>
      </c>
      <c r="L414" s="62"/>
      <c r="M414" s="212" t="s">
        <v>23</v>
      </c>
      <c r="N414" s="213" t="s">
        <v>44</v>
      </c>
      <c r="O414" s="43"/>
      <c r="P414" s="214">
        <f>O414*H414</f>
        <v>0</v>
      </c>
      <c r="Q414" s="214">
        <v>3E-05</v>
      </c>
      <c r="R414" s="214">
        <f>Q414*H414</f>
        <v>0.00827106</v>
      </c>
      <c r="S414" s="214">
        <v>0</v>
      </c>
      <c r="T414" s="215">
        <f>S414*H414</f>
        <v>0</v>
      </c>
      <c r="AR414" s="25" t="s">
        <v>284</v>
      </c>
      <c r="AT414" s="25" t="s">
        <v>171</v>
      </c>
      <c r="AU414" s="25" t="s">
        <v>82</v>
      </c>
      <c r="AY414" s="25" t="s">
        <v>169</v>
      </c>
      <c r="BE414" s="216">
        <f>IF(N414="základní",J414,0)</f>
        <v>0</v>
      </c>
      <c r="BF414" s="216">
        <f>IF(N414="snížená",J414,0)</f>
        <v>0</v>
      </c>
      <c r="BG414" s="216">
        <f>IF(N414="zákl. přenesená",J414,0)</f>
        <v>0</v>
      </c>
      <c r="BH414" s="216">
        <f>IF(N414="sníž. přenesená",J414,0)</f>
        <v>0</v>
      </c>
      <c r="BI414" s="216">
        <f>IF(N414="nulová",J414,0)</f>
        <v>0</v>
      </c>
      <c r="BJ414" s="25" t="s">
        <v>80</v>
      </c>
      <c r="BK414" s="216">
        <f>ROUND(I414*H414,2)</f>
        <v>0</v>
      </c>
      <c r="BL414" s="25" t="s">
        <v>284</v>
      </c>
      <c r="BM414" s="25" t="s">
        <v>636</v>
      </c>
    </row>
    <row r="415" spans="2:47" s="1" customFormat="1" ht="67.5">
      <c r="B415" s="42"/>
      <c r="C415" s="64"/>
      <c r="D415" s="217" t="s">
        <v>177</v>
      </c>
      <c r="E415" s="64"/>
      <c r="F415" s="218" t="s">
        <v>621</v>
      </c>
      <c r="G415" s="64"/>
      <c r="H415" s="64"/>
      <c r="I415" s="174"/>
      <c r="J415" s="64"/>
      <c r="K415" s="64"/>
      <c r="L415" s="62"/>
      <c r="M415" s="219"/>
      <c r="N415" s="43"/>
      <c r="O415" s="43"/>
      <c r="P415" s="43"/>
      <c r="Q415" s="43"/>
      <c r="R415" s="43"/>
      <c r="S415" s="43"/>
      <c r="T415" s="79"/>
      <c r="AT415" s="25" t="s">
        <v>177</v>
      </c>
      <c r="AU415" s="25" t="s">
        <v>82</v>
      </c>
    </row>
    <row r="416" spans="2:51" s="12" customFormat="1" ht="13.5">
      <c r="B416" s="220"/>
      <c r="C416" s="221"/>
      <c r="D416" s="217" t="s">
        <v>179</v>
      </c>
      <c r="E416" s="222" t="s">
        <v>23</v>
      </c>
      <c r="F416" s="223" t="s">
        <v>622</v>
      </c>
      <c r="G416" s="221"/>
      <c r="H416" s="224">
        <v>275.702</v>
      </c>
      <c r="I416" s="225"/>
      <c r="J416" s="221"/>
      <c r="K416" s="221"/>
      <c r="L416" s="226"/>
      <c r="M416" s="227"/>
      <c r="N416" s="228"/>
      <c r="O416" s="228"/>
      <c r="P416" s="228"/>
      <c r="Q416" s="228"/>
      <c r="R416" s="228"/>
      <c r="S416" s="228"/>
      <c r="T416" s="229"/>
      <c r="AT416" s="230" t="s">
        <v>179</v>
      </c>
      <c r="AU416" s="230" t="s">
        <v>82</v>
      </c>
      <c r="AV416" s="12" t="s">
        <v>82</v>
      </c>
      <c r="AW416" s="12" t="s">
        <v>36</v>
      </c>
      <c r="AX416" s="12" t="s">
        <v>80</v>
      </c>
      <c r="AY416" s="230" t="s">
        <v>169</v>
      </c>
    </row>
    <row r="417" spans="2:65" s="1" customFormat="1" ht="25.5" customHeight="1">
      <c r="B417" s="42"/>
      <c r="C417" s="205" t="s">
        <v>637</v>
      </c>
      <c r="D417" s="205" t="s">
        <v>171</v>
      </c>
      <c r="E417" s="206" t="s">
        <v>638</v>
      </c>
      <c r="F417" s="207" t="s">
        <v>639</v>
      </c>
      <c r="G417" s="208" t="s">
        <v>114</v>
      </c>
      <c r="H417" s="209">
        <v>275.702</v>
      </c>
      <c r="I417" s="210"/>
      <c r="J417" s="211">
        <f>ROUND(I417*H417,2)</f>
        <v>0</v>
      </c>
      <c r="K417" s="207" t="s">
        <v>174</v>
      </c>
      <c r="L417" s="62"/>
      <c r="M417" s="212" t="s">
        <v>23</v>
      </c>
      <c r="N417" s="213" t="s">
        <v>44</v>
      </c>
      <c r="O417" s="43"/>
      <c r="P417" s="214">
        <f>O417*H417</f>
        <v>0</v>
      </c>
      <c r="Q417" s="214">
        <v>0.0075</v>
      </c>
      <c r="R417" s="214">
        <f>Q417*H417</f>
        <v>2.067765</v>
      </c>
      <c r="S417" s="214">
        <v>0</v>
      </c>
      <c r="T417" s="215">
        <f>S417*H417</f>
        <v>0</v>
      </c>
      <c r="AR417" s="25" t="s">
        <v>284</v>
      </c>
      <c r="AT417" s="25" t="s">
        <v>171</v>
      </c>
      <c r="AU417" s="25" t="s">
        <v>82</v>
      </c>
      <c r="AY417" s="25" t="s">
        <v>169</v>
      </c>
      <c r="BE417" s="216">
        <f>IF(N417="základní",J417,0)</f>
        <v>0</v>
      </c>
      <c r="BF417" s="216">
        <f>IF(N417="snížená",J417,0)</f>
        <v>0</v>
      </c>
      <c r="BG417" s="216">
        <f>IF(N417="zákl. přenesená",J417,0)</f>
        <v>0</v>
      </c>
      <c r="BH417" s="216">
        <f>IF(N417="sníž. přenesená",J417,0)</f>
        <v>0</v>
      </c>
      <c r="BI417" s="216">
        <f>IF(N417="nulová",J417,0)</f>
        <v>0</v>
      </c>
      <c r="BJ417" s="25" t="s">
        <v>80</v>
      </c>
      <c r="BK417" s="216">
        <f>ROUND(I417*H417,2)</f>
        <v>0</v>
      </c>
      <c r="BL417" s="25" t="s">
        <v>284</v>
      </c>
      <c r="BM417" s="25" t="s">
        <v>640</v>
      </c>
    </row>
    <row r="418" spans="2:47" s="1" customFormat="1" ht="67.5">
      <c r="B418" s="42"/>
      <c r="C418" s="64"/>
      <c r="D418" s="217" t="s">
        <v>177</v>
      </c>
      <c r="E418" s="64"/>
      <c r="F418" s="218" t="s">
        <v>621</v>
      </c>
      <c r="G418" s="64"/>
      <c r="H418" s="64"/>
      <c r="I418" s="174"/>
      <c r="J418" s="64"/>
      <c r="K418" s="64"/>
      <c r="L418" s="62"/>
      <c r="M418" s="219"/>
      <c r="N418" s="43"/>
      <c r="O418" s="43"/>
      <c r="P418" s="43"/>
      <c r="Q418" s="43"/>
      <c r="R418" s="43"/>
      <c r="S418" s="43"/>
      <c r="T418" s="79"/>
      <c r="AT418" s="25" t="s">
        <v>177</v>
      </c>
      <c r="AU418" s="25" t="s">
        <v>82</v>
      </c>
    </row>
    <row r="419" spans="2:51" s="12" customFormat="1" ht="13.5">
      <c r="B419" s="220"/>
      <c r="C419" s="221"/>
      <c r="D419" s="217" t="s">
        <v>179</v>
      </c>
      <c r="E419" s="222" t="s">
        <v>23</v>
      </c>
      <c r="F419" s="223" t="s">
        <v>622</v>
      </c>
      <c r="G419" s="221"/>
      <c r="H419" s="224">
        <v>275.702</v>
      </c>
      <c r="I419" s="225"/>
      <c r="J419" s="221"/>
      <c r="K419" s="221"/>
      <c r="L419" s="226"/>
      <c r="M419" s="227"/>
      <c r="N419" s="228"/>
      <c r="O419" s="228"/>
      <c r="P419" s="228"/>
      <c r="Q419" s="228"/>
      <c r="R419" s="228"/>
      <c r="S419" s="228"/>
      <c r="T419" s="229"/>
      <c r="AT419" s="230" t="s">
        <v>179</v>
      </c>
      <c r="AU419" s="230" t="s">
        <v>82</v>
      </c>
      <c r="AV419" s="12" t="s">
        <v>82</v>
      </c>
      <c r="AW419" s="12" t="s">
        <v>36</v>
      </c>
      <c r="AX419" s="12" t="s">
        <v>80</v>
      </c>
      <c r="AY419" s="230" t="s">
        <v>169</v>
      </c>
    </row>
    <row r="420" spans="2:65" s="1" customFormat="1" ht="16.5" customHeight="1">
      <c r="B420" s="42"/>
      <c r="C420" s="205" t="s">
        <v>641</v>
      </c>
      <c r="D420" s="205" t="s">
        <v>171</v>
      </c>
      <c r="E420" s="206" t="s">
        <v>642</v>
      </c>
      <c r="F420" s="207" t="s">
        <v>643</v>
      </c>
      <c r="G420" s="208" t="s">
        <v>114</v>
      </c>
      <c r="H420" s="209">
        <v>277.51</v>
      </c>
      <c r="I420" s="210"/>
      <c r="J420" s="211">
        <f>ROUND(I420*H420,2)</f>
        <v>0</v>
      </c>
      <c r="K420" s="207" t="s">
        <v>174</v>
      </c>
      <c r="L420" s="62"/>
      <c r="M420" s="212" t="s">
        <v>23</v>
      </c>
      <c r="N420" s="213" t="s">
        <v>44</v>
      </c>
      <c r="O420" s="43"/>
      <c r="P420" s="214">
        <f>O420*H420</f>
        <v>0</v>
      </c>
      <c r="Q420" s="214">
        <v>0</v>
      </c>
      <c r="R420" s="214">
        <f>Q420*H420</f>
        <v>0</v>
      </c>
      <c r="S420" s="214">
        <v>0.003</v>
      </c>
      <c r="T420" s="215">
        <f>S420*H420</f>
        <v>0.83253</v>
      </c>
      <c r="AR420" s="25" t="s">
        <v>284</v>
      </c>
      <c r="AT420" s="25" t="s">
        <v>171</v>
      </c>
      <c r="AU420" s="25" t="s">
        <v>82</v>
      </c>
      <c r="AY420" s="25" t="s">
        <v>169</v>
      </c>
      <c r="BE420" s="216">
        <f>IF(N420="základní",J420,0)</f>
        <v>0</v>
      </c>
      <c r="BF420" s="216">
        <f>IF(N420="snížená",J420,0)</f>
        <v>0</v>
      </c>
      <c r="BG420" s="216">
        <f>IF(N420="zákl. přenesená",J420,0)</f>
        <v>0</v>
      </c>
      <c r="BH420" s="216">
        <f>IF(N420="sníž. přenesená",J420,0)</f>
        <v>0</v>
      </c>
      <c r="BI420" s="216">
        <f>IF(N420="nulová",J420,0)</f>
        <v>0</v>
      </c>
      <c r="BJ420" s="25" t="s">
        <v>80</v>
      </c>
      <c r="BK420" s="216">
        <f>ROUND(I420*H420,2)</f>
        <v>0</v>
      </c>
      <c r="BL420" s="25" t="s">
        <v>284</v>
      </c>
      <c r="BM420" s="25" t="s">
        <v>644</v>
      </c>
    </row>
    <row r="421" spans="2:51" s="13" customFormat="1" ht="13.5">
      <c r="B421" s="231"/>
      <c r="C421" s="232"/>
      <c r="D421" s="217" t="s">
        <v>179</v>
      </c>
      <c r="E421" s="233" t="s">
        <v>23</v>
      </c>
      <c r="F421" s="234" t="s">
        <v>314</v>
      </c>
      <c r="G421" s="232"/>
      <c r="H421" s="233" t="s">
        <v>23</v>
      </c>
      <c r="I421" s="235"/>
      <c r="J421" s="232"/>
      <c r="K421" s="232"/>
      <c r="L421" s="236"/>
      <c r="M421" s="237"/>
      <c r="N421" s="238"/>
      <c r="O421" s="238"/>
      <c r="P421" s="238"/>
      <c r="Q421" s="238"/>
      <c r="R421" s="238"/>
      <c r="S421" s="238"/>
      <c r="T421" s="239"/>
      <c r="AT421" s="240" t="s">
        <v>179</v>
      </c>
      <c r="AU421" s="240" t="s">
        <v>82</v>
      </c>
      <c r="AV421" s="13" t="s">
        <v>80</v>
      </c>
      <c r="AW421" s="13" t="s">
        <v>36</v>
      </c>
      <c r="AX421" s="13" t="s">
        <v>73</v>
      </c>
      <c r="AY421" s="240" t="s">
        <v>169</v>
      </c>
    </row>
    <row r="422" spans="2:51" s="12" customFormat="1" ht="13.5">
      <c r="B422" s="220"/>
      <c r="C422" s="221"/>
      <c r="D422" s="217" t="s">
        <v>179</v>
      </c>
      <c r="E422" s="222" t="s">
        <v>23</v>
      </c>
      <c r="F422" s="223" t="s">
        <v>645</v>
      </c>
      <c r="G422" s="221"/>
      <c r="H422" s="224">
        <v>98.46</v>
      </c>
      <c r="I422" s="225"/>
      <c r="J422" s="221"/>
      <c r="K422" s="221"/>
      <c r="L422" s="226"/>
      <c r="M422" s="227"/>
      <c r="N422" s="228"/>
      <c r="O422" s="228"/>
      <c r="P422" s="228"/>
      <c r="Q422" s="228"/>
      <c r="R422" s="228"/>
      <c r="S422" s="228"/>
      <c r="T422" s="229"/>
      <c r="AT422" s="230" t="s">
        <v>179</v>
      </c>
      <c r="AU422" s="230" t="s">
        <v>82</v>
      </c>
      <c r="AV422" s="12" t="s">
        <v>82</v>
      </c>
      <c r="AW422" s="12" t="s">
        <v>36</v>
      </c>
      <c r="AX422" s="12" t="s">
        <v>73</v>
      </c>
      <c r="AY422" s="230" t="s">
        <v>169</v>
      </c>
    </row>
    <row r="423" spans="2:51" s="12" customFormat="1" ht="13.5">
      <c r="B423" s="220"/>
      <c r="C423" s="221"/>
      <c r="D423" s="217" t="s">
        <v>179</v>
      </c>
      <c r="E423" s="222" t="s">
        <v>23</v>
      </c>
      <c r="F423" s="223" t="s">
        <v>646</v>
      </c>
      <c r="G423" s="221"/>
      <c r="H423" s="224">
        <v>179.05</v>
      </c>
      <c r="I423" s="225"/>
      <c r="J423" s="221"/>
      <c r="K423" s="221"/>
      <c r="L423" s="226"/>
      <c r="M423" s="227"/>
      <c r="N423" s="228"/>
      <c r="O423" s="228"/>
      <c r="P423" s="228"/>
      <c r="Q423" s="228"/>
      <c r="R423" s="228"/>
      <c r="S423" s="228"/>
      <c r="T423" s="229"/>
      <c r="AT423" s="230" t="s">
        <v>179</v>
      </c>
      <c r="AU423" s="230" t="s">
        <v>82</v>
      </c>
      <c r="AV423" s="12" t="s">
        <v>82</v>
      </c>
      <c r="AW423" s="12" t="s">
        <v>36</v>
      </c>
      <c r="AX423" s="12" t="s">
        <v>73</v>
      </c>
      <c r="AY423" s="230" t="s">
        <v>169</v>
      </c>
    </row>
    <row r="424" spans="2:51" s="14" customFormat="1" ht="13.5">
      <c r="B424" s="241"/>
      <c r="C424" s="242"/>
      <c r="D424" s="217" t="s">
        <v>179</v>
      </c>
      <c r="E424" s="243" t="s">
        <v>23</v>
      </c>
      <c r="F424" s="244" t="s">
        <v>184</v>
      </c>
      <c r="G424" s="242"/>
      <c r="H424" s="245">
        <v>277.51</v>
      </c>
      <c r="I424" s="246"/>
      <c r="J424" s="242"/>
      <c r="K424" s="242"/>
      <c r="L424" s="247"/>
      <c r="M424" s="248"/>
      <c r="N424" s="249"/>
      <c r="O424" s="249"/>
      <c r="P424" s="249"/>
      <c r="Q424" s="249"/>
      <c r="R424" s="249"/>
      <c r="S424" s="249"/>
      <c r="T424" s="250"/>
      <c r="AT424" s="251" t="s">
        <v>179</v>
      </c>
      <c r="AU424" s="251" t="s">
        <v>82</v>
      </c>
      <c r="AV424" s="14" t="s">
        <v>93</v>
      </c>
      <c r="AW424" s="14" t="s">
        <v>36</v>
      </c>
      <c r="AX424" s="14" t="s">
        <v>80</v>
      </c>
      <c r="AY424" s="251" t="s">
        <v>169</v>
      </c>
    </row>
    <row r="425" spans="2:65" s="1" customFormat="1" ht="25.5" customHeight="1">
      <c r="B425" s="42"/>
      <c r="C425" s="205" t="s">
        <v>647</v>
      </c>
      <c r="D425" s="205" t="s">
        <v>171</v>
      </c>
      <c r="E425" s="206" t="s">
        <v>648</v>
      </c>
      <c r="F425" s="207" t="s">
        <v>649</v>
      </c>
      <c r="G425" s="208" t="s">
        <v>114</v>
      </c>
      <c r="H425" s="209">
        <v>5.64</v>
      </c>
      <c r="I425" s="210"/>
      <c r="J425" s="211">
        <f>ROUND(I425*H425,2)</f>
        <v>0</v>
      </c>
      <c r="K425" s="207" t="s">
        <v>174</v>
      </c>
      <c r="L425" s="62"/>
      <c r="M425" s="212" t="s">
        <v>23</v>
      </c>
      <c r="N425" s="213" t="s">
        <v>44</v>
      </c>
      <c r="O425" s="43"/>
      <c r="P425" s="214">
        <f>O425*H425</f>
        <v>0</v>
      </c>
      <c r="Q425" s="214">
        <v>5E-05</v>
      </c>
      <c r="R425" s="214">
        <f>Q425*H425</f>
        <v>0.000282</v>
      </c>
      <c r="S425" s="214">
        <v>0</v>
      </c>
      <c r="T425" s="215">
        <f>S425*H425</f>
        <v>0</v>
      </c>
      <c r="AR425" s="25" t="s">
        <v>284</v>
      </c>
      <c r="AT425" s="25" t="s">
        <v>171</v>
      </c>
      <c r="AU425" s="25" t="s">
        <v>82</v>
      </c>
      <c r="AY425" s="25" t="s">
        <v>169</v>
      </c>
      <c r="BE425" s="216">
        <f>IF(N425="základní",J425,0)</f>
        <v>0</v>
      </c>
      <c r="BF425" s="216">
        <f>IF(N425="snížená",J425,0)</f>
        <v>0</v>
      </c>
      <c r="BG425" s="216">
        <f>IF(N425="zákl. přenesená",J425,0)</f>
        <v>0</v>
      </c>
      <c r="BH425" s="216">
        <f>IF(N425="sníž. přenesená",J425,0)</f>
        <v>0</v>
      </c>
      <c r="BI425" s="216">
        <f>IF(N425="nulová",J425,0)</f>
        <v>0</v>
      </c>
      <c r="BJ425" s="25" t="s">
        <v>80</v>
      </c>
      <c r="BK425" s="216">
        <f>ROUND(I425*H425,2)</f>
        <v>0</v>
      </c>
      <c r="BL425" s="25" t="s">
        <v>284</v>
      </c>
      <c r="BM425" s="25" t="s">
        <v>650</v>
      </c>
    </row>
    <row r="426" spans="2:47" s="1" customFormat="1" ht="27">
      <c r="B426" s="42"/>
      <c r="C426" s="64"/>
      <c r="D426" s="217" t="s">
        <v>177</v>
      </c>
      <c r="E426" s="64"/>
      <c r="F426" s="218" t="s">
        <v>651</v>
      </c>
      <c r="G426" s="64"/>
      <c r="H426" s="64"/>
      <c r="I426" s="174"/>
      <c r="J426" s="64"/>
      <c r="K426" s="64"/>
      <c r="L426" s="62"/>
      <c r="M426" s="219"/>
      <c r="N426" s="43"/>
      <c r="O426" s="43"/>
      <c r="P426" s="43"/>
      <c r="Q426" s="43"/>
      <c r="R426" s="43"/>
      <c r="S426" s="43"/>
      <c r="T426" s="79"/>
      <c r="AT426" s="25" t="s">
        <v>177</v>
      </c>
      <c r="AU426" s="25" t="s">
        <v>82</v>
      </c>
    </row>
    <row r="427" spans="2:51" s="13" customFormat="1" ht="13.5">
      <c r="B427" s="231"/>
      <c r="C427" s="232"/>
      <c r="D427" s="217" t="s">
        <v>179</v>
      </c>
      <c r="E427" s="233" t="s">
        <v>23</v>
      </c>
      <c r="F427" s="234" t="s">
        <v>652</v>
      </c>
      <c r="G427" s="232"/>
      <c r="H427" s="233" t="s">
        <v>23</v>
      </c>
      <c r="I427" s="235"/>
      <c r="J427" s="232"/>
      <c r="K427" s="232"/>
      <c r="L427" s="236"/>
      <c r="M427" s="237"/>
      <c r="N427" s="238"/>
      <c r="O427" s="238"/>
      <c r="P427" s="238"/>
      <c r="Q427" s="238"/>
      <c r="R427" s="238"/>
      <c r="S427" s="238"/>
      <c r="T427" s="239"/>
      <c r="AT427" s="240" t="s">
        <v>179</v>
      </c>
      <c r="AU427" s="240" t="s">
        <v>82</v>
      </c>
      <c r="AV427" s="13" t="s">
        <v>80</v>
      </c>
      <c r="AW427" s="13" t="s">
        <v>36</v>
      </c>
      <c r="AX427" s="13" t="s">
        <v>73</v>
      </c>
      <c r="AY427" s="240" t="s">
        <v>169</v>
      </c>
    </row>
    <row r="428" spans="2:51" s="12" customFormat="1" ht="13.5">
      <c r="B428" s="220"/>
      <c r="C428" s="221"/>
      <c r="D428" s="217" t="s">
        <v>179</v>
      </c>
      <c r="E428" s="222" t="s">
        <v>23</v>
      </c>
      <c r="F428" s="223" t="s">
        <v>653</v>
      </c>
      <c r="G428" s="221"/>
      <c r="H428" s="224">
        <v>5.64</v>
      </c>
      <c r="I428" s="225"/>
      <c r="J428" s="221"/>
      <c r="K428" s="221"/>
      <c r="L428" s="226"/>
      <c r="M428" s="227"/>
      <c r="N428" s="228"/>
      <c r="O428" s="228"/>
      <c r="P428" s="228"/>
      <c r="Q428" s="228"/>
      <c r="R428" s="228"/>
      <c r="S428" s="228"/>
      <c r="T428" s="229"/>
      <c r="AT428" s="230" t="s">
        <v>179</v>
      </c>
      <c r="AU428" s="230" t="s">
        <v>82</v>
      </c>
      <c r="AV428" s="12" t="s">
        <v>82</v>
      </c>
      <c r="AW428" s="12" t="s">
        <v>36</v>
      </c>
      <c r="AX428" s="12" t="s">
        <v>80</v>
      </c>
      <c r="AY428" s="230" t="s">
        <v>169</v>
      </c>
    </row>
    <row r="429" spans="2:65" s="1" customFormat="1" ht="16.5" customHeight="1">
      <c r="B429" s="42"/>
      <c r="C429" s="205" t="s">
        <v>654</v>
      </c>
      <c r="D429" s="205" t="s">
        <v>171</v>
      </c>
      <c r="E429" s="206" t="s">
        <v>655</v>
      </c>
      <c r="F429" s="207" t="s">
        <v>656</v>
      </c>
      <c r="G429" s="208" t="s">
        <v>114</v>
      </c>
      <c r="H429" s="209">
        <v>275.702</v>
      </c>
      <c r="I429" s="210"/>
      <c r="J429" s="211">
        <f>ROUND(I429*H429,2)</f>
        <v>0</v>
      </c>
      <c r="K429" s="207" t="s">
        <v>174</v>
      </c>
      <c r="L429" s="62"/>
      <c r="M429" s="212" t="s">
        <v>23</v>
      </c>
      <c r="N429" s="213" t="s">
        <v>44</v>
      </c>
      <c r="O429" s="43"/>
      <c r="P429" s="214">
        <f>O429*H429</f>
        <v>0</v>
      </c>
      <c r="Q429" s="214">
        <v>0.0003</v>
      </c>
      <c r="R429" s="214">
        <f>Q429*H429</f>
        <v>0.0827106</v>
      </c>
      <c r="S429" s="214">
        <v>0</v>
      </c>
      <c r="T429" s="215">
        <f>S429*H429</f>
        <v>0</v>
      </c>
      <c r="AR429" s="25" t="s">
        <v>284</v>
      </c>
      <c r="AT429" s="25" t="s">
        <v>171</v>
      </c>
      <c r="AU429" s="25" t="s">
        <v>82</v>
      </c>
      <c r="AY429" s="25" t="s">
        <v>169</v>
      </c>
      <c r="BE429" s="216">
        <f>IF(N429="základní",J429,0)</f>
        <v>0</v>
      </c>
      <c r="BF429" s="216">
        <f>IF(N429="snížená",J429,0)</f>
        <v>0</v>
      </c>
      <c r="BG429" s="216">
        <f>IF(N429="zákl. přenesená",J429,0)</f>
        <v>0</v>
      </c>
      <c r="BH429" s="216">
        <f>IF(N429="sníž. přenesená",J429,0)</f>
        <v>0</v>
      </c>
      <c r="BI429" s="216">
        <f>IF(N429="nulová",J429,0)</f>
        <v>0</v>
      </c>
      <c r="BJ429" s="25" t="s">
        <v>80</v>
      </c>
      <c r="BK429" s="216">
        <f>ROUND(I429*H429,2)</f>
        <v>0</v>
      </c>
      <c r="BL429" s="25" t="s">
        <v>284</v>
      </c>
      <c r="BM429" s="25" t="s">
        <v>657</v>
      </c>
    </row>
    <row r="430" spans="2:51" s="13" customFormat="1" ht="13.5">
      <c r="B430" s="231"/>
      <c r="C430" s="232"/>
      <c r="D430" s="217" t="s">
        <v>179</v>
      </c>
      <c r="E430" s="233" t="s">
        <v>23</v>
      </c>
      <c r="F430" s="234" t="s">
        <v>658</v>
      </c>
      <c r="G430" s="232"/>
      <c r="H430" s="233" t="s">
        <v>23</v>
      </c>
      <c r="I430" s="235"/>
      <c r="J430" s="232"/>
      <c r="K430" s="232"/>
      <c r="L430" s="236"/>
      <c r="M430" s="237"/>
      <c r="N430" s="238"/>
      <c r="O430" s="238"/>
      <c r="P430" s="238"/>
      <c r="Q430" s="238"/>
      <c r="R430" s="238"/>
      <c r="S430" s="238"/>
      <c r="T430" s="239"/>
      <c r="AT430" s="240" t="s">
        <v>179</v>
      </c>
      <c r="AU430" s="240" t="s">
        <v>82</v>
      </c>
      <c r="AV430" s="13" t="s">
        <v>80</v>
      </c>
      <c r="AW430" s="13" t="s">
        <v>36</v>
      </c>
      <c r="AX430" s="13" t="s">
        <v>73</v>
      </c>
      <c r="AY430" s="240" t="s">
        <v>169</v>
      </c>
    </row>
    <row r="431" spans="2:51" s="12" customFormat="1" ht="13.5">
      <c r="B431" s="220"/>
      <c r="C431" s="221"/>
      <c r="D431" s="217" t="s">
        <v>179</v>
      </c>
      <c r="E431" s="222" t="s">
        <v>23</v>
      </c>
      <c r="F431" s="223" t="s">
        <v>659</v>
      </c>
      <c r="G431" s="221"/>
      <c r="H431" s="224">
        <v>99.34</v>
      </c>
      <c r="I431" s="225"/>
      <c r="J431" s="221"/>
      <c r="K431" s="221"/>
      <c r="L431" s="226"/>
      <c r="M431" s="227"/>
      <c r="N431" s="228"/>
      <c r="O431" s="228"/>
      <c r="P431" s="228"/>
      <c r="Q431" s="228"/>
      <c r="R431" s="228"/>
      <c r="S431" s="228"/>
      <c r="T431" s="229"/>
      <c r="AT431" s="230" t="s">
        <v>179</v>
      </c>
      <c r="AU431" s="230" t="s">
        <v>82</v>
      </c>
      <c r="AV431" s="12" t="s">
        <v>82</v>
      </c>
      <c r="AW431" s="12" t="s">
        <v>36</v>
      </c>
      <c r="AX431" s="12" t="s">
        <v>73</v>
      </c>
      <c r="AY431" s="230" t="s">
        <v>169</v>
      </c>
    </row>
    <row r="432" spans="2:51" s="12" customFormat="1" ht="13.5">
      <c r="B432" s="220"/>
      <c r="C432" s="221"/>
      <c r="D432" s="217" t="s">
        <v>179</v>
      </c>
      <c r="E432" s="222" t="s">
        <v>23</v>
      </c>
      <c r="F432" s="223" t="s">
        <v>660</v>
      </c>
      <c r="G432" s="221"/>
      <c r="H432" s="224">
        <v>179.05</v>
      </c>
      <c r="I432" s="225"/>
      <c r="J432" s="221"/>
      <c r="K432" s="221"/>
      <c r="L432" s="226"/>
      <c r="M432" s="227"/>
      <c r="N432" s="228"/>
      <c r="O432" s="228"/>
      <c r="P432" s="228"/>
      <c r="Q432" s="228"/>
      <c r="R432" s="228"/>
      <c r="S432" s="228"/>
      <c r="T432" s="229"/>
      <c r="AT432" s="230" t="s">
        <v>179</v>
      </c>
      <c r="AU432" s="230" t="s">
        <v>82</v>
      </c>
      <c r="AV432" s="12" t="s">
        <v>82</v>
      </c>
      <c r="AW432" s="12" t="s">
        <v>36</v>
      </c>
      <c r="AX432" s="12" t="s">
        <v>73</v>
      </c>
      <c r="AY432" s="230" t="s">
        <v>169</v>
      </c>
    </row>
    <row r="433" spans="2:51" s="12" customFormat="1" ht="13.5">
      <c r="B433" s="220"/>
      <c r="C433" s="221"/>
      <c r="D433" s="217" t="s">
        <v>179</v>
      </c>
      <c r="E433" s="222" t="s">
        <v>23</v>
      </c>
      <c r="F433" s="223" t="s">
        <v>661</v>
      </c>
      <c r="G433" s="221"/>
      <c r="H433" s="224">
        <v>-2.688</v>
      </c>
      <c r="I433" s="225"/>
      <c r="J433" s="221"/>
      <c r="K433" s="221"/>
      <c r="L433" s="226"/>
      <c r="M433" s="227"/>
      <c r="N433" s="228"/>
      <c r="O433" s="228"/>
      <c r="P433" s="228"/>
      <c r="Q433" s="228"/>
      <c r="R433" s="228"/>
      <c r="S433" s="228"/>
      <c r="T433" s="229"/>
      <c r="AT433" s="230" t="s">
        <v>179</v>
      </c>
      <c r="AU433" s="230" t="s">
        <v>82</v>
      </c>
      <c r="AV433" s="12" t="s">
        <v>82</v>
      </c>
      <c r="AW433" s="12" t="s">
        <v>36</v>
      </c>
      <c r="AX433" s="12" t="s">
        <v>73</v>
      </c>
      <c r="AY433" s="230" t="s">
        <v>169</v>
      </c>
    </row>
    <row r="434" spans="2:51" s="14" customFormat="1" ht="13.5">
      <c r="B434" s="241"/>
      <c r="C434" s="242"/>
      <c r="D434" s="217" t="s">
        <v>179</v>
      </c>
      <c r="E434" s="243" t="s">
        <v>23</v>
      </c>
      <c r="F434" s="244" t="s">
        <v>184</v>
      </c>
      <c r="G434" s="242"/>
      <c r="H434" s="245">
        <v>275.702</v>
      </c>
      <c r="I434" s="246"/>
      <c r="J434" s="242"/>
      <c r="K434" s="242"/>
      <c r="L434" s="247"/>
      <c r="M434" s="248"/>
      <c r="N434" s="249"/>
      <c r="O434" s="249"/>
      <c r="P434" s="249"/>
      <c r="Q434" s="249"/>
      <c r="R434" s="249"/>
      <c r="S434" s="249"/>
      <c r="T434" s="250"/>
      <c r="AT434" s="251" t="s">
        <v>179</v>
      </c>
      <c r="AU434" s="251" t="s">
        <v>82</v>
      </c>
      <c r="AV434" s="14" t="s">
        <v>93</v>
      </c>
      <c r="AW434" s="14" t="s">
        <v>36</v>
      </c>
      <c r="AX434" s="14" t="s">
        <v>73</v>
      </c>
      <c r="AY434" s="251" t="s">
        <v>169</v>
      </c>
    </row>
    <row r="435" spans="2:51" s="15" customFormat="1" ht="13.5">
      <c r="B435" s="252"/>
      <c r="C435" s="253"/>
      <c r="D435" s="217" t="s">
        <v>179</v>
      </c>
      <c r="E435" s="254" t="s">
        <v>124</v>
      </c>
      <c r="F435" s="255" t="s">
        <v>186</v>
      </c>
      <c r="G435" s="253"/>
      <c r="H435" s="256">
        <v>275.702</v>
      </c>
      <c r="I435" s="257"/>
      <c r="J435" s="253"/>
      <c r="K435" s="253"/>
      <c r="L435" s="258"/>
      <c r="M435" s="259"/>
      <c r="N435" s="260"/>
      <c r="O435" s="260"/>
      <c r="P435" s="260"/>
      <c r="Q435" s="260"/>
      <c r="R435" s="260"/>
      <c r="S435" s="260"/>
      <c r="T435" s="261"/>
      <c r="AT435" s="262" t="s">
        <v>179</v>
      </c>
      <c r="AU435" s="262" t="s">
        <v>82</v>
      </c>
      <c r="AV435" s="15" t="s">
        <v>175</v>
      </c>
      <c r="AW435" s="15" t="s">
        <v>36</v>
      </c>
      <c r="AX435" s="15" t="s">
        <v>80</v>
      </c>
      <c r="AY435" s="262" t="s">
        <v>169</v>
      </c>
    </row>
    <row r="436" spans="2:65" s="1" customFormat="1" ht="25.5" customHeight="1">
      <c r="B436" s="42"/>
      <c r="C436" s="264" t="s">
        <v>662</v>
      </c>
      <c r="D436" s="264" t="s">
        <v>551</v>
      </c>
      <c r="E436" s="265" t="s">
        <v>663</v>
      </c>
      <c r="F436" s="266" t="s">
        <v>664</v>
      </c>
      <c r="G436" s="267" t="s">
        <v>114</v>
      </c>
      <c r="H436" s="268">
        <v>303.272</v>
      </c>
      <c r="I436" s="269"/>
      <c r="J436" s="270">
        <f>ROUND(I436*H436,2)</f>
        <v>0</v>
      </c>
      <c r="K436" s="266" t="s">
        <v>23</v>
      </c>
      <c r="L436" s="271"/>
      <c r="M436" s="272" t="s">
        <v>23</v>
      </c>
      <c r="N436" s="273" t="s">
        <v>44</v>
      </c>
      <c r="O436" s="43"/>
      <c r="P436" s="214">
        <f>O436*H436</f>
        <v>0</v>
      </c>
      <c r="Q436" s="214">
        <v>0.0027</v>
      </c>
      <c r="R436" s="214">
        <f>Q436*H436</f>
        <v>0.8188344000000001</v>
      </c>
      <c r="S436" s="214">
        <v>0</v>
      </c>
      <c r="T436" s="215">
        <f>S436*H436</f>
        <v>0</v>
      </c>
      <c r="AR436" s="25" t="s">
        <v>386</v>
      </c>
      <c r="AT436" s="25" t="s">
        <v>551</v>
      </c>
      <c r="AU436" s="25" t="s">
        <v>82</v>
      </c>
      <c r="AY436" s="25" t="s">
        <v>169</v>
      </c>
      <c r="BE436" s="216">
        <f>IF(N436="základní",J436,0)</f>
        <v>0</v>
      </c>
      <c r="BF436" s="216">
        <f>IF(N436="snížená",J436,0)</f>
        <v>0</v>
      </c>
      <c r="BG436" s="216">
        <f>IF(N436="zákl. přenesená",J436,0)</f>
        <v>0</v>
      </c>
      <c r="BH436" s="216">
        <f>IF(N436="sníž. přenesená",J436,0)</f>
        <v>0</v>
      </c>
      <c r="BI436" s="216">
        <f>IF(N436="nulová",J436,0)</f>
        <v>0</v>
      </c>
      <c r="BJ436" s="25" t="s">
        <v>80</v>
      </c>
      <c r="BK436" s="216">
        <f>ROUND(I436*H436,2)</f>
        <v>0</v>
      </c>
      <c r="BL436" s="25" t="s">
        <v>284</v>
      </c>
      <c r="BM436" s="25" t="s">
        <v>665</v>
      </c>
    </row>
    <row r="437" spans="2:47" s="1" customFormat="1" ht="324">
      <c r="B437" s="42"/>
      <c r="C437" s="64"/>
      <c r="D437" s="217" t="s">
        <v>566</v>
      </c>
      <c r="E437" s="64"/>
      <c r="F437" s="218" t="s">
        <v>666</v>
      </c>
      <c r="G437" s="64"/>
      <c r="H437" s="64"/>
      <c r="I437" s="174"/>
      <c r="J437" s="64"/>
      <c r="K437" s="64"/>
      <c r="L437" s="62"/>
      <c r="M437" s="219"/>
      <c r="N437" s="43"/>
      <c r="O437" s="43"/>
      <c r="P437" s="43"/>
      <c r="Q437" s="43"/>
      <c r="R437" s="43"/>
      <c r="S437" s="43"/>
      <c r="T437" s="79"/>
      <c r="AT437" s="25" t="s">
        <v>566</v>
      </c>
      <c r="AU437" s="25" t="s">
        <v>82</v>
      </c>
    </row>
    <row r="438" spans="2:51" s="12" customFormat="1" ht="13.5">
      <c r="B438" s="220"/>
      <c r="C438" s="221"/>
      <c r="D438" s="217" t="s">
        <v>179</v>
      </c>
      <c r="E438" s="221"/>
      <c r="F438" s="223" t="s">
        <v>667</v>
      </c>
      <c r="G438" s="221"/>
      <c r="H438" s="224">
        <v>303.272</v>
      </c>
      <c r="I438" s="225"/>
      <c r="J438" s="221"/>
      <c r="K438" s="221"/>
      <c r="L438" s="226"/>
      <c r="M438" s="227"/>
      <c r="N438" s="228"/>
      <c r="O438" s="228"/>
      <c r="P438" s="228"/>
      <c r="Q438" s="228"/>
      <c r="R438" s="228"/>
      <c r="S438" s="228"/>
      <c r="T438" s="229"/>
      <c r="AT438" s="230" t="s">
        <v>179</v>
      </c>
      <c r="AU438" s="230" t="s">
        <v>82</v>
      </c>
      <c r="AV438" s="12" t="s">
        <v>82</v>
      </c>
      <c r="AW438" s="12" t="s">
        <v>6</v>
      </c>
      <c r="AX438" s="12" t="s">
        <v>80</v>
      </c>
      <c r="AY438" s="230" t="s">
        <v>169</v>
      </c>
    </row>
    <row r="439" spans="2:65" s="1" customFormat="1" ht="16.5" customHeight="1">
      <c r="B439" s="42"/>
      <c r="C439" s="205" t="s">
        <v>668</v>
      </c>
      <c r="D439" s="205" t="s">
        <v>171</v>
      </c>
      <c r="E439" s="206" t="s">
        <v>669</v>
      </c>
      <c r="F439" s="207" t="s">
        <v>670</v>
      </c>
      <c r="G439" s="208" t="s">
        <v>122</v>
      </c>
      <c r="H439" s="209">
        <v>206.777</v>
      </c>
      <c r="I439" s="210"/>
      <c r="J439" s="211">
        <f>ROUND(I439*H439,2)</f>
        <v>0</v>
      </c>
      <c r="K439" s="207" t="s">
        <v>174</v>
      </c>
      <c r="L439" s="62"/>
      <c r="M439" s="212" t="s">
        <v>23</v>
      </c>
      <c r="N439" s="213" t="s">
        <v>44</v>
      </c>
      <c r="O439" s="43"/>
      <c r="P439" s="214">
        <f>O439*H439</f>
        <v>0</v>
      </c>
      <c r="Q439" s="214">
        <v>0</v>
      </c>
      <c r="R439" s="214">
        <f>Q439*H439</f>
        <v>0</v>
      </c>
      <c r="S439" s="214">
        <v>0</v>
      </c>
      <c r="T439" s="215">
        <f>S439*H439</f>
        <v>0</v>
      </c>
      <c r="AR439" s="25" t="s">
        <v>284</v>
      </c>
      <c r="AT439" s="25" t="s">
        <v>171</v>
      </c>
      <c r="AU439" s="25" t="s">
        <v>82</v>
      </c>
      <c r="AY439" s="25" t="s">
        <v>169</v>
      </c>
      <c r="BE439" s="216">
        <f>IF(N439="základní",J439,0)</f>
        <v>0</v>
      </c>
      <c r="BF439" s="216">
        <f>IF(N439="snížená",J439,0)</f>
        <v>0</v>
      </c>
      <c r="BG439" s="216">
        <f>IF(N439="zákl. přenesená",J439,0)</f>
        <v>0</v>
      </c>
      <c r="BH439" s="216">
        <f>IF(N439="sníž. přenesená",J439,0)</f>
        <v>0</v>
      </c>
      <c r="BI439" s="216">
        <f>IF(N439="nulová",J439,0)</f>
        <v>0</v>
      </c>
      <c r="BJ439" s="25" t="s">
        <v>80</v>
      </c>
      <c r="BK439" s="216">
        <f>ROUND(I439*H439,2)</f>
        <v>0</v>
      </c>
      <c r="BL439" s="25" t="s">
        <v>284</v>
      </c>
      <c r="BM439" s="25" t="s">
        <v>671</v>
      </c>
    </row>
    <row r="440" spans="2:51" s="12" customFormat="1" ht="13.5">
      <c r="B440" s="220"/>
      <c r="C440" s="221"/>
      <c r="D440" s="217" t="s">
        <v>179</v>
      </c>
      <c r="E440" s="222" t="s">
        <v>23</v>
      </c>
      <c r="F440" s="223" t="s">
        <v>672</v>
      </c>
      <c r="G440" s="221"/>
      <c r="H440" s="224">
        <v>206.777</v>
      </c>
      <c r="I440" s="225"/>
      <c r="J440" s="221"/>
      <c r="K440" s="221"/>
      <c r="L440" s="226"/>
      <c r="M440" s="227"/>
      <c r="N440" s="228"/>
      <c r="O440" s="228"/>
      <c r="P440" s="228"/>
      <c r="Q440" s="228"/>
      <c r="R440" s="228"/>
      <c r="S440" s="228"/>
      <c r="T440" s="229"/>
      <c r="AT440" s="230" t="s">
        <v>179</v>
      </c>
      <c r="AU440" s="230" t="s">
        <v>82</v>
      </c>
      <c r="AV440" s="12" t="s">
        <v>82</v>
      </c>
      <c r="AW440" s="12" t="s">
        <v>36</v>
      </c>
      <c r="AX440" s="12" t="s">
        <v>80</v>
      </c>
      <c r="AY440" s="230" t="s">
        <v>169</v>
      </c>
    </row>
    <row r="441" spans="2:65" s="1" customFormat="1" ht="16.5" customHeight="1">
      <c r="B441" s="42"/>
      <c r="C441" s="205" t="s">
        <v>673</v>
      </c>
      <c r="D441" s="205" t="s">
        <v>171</v>
      </c>
      <c r="E441" s="206" t="s">
        <v>674</v>
      </c>
      <c r="F441" s="207" t="s">
        <v>675</v>
      </c>
      <c r="G441" s="208" t="s">
        <v>122</v>
      </c>
      <c r="H441" s="209">
        <v>157.453</v>
      </c>
      <c r="I441" s="210"/>
      <c r="J441" s="211">
        <f>ROUND(I441*H441,2)</f>
        <v>0</v>
      </c>
      <c r="K441" s="207" t="s">
        <v>174</v>
      </c>
      <c r="L441" s="62"/>
      <c r="M441" s="212" t="s">
        <v>23</v>
      </c>
      <c r="N441" s="213" t="s">
        <v>44</v>
      </c>
      <c r="O441" s="43"/>
      <c r="P441" s="214">
        <f>O441*H441</f>
        <v>0</v>
      </c>
      <c r="Q441" s="214">
        <v>0</v>
      </c>
      <c r="R441" s="214">
        <f>Q441*H441</f>
        <v>0</v>
      </c>
      <c r="S441" s="214">
        <v>0.0003</v>
      </c>
      <c r="T441" s="215">
        <f>S441*H441</f>
        <v>0.0472359</v>
      </c>
      <c r="AR441" s="25" t="s">
        <v>284</v>
      </c>
      <c r="AT441" s="25" t="s">
        <v>171</v>
      </c>
      <c r="AU441" s="25" t="s">
        <v>82</v>
      </c>
      <c r="AY441" s="25" t="s">
        <v>169</v>
      </c>
      <c r="BE441" s="216">
        <f>IF(N441="základní",J441,0)</f>
        <v>0</v>
      </c>
      <c r="BF441" s="216">
        <f>IF(N441="snížená",J441,0)</f>
        <v>0</v>
      </c>
      <c r="BG441" s="216">
        <f>IF(N441="zákl. přenesená",J441,0)</f>
        <v>0</v>
      </c>
      <c r="BH441" s="216">
        <f>IF(N441="sníž. přenesená",J441,0)</f>
        <v>0</v>
      </c>
      <c r="BI441" s="216">
        <f>IF(N441="nulová",J441,0)</f>
        <v>0</v>
      </c>
      <c r="BJ441" s="25" t="s">
        <v>80</v>
      </c>
      <c r="BK441" s="216">
        <f>ROUND(I441*H441,2)</f>
        <v>0</v>
      </c>
      <c r="BL441" s="25" t="s">
        <v>284</v>
      </c>
      <c r="BM441" s="25" t="s">
        <v>676</v>
      </c>
    </row>
    <row r="442" spans="2:51" s="13" customFormat="1" ht="13.5">
      <c r="B442" s="231"/>
      <c r="C442" s="232"/>
      <c r="D442" s="217" t="s">
        <v>179</v>
      </c>
      <c r="E442" s="233" t="s">
        <v>23</v>
      </c>
      <c r="F442" s="234" t="s">
        <v>314</v>
      </c>
      <c r="G442" s="232"/>
      <c r="H442" s="233" t="s">
        <v>23</v>
      </c>
      <c r="I442" s="235"/>
      <c r="J442" s="232"/>
      <c r="K442" s="232"/>
      <c r="L442" s="236"/>
      <c r="M442" s="237"/>
      <c r="N442" s="238"/>
      <c r="O442" s="238"/>
      <c r="P442" s="238"/>
      <c r="Q442" s="238"/>
      <c r="R442" s="238"/>
      <c r="S442" s="238"/>
      <c r="T442" s="239"/>
      <c r="AT442" s="240" t="s">
        <v>179</v>
      </c>
      <c r="AU442" s="240" t="s">
        <v>82</v>
      </c>
      <c r="AV442" s="13" t="s">
        <v>80</v>
      </c>
      <c r="AW442" s="13" t="s">
        <v>36</v>
      </c>
      <c r="AX442" s="13" t="s">
        <v>73</v>
      </c>
      <c r="AY442" s="240" t="s">
        <v>169</v>
      </c>
    </row>
    <row r="443" spans="2:51" s="13" customFormat="1" ht="13.5">
      <c r="B443" s="231"/>
      <c r="C443" s="232"/>
      <c r="D443" s="217" t="s">
        <v>179</v>
      </c>
      <c r="E443" s="233" t="s">
        <v>23</v>
      </c>
      <c r="F443" s="234" t="s">
        <v>391</v>
      </c>
      <c r="G443" s="232"/>
      <c r="H443" s="233" t="s">
        <v>23</v>
      </c>
      <c r="I443" s="235"/>
      <c r="J443" s="232"/>
      <c r="K443" s="232"/>
      <c r="L443" s="236"/>
      <c r="M443" s="237"/>
      <c r="N443" s="238"/>
      <c r="O443" s="238"/>
      <c r="P443" s="238"/>
      <c r="Q443" s="238"/>
      <c r="R443" s="238"/>
      <c r="S443" s="238"/>
      <c r="T443" s="239"/>
      <c r="AT443" s="240" t="s">
        <v>179</v>
      </c>
      <c r="AU443" s="240" t="s">
        <v>82</v>
      </c>
      <c r="AV443" s="13" t="s">
        <v>80</v>
      </c>
      <c r="AW443" s="13" t="s">
        <v>36</v>
      </c>
      <c r="AX443" s="13" t="s">
        <v>73</v>
      </c>
      <c r="AY443" s="240" t="s">
        <v>169</v>
      </c>
    </row>
    <row r="444" spans="2:51" s="12" customFormat="1" ht="13.5">
      <c r="B444" s="220"/>
      <c r="C444" s="221"/>
      <c r="D444" s="217" t="s">
        <v>179</v>
      </c>
      <c r="E444" s="222" t="s">
        <v>23</v>
      </c>
      <c r="F444" s="223" t="s">
        <v>677</v>
      </c>
      <c r="G444" s="221"/>
      <c r="H444" s="224">
        <v>24.153</v>
      </c>
      <c r="I444" s="225"/>
      <c r="J444" s="221"/>
      <c r="K444" s="221"/>
      <c r="L444" s="226"/>
      <c r="M444" s="227"/>
      <c r="N444" s="228"/>
      <c r="O444" s="228"/>
      <c r="P444" s="228"/>
      <c r="Q444" s="228"/>
      <c r="R444" s="228"/>
      <c r="S444" s="228"/>
      <c r="T444" s="229"/>
      <c r="AT444" s="230" t="s">
        <v>179</v>
      </c>
      <c r="AU444" s="230" t="s">
        <v>82</v>
      </c>
      <c r="AV444" s="12" t="s">
        <v>82</v>
      </c>
      <c r="AW444" s="12" t="s">
        <v>36</v>
      </c>
      <c r="AX444" s="12" t="s">
        <v>73</v>
      </c>
      <c r="AY444" s="230" t="s">
        <v>169</v>
      </c>
    </row>
    <row r="445" spans="2:51" s="12" customFormat="1" ht="13.5">
      <c r="B445" s="220"/>
      <c r="C445" s="221"/>
      <c r="D445" s="217" t="s">
        <v>179</v>
      </c>
      <c r="E445" s="222" t="s">
        <v>23</v>
      </c>
      <c r="F445" s="223" t="s">
        <v>678</v>
      </c>
      <c r="G445" s="221"/>
      <c r="H445" s="224">
        <v>26.38</v>
      </c>
      <c r="I445" s="225"/>
      <c r="J445" s="221"/>
      <c r="K445" s="221"/>
      <c r="L445" s="226"/>
      <c r="M445" s="227"/>
      <c r="N445" s="228"/>
      <c r="O445" s="228"/>
      <c r="P445" s="228"/>
      <c r="Q445" s="228"/>
      <c r="R445" s="228"/>
      <c r="S445" s="228"/>
      <c r="T445" s="229"/>
      <c r="AT445" s="230" t="s">
        <v>179</v>
      </c>
      <c r="AU445" s="230" t="s">
        <v>82</v>
      </c>
      <c r="AV445" s="12" t="s">
        <v>82</v>
      </c>
      <c r="AW445" s="12" t="s">
        <v>36</v>
      </c>
      <c r="AX445" s="12" t="s">
        <v>73</v>
      </c>
      <c r="AY445" s="230" t="s">
        <v>169</v>
      </c>
    </row>
    <row r="446" spans="2:51" s="12" customFormat="1" ht="13.5">
      <c r="B446" s="220"/>
      <c r="C446" s="221"/>
      <c r="D446" s="217" t="s">
        <v>179</v>
      </c>
      <c r="E446" s="222" t="s">
        <v>23</v>
      </c>
      <c r="F446" s="223" t="s">
        <v>679</v>
      </c>
      <c r="G446" s="221"/>
      <c r="H446" s="224">
        <v>17.94</v>
      </c>
      <c r="I446" s="225"/>
      <c r="J446" s="221"/>
      <c r="K446" s="221"/>
      <c r="L446" s="226"/>
      <c r="M446" s="227"/>
      <c r="N446" s="228"/>
      <c r="O446" s="228"/>
      <c r="P446" s="228"/>
      <c r="Q446" s="228"/>
      <c r="R446" s="228"/>
      <c r="S446" s="228"/>
      <c r="T446" s="229"/>
      <c r="AT446" s="230" t="s">
        <v>179</v>
      </c>
      <c r="AU446" s="230" t="s">
        <v>82</v>
      </c>
      <c r="AV446" s="12" t="s">
        <v>82</v>
      </c>
      <c r="AW446" s="12" t="s">
        <v>36</v>
      </c>
      <c r="AX446" s="12" t="s">
        <v>73</v>
      </c>
      <c r="AY446" s="230" t="s">
        <v>169</v>
      </c>
    </row>
    <row r="447" spans="2:51" s="13" customFormat="1" ht="13.5">
      <c r="B447" s="231"/>
      <c r="C447" s="232"/>
      <c r="D447" s="217" t="s">
        <v>179</v>
      </c>
      <c r="E447" s="233" t="s">
        <v>23</v>
      </c>
      <c r="F447" s="234" t="s">
        <v>368</v>
      </c>
      <c r="G447" s="232"/>
      <c r="H447" s="233" t="s">
        <v>23</v>
      </c>
      <c r="I447" s="235"/>
      <c r="J447" s="232"/>
      <c r="K447" s="232"/>
      <c r="L447" s="236"/>
      <c r="M447" s="237"/>
      <c r="N447" s="238"/>
      <c r="O447" s="238"/>
      <c r="P447" s="238"/>
      <c r="Q447" s="238"/>
      <c r="R447" s="238"/>
      <c r="S447" s="238"/>
      <c r="T447" s="239"/>
      <c r="AT447" s="240" t="s">
        <v>179</v>
      </c>
      <c r="AU447" s="240" t="s">
        <v>82</v>
      </c>
      <c r="AV447" s="13" t="s">
        <v>80</v>
      </c>
      <c r="AW447" s="13" t="s">
        <v>36</v>
      </c>
      <c r="AX447" s="13" t="s">
        <v>73</v>
      </c>
      <c r="AY447" s="240" t="s">
        <v>169</v>
      </c>
    </row>
    <row r="448" spans="2:51" s="12" customFormat="1" ht="13.5">
      <c r="B448" s="220"/>
      <c r="C448" s="221"/>
      <c r="D448" s="217" t="s">
        <v>179</v>
      </c>
      <c r="E448" s="222" t="s">
        <v>23</v>
      </c>
      <c r="F448" s="223" t="s">
        <v>680</v>
      </c>
      <c r="G448" s="221"/>
      <c r="H448" s="224">
        <v>33.4</v>
      </c>
      <c r="I448" s="225"/>
      <c r="J448" s="221"/>
      <c r="K448" s="221"/>
      <c r="L448" s="226"/>
      <c r="M448" s="227"/>
      <c r="N448" s="228"/>
      <c r="O448" s="228"/>
      <c r="P448" s="228"/>
      <c r="Q448" s="228"/>
      <c r="R448" s="228"/>
      <c r="S448" s="228"/>
      <c r="T448" s="229"/>
      <c r="AT448" s="230" t="s">
        <v>179</v>
      </c>
      <c r="AU448" s="230" t="s">
        <v>82</v>
      </c>
      <c r="AV448" s="12" t="s">
        <v>82</v>
      </c>
      <c r="AW448" s="12" t="s">
        <v>36</v>
      </c>
      <c r="AX448" s="12" t="s">
        <v>73</v>
      </c>
      <c r="AY448" s="230" t="s">
        <v>169</v>
      </c>
    </row>
    <row r="449" spans="2:51" s="12" customFormat="1" ht="13.5">
      <c r="B449" s="220"/>
      <c r="C449" s="221"/>
      <c r="D449" s="217" t="s">
        <v>179</v>
      </c>
      <c r="E449" s="222" t="s">
        <v>23</v>
      </c>
      <c r="F449" s="223" t="s">
        <v>681</v>
      </c>
      <c r="G449" s="221"/>
      <c r="H449" s="224">
        <v>37.24</v>
      </c>
      <c r="I449" s="225"/>
      <c r="J449" s="221"/>
      <c r="K449" s="221"/>
      <c r="L449" s="226"/>
      <c r="M449" s="227"/>
      <c r="N449" s="228"/>
      <c r="O449" s="228"/>
      <c r="P449" s="228"/>
      <c r="Q449" s="228"/>
      <c r="R449" s="228"/>
      <c r="S449" s="228"/>
      <c r="T449" s="229"/>
      <c r="AT449" s="230" t="s">
        <v>179</v>
      </c>
      <c r="AU449" s="230" t="s">
        <v>82</v>
      </c>
      <c r="AV449" s="12" t="s">
        <v>82</v>
      </c>
      <c r="AW449" s="12" t="s">
        <v>36</v>
      </c>
      <c r="AX449" s="12" t="s">
        <v>73</v>
      </c>
      <c r="AY449" s="230" t="s">
        <v>169</v>
      </c>
    </row>
    <row r="450" spans="2:51" s="12" customFormat="1" ht="13.5">
      <c r="B450" s="220"/>
      <c r="C450" s="221"/>
      <c r="D450" s="217" t="s">
        <v>179</v>
      </c>
      <c r="E450" s="222" t="s">
        <v>23</v>
      </c>
      <c r="F450" s="223" t="s">
        <v>682</v>
      </c>
      <c r="G450" s="221"/>
      <c r="H450" s="224">
        <v>18.34</v>
      </c>
      <c r="I450" s="225"/>
      <c r="J450" s="221"/>
      <c r="K450" s="221"/>
      <c r="L450" s="226"/>
      <c r="M450" s="227"/>
      <c r="N450" s="228"/>
      <c r="O450" s="228"/>
      <c r="P450" s="228"/>
      <c r="Q450" s="228"/>
      <c r="R450" s="228"/>
      <c r="S450" s="228"/>
      <c r="T450" s="229"/>
      <c r="AT450" s="230" t="s">
        <v>179</v>
      </c>
      <c r="AU450" s="230" t="s">
        <v>82</v>
      </c>
      <c r="AV450" s="12" t="s">
        <v>82</v>
      </c>
      <c r="AW450" s="12" t="s">
        <v>36</v>
      </c>
      <c r="AX450" s="12" t="s">
        <v>73</v>
      </c>
      <c r="AY450" s="230" t="s">
        <v>169</v>
      </c>
    </row>
    <row r="451" spans="2:51" s="14" customFormat="1" ht="13.5">
      <c r="B451" s="241"/>
      <c r="C451" s="242"/>
      <c r="D451" s="217" t="s">
        <v>179</v>
      </c>
      <c r="E451" s="243" t="s">
        <v>23</v>
      </c>
      <c r="F451" s="244" t="s">
        <v>184</v>
      </c>
      <c r="G451" s="242"/>
      <c r="H451" s="245">
        <v>157.453</v>
      </c>
      <c r="I451" s="246"/>
      <c r="J451" s="242"/>
      <c r="K451" s="242"/>
      <c r="L451" s="247"/>
      <c r="M451" s="248"/>
      <c r="N451" s="249"/>
      <c r="O451" s="249"/>
      <c r="P451" s="249"/>
      <c r="Q451" s="249"/>
      <c r="R451" s="249"/>
      <c r="S451" s="249"/>
      <c r="T451" s="250"/>
      <c r="AT451" s="251" t="s">
        <v>179</v>
      </c>
      <c r="AU451" s="251" t="s">
        <v>82</v>
      </c>
      <c r="AV451" s="14" t="s">
        <v>93</v>
      </c>
      <c r="AW451" s="14" t="s">
        <v>36</v>
      </c>
      <c r="AX451" s="14" t="s">
        <v>80</v>
      </c>
      <c r="AY451" s="251" t="s">
        <v>169</v>
      </c>
    </row>
    <row r="452" spans="2:65" s="1" customFormat="1" ht="16.5" customHeight="1">
      <c r="B452" s="42"/>
      <c r="C452" s="205" t="s">
        <v>683</v>
      </c>
      <c r="D452" s="205" t="s">
        <v>171</v>
      </c>
      <c r="E452" s="206" t="s">
        <v>684</v>
      </c>
      <c r="F452" s="207" t="s">
        <v>685</v>
      </c>
      <c r="G452" s="208" t="s">
        <v>122</v>
      </c>
      <c r="H452" s="209">
        <v>157.813</v>
      </c>
      <c r="I452" s="210"/>
      <c r="J452" s="211">
        <f>ROUND(I452*H452,2)</f>
        <v>0</v>
      </c>
      <c r="K452" s="207" t="s">
        <v>174</v>
      </c>
      <c r="L452" s="62"/>
      <c r="M452" s="212" t="s">
        <v>23</v>
      </c>
      <c r="N452" s="213" t="s">
        <v>44</v>
      </c>
      <c r="O452" s="43"/>
      <c r="P452" s="214">
        <f>O452*H452</f>
        <v>0</v>
      </c>
      <c r="Q452" s="214">
        <v>1E-05</v>
      </c>
      <c r="R452" s="214">
        <f>Q452*H452</f>
        <v>0.00157813</v>
      </c>
      <c r="S452" s="214">
        <v>0</v>
      </c>
      <c r="T452" s="215">
        <f>S452*H452</f>
        <v>0</v>
      </c>
      <c r="AR452" s="25" t="s">
        <v>284</v>
      </c>
      <c r="AT452" s="25" t="s">
        <v>171</v>
      </c>
      <c r="AU452" s="25" t="s">
        <v>82</v>
      </c>
      <c r="AY452" s="25" t="s">
        <v>169</v>
      </c>
      <c r="BE452" s="216">
        <f>IF(N452="základní",J452,0)</f>
        <v>0</v>
      </c>
      <c r="BF452" s="216">
        <f>IF(N452="snížená",J452,0)</f>
        <v>0</v>
      </c>
      <c r="BG452" s="216">
        <f>IF(N452="zákl. přenesená",J452,0)</f>
        <v>0</v>
      </c>
      <c r="BH452" s="216">
        <f>IF(N452="sníž. přenesená",J452,0)</f>
        <v>0</v>
      </c>
      <c r="BI452" s="216">
        <f>IF(N452="nulová",J452,0)</f>
        <v>0</v>
      </c>
      <c r="BJ452" s="25" t="s">
        <v>80</v>
      </c>
      <c r="BK452" s="216">
        <f>ROUND(I452*H452,2)</f>
        <v>0</v>
      </c>
      <c r="BL452" s="25" t="s">
        <v>284</v>
      </c>
      <c r="BM452" s="25" t="s">
        <v>686</v>
      </c>
    </row>
    <row r="453" spans="2:51" s="12" customFormat="1" ht="13.5">
      <c r="B453" s="220"/>
      <c r="C453" s="221"/>
      <c r="D453" s="217" t="s">
        <v>179</v>
      </c>
      <c r="E453" s="222" t="s">
        <v>23</v>
      </c>
      <c r="F453" s="223" t="s">
        <v>687</v>
      </c>
      <c r="G453" s="221"/>
      <c r="H453" s="224">
        <v>157.813</v>
      </c>
      <c r="I453" s="225"/>
      <c r="J453" s="221"/>
      <c r="K453" s="221"/>
      <c r="L453" s="226"/>
      <c r="M453" s="227"/>
      <c r="N453" s="228"/>
      <c r="O453" s="228"/>
      <c r="P453" s="228"/>
      <c r="Q453" s="228"/>
      <c r="R453" s="228"/>
      <c r="S453" s="228"/>
      <c r="T453" s="229"/>
      <c r="AT453" s="230" t="s">
        <v>179</v>
      </c>
      <c r="AU453" s="230" t="s">
        <v>82</v>
      </c>
      <c r="AV453" s="12" t="s">
        <v>82</v>
      </c>
      <c r="AW453" s="12" t="s">
        <v>36</v>
      </c>
      <c r="AX453" s="12" t="s">
        <v>80</v>
      </c>
      <c r="AY453" s="230" t="s">
        <v>169</v>
      </c>
    </row>
    <row r="454" spans="2:65" s="1" customFormat="1" ht="16.5" customHeight="1">
      <c r="B454" s="42"/>
      <c r="C454" s="264" t="s">
        <v>688</v>
      </c>
      <c r="D454" s="264" t="s">
        <v>551</v>
      </c>
      <c r="E454" s="265" t="s">
        <v>689</v>
      </c>
      <c r="F454" s="266" t="s">
        <v>690</v>
      </c>
      <c r="G454" s="267" t="s">
        <v>122</v>
      </c>
      <c r="H454" s="268">
        <v>165.704</v>
      </c>
      <c r="I454" s="269"/>
      <c r="J454" s="270">
        <f>ROUND(I454*H454,2)</f>
        <v>0</v>
      </c>
      <c r="K454" s="266" t="s">
        <v>23</v>
      </c>
      <c r="L454" s="271"/>
      <c r="M454" s="272" t="s">
        <v>23</v>
      </c>
      <c r="N454" s="273" t="s">
        <v>44</v>
      </c>
      <c r="O454" s="43"/>
      <c r="P454" s="214">
        <f>O454*H454</f>
        <v>0</v>
      </c>
      <c r="Q454" s="214">
        <v>0.0003</v>
      </c>
      <c r="R454" s="214">
        <f>Q454*H454</f>
        <v>0.0497112</v>
      </c>
      <c r="S454" s="214">
        <v>0</v>
      </c>
      <c r="T454" s="215">
        <f>S454*H454</f>
        <v>0</v>
      </c>
      <c r="AR454" s="25" t="s">
        <v>386</v>
      </c>
      <c r="AT454" s="25" t="s">
        <v>551</v>
      </c>
      <c r="AU454" s="25" t="s">
        <v>82</v>
      </c>
      <c r="AY454" s="25" t="s">
        <v>169</v>
      </c>
      <c r="BE454" s="216">
        <f>IF(N454="základní",J454,0)</f>
        <v>0</v>
      </c>
      <c r="BF454" s="216">
        <f>IF(N454="snížená",J454,0)</f>
        <v>0</v>
      </c>
      <c r="BG454" s="216">
        <f>IF(N454="zákl. přenesená",J454,0)</f>
        <v>0</v>
      </c>
      <c r="BH454" s="216">
        <f>IF(N454="sníž. přenesená",J454,0)</f>
        <v>0</v>
      </c>
      <c r="BI454" s="216">
        <f>IF(N454="nulová",J454,0)</f>
        <v>0</v>
      </c>
      <c r="BJ454" s="25" t="s">
        <v>80</v>
      </c>
      <c r="BK454" s="216">
        <f>ROUND(I454*H454,2)</f>
        <v>0</v>
      </c>
      <c r="BL454" s="25" t="s">
        <v>284</v>
      </c>
      <c r="BM454" s="25" t="s">
        <v>691</v>
      </c>
    </row>
    <row r="455" spans="2:51" s="12" customFormat="1" ht="13.5">
      <c r="B455" s="220"/>
      <c r="C455" s="221"/>
      <c r="D455" s="217" t="s">
        <v>179</v>
      </c>
      <c r="E455" s="221"/>
      <c r="F455" s="223" t="s">
        <v>692</v>
      </c>
      <c r="G455" s="221"/>
      <c r="H455" s="224">
        <v>165.704</v>
      </c>
      <c r="I455" s="225"/>
      <c r="J455" s="221"/>
      <c r="K455" s="221"/>
      <c r="L455" s="226"/>
      <c r="M455" s="227"/>
      <c r="N455" s="228"/>
      <c r="O455" s="228"/>
      <c r="P455" s="228"/>
      <c r="Q455" s="228"/>
      <c r="R455" s="228"/>
      <c r="S455" s="228"/>
      <c r="T455" s="229"/>
      <c r="AT455" s="230" t="s">
        <v>179</v>
      </c>
      <c r="AU455" s="230" t="s">
        <v>82</v>
      </c>
      <c r="AV455" s="12" t="s">
        <v>82</v>
      </c>
      <c r="AW455" s="12" t="s">
        <v>6</v>
      </c>
      <c r="AX455" s="12" t="s">
        <v>80</v>
      </c>
      <c r="AY455" s="230" t="s">
        <v>169</v>
      </c>
    </row>
    <row r="456" spans="2:65" s="1" customFormat="1" ht="16.5" customHeight="1">
      <c r="B456" s="42"/>
      <c r="C456" s="205" t="s">
        <v>693</v>
      </c>
      <c r="D456" s="205" t="s">
        <v>171</v>
      </c>
      <c r="E456" s="206" t="s">
        <v>694</v>
      </c>
      <c r="F456" s="207" t="s">
        <v>695</v>
      </c>
      <c r="G456" s="208" t="s">
        <v>122</v>
      </c>
      <c r="H456" s="209">
        <v>157.813</v>
      </c>
      <c r="I456" s="210"/>
      <c r="J456" s="211">
        <f>ROUND(I456*H456,2)</f>
        <v>0</v>
      </c>
      <c r="K456" s="207" t="s">
        <v>174</v>
      </c>
      <c r="L456" s="62"/>
      <c r="M456" s="212" t="s">
        <v>23</v>
      </c>
      <c r="N456" s="213" t="s">
        <v>44</v>
      </c>
      <c r="O456" s="43"/>
      <c r="P456" s="214">
        <f>O456*H456</f>
        <v>0</v>
      </c>
      <c r="Q456" s="214">
        <v>0</v>
      </c>
      <c r="R456" s="214">
        <f>Q456*H456</f>
        <v>0</v>
      </c>
      <c r="S456" s="214">
        <v>0</v>
      </c>
      <c r="T456" s="215">
        <f>S456*H456</f>
        <v>0</v>
      </c>
      <c r="AR456" s="25" t="s">
        <v>284</v>
      </c>
      <c r="AT456" s="25" t="s">
        <v>171</v>
      </c>
      <c r="AU456" s="25" t="s">
        <v>82</v>
      </c>
      <c r="AY456" s="25" t="s">
        <v>169</v>
      </c>
      <c r="BE456" s="216">
        <f>IF(N456="základní",J456,0)</f>
        <v>0</v>
      </c>
      <c r="BF456" s="216">
        <f>IF(N456="snížená",J456,0)</f>
        <v>0</v>
      </c>
      <c r="BG456" s="216">
        <f>IF(N456="zákl. přenesená",J456,0)</f>
        <v>0</v>
      </c>
      <c r="BH456" s="216">
        <f>IF(N456="sníž. přenesená",J456,0)</f>
        <v>0</v>
      </c>
      <c r="BI456" s="216">
        <f>IF(N456="nulová",J456,0)</f>
        <v>0</v>
      </c>
      <c r="BJ456" s="25" t="s">
        <v>80</v>
      </c>
      <c r="BK456" s="216">
        <f>ROUND(I456*H456,2)</f>
        <v>0</v>
      </c>
      <c r="BL456" s="25" t="s">
        <v>284</v>
      </c>
      <c r="BM456" s="25" t="s">
        <v>696</v>
      </c>
    </row>
    <row r="457" spans="2:51" s="13" customFormat="1" ht="13.5">
      <c r="B457" s="231"/>
      <c r="C457" s="232"/>
      <c r="D457" s="217" t="s">
        <v>179</v>
      </c>
      <c r="E457" s="233" t="s">
        <v>23</v>
      </c>
      <c r="F457" s="234" t="s">
        <v>697</v>
      </c>
      <c r="G457" s="232"/>
      <c r="H457" s="233" t="s">
        <v>23</v>
      </c>
      <c r="I457" s="235"/>
      <c r="J457" s="232"/>
      <c r="K457" s="232"/>
      <c r="L457" s="236"/>
      <c r="M457" s="237"/>
      <c r="N457" s="238"/>
      <c r="O457" s="238"/>
      <c r="P457" s="238"/>
      <c r="Q457" s="238"/>
      <c r="R457" s="238"/>
      <c r="S457" s="238"/>
      <c r="T457" s="239"/>
      <c r="AT457" s="240" t="s">
        <v>179</v>
      </c>
      <c r="AU457" s="240" t="s">
        <v>82</v>
      </c>
      <c r="AV457" s="13" t="s">
        <v>80</v>
      </c>
      <c r="AW457" s="13" t="s">
        <v>36</v>
      </c>
      <c r="AX457" s="13" t="s">
        <v>73</v>
      </c>
      <c r="AY457" s="240" t="s">
        <v>169</v>
      </c>
    </row>
    <row r="458" spans="2:51" s="13" customFormat="1" ht="13.5">
      <c r="B458" s="231"/>
      <c r="C458" s="232"/>
      <c r="D458" s="217" t="s">
        <v>179</v>
      </c>
      <c r="E458" s="233" t="s">
        <v>23</v>
      </c>
      <c r="F458" s="234" t="s">
        <v>391</v>
      </c>
      <c r="G458" s="232"/>
      <c r="H458" s="233" t="s">
        <v>23</v>
      </c>
      <c r="I458" s="235"/>
      <c r="J458" s="232"/>
      <c r="K458" s="232"/>
      <c r="L458" s="236"/>
      <c r="M458" s="237"/>
      <c r="N458" s="238"/>
      <c r="O458" s="238"/>
      <c r="P458" s="238"/>
      <c r="Q458" s="238"/>
      <c r="R458" s="238"/>
      <c r="S458" s="238"/>
      <c r="T458" s="239"/>
      <c r="AT458" s="240" t="s">
        <v>179</v>
      </c>
      <c r="AU458" s="240" t="s">
        <v>82</v>
      </c>
      <c r="AV458" s="13" t="s">
        <v>80</v>
      </c>
      <c r="AW458" s="13" t="s">
        <v>36</v>
      </c>
      <c r="AX458" s="13" t="s">
        <v>73</v>
      </c>
      <c r="AY458" s="240" t="s">
        <v>169</v>
      </c>
    </row>
    <row r="459" spans="2:51" s="13" customFormat="1" ht="13.5">
      <c r="B459" s="231"/>
      <c r="C459" s="232"/>
      <c r="D459" s="217" t="s">
        <v>179</v>
      </c>
      <c r="E459" s="233" t="s">
        <v>23</v>
      </c>
      <c r="F459" s="234" t="s">
        <v>391</v>
      </c>
      <c r="G459" s="232"/>
      <c r="H459" s="233" t="s">
        <v>23</v>
      </c>
      <c r="I459" s="235"/>
      <c r="J459" s="232"/>
      <c r="K459" s="232"/>
      <c r="L459" s="236"/>
      <c r="M459" s="237"/>
      <c r="N459" s="238"/>
      <c r="O459" s="238"/>
      <c r="P459" s="238"/>
      <c r="Q459" s="238"/>
      <c r="R459" s="238"/>
      <c r="S459" s="238"/>
      <c r="T459" s="239"/>
      <c r="AT459" s="240" t="s">
        <v>179</v>
      </c>
      <c r="AU459" s="240" t="s">
        <v>82</v>
      </c>
      <c r="AV459" s="13" t="s">
        <v>80</v>
      </c>
      <c r="AW459" s="13" t="s">
        <v>36</v>
      </c>
      <c r="AX459" s="13" t="s">
        <v>73</v>
      </c>
      <c r="AY459" s="240" t="s">
        <v>169</v>
      </c>
    </row>
    <row r="460" spans="2:51" s="12" customFormat="1" ht="13.5">
      <c r="B460" s="220"/>
      <c r="C460" s="221"/>
      <c r="D460" s="217" t="s">
        <v>179</v>
      </c>
      <c r="E460" s="222" t="s">
        <v>23</v>
      </c>
      <c r="F460" s="223" t="s">
        <v>677</v>
      </c>
      <c r="G460" s="221"/>
      <c r="H460" s="224">
        <v>24.153</v>
      </c>
      <c r="I460" s="225"/>
      <c r="J460" s="221"/>
      <c r="K460" s="221"/>
      <c r="L460" s="226"/>
      <c r="M460" s="227"/>
      <c r="N460" s="228"/>
      <c r="O460" s="228"/>
      <c r="P460" s="228"/>
      <c r="Q460" s="228"/>
      <c r="R460" s="228"/>
      <c r="S460" s="228"/>
      <c r="T460" s="229"/>
      <c r="AT460" s="230" t="s">
        <v>179</v>
      </c>
      <c r="AU460" s="230" t="s">
        <v>82</v>
      </c>
      <c r="AV460" s="12" t="s">
        <v>82</v>
      </c>
      <c r="AW460" s="12" t="s">
        <v>36</v>
      </c>
      <c r="AX460" s="12" t="s">
        <v>73</v>
      </c>
      <c r="AY460" s="230" t="s">
        <v>169</v>
      </c>
    </row>
    <row r="461" spans="2:51" s="12" customFormat="1" ht="13.5">
      <c r="B461" s="220"/>
      <c r="C461" s="221"/>
      <c r="D461" s="217" t="s">
        <v>179</v>
      </c>
      <c r="E461" s="222" t="s">
        <v>23</v>
      </c>
      <c r="F461" s="223" t="s">
        <v>698</v>
      </c>
      <c r="G461" s="221"/>
      <c r="H461" s="224">
        <v>28.08</v>
      </c>
      <c r="I461" s="225"/>
      <c r="J461" s="221"/>
      <c r="K461" s="221"/>
      <c r="L461" s="226"/>
      <c r="M461" s="227"/>
      <c r="N461" s="228"/>
      <c r="O461" s="228"/>
      <c r="P461" s="228"/>
      <c r="Q461" s="228"/>
      <c r="R461" s="228"/>
      <c r="S461" s="228"/>
      <c r="T461" s="229"/>
      <c r="AT461" s="230" t="s">
        <v>179</v>
      </c>
      <c r="AU461" s="230" t="s">
        <v>82</v>
      </c>
      <c r="AV461" s="12" t="s">
        <v>82</v>
      </c>
      <c r="AW461" s="12" t="s">
        <v>36</v>
      </c>
      <c r="AX461" s="12" t="s">
        <v>73</v>
      </c>
      <c r="AY461" s="230" t="s">
        <v>169</v>
      </c>
    </row>
    <row r="462" spans="2:51" s="12" customFormat="1" ht="13.5">
      <c r="B462" s="220"/>
      <c r="C462" s="221"/>
      <c r="D462" s="217" t="s">
        <v>179</v>
      </c>
      <c r="E462" s="222" t="s">
        <v>23</v>
      </c>
      <c r="F462" s="223" t="s">
        <v>699</v>
      </c>
      <c r="G462" s="221"/>
      <c r="H462" s="224">
        <v>18.74</v>
      </c>
      <c r="I462" s="225"/>
      <c r="J462" s="221"/>
      <c r="K462" s="221"/>
      <c r="L462" s="226"/>
      <c r="M462" s="227"/>
      <c r="N462" s="228"/>
      <c r="O462" s="228"/>
      <c r="P462" s="228"/>
      <c r="Q462" s="228"/>
      <c r="R462" s="228"/>
      <c r="S462" s="228"/>
      <c r="T462" s="229"/>
      <c r="AT462" s="230" t="s">
        <v>179</v>
      </c>
      <c r="AU462" s="230" t="s">
        <v>82</v>
      </c>
      <c r="AV462" s="12" t="s">
        <v>82</v>
      </c>
      <c r="AW462" s="12" t="s">
        <v>36</v>
      </c>
      <c r="AX462" s="12" t="s">
        <v>73</v>
      </c>
      <c r="AY462" s="230" t="s">
        <v>169</v>
      </c>
    </row>
    <row r="463" spans="2:51" s="13" customFormat="1" ht="13.5">
      <c r="B463" s="231"/>
      <c r="C463" s="232"/>
      <c r="D463" s="217" t="s">
        <v>179</v>
      </c>
      <c r="E463" s="233" t="s">
        <v>23</v>
      </c>
      <c r="F463" s="234" t="s">
        <v>700</v>
      </c>
      <c r="G463" s="232"/>
      <c r="H463" s="233" t="s">
        <v>23</v>
      </c>
      <c r="I463" s="235"/>
      <c r="J463" s="232"/>
      <c r="K463" s="232"/>
      <c r="L463" s="236"/>
      <c r="M463" s="237"/>
      <c r="N463" s="238"/>
      <c r="O463" s="238"/>
      <c r="P463" s="238"/>
      <c r="Q463" s="238"/>
      <c r="R463" s="238"/>
      <c r="S463" s="238"/>
      <c r="T463" s="239"/>
      <c r="AT463" s="240" t="s">
        <v>179</v>
      </c>
      <c r="AU463" s="240" t="s">
        <v>82</v>
      </c>
      <c r="AV463" s="13" t="s">
        <v>80</v>
      </c>
      <c r="AW463" s="13" t="s">
        <v>36</v>
      </c>
      <c r="AX463" s="13" t="s">
        <v>73</v>
      </c>
      <c r="AY463" s="240" t="s">
        <v>169</v>
      </c>
    </row>
    <row r="464" spans="2:51" s="13" customFormat="1" ht="13.5">
      <c r="B464" s="231"/>
      <c r="C464" s="232"/>
      <c r="D464" s="217" t="s">
        <v>179</v>
      </c>
      <c r="E464" s="233" t="s">
        <v>23</v>
      </c>
      <c r="F464" s="234" t="s">
        <v>368</v>
      </c>
      <c r="G464" s="232"/>
      <c r="H464" s="233" t="s">
        <v>23</v>
      </c>
      <c r="I464" s="235"/>
      <c r="J464" s="232"/>
      <c r="K464" s="232"/>
      <c r="L464" s="236"/>
      <c r="M464" s="237"/>
      <c r="N464" s="238"/>
      <c r="O464" s="238"/>
      <c r="P464" s="238"/>
      <c r="Q464" s="238"/>
      <c r="R464" s="238"/>
      <c r="S464" s="238"/>
      <c r="T464" s="239"/>
      <c r="AT464" s="240" t="s">
        <v>179</v>
      </c>
      <c r="AU464" s="240" t="s">
        <v>82</v>
      </c>
      <c r="AV464" s="13" t="s">
        <v>80</v>
      </c>
      <c r="AW464" s="13" t="s">
        <v>36</v>
      </c>
      <c r="AX464" s="13" t="s">
        <v>73</v>
      </c>
      <c r="AY464" s="240" t="s">
        <v>169</v>
      </c>
    </row>
    <row r="465" spans="2:51" s="12" customFormat="1" ht="13.5">
      <c r="B465" s="220"/>
      <c r="C465" s="221"/>
      <c r="D465" s="217" t="s">
        <v>179</v>
      </c>
      <c r="E465" s="222" t="s">
        <v>23</v>
      </c>
      <c r="F465" s="223" t="s">
        <v>680</v>
      </c>
      <c r="G465" s="221"/>
      <c r="H465" s="224">
        <v>33.4</v>
      </c>
      <c r="I465" s="225"/>
      <c r="J465" s="221"/>
      <c r="K465" s="221"/>
      <c r="L465" s="226"/>
      <c r="M465" s="227"/>
      <c r="N465" s="228"/>
      <c r="O465" s="228"/>
      <c r="P465" s="228"/>
      <c r="Q465" s="228"/>
      <c r="R465" s="228"/>
      <c r="S465" s="228"/>
      <c r="T465" s="229"/>
      <c r="AT465" s="230" t="s">
        <v>179</v>
      </c>
      <c r="AU465" s="230" t="s">
        <v>82</v>
      </c>
      <c r="AV465" s="12" t="s">
        <v>82</v>
      </c>
      <c r="AW465" s="12" t="s">
        <v>36</v>
      </c>
      <c r="AX465" s="12" t="s">
        <v>73</v>
      </c>
      <c r="AY465" s="230" t="s">
        <v>169</v>
      </c>
    </row>
    <row r="466" spans="2:51" s="12" customFormat="1" ht="13.5">
      <c r="B466" s="220"/>
      <c r="C466" s="221"/>
      <c r="D466" s="217" t="s">
        <v>179</v>
      </c>
      <c r="E466" s="222" t="s">
        <v>23</v>
      </c>
      <c r="F466" s="223" t="s">
        <v>681</v>
      </c>
      <c r="G466" s="221"/>
      <c r="H466" s="224">
        <v>37.24</v>
      </c>
      <c r="I466" s="225"/>
      <c r="J466" s="221"/>
      <c r="K466" s="221"/>
      <c r="L466" s="226"/>
      <c r="M466" s="227"/>
      <c r="N466" s="228"/>
      <c r="O466" s="228"/>
      <c r="P466" s="228"/>
      <c r="Q466" s="228"/>
      <c r="R466" s="228"/>
      <c r="S466" s="228"/>
      <c r="T466" s="229"/>
      <c r="AT466" s="230" t="s">
        <v>179</v>
      </c>
      <c r="AU466" s="230" t="s">
        <v>82</v>
      </c>
      <c r="AV466" s="12" t="s">
        <v>82</v>
      </c>
      <c r="AW466" s="12" t="s">
        <v>36</v>
      </c>
      <c r="AX466" s="12" t="s">
        <v>73</v>
      </c>
      <c r="AY466" s="230" t="s">
        <v>169</v>
      </c>
    </row>
    <row r="467" spans="2:51" s="12" customFormat="1" ht="13.5">
      <c r="B467" s="220"/>
      <c r="C467" s="221"/>
      <c r="D467" s="217" t="s">
        <v>179</v>
      </c>
      <c r="E467" s="222" t="s">
        <v>23</v>
      </c>
      <c r="F467" s="223" t="s">
        <v>701</v>
      </c>
      <c r="G467" s="221"/>
      <c r="H467" s="224">
        <v>16.2</v>
      </c>
      <c r="I467" s="225"/>
      <c r="J467" s="221"/>
      <c r="K467" s="221"/>
      <c r="L467" s="226"/>
      <c r="M467" s="227"/>
      <c r="N467" s="228"/>
      <c r="O467" s="228"/>
      <c r="P467" s="228"/>
      <c r="Q467" s="228"/>
      <c r="R467" s="228"/>
      <c r="S467" s="228"/>
      <c r="T467" s="229"/>
      <c r="AT467" s="230" t="s">
        <v>179</v>
      </c>
      <c r="AU467" s="230" t="s">
        <v>82</v>
      </c>
      <c r="AV467" s="12" t="s">
        <v>82</v>
      </c>
      <c r="AW467" s="12" t="s">
        <v>36</v>
      </c>
      <c r="AX467" s="12" t="s">
        <v>73</v>
      </c>
      <c r="AY467" s="230" t="s">
        <v>169</v>
      </c>
    </row>
    <row r="468" spans="2:51" s="14" customFormat="1" ht="13.5">
      <c r="B468" s="241"/>
      <c r="C468" s="242"/>
      <c r="D468" s="217" t="s">
        <v>179</v>
      </c>
      <c r="E468" s="243" t="s">
        <v>23</v>
      </c>
      <c r="F468" s="244" t="s">
        <v>184</v>
      </c>
      <c r="G468" s="242"/>
      <c r="H468" s="245">
        <v>157.813</v>
      </c>
      <c r="I468" s="246"/>
      <c r="J468" s="242"/>
      <c r="K468" s="242"/>
      <c r="L468" s="247"/>
      <c r="M468" s="248"/>
      <c r="N468" s="249"/>
      <c r="O468" s="249"/>
      <c r="P468" s="249"/>
      <c r="Q468" s="249"/>
      <c r="R468" s="249"/>
      <c r="S468" s="249"/>
      <c r="T468" s="250"/>
      <c r="AT468" s="251" t="s">
        <v>179</v>
      </c>
      <c r="AU468" s="251" t="s">
        <v>82</v>
      </c>
      <c r="AV468" s="14" t="s">
        <v>93</v>
      </c>
      <c r="AW468" s="14" t="s">
        <v>36</v>
      </c>
      <c r="AX468" s="14" t="s">
        <v>73</v>
      </c>
      <c r="AY468" s="251" t="s">
        <v>169</v>
      </c>
    </row>
    <row r="469" spans="2:51" s="15" customFormat="1" ht="13.5">
      <c r="B469" s="252"/>
      <c r="C469" s="253"/>
      <c r="D469" s="217" t="s">
        <v>179</v>
      </c>
      <c r="E469" s="254" t="s">
        <v>120</v>
      </c>
      <c r="F469" s="255" t="s">
        <v>186</v>
      </c>
      <c r="G469" s="253"/>
      <c r="H469" s="256">
        <v>157.813</v>
      </c>
      <c r="I469" s="257"/>
      <c r="J469" s="253"/>
      <c r="K469" s="253"/>
      <c r="L469" s="258"/>
      <c r="M469" s="259"/>
      <c r="N469" s="260"/>
      <c r="O469" s="260"/>
      <c r="P469" s="260"/>
      <c r="Q469" s="260"/>
      <c r="R469" s="260"/>
      <c r="S469" s="260"/>
      <c r="T469" s="261"/>
      <c r="AT469" s="262" t="s">
        <v>179</v>
      </c>
      <c r="AU469" s="262" t="s">
        <v>82</v>
      </c>
      <c r="AV469" s="15" t="s">
        <v>175</v>
      </c>
      <c r="AW469" s="15" t="s">
        <v>36</v>
      </c>
      <c r="AX469" s="15" t="s">
        <v>80</v>
      </c>
      <c r="AY469" s="262" t="s">
        <v>169</v>
      </c>
    </row>
    <row r="470" spans="2:65" s="1" customFormat="1" ht="25.5" customHeight="1">
      <c r="B470" s="42"/>
      <c r="C470" s="264" t="s">
        <v>702</v>
      </c>
      <c r="D470" s="264" t="s">
        <v>551</v>
      </c>
      <c r="E470" s="265" t="s">
        <v>663</v>
      </c>
      <c r="F470" s="266" t="s">
        <v>664</v>
      </c>
      <c r="G470" s="267" t="s">
        <v>114</v>
      </c>
      <c r="H470" s="268">
        <v>17.359</v>
      </c>
      <c r="I470" s="269"/>
      <c r="J470" s="270">
        <f>ROUND(I470*H470,2)</f>
        <v>0</v>
      </c>
      <c r="K470" s="266" t="s">
        <v>23</v>
      </c>
      <c r="L470" s="271"/>
      <c r="M470" s="272" t="s">
        <v>23</v>
      </c>
      <c r="N470" s="273" t="s">
        <v>44</v>
      </c>
      <c r="O470" s="43"/>
      <c r="P470" s="214">
        <f>O470*H470</f>
        <v>0</v>
      </c>
      <c r="Q470" s="214">
        <v>0.0027</v>
      </c>
      <c r="R470" s="214">
        <f>Q470*H470</f>
        <v>0.04686930000000001</v>
      </c>
      <c r="S470" s="214">
        <v>0</v>
      </c>
      <c r="T470" s="215">
        <f>S470*H470</f>
        <v>0</v>
      </c>
      <c r="AR470" s="25" t="s">
        <v>386</v>
      </c>
      <c r="AT470" s="25" t="s">
        <v>551</v>
      </c>
      <c r="AU470" s="25" t="s">
        <v>82</v>
      </c>
      <c r="AY470" s="25" t="s">
        <v>169</v>
      </c>
      <c r="BE470" s="216">
        <f>IF(N470="základní",J470,0)</f>
        <v>0</v>
      </c>
      <c r="BF470" s="216">
        <f>IF(N470="snížená",J470,0)</f>
        <v>0</v>
      </c>
      <c r="BG470" s="216">
        <f>IF(N470="zákl. přenesená",J470,0)</f>
        <v>0</v>
      </c>
      <c r="BH470" s="216">
        <f>IF(N470="sníž. přenesená",J470,0)</f>
        <v>0</v>
      </c>
      <c r="BI470" s="216">
        <f>IF(N470="nulová",J470,0)</f>
        <v>0</v>
      </c>
      <c r="BJ470" s="25" t="s">
        <v>80</v>
      </c>
      <c r="BK470" s="216">
        <f>ROUND(I470*H470,2)</f>
        <v>0</v>
      </c>
      <c r="BL470" s="25" t="s">
        <v>284</v>
      </c>
      <c r="BM470" s="25" t="s">
        <v>703</v>
      </c>
    </row>
    <row r="471" spans="2:47" s="1" customFormat="1" ht="324">
      <c r="B471" s="42"/>
      <c r="C471" s="64"/>
      <c r="D471" s="217" t="s">
        <v>566</v>
      </c>
      <c r="E471" s="64"/>
      <c r="F471" s="218" t="s">
        <v>666</v>
      </c>
      <c r="G471" s="64"/>
      <c r="H471" s="64"/>
      <c r="I471" s="174"/>
      <c r="J471" s="64"/>
      <c r="K471" s="64"/>
      <c r="L471" s="62"/>
      <c r="M471" s="219"/>
      <c r="N471" s="43"/>
      <c r="O471" s="43"/>
      <c r="P471" s="43"/>
      <c r="Q471" s="43"/>
      <c r="R471" s="43"/>
      <c r="S471" s="43"/>
      <c r="T471" s="79"/>
      <c r="AT471" s="25" t="s">
        <v>566</v>
      </c>
      <c r="AU471" s="25" t="s">
        <v>82</v>
      </c>
    </row>
    <row r="472" spans="2:51" s="12" customFormat="1" ht="13.5">
      <c r="B472" s="220"/>
      <c r="C472" s="221"/>
      <c r="D472" s="217" t="s">
        <v>179</v>
      </c>
      <c r="E472" s="222" t="s">
        <v>23</v>
      </c>
      <c r="F472" s="223" t="s">
        <v>704</v>
      </c>
      <c r="G472" s="221"/>
      <c r="H472" s="224">
        <v>15.781</v>
      </c>
      <c r="I472" s="225"/>
      <c r="J472" s="221"/>
      <c r="K472" s="221"/>
      <c r="L472" s="226"/>
      <c r="M472" s="227"/>
      <c r="N472" s="228"/>
      <c r="O472" s="228"/>
      <c r="P472" s="228"/>
      <c r="Q472" s="228"/>
      <c r="R472" s="228"/>
      <c r="S472" s="228"/>
      <c r="T472" s="229"/>
      <c r="AT472" s="230" t="s">
        <v>179</v>
      </c>
      <c r="AU472" s="230" t="s">
        <v>82</v>
      </c>
      <c r="AV472" s="12" t="s">
        <v>82</v>
      </c>
      <c r="AW472" s="12" t="s">
        <v>36</v>
      </c>
      <c r="AX472" s="12" t="s">
        <v>80</v>
      </c>
      <c r="AY472" s="230" t="s">
        <v>169</v>
      </c>
    </row>
    <row r="473" spans="2:51" s="12" customFormat="1" ht="13.5">
      <c r="B473" s="220"/>
      <c r="C473" s="221"/>
      <c r="D473" s="217" t="s">
        <v>179</v>
      </c>
      <c r="E473" s="221"/>
      <c r="F473" s="223" t="s">
        <v>705</v>
      </c>
      <c r="G473" s="221"/>
      <c r="H473" s="224">
        <v>17.359</v>
      </c>
      <c r="I473" s="225"/>
      <c r="J473" s="221"/>
      <c r="K473" s="221"/>
      <c r="L473" s="226"/>
      <c r="M473" s="227"/>
      <c r="N473" s="228"/>
      <c r="O473" s="228"/>
      <c r="P473" s="228"/>
      <c r="Q473" s="228"/>
      <c r="R473" s="228"/>
      <c r="S473" s="228"/>
      <c r="T473" s="229"/>
      <c r="AT473" s="230" t="s">
        <v>179</v>
      </c>
      <c r="AU473" s="230" t="s">
        <v>82</v>
      </c>
      <c r="AV473" s="12" t="s">
        <v>82</v>
      </c>
      <c r="AW473" s="12" t="s">
        <v>6</v>
      </c>
      <c r="AX473" s="12" t="s">
        <v>80</v>
      </c>
      <c r="AY473" s="230" t="s">
        <v>169</v>
      </c>
    </row>
    <row r="474" spans="2:65" s="1" customFormat="1" ht="16.5" customHeight="1">
      <c r="B474" s="42"/>
      <c r="C474" s="205" t="s">
        <v>706</v>
      </c>
      <c r="D474" s="205" t="s">
        <v>171</v>
      </c>
      <c r="E474" s="206" t="s">
        <v>707</v>
      </c>
      <c r="F474" s="207" t="s">
        <v>708</v>
      </c>
      <c r="G474" s="208" t="s">
        <v>122</v>
      </c>
      <c r="H474" s="209">
        <v>157.813</v>
      </c>
      <c r="I474" s="210"/>
      <c r="J474" s="211">
        <f>ROUND(I474*H474,2)</f>
        <v>0</v>
      </c>
      <c r="K474" s="207" t="s">
        <v>174</v>
      </c>
      <c r="L474" s="62"/>
      <c r="M474" s="212" t="s">
        <v>23</v>
      </c>
      <c r="N474" s="213" t="s">
        <v>44</v>
      </c>
      <c r="O474" s="43"/>
      <c r="P474" s="214">
        <f>O474*H474</f>
        <v>0</v>
      </c>
      <c r="Q474" s="214">
        <v>3E-05</v>
      </c>
      <c r="R474" s="214">
        <f>Q474*H474</f>
        <v>0.00473439</v>
      </c>
      <c r="S474" s="214">
        <v>0</v>
      </c>
      <c r="T474" s="215">
        <f>S474*H474</f>
        <v>0</v>
      </c>
      <c r="AR474" s="25" t="s">
        <v>284</v>
      </c>
      <c r="AT474" s="25" t="s">
        <v>171</v>
      </c>
      <c r="AU474" s="25" t="s">
        <v>82</v>
      </c>
      <c r="AY474" s="25" t="s">
        <v>169</v>
      </c>
      <c r="BE474" s="216">
        <f>IF(N474="základní",J474,0)</f>
        <v>0</v>
      </c>
      <c r="BF474" s="216">
        <f>IF(N474="snížená",J474,0)</f>
        <v>0</v>
      </c>
      <c r="BG474" s="216">
        <f>IF(N474="zákl. přenesená",J474,0)</f>
        <v>0</v>
      </c>
      <c r="BH474" s="216">
        <f>IF(N474="sníž. přenesená",J474,0)</f>
        <v>0</v>
      </c>
      <c r="BI474" s="216">
        <f>IF(N474="nulová",J474,0)</f>
        <v>0</v>
      </c>
      <c r="BJ474" s="25" t="s">
        <v>80</v>
      </c>
      <c r="BK474" s="216">
        <f>ROUND(I474*H474,2)</f>
        <v>0</v>
      </c>
      <c r="BL474" s="25" t="s">
        <v>284</v>
      </c>
      <c r="BM474" s="25" t="s">
        <v>709</v>
      </c>
    </row>
    <row r="475" spans="2:47" s="1" customFormat="1" ht="40.5">
      <c r="B475" s="42"/>
      <c r="C475" s="64"/>
      <c r="D475" s="217" t="s">
        <v>177</v>
      </c>
      <c r="E475" s="64"/>
      <c r="F475" s="218" t="s">
        <v>710</v>
      </c>
      <c r="G475" s="64"/>
      <c r="H475" s="64"/>
      <c r="I475" s="174"/>
      <c r="J475" s="64"/>
      <c r="K475" s="64"/>
      <c r="L475" s="62"/>
      <c r="M475" s="219"/>
      <c r="N475" s="43"/>
      <c r="O475" s="43"/>
      <c r="P475" s="43"/>
      <c r="Q475" s="43"/>
      <c r="R475" s="43"/>
      <c r="S475" s="43"/>
      <c r="T475" s="79"/>
      <c r="AT475" s="25" t="s">
        <v>177</v>
      </c>
      <c r="AU475" s="25" t="s">
        <v>82</v>
      </c>
    </row>
    <row r="476" spans="2:51" s="12" customFormat="1" ht="13.5">
      <c r="B476" s="220"/>
      <c r="C476" s="221"/>
      <c r="D476" s="217" t="s">
        <v>179</v>
      </c>
      <c r="E476" s="222" t="s">
        <v>23</v>
      </c>
      <c r="F476" s="223" t="s">
        <v>687</v>
      </c>
      <c r="G476" s="221"/>
      <c r="H476" s="224">
        <v>157.813</v>
      </c>
      <c r="I476" s="225"/>
      <c r="J476" s="221"/>
      <c r="K476" s="221"/>
      <c r="L476" s="226"/>
      <c r="M476" s="227"/>
      <c r="N476" s="228"/>
      <c r="O476" s="228"/>
      <c r="P476" s="228"/>
      <c r="Q476" s="228"/>
      <c r="R476" s="228"/>
      <c r="S476" s="228"/>
      <c r="T476" s="229"/>
      <c r="AT476" s="230" t="s">
        <v>179</v>
      </c>
      <c r="AU476" s="230" t="s">
        <v>82</v>
      </c>
      <c r="AV476" s="12" t="s">
        <v>82</v>
      </c>
      <c r="AW476" s="12" t="s">
        <v>36</v>
      </c>
      <c r="AX476" s="12" t="s">
        <v>80</v>
      </c>
      <c r="AY476" s="230" t="s">
        <v>169</v>
      </c>
    </row>
    <row r="477" spans="2:65" s="1" customFormat="1" ht="16.5" customHeight="1">
      <c r="B477" s="42"/>
      <c r="C477" s="205" t="s">
        <v>711</v>
      </c>
      <c r="D477" s="205" t="s">
        <v>171</v>
      </c>
      <c r="E477" s="206" t="s">
        <v>712</v>
      </c>
      <c r="F477" s="207" t="s">
        <v>713</v>
      </c>
      <c r="G477" s="208" t="s">
        <v>114</v>
      </c>
      <c r="H477" s="209">
        <v>291.483</v>
      </c>
      <c r="I477" s="210"/>
      <c r="J477" s="211">
        <f>ROUND(I477*H477,2)</f>
        <v>0</v>
      </c>
      <c r="K477" s="207" t="s">
        <v>174</v>
      </c>
      <c r="L477" s="62"/>
      <c r="M477" s="212" t="s">
        <v>23</v>
      </c>
      <c r="N477" s="213" t="s">
        <v>44</v>
      </c>
      <c r="O477" s="43"/>
      <c r="P477" s="214">
        <f>O477*H477</f>
        <v>0</v>
      </c>
      <c r="Q477" s="214">
        <v>0</v>
      </c>
      <c r="R477" s="214">
        <f>Q477*H477</f>
        <v>0</v>
      </c>
      <c r="S477" s="214">
        <v>0</v>
      </c>
      <c r="T477" s="215">
        <f>S477*H477</f>
        <v>0</v>
      </c>
      <c r="AR477" s="25" t="s">
        <v>284</v>
      </c>
      <c r="AT477" s="25" t="s">
        <v>171</v>
      </c>
      <c r="AU477" s="25" t="s">
        <v>82</v>
      </c>
      <c r="AY477" s="25" t="s">
        <v>169</v>
      </c>
      <c r="BE477" s="216">
        <f>IF(N477="základní",J477,0)</f>
        <v>0</v>
      </c>
      <c r="BF477" s="216">
        <f>IF(N477="snížená",J477,0)</f>
        <v>0</v>
      </c>
      <c r="BG477" s="216">
        <f>IF(N477="zákl. přenesená",J477,0)</f>
        <v>0</v>
      </c>
      <c r="BH477" s="216">
        <f>IF(N477="sníž. přenesená",J477,0)</f>
        <v>0</v>
      </c>
      <c r="BI477" s="216">
        <f>IF(N477="nulová",J477,0)</f>
        <v>0</v>
      </c>
      <c r="BJ477" s="25" t="s">
        <v>80</v>
      </c>
      <c r="BK477" s="216">
        <f>ROUND(I477*H477,2)</f>
        <v>0</v>
      </c>
      <c r="BL477" s="25" t="s">
        <v>284</v>
      </c>
      <c r="BM477" s="25" t="s">
        <v>714</v>
      </c>
    </row>
    <row r="478" spans="2:47" s="1" customFormat="1" ht="40.5">
      <c r="B478" s="42"/>
      <c r="C478" s="64"/>
      <c r="D478" s="217" t="s">
        <v>177</v>
      </c>
      <c r="E478" s="64"/>
      <c r="F478" s="218" t="s">
        <v>710</v>
      </c>
      <c r="G478" s="64"/>
      <c r="H478" s="64"/>
      <c r="I478" s="174"/>
      <c r="J478" s="64"/>
      <c r="K478" s="64"/>
      <c r="L478" s="62"/>
      <c r="M478" s="219"/>
      <c r="N478" s="43"/>
      <c r="O478" s="43"/>
      <c r="P478" s="43"/>
      <c r="Q478" s="43"/>
      <c r="R478" s="43"/>
      <c r="S478" s="43"/>
      <c r="T478" s="79"/>
      <c r="AT478" s="25" t="s">
        <v>177</v>
      </c>
      <c r="AU478" s="25" t="s">
        <v>82</v>
      </c>
    </row>
    <row r="479" spans="2:51" s="12" customFormat="1" ht="13.5">
      <c r="B479" s="220"/>
      <c r="C479" s="221"/>
      <c r="D479" s="217" t="s">
        <v>179</v>
      </c>
      <c r="E479" s="222" t="s">
        <v>23</v>
      </c>
      <c r="F479" s="223" t="s">
        <v>622</v>
      </c>
      <c r="G479" s="221"/>
      <c r="H479" s="224">
        <v>275.702</v>
      </c>
      <c r="I479" s="225"/>
      <c r="J479" s="221"/>
      <c r="K479" s="221"/>
      <c r="L479" s="226"/>
      <c r="M479" s="227"/>
      <c r="N479" s="228"/>
      <c r="O479" s="228"/>
      <c r="P479" s="228"/>
      <c r="Q479" s="228"/>
      <c r="R479" s="228"/>
      <c r="S479" s="228"/>
      <c r="T479" s="229"/>
      <c r="AT479" s="230" t="s">
        <v>179</v>
      </c>
      <c r="AU479" s="230" t="s">
        <v>82</v>
      </c>
      <c r="AV479" s="12" t="s">
        <v>82</v>
      </c>
      <c r="AW479" s="12" t="s">
        <v>36</v>
      </c>
      <c r="AX479" s="12" t="s">
        <v>73</v>
      </c>
      <c r="AY479" s="230" t="s">
        <v>169</v>
      </c>
    </row>
    <row r="480" spans="2:51" s="12" customFormat="1" ht="13.5">
      <c r="B480" s="220"/>
      <c r="C480" s="221"/>
      <c r="D480" s="217" t="s">
        <v>179</v>
      </c>
      <c r="E480" s="222" t="s">
        <v>23</v>
      </c>
      <c r="F480" s="223" t="s">
        <v>715</v>
      </c>
      <c r="G480" s="221"/>
      <c r="H480" s="224">
        <v>15.781</v>
      </c>
      <c r="I480" s="225"/>
      <c r="J480" s="221"/>
      <c r="K480" s="221"/>
      <c r="L480" s="226"/>
      <c r="M480" s="227"/>
      <c r="N480" s="228"/>
      <c r="O480" s="228"/>
      <c r="P480" s="228"/>
      <c r="Q480" s="228"/>
      <c r="R480" s="228"/>
      <c r="S480" s="228"/>
      <c r="T480" s="229"/>
      <c r="AT480" s="230" t="s">
        <v>179</v>
      </c>
      <c r="AU480" s="230" t="s">
        <v>82</v>
      </c>
      <c r="AV480" s="12" t="s">
        <v>82</v>
      </c>
      <c r="AW480" s="12" t="s">
        <v>36</v>
      </c>
      <c r="AX480" s="12" t="s">
        <v>73</v>
      </c>
      <c r="AY480" s="230" t="s">
        <v>169</v>
      </c>
    </row>
    <row r="481" spans="2:51" s="14" customFormat="1" ht="13.5">
      <c r="B481" s="241"/>
      <c r="C481" s="242"/>
      <c r="D481" s="217" t="s">
        <v>179</v>
      </c>
      <c r="E481" s="243" t="s">
        <v>23</v>
      </c>
      <c r="F481" s="244" t="s">
        <v>184</v>
      </c>
      <c r="G481" s="242"/>
      <c r="H481" s="245">
        <v>291.483</v>
      </c>
      <c r="I481" s="246"/>
      <c r="J481" s="242"/>
      <c r="K481" s="242"/>
      <c r="L481" s="247"/>
      <c r="M481" s="248"/>
      <c r="N481" s="249"/>
      <c r="O481" s="249"/>
      <c r="P481" s="249"/>
      <c r="Q481" s="249"/>
      <c r="R481" s="249"/>
      <c r="S481" s="249"/>
      <c r="T481" s="250"/>
      <c r="AT481" s="251" t="s">
        <v>179</v>
      </c>
      <c r="AU481" s="251" t="s">
        <v>82</v>
      </c>
      <c r="AV481" s="14" t="s">
        <v>93</v>
      </c>
      <c r="AW481" s="14" t="s">
        <v>36</v>
      </c>
      <c r="AX481" s="14" t="s">
        <v>80</v>
      </c>
      <c r="AY481" s="251" t="s">
        <v>169</v>
      </c>
    </row>
    <row r="482" spans="2:65" s="1" customFormat="1" ht="38.25" customHeight="1">
      <c r="B482" s="42"/>
      <c r="C482" s="205" t="s">
        <v>716</v>
      </c>
      <c r="D482" s="205" t="s">
        <v>171</v>
      </c>
      <c r="E482" s="206" t="s">
        <v>717</v>
      </c>
      <c r="F482" s="207" t="s">
        <v>718</v>
      </c>
      <c r="G482" s="208" t="s">
        <v>359</v>
      </c>
      <c r="H482" s="209">
        <v>3.081</v>
      </c>
      <c r="I482" s="210"/>
      <c r="J482" s="211">
        <f>ROUND(I482*H482,2)</f>
        <v>0</v>
      </c>
      <c r="K482" s="207" t="s">
        <v>174</v>
      </c>
      <c r="L482" s="62"/>
      <c r="M482" s="212" t="s">
        <v>23</v>
      </c>
      <c r="N482" s="213" t="s">
        <v>44</v>
      </c>
      <c r="O482" s="43"/>
      <c r="P482" s="214">
        <f>O482*H482</f>
        <v>0</v>
      </c>
      <c r="Q482" s="214">
        <v>0</v>
      </c>
      <c r="R482" s="214">
        <f>Q482*H482</f>
        <v>0</v>
      </c>
      <c r="S482" s="214">
        <v>0</v>
      </c>
      <c r="T482" s="215">
        <f>S482*H482</f>
        <v>0</v>
      </c>
      <c r="AR482" s="25" t="s">
        <v>284</v>
      </c>
      <c r="AT482" s="25" t="s">
        <v>171</v>
      </c>
      <c r="AU482" s="25" t="s">
        <v>82</v>
      </c>
      <c r="AY482" s="25" t="s">
        <v>169</v>
      </c>
      <c r="BE482" s="216">
        <f>IF(N482="základní",J482,0)</f>
        <v>0</v>
      </c>
      <c r="BF482" s="216">
        <f>IF(N482="snížená",J482,0)</f>
        <v>0</v>
      </c>
      <c r="BG482" s="216">
        <f>IF(N482="zákl. přenesená",J482,0)</f>
        <v>0</v>
      </c>
      <c r="BH482" s="216">
        <f>IF(N482="sníž. přenesená",J482,0)</f>
        <v>0</v>
      </c>
      <c r="BI482" s="216">
        <f>IF(N482="nulová",J482,0)</f>
        <v>0</v>
      </c>
      <c r="BJ482" s="25" t="s">
        <v>80</v>
      </c>
      <c r="BK482" s="216">
        <f>ROUND(I482*H482,2)</f>
        <v>0</v>
      </c>
      <c r="BL482" s="25" t="s">
        <v>284</v>
      </c>
      <c r="BM482" s="25" t="s">
        <v>719</v>
      </c>
    </row>
    <row r="483" spans="2:47" s="1" customFormat="1" ht="121.5">
      <c r="B483" s="42"/>
      <c r="C483" s="64"/>
      <c r="D483" s="217" t="s">
        <v>177</v>
      </c>
      <c r="E483" s="64"/>
      <c r="F483" s="218" t="s">
        <v>520</v>
      </c>
      <c r="G483" s="64"/>
      <c r="H483" s="64"/>
      <c r="I483" s="174"/>
      <c r="J483" s="64"/>
      <c r="K483" s="64"/>
      <c r="L483" s="62"/>
      <c r="M483" s="219"/>
      <c r="N483" s="43"/>
      <c r="O483" s="43"/>
      <c r="P483" s="43"/>
      <c r="Q483" s="43"/>
      <c r="R483" s="43"/>
      <c r="S483" s="43"/>
      <c r="T483" s="79"/>
      <c r="AT483" s="25" t="s">
        <v>177</v>
      </c>
      <c r="AU483" s="25" t="s">
        <v>82</v>
      </c>
    </row>
    <row r="484" spans="2:65" s="1" customFormat="1" ht="38.25" customHeight="1">
      <c r="B484" s="42"/>
      <c r="C484" s="205" t="s">
        <v>720</v>
      </c>
      <c r="D484" s="205" t="s">
        <v>171</v>
      </c>
      <c r="E484" s="206" t="s">
        <v>721</v>
      </c>
      <c r="F484" s="207" t="s">
        <v>722</v>
      </c>
      <c r="G484" s="208" t="s">
        <v>359</v>
      </c>
      <c r="H484" s="209">
        <v>3.081</v>
      </c>
      <c r="I484" s="210"/>
      <c r="J484" s="211">
        <f>ROUND(I484*H484,2)</f>
        <v>0</v>
      </c>
      <c r="K484" s="207" t="s">
        <v>174</v>
      </c>
      <c r="L484" s="62"/>
      <c r="M484" s="212" t="s">
        <v>23</v>
      </c>
      <c r="N484" s="213" t="s">
        <v>44</v>
      </c>
      <c r="O484" s="43"/>
      <c r="P484" s="214">
        <f>O484*H484</f>
        <v>0</v>
      </c>
      <c r="Q484" s="214">
        <v>0</v>
      </c>
      <c r="R484" s="214">
        <f>Q484*H484</f>
        <v>0</v>
      </c>
      <c r="S484" s="214">
        <v>0</v>
      </c>
      <c r="T484" s="215">
        <f>S484*H484</f>
        <v>0</v>
      </c>
      <c r="AR484" s="25" t="s">
        <v>284</v>
      </c>
      <c r="AT484" s="25" t="s">
        <v>171</v>
      </c>
      <c r="AU484" s="25" t="s">
        <v>82</v>
      </c>
      <c r="AY484" s="25" t="s">
        <v>169</v>
      </c>
      <c r="BE484" s="216">
        <f>IF(N484="základní",J484,0)</f>
        <v>0</v>
      </c>
      <c r="BF484" s="216">
        <f>IF(N484="snížená",J484,0)</f>
        <v>0</v>
      </c>
      <c r="BG484" s="216">
        <f>IF(N484="zákl. přenesená",J484,0)</f>
        <v>0</v>
      </c>
      <c r="BH484" s="216">
        <f>IF(N484="sníž. přenesená",J484,0)</f>
        <v>0</v>
      </c>
      <c r="BI484" s="216">
        <f>IF(N484="nulová",J484,0)</f>
        <v>0</v>
      </c>
      <c r="BJ484" s="25" t="s">
        <v>80</v>
      </c>
      <c r="BK484" s="216">
        <f>ROUND(I484*H484,2)</f>
        <v>0</v>
      </c>
      <c r="BL484" s="25" t="s">
        <v>284</v>
      </c>
      <c r="BM484" s="25" t="s">
        <v>723</v>
      </c>
    </row>
    <row r="485" spans="2:47" s="1" customFormat="1" ht="121.5">
      <c r="B485" s="42"/>
      <c r="C485" s="64"/>
      <c r="D485" s="217" t="s">
        <v>177</v>
      </c>
      <c r="E485" s="64"/>
      <c r="F485" s="218" t="s">
        <v>520</v>
      </c>
      <c r="G485" s="64"/>
      <c r="H485" s="64"/>
      <c r="I485" s="174"/>
      <c r="J485" s="64"/>
      <c r="K485" s="64"/>
      <c r="L485" s="62"/>
      <c r="M485" s="219"/>
      <c r="N485" s="43"/>
      <c r="O485" s="43"/>
      <c r="P485" s="43"/>
      <c r="Q485" s="43"/>
      <c r="R485" s="43"/>
      <c r="S485" s="43"/>
      <c r="T485" s="79"/>
      <c r="AT485" s="25" t="s">
        <v>177</v>
      </c>
      <c r="AU485" s="25" t="s">
        <v>82</v>
      </c>
    </row>
    <row r="486" spans="2:63" s="11" customFormat="1" ht="29.85" customHeight="1">
      <c r="B486" s="189"/>
      <c r="C486" s="190"/>
      <c r="D486" s="191" t="s">
        <v>72</v>
      </c>
      <c r="E486" s="203" t="s">
        <v>724</v>
      </c>
      <c r="F486" s="203" t="s">
        <v>725</v>
      </c>
      <c r="G486" s="190"/>
      <c r="H486" s="190"/>
      <c r="I486" s="193"/>
      <c r="J486" s="204">
        <f>BK486</f>
        <v>0</v>
      </c>
      <c r="K486" s="190"/>
      <c r="L486" s="195"/>
      <c r="M486" s="196"/>
      <c r="N486" s="197"/>
      <c r="O486" s="197"/>
      <c r="P486" s="198">
        <f>SUM(P487:P527)</f>
        <v>0</v>
      </c>
      <c r="Q486" s="197"/>
      <c r="R486" s="198">
        <f>SUM(R487:R527)</f>
        <v>0.1524685</v>
      </c>
      <c r="S486" s="197"/>
      <c r="T486" s="199">
        <f>SUM(T487:T527)</f>
        <v>0</v>
      </c>
      <c r="AR486" s="200" t="s">
        <v>82</v>
      </c>
      <c r="AT486" s="201" t="s">
        <v>72</v>
      </c>
      <c r="AU486" s="201" t="s">
        <v>80</v>
      </c>
      <c r="AY486" s="200" t="s">
        <v>169</v>
      </c>
      <c r="BK486" s="202">
        <f>SUM(BK487:BK527)</f>
        <v>0</v>
      </c>
    </row>
    <row r="487" spans="2:65" s="1" customFormat="1" ht="16.5" customHeight="1">
      <c r="B487" s="42"/>
      <c r="C487" s="205" t="s">
        <v>726</v>
      </c>
      <c r="D487" s="205" t="s">
        <v>171</v>
      </c>
      <c r="E487" s="206" t="s">
        <v>727</v>
      </c>
      <c r="F487" s="207" t="s">
        <v>728</v>
      </c>
      <c r="G487" s="208" t="s">
        <v>122</v>
      </c>
      <c r="H487" s="209">
        <v>6</v>
      </c>
      <c r="I487" s="210"/>
      <c r="J487" s="211">
        <f>ROUND(I487*H487,2)</f>
        <v>0</v>
      </c>
      <c r="K487" s="207" t="s">
        <v>23</v>
      </c>
      <c r="L487" s="62"/>
      <c r="M487" s="212" t="s">
        <v>23</v>
      </c>
      <c r="N487" s="213" t="s">
        <v>44</v>
      </c>
      <c r="O487" s="43"/>
      <c r="P487" s="214">
        <f>O487*H487</f>
        <v>0</v>
      </c>
      <c r="Q487" s="214">
        <v>0.001</v>
      </c>
      <c r="R487" s="214">
        <f>Q487*H487</f>
        <v>0.006</v>
      </c>
      <c r="S487" s="214">
        <v>0</v>
      </c>
      <c r="T487" s="215">
        <f>S487*H487</f>
        <v>0</v>
      </c>
      <c r="AR487" s="25" t="s">
        <v>284</v>
      </c>
      <c r="AT487" s="25" t="s">
        <v>171</v>
      </c>
      <c r="AU487" s="25" t="s">
        <v>82</v>
      </c>
      <c r="AY487" s="25" t="s">
        <v>169</v>
      </c>
      <c r="BE487" s="216">
        <f>IF(N487="základní",J487,0)</f>
        <v>0</v>
      </c>
      <c r="BF487" s="216">
        <f>IF(N487="snížená",J487,0)</f>
        <v>0</v>
      </c>
      <c r="BG487" s="216">
        <f>IF(N487="zákl. přenesená",J487,0)</f>
        <v>0</v>
      </c>
      <c r="BH487" s="216">
        <f>IF(N487="sníž. přenesená",J487,0)</f>
        <v>0</v>
      </c>
      <c r="BI487" s="216">
        <f>IF(N487="nulová",J487,0)</f>
        <v>0</v>
      </c>
      <c r="BJ487" s="25" t="s">
        <v>80</v>
      </c>
      <c r="BK487" s="216">
        <f>ROUND(I487*H487,2)</f>
        <v>0</v>
      </c>
      <c r="BL487" s="25" t="s">
        <v>284</v>
      </c>
      <c r="BM487" s="25" t="s">
        <v>729</v>
      </c>
    </row>
    <row r="488" spans="2:51" s="12" customFormat="1" ht="13.5">
      <c r="B488" s="220"/>
      <c r="C488" s="221"/>
      <c r="D488" s="217" t="s">
        <v>179</v>
      </c>
      <c r="E488" s="222" t="s">
        <v>23</v>
      </c>
      <c r="F488" s="223" t="s">
        <v>730</v>
      </c>
      <c r="G488" s="221"/>
      <c r="H488" s="224">
        <v>6</v>
      </c>
      <c r="I488" s="225"/>
      <c r="J488" s="221"/>
      <c r="K488" s="221"/>
      <c r="L488" s="226"/>
      <c r="M488" s="227"/>
      <c r="N488" s="228"/>
      <c r="O488" s="228"/>
      <c r="P488" s="228"/>
      <c r="Q488" s="228"/>
      <c r="R488" s="228"/>
      <c r="S488" s="228"/>
      <c r="T488" s="229"/>
      <c r="AT488" s="230" t="s">
        <v>179</v>
      </c>
      <c r="AU488" s="230" t="s">
        <v>82</v>
      </c>
      <c r="AV488" s="12" t="s">
        <v>82</v>
      </c>
      <c r="AW488" s="12" t="s">
        <v>36</v>
      </c>
      <c r="AX488" s="12" t="s">
        <v>80</v>
      </c>
      <c r="AY488" s="230" t="s">
        <v>169</v>
      </c>
    </row>
    <row r="489" spans="2:65" s="1" customFormat="1" ht="16.5" customHeight="1">
      <c r="B489" s="42"/>
      <c r="C489" s="264" t="s">
        <v>731</v>
      </c>
      <c r="D489" s="264" t="s">
        <v>551</v>
      </c>
      <c r="E489" s="265" t="s">
        <v>552</v>
      </c>
      <c r="F489" s="266" t="s">
        <v>553</v>
      </c>
      <c r="G489" s="267" t="s">
        <v>122</v>
      </c>
      <c r="H489" s="268">
        <v>6.3</v>
      </c>
      <c r="I489" s="269"/>
      <c r="J489" s="270">
        <f>ROUND(I489*H489,2)</f>
        <v>0</v>
      </c>
      <c r="K489" s="266" t="s">
        <v>23</v>
      </c>
      <c r="L489" s="271"/>
      <c r="M489" s="272" t="s">
        <v>23</v>
      </c>
      <c r="N489" s="273" t="s">
        <v>44</v>
      </c>
      <c r="O489" s="43"/>
      <c r="P489" s="214">
        <f>O489*H489</f>
        <v>0</v>
      </c>
      <c r="Q489" s="214">
        <v>0</v>
      </c>
      <c r="R489" s="214">
        <f>Q489*H489</f>
        <v>0</v>
      </c>
      <c r="S489" s="214">
        <v>0</v>
      </c>
      <c r="T489" s="215">
        <f>S489*H489</f>
        <v>0</v>
      </c>
      <c r="AR489" s="25" t="s">
        <v>386</v>
      </c>
      <c r="AT489" s="25" t="s">
        <v>551</v>
      </c>
      <c r="AU489" s="25" t="s">
        <v>82</v>
      </c>
      <c r="AY489" s="25" t="s">
        <v>169</v>
      </c>
      <c r="BE489" s="216">
        <f>IF(N489="základní",J489,0)</f>
        <v>0</v>
      </c>
      <c r="BF489" s="216">
        <f>IF(N489="snížená",J489,0)</f>
        <v>0</v>
      </c>
      <c r="BG489" s="216">
        <f>IF(N489="zákl. přenesená",J489,0)</f>
        <v>0</v>
      </c>
      <c r="BH489" s="216">
        <f>IF(N489="sníž. přenesená",J489,0)</f>
        <v>0</v>
      </c>
      <c r="BI489" s="216">
        <f>IF(N489="nulová",J489,0)</f>
        <v>0</v>
      </c>
      <c r="BJ489" s="25" t="s">
        <v>80</v>
      </c>
      <c r="BK489" s="216">
        <f>ROUND(I489*H489,2)</f>
        <v>0</v>
      </c>
      <c r="BL489" s="25" t="s">
        <v>284</v>
      </c>
      <c r="BM489" s="25" t="s">
        <v>732</v>
      </c>
    </row>
    <row r="490" spans="2:51" s="12" customFormat="1" ht="13.5">
      <c r="B490" s="220"/>
      <c r="C490" s="221"/>
      <c r="D490" s="217" t="s">
        <v>179</v>
      </c>
      <c r="E490" s="221"/>
      <c r="F490" s="223" t="s">
        <v>733</v>
      </c>
      <c r="G490" s="221"/>
      <c r="H490" s="224">
        <v>6.3</v>
      </c>
      <c r="I490" s="225"/>
      <c r="J490" s="221"/>
      <c r="K490" s="221"/>
      <c r="L490" s="226"/>
      <c r="M490" s="227"/>
      <c r="N490" s="228"/>
      <c r="O490" s="228"/>
      <c r="P490" s="228"/>
      <c r="Q490" s="228"/>
      <c r="R490" s="228"/>
      <c r="S490" s="228"/>
      <c r="T490" s="229"/>
      <c r="AT490" s="230" t="s">
        <v>179</v>
      </c>
      <c r="AU490" s="230" t="s">
        <v>82</v>
      </c>
      <c r="AV490" s="12" t="s">
        <v>82</v>
      </c>
      <c r="AW490" s="12" t="s">
        <v>6</v>
      </c>
      <c r="AX490" s="12" t="s">
        <v>80</v>
      </c>
      <c r="AY490" s="230" t="s">
        <v>169</v>
      </c>
    </row>
    <row r="491" spans="2:65" s="1" customFormat="1" ht="25.5" customHeight="1">
      <c r="B491" s="42"/>
      <c r="C491" s="205" t="s">
        <v>734</v>
      </c>
      <c r="D491" s="205" t="s">
        <v>171</v>
      </c>
      <c r="E491" s="206" t="s">
        <v>735</v>
      </c>
      <c r="F491" s="207" t="s">
        <v>736</v>
      </c>
      <c r="G491" s="208" t="s">
        <v>114</v>
      </c>
      <c r="H491" s="209">
        <v>8.1</v>
      </c>
      <c r="I491" s="210"/>
      <c r="J491" s="211">
        <f>ROUND(I491*H491,2)</f>
        <v>0</v>
      </c>
      <c r="K491" s="207" t="s">
        <v>174</v>
      </c>
      <c r="L491" s="62"/>
      <c r="M491" s="212" t="s">
        <v>23</v>
      </c>
      <c r="N491" s="213" t="s">
        <v>44</v>
      </c>
      <c r="O491" s="43"/>
      <c r="P491" s="214">
        <f>O491*H491</f>
        <v>0</v>
      </c>
      <c r="Q491" s="214">
        <v>0.003</v>
      </c>
      <c r="R491" s="214">
        <f>Q491*H491</f>
        <v>0.0243</v>
      </c>
      <c r="S491" s="214">
        <v>0</v>
      </c>
      <c r="T491" s="215">
        <f>S491*H491</f>
        <v>0</v>
      </c>
      <c r="AR491" s="25" t="s">
        <v>284</v>
      </c>
      <c r="AT491" s="25" t="s">
        <v>171</v>
      </c>
      <c r="AU491" s="25" t="s">
        <v>82</v>
      </c>
      <c r="AY491" s="25" t="s">
        <v>169</v>
      </c>
      <c r="BE491" s="216">
        <f>IF(N491="základní",J491,0)</f>
        <v>0</v>
      </c>
      <c r="BF491" s="216">
        <f>IF(N491="snížená",J491,0)</f>
        <v>0</v>
      </c>
      <c r="BG491" s="216">
        <f>IF(N491="zákl. přenesená",J491,0)</f>
        <v>0</v>
      </c>
      <c r="BH491" s="216">
        <f>IF(N491="sníž. přenesená",J491,0)</f>
        <v>0</v>
      </c>
      <c r="BI491" s="216">
        <f>IF(N491="nulová",J491,0)</f>
        <v>0</v>
      </c>
      <c r="BJ491" s="25" t="s">
        <v>80</v>
      </c>
      <c r="BK491" s="216">
        <f>ROUND(I491*H491,2)</f>
        <v>0</v>
      </c>
      <c r="BL491" s="25" t="s">
        <v>284</v>
      </c>
      <c r="BM491" s="25" t="s">
        <v>737</v>
      </c>
    </row>
    <row r="492" spans="2:51" s="12" customFormat="1" ht="13.5">
      <c r="B492" s="220"/>
      <c r="C492" s="221"/>
      <c r="D492" s="217" t="s">
        <v>179</v>
      </c>
      <c r="E492" s="222" t="s">
        <v>23</v>
      </c>
      <c r="F492" s="223" t="s">
        <v>738</v>
      </c>
      <c r="G492" s="221"/>
      <c r="H492" s="224">
        <v>8.1</v>
      </c>
      <c r="I492" s="225"/>
      <c r="J492" s="221"/>
      <c r="K492" s="221"/>
      <c r="L492" s="226"/>
      <c r="M492" s="227"/>
      <c r="N492" s="228"/>
      <c r="O492" s="228"/>
      <c r="P492" s="228"/>
      <c r="Q492" s="228"/>
      <c r="R492" s="228"/>
      <c r="S492" s="228"/>
      <c r="T492" s="229"/>
      <c r="AT492" s="230" t="s">
        <v>179</v>
      </c>
      <c r="AU492" s="230" t="s">
        <v>82</v>
      </c>
      <c r="AV492" s="12" t="s">
        <v>82</v>
      </c>
      <c r="AW492" s="12" t="s">
        <v>36</v>
      </c>
      <c r="AX492" s="12" t="s">
        <v>73</v>
      </c>
      <c r="AY492" s="230" t="s">
        <v>169</v>
      </c>
    </row>
    <row r="493" spans="2:51" s="14" customFormat="1" ht="13.5">
      <c r="B493" s="241"/>
      <c r="C493" s="242"/>
      <c r="D493" s="217" t="s">
        <v>179</v>
      </c>
      <c r="E493" s="243" t="s">
        <v>23</v>
      </c>
      <c r="F493" s="244" t="s">
        <v>184</v>
      </c>
      <c r="G493" s="242"/>
      <c r="H493" s="245">
        <v>8.1</v>
      </c>
      <c r="I493" s="246"/>
      <c r="J493" s="242"/>
      <c r="K493" s="242"/>
      <c r="L493" s="247"/>
      <c r="M493" s="248"/>
      <c r="N493" s="249"/>
      <c r="O493" s="249"/>
      <c r="P493" s="249"/>
      <c r="Q493" s="249"/>
      <c r="R493" s="249"/>
      <c r="S493" s="249"/>
      <c r="T493" s="250"/>
      <c r="AT493" s="251" t="s">
        <v>179</v>
      </c>
      <c r="AU493" s="251" t="s">
        <v>82</v>
      </c>
      <c r="AV493" s="14" t="s">
        <v>93</v>
      </c>
      <c r="AW493" s="14" t="s">
        <v>36</v>
      </c>
      <c r="AX493" s="14" t="s">
        <v>73</v>
      </c>
      <c r="AY493" s="251" t="s">
        <v>169</v>
      </c>
    </row>
    <row r="494" spans="2:51" s="15" customFormat="1" ht="13.5">
      <c r="B494" s="252"/>
      <c r="C494" s="253"/>
      <c r="D494" s="217" t="s">
        <v>179</v>
      </c>
      <c r="E494" s="254" t="s">
        <v>112</v>
      </c>
      <c r="F494" s="255" t="s">
        <v>186</v>
      </c>
      <c r="G494" s="253"/>
      <c r="H494" s="256">
        <v>8.1</v>
      </c>
      <c r="I494" s="257"/>
      <c r="J494" s="253"/>
      <c r="K494" s="253"/>
      <c r="L494" s="258"/>
      <c r="M494" s="259"/>
      <c r="N494" s="260"/>
      <c r="O494" s="260"/>
      <c r="P494" s="260"/>
      <c r="Q494" s="260"/>
      <c r="R494" s="260"/>
      <c r="S494" s="260"/>
      <c r="T494" s="261"/>
      <c r="AT494" s="262" t="s">
        <v>179</v>
      </c>
      <c r="AU494" s="262" t="s">
        <v>82</v>
      </c>
      <c r="AV494" s="15" t="s">
        <v>175</v>
      </c>
      <c r="AW494" s="15" t="s">
        <v>36</v>
      </c>
      <c r="AX494" s="15" t="s">
        <v>80</v>
      </c>
      <c r="AY494" s="262" t="s">
        <v>169</v>
      </c>
    </row>
    <row r="495" spans="2:65" s="1" customFormat="1" ht="16.5" customHeight="1">
      <c r="B495" s="42"/>
      <c r="C495" s="264" t="s">
        <v>739</v>
      </c>
      <c r="D495" s="264" t="s">
        <v>551</v>
      </c>
      <c r="E495" s="265" t="s">
        <v>740</v>
      </c>
      <c r="F495" s="266" t="s">
        <v>741</v>
      </c>
      <c r="G495" s="267" t="s">
        <v>114</v>
      </c>
      <c r="H495" s="268">
        <v>8.91</v>
      </c>
      <c r="I495" s="269"/>
      <c r="J495" s="270">
        <f>ROUND(I495*H495,2)</f>
        <v>0</v>
      </c>
      <c r="K495" s="266" t="s">
        <v>174</v>
      </c>
      <c r="L495" s="271"/>
      <c r="M495" s="272" t="s">
        <v>23</v>
      </c>
      <c r="N495" s="273" t="s">
        <v>44</v>
      </c>
      <c r="O495" s="43"/>
      <c r="P495" s="214">
        <f>O495*H495</f>
        <v>0</v>
      </c>
      <c r="Q495" s="214">
        <v>0.0129</v>
      </c>
      <c r="R495" s="214">
        <f>Q495*H495</f>
        <v>0.114939</v>
      </c>
      <c r="S495" s="214">
        <v>0</v>
      </c>
      <c r="T495" s="215">
        <f>S495*H495</f>
        <v>0</v>
      </c>
      <c r="AR495" s="25" t="s">
        <v>386</v>
      </c>
      <c r="AT495" s="25" t="s">
        <v>551</v>
      </c>
      <c r="AU495" s="25" t="s">
        <v>82</v>
      </c>
      <c r="AY495" s="25" t="s">
        <v>169</v>
      </c>
      <c r="BE495" s="216">
        <f>IF(N495="základní",J495,0)</f>
        <v>0</v>
      </c>
      <c r="BF495" s="216">
        <f>IF(N495="snížená",J495,0)</f>
        <v>0</v>
      </c>
      <c r="BG495" s="216">
        <f>IF(N495="zákl. přenesená",J495,0)</f>
        <v>0</v>
      </c>
      <c r="BH495" s="216">
        <f>IF(N495="sníž. přenesená",J495,0)</f>
        <v>0</v>
      </c>
      <c r="BI495" s="216">
        <f>IF(N495="nulová",J495,0)</f>
        <v>0</v>
      </c>
      <c r="BJ495" s="25" t="s">
        <v>80</v>
      </c>
      <c r="BK495" s="216">
        <f>ROUND(I495*H495,2)</f>
        <v>0</v>
      </c>
      <c r="BL495" s="25" t="s">
        <v>284</v>
      </c>
      <c r="BM495" s="25" t="s">
        <v>742</v>
      </c>
    </row>
    <row r="496" spans="2:47" s="1" customFormat="1" ht="27">
      <c r="B496" s="42"/>
      <c r="C496" s="64"/>
      <c r="D496" s="217" t="s">
        <v>566</v>
      </c>
      <c r="E496" s="64"/>
      <c r="F496" s="218" t="s">
        <v>743</v>
      </c>
      <c r="G496" s="64"/>
      <c r="H496" s="64"/>
      <c r="I496" s="174"/>
      <c r="J496" s="64"/>
      <c r="K496" s="64"/>
      <c r="L496" s="62"/>
      <c r="M496" s="219"/>
      <c r="N496" s="43"/>
      <c r="O496" s="43"/>
      <c r="P496" s="43"/>
      <c r="Q496" s="43"/>
      <c r="R496" s="43"/>
      <c r="S496" s="43"/>
      <c r="T496" s="79"/>
      <c r="AT496" s="25" t="s">
        <v>566</v>
      </c>
      <c r="AU496" s="25" t="s">
        <v>82</v>
      </c>
    </row>
    <row r="497" spans="2:51" s="12" customFormat="1" ht="13.5">
      <c r="B497" s="220"/>
      <c r="C497" s="221"/>
      <c r="D497" s="217" t="s">
        <v>179</v>
      </c>
      <c r="E497" s="221"/>
      <c r="F497" s="223" t="s">
        <v>744</v>
      </c>
      <c r="G497" s="221"/>
      <c r="H497" s="224">
        <v>8.91</v>
      </c>
      <c r="I497" s="225"/>
      <c r="J497" s="221"/>
      <c r="K497" s="221"/>
      <c r="L497" s="226"/>
      <c r="M497" s="227"/>
      <c r="N497" s="228"/>
      <c r="O497" s="228"/>
      <c r="P497" s="228"/>
      <c r="Q497" s="228"/>
      <c r="R497" s="228"/>
      <c r="S497" s="228"/>
      <c r="T497" s="229"/>
      <c r="AT497" s="230" t="s">
        <v>179</v>
      </c>
      <c r="AU497" s="230" t="s">
        <v>82</v>
      </c>
      <c r="AV497" s="12" t="s">
        <v>82</v>
      </c>
      <c r="AW497" s="12" t="s">
        <v>6</v>
      </c>
      <c r="AX497" s="12" t="s">
        <v>80</v>
      </c>
      <c r="AY497" s="230" t="s">
        <v>169</v>
      </c>
    </row>
    <row r="498" spans="2:65" s="1" customFormat="1" ht="25.5" customHeight="1">
      <c r="B498" s="42"/>
      <c r="C498" s="205" t="s">
        <v>745</v>
      </c>
      <c r="D498" s="205" t="s">
        <v>171</v>
      </c>
      <c r="E498" s="206" t="s">
        <v>746</v>
      </c>
      <c r="F498" s="207" t="s">
        <v>747</v>
      </c>
      <c r="G498" s="208" t="s">
        <v>114</v>
      </c>
      <c r="H498" s="209">
        <v>8.1</v>
      </c>
      <c r="I498" s="210"/>
      <c r="J498" s="211">
        <f>ROUND(I498*H498,2)</f>
        <v>0</v>
      </c>
      <c r="K498" s="207" t="s">
        <v>174</v>
      </c>
      <c r="L498" s="62"/>
      <c r="M498" s="212" t="s">
        <v>23</v>
      </c>
      <c r="N498" s="213" t="s">
        <v>44</v>
      </c>
      <c r="O498" s="43"/>
      <c r="P498" s="214">
        <f>O498*H498</f>
        <v>0</v>
      </c>
      <c r="Q498" s="214">
        <v>0</v>
      </c>
      <c r="R498" s="214">
        <f>Q498*H498</f>
        <v>0</v>
      </c>
      <c r="S498" s="214">
        <v>0</v>
      </c>
      <c r="T498" s="215">
        <f>S498*H498</f>
        <v>0</v>
      </c>
      <c r="AR498" s="25" t="s">
        <v>284</v>
      </c>
      <c r="AT498" s="25" t="s">
        <v>171</v>
      </c>
      <c r="AU498" s="25" t="s">
        <v>82</v>
      </c>
      <c r="AY498" s="25" t="s">
        <v>169</v>
      </c>
      <c r="BE498" s="216">
        <f>IF(N498="základní",J498,0)</f>
        <v>0</v>
      </c>
      <c r="BF498" s="216">
        <f>IF(N498="snížená",J498,0)</f>
        <v>0</v>
      </c>
      <c r="BG498" s="216">
        <f>IF(N498="zákl. přenesená",J498,0)</f>
        <v>0</v>
      </c>
      <c r="BH498" s="216">
        <f>IF(N498="sníž. přenesená",J498,0)</f>
        <v>0</v>
      </c>
      <c r="BI498" s="216">
        <f>IF(N498="nulová",J498,0)</f>
        <v>0</v>
      </c>
      <c r="BJ498" s="25" t="s">
        <v>80</v>
      </c>
      <c r="BK498" s="216">
        <f>ROUND(I498*H498,2)</f>
        <v>0</v>
      </c>
      <c r="BL498" s="25" t="s">
        <v>284</v>
      </c>
      <c r="BM498" s="25" t="s">
        <v>748</v>
      </c>
    </row>
    <row r="499" spans="2:51" s="12" customFormat="1" ht="13.5">
      <c r="B499" s="220"/>
      <c r="C499" s="221"/>
      <c r="D499" s="217" t="s">
        <v>179</v>
      </c>
      <c r="E499" s="222" t="s">
        <v>23</v>
      </c>
      <c r="F499" s="223" t="s">
        <v>459</v>
      </c>
      <c r="G499" s="221"/>
      <c r="H499" s="224">
        <v>8.1</v>
      </c>
      <c r="I499" s="225"/>
      <c r="J499" s="221"/>
      <c r="K499" s="221"/>
      <c r="L499" s="226"/>
      <c r="M499" s="227"/>
      <c r="N499" s="228"/>
      <c r="O499" s="228"/>
      <c r="P499" s="228"/>
      <c r="Q499" s="228"/>
      <c r="R499" s="228"/>
      <c r="S499" s="228"/>
      <c r="T499" s="229"/>
      <c r="AT499" s="230" t="s">
        <v>179</v>
      </c>
      <c r="AU499" s="230" t="s">
        <v>82</v>
      </c>
      <c r="AV499" s="12" t="s">
        <v>82</v>
      </c>
      <c r="AW499" s="12" t="s">
        <v>36</v>
      </c>
      <c r="AX499" s="12" t="s">
        <v>80</v>
      </c>
      <c r="AY499" s="230" t="s">
        <v>169</v>
      </c>
    </row>
    <row r="500" spans="2:65" s="1" customFormat="1" ht="25.5" customHeight="1">
      <c r="B500" s="42"/>
      <c r="C500" s="205" t="s">
        <v>749</v>
      </c>
      <c r="D500" s="205" t="s">
        <v>171</v>
      </c>
      <c r="E500" s="206" t="s">
        <v>750</v>
      </c>
      <c r="F500" s="207" t="s">
        <v>751</v>
      </c>
      <c r="G500" s="208" t="s">
        <v>114</v>
      </c>
      <c r="H500" s="209">
        <v>8.1</v>
      </c>
      <c r="I500" s="210"/>
      <c r="J500" s="211">
        <f>ROUND(I500*H500,2)</f>
        <v>0</v>
      </c>
      <c r="K500" s="207" t="s">
        <v>174</v>
      </c>
      <c r="L500" s="62"/>
      <c r="M500" s="212" t="s">
        <v>23</v>
      </c>
      <c r="N500" s="213" t="s">
        <v>44</v>
      </c>
      <c r="O500" s="43"/>
      <c r="P500" s="214">
        <f>O500*H500</f>
        <v>0</v>
      </c>
      <c r="Q500" s="214">
        <v>0</v>
      </c>
      <c r="R500" s="214">
        <f>Q500*H500</f>
        <v>0</v>
      </c>
      <c r="S500" s="214">
        <v>0</v>
      </c>
      <c r="T500" s="215">
        <f>S500*H500</f>
        <v>0</v>
      </c>
      <c r="AR500" s="25" t="s">
        <v>284</v>
      </c>
      <c r="AT500" s="25" t="s">
        <v>171</v>
      </c>
      <c r="AU500" s="25" t="s">
        <v>82</v>
      </c>
      <c r="AY500" s="25" t="s">
        <v>169</v>
      </c>
      <c r="BE500" s="216">
        <f>IF(N500="základní",J500,0)</f>
        <v>0</v>
      </c>
      <c r="BF500" s="216">
        <f>IF(N500="snížená",J500,0)</f>
        <v>0</v>
      </c>
      <c r="BG500" s="216">
        <f>IF(N500="zákl. přenesená",J500,0)</f>
        <v>0</v>
      </c>
      <c r="BH500" s="216">
        <f>IF(N500="sníž. přenesená",J500,0)</f>
        <v>0</v>
      </c>
      <c r="BI500" s="216">
        <f>IF(N500="nulová",J500,0)</f>
        <v>0</v>
      </c>
      <c r="BJ500" s="25" t="s">
        <v>80</v>
      </c>
      <c r="BK500" s="216">
        <f>ROUND(I500*H500,2)</f>
        <v>0</v>
      </c>
      <c r="BL500" s="25" t="s">
        <v>284</v>
      </c>
      <c r="BM500" s="25" t="s">
        <v>752</v>
      </c>
    </row>
    <row r="501" spans="2:51" s="12" customFormat="1" ht="13.5">
      <c r="B501" s="220"/>
      <c r="C501" s="221"/>
      <c r="D501" s="217" t="s">
        <v>179</v>
      </c>
      <c r="E501" s="222" t="s">
        <v>23</v>
      </c>
      <c r="F501" s="223" t="s">
        <v>459</v>
      </c>
      <c r="G501" s="221"/>
      <c r="H501" s="224">
        <v>8.1</v>
      </c>
      <c r="I501" s="225"/>
      <c r="J501" s="221"/>
      <c r="K501" s="221"/>
      <c r="L501" s="226"/>
      <c r="M501" s="227"/>
      <c r="N501" s="228"/>
      <c r="O501" s="228"/>
      <c r="P501" s="228"/>
      <c r="Q501" s="228"/>
      <c r="R501" s="228"/>
      <c r="S501" s="228"/>
      <c r="T501" s="229"/>
      <c r="AT501" s="230" t="s">
        <v>179</v>
      </c>
      <c r="AU501" s="230" t="s">
        <v>82</v>
      </c>
      <c r="AV501" s="12" t="s">
        <v>82</v>
      </c>
      <c r="AW501" s="12" t="s">
        <v>36</v>
      </c>
      <c r="AX501" s="12" t="s">
        <v>80</v>
      </c>
      <c r="AY501" s="230" t="s">
        <v>169</v>
      </c>
    </row>
    <row r="502" spans="2:65" s="1" customFormat="1" ht="25.5" customHeight="1">
      <c r="B502" s="42"/>
      <c r="C502" s="205" t="s">
        <v>753</v>
      </c>
      <c r="D502" s="205" t="s">
        <v>171</v>
      </c>
      <c r="E502" s="206" t="s">
        <v>754</v>
      </c>
      <c r="F502" s="207" t="s">
        <v>755</v>
      </c>
      <c r="G502" s="208" t="s">
        <v>122</v>
      </c>
      <c r="H502" s="209">
        <v>4.3</v>
      </c>
      <c r="I502" s="210"/>
      <c r="J502" s="211">
        <f>ROUND(I502*H502,2)</f>
        <v>0</v>
      </c>
      <c r="K502" s="207" t="s">
        <v>174</v>
      </c>
      <c r="L502" s="62"/>
      <c r="M502" s="212" t="s">
        <v>23</v>
      </c>
      <c r="N502" s="213" t="s">
        <v>44</v>
      </c>
      <c r="O502" s="43"/>
      <c r="P502" s="214">
        <f>O502*H502</f>
        <v>0</v>
      </c>
      <c r="Q502" s="214">
        <v>0.00031</v>
      </c>
      <c r="R502" s="214">
        <f>Q502*H502</f>
        <v>0.001333</v>
      </c>
      <c r="S502" s="214">
        <v>0</v>
      </c>
      <c r="T502" s="215">
        <f>S502*H502</f>
        <v>0</v>
      </c>
      <c r="AR502" s="25" t="s">
        <v>284</v>
      </c>
      <c r="AT502" s="25" t="s">
        <v>171</v>
      </c>
      <c r="AU502" s="25" t="s">
        <v>82</v>
      </c>
      <c r="AY502" s="25" t="s">
        <v>169</v>
      </c>
      <c r="BE502" s="216">
        <f>IF(N502="základní",J502,0)</f>
        <v>0</v>
      </c>
      <c r="BF502" s="216">
        <f>IF(N502="snížená",J502,0)</f>
        <v>0</v>
      </c>
      <c r="BG502" s="216">
        <f>IF(N502="zákl. přenesená",J502,0)</f>
        <v>0</v>
      </c>
      <c r="BH502" s="216">
        <f>IF(N502="sníž. přenesená",J502,0)</f>
        <v>0</v>
      </c>
      <c r="BI502" s="216">
        <f>IF(N502="nulová",J502,0)</f>
        <v>0</v>
      </c>
      <c r="BJ502" s="25" t="s">
        <v>80</v>
      </c>
      <c r="BK502" s="216">
        <f>ROUND(I502*H502,2)</f>
        <v>0</v>
      </c>
      <c r="BL502" s="25" t="s">
        <v>284</v>
      </c>
      <c r="BM502" s="25" t="s">
        <v>756</v>
      </c>
    </row>
    <row r="503" spans="2:47" s="1" customFormat="1" ht="40.5">
      <c r="B503" s="42"/>
      <c r="C503" s="64"/>
      <c r="D503" s="217" t="s">
        <v>177</v>
      </c>
      <c r="E503" s="64"/>
      <c r="F503" s="218" t="s">
        <v>757</v>
      </c>
      <c r="G503" s="64"/>
      <c r="H503" s="64"/>
      <c r="I503" s="174"/>
      <c r="J503" s="64"/>
      <c r="K503" s="64"/>
      <c r="L503" s="62"/>
      <c r="M503" s="219"/>
      <c r="N503" s="43"/>
      <c r="O503" s="43"/>
      <c r="P503" s="43"/>
      <c r="Q503" s="43"/>
      <c r="R503" s="43"/>
      <c r="S503" s="43"/>
      <c r="T503" s="79"/>
      <c r="AT503" s="25" t="s">
        <v>177</v>
      </c>
      <c r="AU503" s="25" t="s">
        <v>82</v>
      </c>
    </row>
    <row r="504" spans="2:51" s="12" customFormat="1" ht="13.5">
      <c r="B504" s="220"/>
      <c r="C504" s="221"/>
      <c r="D504" s="217" t="s">
        <v>179</v>
      </c>
      <c r="E504" s="222" t="s">
        <v>23</v>
      </c>
      <c r="F504" s="223" t="s">
        <v>758</v>
      </c>
      <c r="G504" s="221"/>
      <c r="H504" s="224">
        <v>4.3</v>
      </c>
      <c r="I504" s="225"/>
      <c r="J504" s="221"/>
      <c r="K504" s="221"/>
      <c r="L504" s="226"/>
      <c r="M504" s="227"/>
      <c r="N504" s="228"/>
      <c r="O504" s="228"/>
      <c r="P504" s="228"/>
      <c r="Q504" s="228"/>
      <c r="R504" s="228"/>
      <c r="S504" s="228"/>
      <c r="T504" s="229"/>
      <c r="AT504" s="230" t="s">
        <v>179</v>
      </c>
      <c r="AU504" s="230" t="s">
        <v>82</v>
      </c>
      <c r="AV504" s="12" t="s">
        <v>82</v>
      </c>
      <c r="AW504" s="12" t="s">
        <v>36</v>
      </c>
      <c r="AX504" s="12" t="s">
        <v>73</v>
      </c>
      <c r="AY504" s="230" t="s">
        <v>169</v>
      </c>
    </row>
    <row r="505" spans="2:51" s="14" customFormat="1" ht="13.5">
      <c r="B505" s="241"/>
      <c r="C505" s="242"/>
      <c r="D505" s="217" t="s">
        <v>179</v>
      </c>
      <c r="E505" s="243" t="s">
        <v>23</v>
      </c>
      <c r="F505" s="244" t="s">
        <v>184</v>
      </c>
      <c r="G505" s="242"/>
      <c r="H505" s="245">
        <v>4.3</v>
      </c>
      <c r="I505" s="246"/>
      <c r="J505" s="242"/>
      <c r="K505" s="242"/>
      <c r="L505" s="247"/>
      <c r="M505" s="248"/>
      <c r="N505" s="249"/>
      <c r="O505" s="249"/>
      <c r="P505" s="249"/>
      <c r="Q505" s="249"/>
      <c r="R505" s="249"/>
      <c r="S505" s="249"/>
      <c r="T505" s="250"/>
      <c r="AT505" s="251" t="s">
        <v>179</v>
      </c>
      <c r="AU505" s="251" t="s">
        <v>82</v>
      </c>
      <c r="AV505" s="14" t="s">
        <v>93</v>
      </c>
      <c r="AW505" s="14" t="s">
        <v>36</v>
      </c>
      <c r="AX505" s="14" t="s">
        <v>73</v>
      </c>
      <c r="AY505" s="251" t="s">
        <v>169</v>
      </c>
    </row>
    <row r="506" spans="2:51" s="15" customFormat="1" ht="13.5">
      <c r="B506" s="252"/>
      <c r="C506" s="253"/>
      <c r="D506" s="217" t="s">
        <v>179</v>
      </c>
      <c r="E506" s="254" t="s">
        <v>23</v>
      </c>
      <c r="F506" s="255" t="s">
        <v>186</v>
      </c>
      <c r="G506" s="253"/>
      <c r="H506" s="256">
        <v>4.3</v>
      </c>
      <c r="I506" s="257"/>
      <c r="J506" s="253"/>
      <c r="K506" s="253"/>
      <c r="L506" s="258"/>
      <c r="M506" s="259"/>
      <c r="N506" s="260"/>
      <c r="O506" s="260"/>
      <c r="P506" s="260"/>
      <c r="Q506" s="260"/>
      <c r="R506" s="260"/>
      <c r="S506" s="260"/>
      <c r="T506" s="261"/>
      <c r="AT506" s="262" t="s">
        <v>179</v>
      </c>
      <c r="AU506" s="262" t="s">
        <v>82</v>
      </c>
      <c r="AV506" s="15" t="s">
        <v>175</v>
      </c>
      <c r="AW506" s="15" t="s">
        <v>36</v>
      </c>
      <c r="AX506" s="15" t="s">
        <v>80</v>
      </c>
      <c r="AY506" s="262" t="s">
        <v>169</v>
      </c>
    </row>
    <row r="507" spans="2:65" s="1" customFormat="1" ht="25.5" customHeight="1">
      <c r="B507" s="42"/>
      <c r="C507" s="205" t="s">
        <v>759</v>
      </c>
      <c r="D507" s="205" t="s">
        <v>171</v>
      </c>
      <c r="E507" s="206" t="s">
        <v>760</v>
      </c>
      <c r="F507" s="207" t="s">
        <v>761</v>
      </c>
      <c r="G507" s="208" t="s">
        <v>122</v>
      </c>
      <c r="H507" s="209">
        <v>3.85</v>
      </c>
      <c r="I507" s="210"/>
      <c r="J507" s="211">
        <f>ROUND(I507*H507,2)</f>
        <v>0</v>
      </c>
      <c r="K507" s="207" t="s">
        <v>174</v>
      </c>
      <c r="L507" s="62"/>
      <c r="M507" s="212" t="s">
        <v>23</v>
      </c>
      <c r="N507" s="213" t="s">
        <v>44</v>
      </c>
      <c r="O507" s="43"/>
      <c r="P507" s="214">
        <f>O507*H507</f>
        <v>0</v>
      </c>
      <c r="Q507" s="214">
        <v>0.00031</v>
      </c>
      <c r="R507" s="214">
        <f>Q507*H507</f>
        <v>0.0011935000000000001</v>
      </c>
      <c r="S507" s="214">
        <v>0</v>
      </c>
      <c r="T507" s="215">
        <f>S507*H507</f>
        <v>0</v>
      </c>
      <c r="AR507" s="25" t="s">
        <v>284</v>
      </c>
      <c r="AT507" s="25" t="s">
        <v>171</v>
      </c>
      <c r="AU507" s="25" t="s">
        <v>82</v>
      </c>
      <c r="AY507" s="25" t="s">
        <v>169</v>
      </c>
      <c r="BE507" s="216">
        <f>IF(N507="základní",J507,0)</f>
        <v>0</v>
      </c>
      <c r="BF507" s="216">
        <f>IF(N507="snížená",J507,0)</f>
        <v>0</v>
      </c>
      <c r="BG507" s="216">
        <f>IF(N507="zákl. přenesená",J507,0)</f>
        <v>0</v>
      </c>
      <c r="BH507" s="216">
        <f>IF(N507="sníž. přenesená",J507,0)</f>
        <v>0</v>
      </c>
      <c r="BI507" s="216">
        <f>IF(N507="nulová",J507,0)</f>
        <v>0</v>
      </c>
      <c r="BJ507" s="25" t="s">
        <v>80</v>
      </c>
      <c r="BK507" s="216">
        <f>ROUND(I507*H507,2)</f>
        <v>0</v>
      </c>
      <c r="BL507" s="25" t="s">
        <v>284</v>
      </c>
      <c r="BM507" s="25" t="s">
        <v>762</v>
      </c>
    </row>
    <row r="508" spans="2:47" s="1" customFormat="1" ht="40.5">
      <c r="B508" s="42"/>
      <c r="C508" s="64"/>
      <c r="D508" s="217" t="s">
        <v>177</v>
      </c>
      <c r="E508" s="64"/>
      <c r="F508" s="218" t="s">
        <v>757</v>
      </c>
      <c r="G508" s="64"/>
      <c r="H508" s="64"/>
      <c r="I508" s="174"/>
      <c r="J508" s="64"/>
      <c r="K508" s="64"/>
      <c r="L508" s="62"/>
      <c r="M508" s="219"/>
      <c r="N508" s="43"/>
      <c r="O508" s="43"/>
      <c r="P508" s="43"/>
      <c r="Q508" s="43"/>
      <c r="R508" s="43"/>
      <c r="S508" s="43"/>
      <c r="T508" s="79"/>
      <c r="AT508" s="25" t="s">
        <v>177</v>
      </c>
      <c r="AU508" s="25" t="s">
        <v>82</v>
      </c>
    </row>
    <row r="509" spans="2:51" s="12" customFormat="1" ht="13.5">
      <c r="B509" s="220"/>
      <c r="C509" s="221"/>
      <c r="D509" s="217" t="s">
        <v>179</v>
      </c>
      <c r="E509" s="222" t="s">
        <v>23</v>
      </c>
      <c r="F509" s="223" t="s">
        <v>763</v>
      </c>
      <c r="G509" s="221"/>
      <c r="H509" s="224">
        <v>3.85</v>
      </c>
      <c r="I509" s="225"/>
      <c r="J509" s="221"/>
      <c r="K509" s="221"/>
      <c r="L509" s="226"/>
      <c r="M509" s="227"/>
      <c r="N509" s="228"/>
      <c r="O509" s="228"/>
      <c r="P509" s="228"/>
      <c r="Q509" s="228"/>
      <c r="R509" s="228"/>
      <c r="S509" s="228"/>
      <c r="T509" s="229"/>
      <c r="AT509" s="230" t="s">
        <v>179</v>
      </c>
      <c r="AU509" s="230" t="s">
        <v>82</v>
      </c>
      <c r="AV509" s="12" t="s">
        <v>82</v>
      </c>
      <c r="AW509" s="12" t="s">
        <v>36</v>
      </c>
      <c r="AX509" s="12" t="s">
        <v>80</v>
      </c>
      <c r="AY509" s="230" t="s">
        <v>169</v>
      </c>
    </row>
    <row r="510" spans="2:65" s="1" customFormat="1" ht="25.5" customHeight="1">
      <c r="B510" s="42"/>
      <c r="C510" s="205" t="s">
        <v>764</v>
      </c>
      <c r="D510" s="205" t="s">
        <v>171</v>
      </c>
      <c r="E510" s="206" t="s">
        <v>765</v>
      </c>
      <c r="F510" s="207" t="s">
        <v>766</v>
      </c>
      <c r="G510" s="208" t="s">
        <v>122</v>
      </c>
      <c r="H510" s="209">
        <v>8.05</v>
      </c>
      <c r="I510" s="210"/>
      <c r="J510" s="211">
        <f>ROUND(I510*H510,2)</f>
        <v>0</v>
      </c>
      <c r="K510" s="207" t="s">
        <v>174</v>
      </c>
      <c r="L510" s="62"/>
      <c r="M510" s="212" t="s">
        <v>23</v>
      </c>
      <c r="N510" s="213" t="s">
        <v>44</v>
      </c>
      <c r="O510" s="43"/>
      <c r="P510" s="214">
        <f>O510*H510</f>
        <v>0</v>
      </c>
      <c r="Q510" s="214">
        <v>0.00026</v>
      </c>
      <c r="R510" s="214">
        <f>Q510*H510</f>
        <v>0.002093</v>
      </c>
      <c r="S510" s="214">
        <v>0</v>
      </c>
      <c r="T510" s="215">
        <f>S510*H510</f>
        <v>0</v>
      </c>
      <c r="AR510" s="25" t="s">
        <v>284</v>
      </c>
      <c r="AT510" s="25" t="s">
        <v>171</v>
      </c>
      <c r="AU510" s="25" t="s">
        <v>82</v>
      </c>
      <c r="AY510" s="25" t="s">
        <v>169</v>
      </c>
      <c r="BE510" s="216">
        <f>IF(N510="základní",J510,0)</f>
        <v>0</v>
      </c>
      <c r="BF510" s="216">
        <f>IF(N510="snížená",J510,0)</f>
        <v>0</v>
      </c>
      <c r="BG510" s="216">
        <f>IF(N510="zákl. přenesená",J510,0)</f>
        <v>0</v>
      </c>
      <c r="BH510" s="216">
        <f>IF(N510="sníž. přenesená",J510,0)</f>
        <v>0</v>
      </c>
      <c r="BI510" s="216">
        <f>IF(N510="nulová",J510,0)</f>
        <v>0</v>
      </c>
      <c r="BJ510" s="25" t="s">
        <v>80</v>
      </c>
      <c r="BK510" s="216">
        <f>ROUND(I510*H510,2)</f>
        <v>0</v>
      </c>
      <c r="BL510" s="25" t="s">
        <v>284</v>
      </c>
      <c r="BM510" s="25" t="s">
        <v>767</v>
      </c>
    </row>
    <row r="511" spans="2:47" s="1" customFormat="1" ht="40.5">
      <c r="B511" s="42"/>
      <c r="C511" s="64"/>
      <c r="D511" s="217" t="s">
        <v>177</v>
      </c>
      <c r="E511" s="64"/>
      <c r="F511" s="218" t="s">
        <v>757</v>
      </c>
      <c r="G511" s="64"/>
      <c r="H511" s="64"/>
      <c r="I511" s="174"/>
      <c r="J511" s="64"/>
      <c r="K511" s="64"/>
      <c r="L511" s="62"/>
      <c r="M511" s="219"/>
      <c r="N511" s="43"/>
      <c r="O511" s="43"/>
      <c r="P511" s="43"/>
      <c r="Q511" s="43"/>
      <c r="R511" s="43"/>
      <c r="S511" s="43"/>
      <c r="T511" s="79"/>
      <c r="AT511" s="25" t="s">
        <v>177</v>
      </c>
      <c r="AU511" s="25" t="s">
        <v>82</v>
      </c>
    </row>
    <row r="512" spans="2:51" s="12" customFormat="1" ht="13.5">
      <c r="B512" s="220"/>
      <c r="C512" s="221"/>
      <c r="D512" s="217" t="s">
        <v>179</v>
      </c>
      <c r="E512" s="222" t="s">
        <v>23</v>
      </c>
      <c r="F512" s="223" t="s">
        <v>768</v>
      </c>
      <c r="G512" s="221"/>
      <c r="H512" s="224">
        <v>8.05</v>
      </c>
      <c r="I512" s="225"/>
      <c r="J512" s="221"/>
      <c r="K512" s="221"/>
      <c r="L512" s="226"/>
      <c r="M512" s="227"/>
      <c r="N512" s="228"/>
      <c r="O512" s="228"/>
      <c r="P512" s="228"/>
      <c r="Q512" s="228"/>
      <c r="R512" s="228"/>
      <c r="S512" s="228"/>
      <c r="T512" s="229"/>
      <c r="AT512" s="230" t="s">
        <v>179</v>
      </c>
      <c r="AU512" s="230" t="s">
        <v>82</v>
      </c>
      <c r="AV512" s="12" t="s">
        <v>82</v>
      </c>
      <c r="AW512" s="12" t="s">
        <v>36</v>
      </c>
      <c r="AX512" s="12" t="s">
        <v>73</v>
      </c>
      <c r="AY512" s="230" t="s">
        <v>169</v>
      </c>
    </row>
    <row r="513" spans="2:51" s="14" customFormat="1" ht="13.5">
      <c r="B513" s="241"/>
      <c r="C513" s="242"/>
      <c r="D513" s="217" t="s">
        <v>179</v>
      </c>
      <c r="E513" s="243" t="s">
        <v>23</v>
      </c>
      <c r="F513" s="244" t="s">
        <v>184</v>
      </c>
      <c r="G513" s="242"/>
      <c r="H513" s="245">
        <v>8.05</v>
      </c>
      <c r="I513" s="246"/>
      <c r="J513" s="242"/>
      <c r="K513" s="242"/>
      <c r="L513" s="247"/>
      <c r="M513" s="248"/>
      <c r="N513" s="249"/>
      <c r="O513" s="249"/>
      <c r="P513" s="249"/>
      <c r="Q513" s="249"/>
      <c r="R513" s="249"/>
      <c r="S513" s="249"/>
      <c r="T513" s="250"/>
      <c r="AT513" s="251" t="s">
        <v>179</v>
      </c>
      <c r="AU513" s="251" t="s">
        <v>82</v>
      </c>
      <c r="AV513" s="14" t="s">
        <v>93</v>
      </c>
      <c r="AW513" s="14" t="s">
        <v>36</v>
      </c>
      <c r="AX513" s="14" t="s">
        <v>73</v>
      </c>
      <c r="AY513" s="251" t="s">
        <v>169</v>
      </c>
    </row>
    <row r="514" spans="2:51" s="15" customFormat="1" ht="13.5">
      <c r="B514" s="252"/>
      <c r="C514" s="253"/>
      <c r="D514" s="217" t="s">
        <v>179</v>
      </c>
      <c r="E514" s="254" t="s">
        <v>23</v>
      </c>
      <c r="F514" s="255" t="s">
        <v>186</v>
      </c>
      <c r="G514" s="253"/>
      <c r="H514" s="256">
        <v>8.05</v>
      </c>
      <c r="I514" s="257"/>
      <c r="J514" s="253"/>
      <c r="K514" s="253"/>
      <c r="L514" s="258"/>
      <c r="M514" s="259"/>
      <c r="N514" s="260"/>
      <c r="O514" s="260"/>
      <c r="P514" s="260"/>
      <c r="Q514" s="260"/>
      <c r="R514" s="260"/>
      <c r="S514" s="260"/>
      <c r="T514" s="261"/>
      <c r="AT514" s="262" t="s">
        <v>179</v>
      </c>
      <c r="AU514" s="262" t="s">
        <v>82</v>
      </c>
      <c r="AV514" s="15" t="s">
        <v>175</v>
      </c>
      <c r="AW514" s="15" t="s">
        <v>36</v>
      </c>
      <c r="AX514" s="15" t="s">
        <v>80</v>
      </c>
      <c r="AY514" s="262" t="s">
        <v>169</v>
      </c>
    </row>
    <row r="515" spans="2:65" s="1" customFormat="1" ht="16.5" customHeight="1">
      <c r="B515" s="42"/>
      <c r="C515" s="205" t="s">
        <v>769</v>
      </c>
      <c r="D515" s="205" t="s">
        <v>171</v>
      </c>
      <c r="E515" s="206" t="s">
        <v>770</v>
      </c>
      <c r="F515" s="207" t="s">
        <v>771</v>
      </c>
      <c r="G515" s="208" t="s">
        <v>114</v>
      </c>
      <c r="H515" s="209">
        <v>8.1</v>
      </c>
      <c r="I515" s="210"/>
      <c r="J515" s="211">
        <f>ROUND(I515*H515,2)</f>
        <v>0</v>
      </c>
      <c r="K515" s="207" t="s">
        <v>174</v>
      </c>
      <c r="L515" s="62"/>
      <c r="M515" s="212" t="s">
        <v>23</v>
      </c>
      <c r="N515" s="213" t="s">
        <v>44</v>
      </c>
      <c r="O515" s="43"/>
      <c r="P515" s="214">
        <f>O515*H515</f>
        <v>0</v>
      </c>
      <c r="Q515" s="214">
        <v>0.0003</v>
      </c>
      <c r="R515" s="214">
        <f>Q515*H515</f>
        <v>0.00243</v>
      </c>
      <c r="S515" s="214">
        <v>0</v>
      </c>
      <c r="T515" s="215">
        <f>S515*H515</f>
        <v>0</v>
      </c>
      <c r="AR515" s="25" t="s">
        <v>284</v>
      </c>
      <c r="AT515" s="25" t="s">
        <v>171</v>
      </c>
      <c r="AU515" s="25" t="s">
        <v>82</v>
      </c>
      <c r="AY515" s="25" t="s">
        <v>169</v>
      </c>
      <c r="BE515" s="216">
        <f>IF(N515="základní",J515,0)</f>
        <v>0</v>
      </c>
      <c r="BF515" s="216">
        <f>IF(N515="snížená",J515,0)</f>
        <v>0</v>
      </c>
      <c r="BG515" s="216">
        <f>IF(N515="zákl. přenesená",J515,0)</f>
        <v>0</v>
      </c>
      <c r="BH515" s="216">
        <f>IF(N515="sníž. přenesená",J515,0)</f>
        <v>0</v>
      </c>
      <c r="BI515" s="216">
        <f>IF(N515="nulová",J515,0)</f>
        <v>0</v>
      </c>
      <c r="BJ515" s="25" t="s">
        <v>80</v>
      </c>
      <c r="BK515" s="216">
        <f>ROUND(I515*H515,2)</f>
        <v>0</v>
      </c>
      <c r="BL515" s="25" t="s">
        <v>284</v>
      </c>
      <c r="BM515" s="25" t="s">
        <v>772</v>
      </c>
    </row>
    <row r="516" spans="2:47" s="1" customFormat="1" ht="40.5">
      <c r="B516" s="42"/>
      <c r="C516" s="64"/>
      <c r="D516" s="217" t="s">
        <v>177</v>
      </c>
      <c r="E516" s="64"/>
      <c r="F516" s="218" t="s">
        <v>757</v>
      </c>
      <c r="G516" s="64"/>
      <c r="H516" s="64"/>
      <c r="I516" s="174"/>
      <c r="J516" s="64"/>
      <c r="K516" s="64"/>
      <c r="L516" s="62"/>
      <c r="M516" s="219"/>
      <c r="N516" s="43"/>
      <c r="O516" s="43"/>
      <c r="P516" s="43"/>
      <c r="Q516" s="43"/>
      <c r="R516" s="43"/>
      <c r="S516" s="43"/>
      <c r="T516" s="79"/>
      <c r="AT516" s="25" t="s">
        <v>177</v>
      </c>
      <c r="AU516" s="25" t="s">
        <v>82</v>
      </c>
    </row>
    <row r="517" spans="2:51" s="12" customFormat="1" ht="13.5">
      <c r="B517" s="220"/>
      <c r="C517" s="221"/>
      <c r="D517" s="217" t="s">
        <v>179</v>
      </c>
      <c r="E517" s="222" t="s">
        <v>23</v>
      </c>
      <c r="F517" s="223" t="s">
        <v>459</v>
      </c>
      <c r="G517" s="221"/>
      <c r="H517" s="224">
        <v>8.1</v>
      </c>
      <c r="I517" s="225"/>
      <c r="J517" s="221"/>
      <c r="K517" s="221"/>
      <c r="L517" s="226"/>
      <c r="M517" s="227"/>
      <c r="N517" s="228"/>
      <c r="O517" s="228"/>
      <c r="P517" s="228"/>
      <c r="Q517" s="228"/>
      <c r="R517" s="228"/>
      <c r="S517" s="228"/>
      <c r="T517" s="229"/>
      <c r="AT517" s="230" t="s">
        <v>179</v>
      </c>
      <c r="AU517" s="230" t="s">
        <v>82</v>
      </c>
      <c r="AV517" s="12" t="s">
        <v>82</v>
      </c>
      <c r="AW517" s="12" t="s">
        <v>36</v>
      </c>
      <c r="AX517" s="12" t="s">
        <v>80</v>
      </c>
      <c r="AY517" s="230" t="s">
        <v>169</v>
      </c>
    </row>
    <row r="518" spans="2:65" s="1" customFormat="1" ht="16.5" customHeight="1">
      <c r="B518" s="42"/>
      <c r="C518" s="205" t="s">
        <v>773</v>
      </c>
      <c r="D518" s="205" t="s">
        <v>171</v>
      </c>
      <c r="E518" s="206" t="s">
        <v>774</v>
      </c>
      <c r="F518" s="207" t="s">
        <v>775</v>
      </c>
      <c r="G518" s="208" t="s">
        <v>122</v>
      </c>
      <c r="H518" s="209">
        <v>6</v>
      </c>
      <c r="I518" s="210"/>
      <c r="J518" s="211">
        <f>ROUND(I518*H518,2)</f>
        <v>0</v>
      </c>
      <c r="K518" s="207" t="s">
        <v>174</v>
      </c>
      <c r="L518" s="62"/>
      <c r="M518" s="212" t="s">
        <v>23</v>
      </c>
      <c r="N518" s="213" t="s">
        <v>44</v>
      </c>
      <c r="O518" s="43"/>
      <c r="P518" s="214">
        <f>O518*H518</f>
        <v>0</v>
      </c>
      <c r="Q518" s="214">
        <v>3E-05</v>
      </c>
      <c r="R518" s="214">
        <f>Q518*H518</f>
        <v>0.00018</v>
      </c>
      <c r="S518" s="214">
        <v>0</v>
      </c>
      <c r="T518" s="215">
        <f>S518*H518</f>
        <v>0</v>
      </c>
      <c r="AR518" s="25" t="s">
        <v>284</v>
      </c>
      <c r="AT518" s="25" t="s">
        <v>171</v>
      </c>
      <c r="AU518" s="25" t="s">
        <v>82</v>
      </c>
      <c r="AY518" s="25" t="s">
        <v>169</v>
      </c>
      <c r="BE518" s="216">
        <f>IF(N518="základní",J518,0)</f>
        <v>0</v>
      </c>
      <c r="BF518" s="216">
        <f>IF(N518="snížená",J518,0)</f>
        <v>0</v>
      </c>
      <c r="BG518" s="216">
        <f>IF(N518="zákl. přenesená",J518,0)</f>
        <v>0</v>
      </c>
      <c r="BH518" s="216">
        <f>IF(N518="sníž. přenesená",J518,0)</f>
        <v>0</v>
      </c>
      <c r="BI518" s="216">
        <f>IF(N518="nulová",J518,0)</f>
        <v>0</v>
      </c>
      <c r="BJ518" s="25" t="s">
        <v>80</v>
      </c>
      <c r="BK518" s="216">
        <f>ROUND(I518*H518,2)</f>
        <v>0</v>
      </c>
      <c r="BL518" s="25" t="s">
        <v>284</v>
      </c>
      <c r="BM518" s="25" t="s">
        <v>776</v>
      </c>
    </row>
    <row r="519" spans="2:47" s="1" customFormat="1" ht="40.5">
      <c r="B519" s="42"/>
      <c r="C519" s="64"/>
      <c r="D519" s="217" t="s">
        <v>177</v>
      </c>
      <c r="E519" s="64"/>
      <c r="F519" s="218" t="s">
        <v>757</v>
      </c>
      <c r="G519" s="64"/>
      <c r="H519" s="64"/>
      <c r="I519" s="174"/>
      <c r="J519" s="64"/>
      <c r="K519" s="64"/>
      <c r="L519" s="62"/>
      <c r="M519" s="219"/>
      <c r="N519" s="43"/>
      <c r="O519" s="43"/>
      <c r="P519" s="43"/>
      <c r="Q519" s="43"/>
      <c r="R519" s="43"/>
      <c r="S519" s="43"/>
      <c r="T519" s="79"/>
      <c r="AT519" s="25" t="s">
        <v>177</v>
      </c>
      <c r="AU519" s="25" t="s">
        <v>82</v>
      </c>
    </row>
    <row r="520" spans="2:51" s="12" customFormat="1" ht="13.5">
      <c r="B520" s="220"/>
      <c r="C520" s="221"/>
      <c r="D520" s="217" t="s">
        <v>179</v>
      </c>
      <c r="E520" s="222" t="s">
        <v>23</v>
      </c>
      <c r="F520" s="223" t="s">
        <v>777</v>
      </c>
      <c r="G520" s="221"/>
      <c r="H520" s="224">
        <v>4</v>
      </c>
      <c r="I520" s="225"/>
      <c r="J520" s="221"/>
      <c r="K520" s="221"/>
      <c r="L520" s="226"/>
      <c r="M520" s="227"/>
      <c r="N520" s="228"/>
      <c r="O520" s="228"/>
      <c r="P520" s="228"/>
      <c r="Q520" s="228"/>
      <c r="R520" s="228"/>
      <c r="S520" s="228"/>
      <c r="T520" s="229"/>
      <c r="AT520" s="230" t="s">
        <v>179</v>
      </c>
      <c r="AU520" s="230" t="s">
        <v>82</v>
      </c>
      <c r="AV520" s="12" t="s">
        <v>82</v>
      </c>
      <c r="AW520" s="12" t="s">
        <v>36</v>
      </c>
      <c r="AX520" s="12" t="s">
        <v>73</v>
      </c>
      <c r="AY520" s="230" t="s">
        <v>169</v>
      </c>
    </row>
    <row r="521" spans="2:51" s="14" customFormat="1" ht="13.5">
      <c r="B521" s="241"/>
      <c r="C521" s="242"/>
      <c r="D521" s="217" t="s">
        <v>179</v>
      </c>
      <c r="E521" s="243" t="s">
        <v>23</v>
      </c>
      <c r="F521" s="244" t="s">
        <v>184</v>
      </c>
      <c r="G521" s="242"/>
      <c r="H521" s="245">
        <v>4</v>
      </c>
      <c r="I521" s="246"/>
      <c r="J521" s="242"/>
      <c r="K521" s="242"/>
      <c r="L521" s="247"/>
      <c r="M521" s="248"/>
      <c r="N521" s="249"/>
      <c r="O521" s="249"/>
      <c r="P521" s="249"/>
      <c r="Q521" s="249"/>
      <c r="R521" s="249"/>
      <c r="S521" s="249"/>
      <c r="T521" s="250"/>
      <c r="AT521" s="251" t="s">
        <v>179</v>
      </c>
      <c r="AU521" s="251" t="s">
        <v>82</v>
      </c>
      <c r="AV521" s="14" t="s">
        <v>93</v>
      </c>
      <c r="AW521" s="14" t="s">
        <v>36</v>
      </c>
      <c r="AX521" s="14" t="s">
        <v>73</v>
      </c>
      <c r="AY521" s="251" t="s">
        <v>169</v>
      </c>
    </row>
    <row r="522" spans="2:51" s="12" customFormat="1" ht="13.5">
      <c r="B522" s="220"/>
      <c r="C522" s="221"/>
      <c r="D522" s="217" t="s">
        <v>179</v>
      </c>
      <c r="E522" s="222" t="s">
        <v>23</v>
      </c>
      <c r="F522" s="223" t="s">
        <v>82</v>
      </c>
      <c r="G522" s="221"/>
      <c r="H522" s="224">
        <v>2</v>
      </c>
      <c r="I522" s="225"/>
      <c r="J522" s="221"/>
      <c r="K522" s="221"/>
      <c r="L522" s="226"/>
      <c r="M522" s="227"/>
      <c r="N522" s="228"/>
      <c r="O522" s="228"/>
      <c r="P522" s="228"/>
      <c r="Q522" s="228"/>
      <c r="R522" s="228"/>
      <c r="S522" s="228"/>
      <c r="T522" s="229"/>
      <c r="AT522" s="230" t="s">
        <v>179</v>
      </c>
      <c r="AU522" s="230" t="s">
        <v>82</v>
      </c>
      <c r="AV522" s="12" t="s">
        <v>82</v>
      </c>
      <c r="AW522" s="12" t="s">
        <v>36</v>
      </c>
      <c r="AX522" s="12" t="s">
        <v>73</v>
      </c>
      <c r="AY522" s="230" t="s">
        <v>169</v>
      </c>
    </row>
    <row r="523" spans="2:51" s="15" customFormat="1" ht="13.5">
      <c r="B523" s="252"/>
      <c r="C523" s="253"/>
      <c r="D523" s="217" t="s">
        <v>179</v>
      </c>
      <c r="E523" s="254" t="s">
        <v>23</v>
      </c>
      <c r="F523" s="255" t="s">
        <v>186</v>
      </c>
      <c r="G523" s="253"/>
      <c r="H523" s="256">
        <v>6</v>
      </c>
      <c r="I523" s="257"/>
      <c r="J523" s="253"/>
      <c r="K523" s="253"/>
      <c r="L523" s="258"/>
      <c r="M523" s="259"/>
      <c r="N523" s="260"/>
      <c r="O523" s="260"/>
      <c r="P523" s="260"/>
      <c r="Q523" s="260"/>
      <c r="R523" s="260"/>
      <c r="S523" s="260"/>
      <c r="T523" s="261"/>
      <c r="AT523" s="262" t="s">
        <v>179</v>
      </c>
      <c r="AU523" s="262" t="s">
        <v>82</v>
      </c>
      <c r="AV523" s="15" t="s">
        <v>175</v>
      </c>
      <c r="AW523" s="15" t="s">
        <v>36</v>
      </c>
      <c r="AX523" s="15" t="s">
        <v>80</v>
      </c>
      <c r="AY523" s="262" t="s">
        <v>169</v>
      </c>
    </row>
    <row r="524" spans="2:65" s="1" customFormat="1" ht="38.25" customHeight="1">
      <c r="B524" s="42"/>
      <c r="C524" s="205" t="s">
        <v>778</v>
      </c>
      <c r="D524" s="205" t="s">
        <v>171</v>
      </c>
      <c r="E524" s="206" t="s">
        <v>779</v>
      </c>
      <c r="F524" s="207" t="s">
        <v>780</v>
      </c>
      <c r="G524" s="208" t="s">
        <v>359</v>
      </c>
      <c r="H524" s="209">
        <v>0.152</v>
      </c>
      <c r="I524" s="210"/>
      <c r="J524" s="211">
        <f>ROUND(I524*H524,2)</f>
        <v>0</v>
      </c>
      <c r="K524" s="207" t="s">
        <v>174</v>
      </c>
      <c r="L524" s="62"/>
      <c r="M524" s="212" t="s">
        <v>23</v>
      </c>
      <c r="N524" s="213" t="s">
        <v>44</v>
      </c>
      <c r="O524" s="43"/>
      <c r="P524" s="214">
        <f>O524*H524</f>
        <v>0</v>
      </c>
      <c r="Q524" s="214">
        <v>0</v>
      </c>
      <c r="R524" s="214">
        <f>Q524*H524</f>
        <v>0</v>
      </c>
      <c r="S524" s="214">
        <v>0</v>
      </c>
      <c r="T524" s="215">
        <f>S524*H524</f>
        <v>0</v>
      </c>
      <c r="AR524" s="25" t="s">
        <v>284</v>
      </c>
      <c r="AT524" s="25" t="s">
        <v>171</v>
      </c>
      <c r="AU524" s="25" t="s">
        <v>82</v>
      </c>
      <c r="AY524" s="25" t="s">
        <v>169</v>
      </c>
      <c r="BE524" s="216">
        <f>IF(N524="základní",J524,0)</f>
        <v>0</v>
      </c>
      <c r="BF524" s="216">
        <f>IF(N524="snížená",J524,0)</f>
        <v>0</v>
      </c>
      <c r="BG524" s="216">
        <f>IF(N524="zákl. přenesená",J524,0)</f>
        <v>0</v>
      </c>
      <c r="BH524" s="216">
        <f>IF(N524="sníž. přenesená",J524,0)</f>
        <v>0</v>
      </c>
      <c r="BI524" s="216">
        <f>IF(N524="nulová",J524,0)</f>
        <v>0</v>
      </c>
      <c r="BJ524" s="25" t="s">
        <v>80</v>
      </c>
      <c r="BK524" s="216">
        <f>ROUND(I524*H524,2)</f>
        <v>0</v>
      </c>
      <c r="BL524" s="25" t="s">
        <v>284</v>
      </c>
      <c r="BM524" s="25" t="s">
        <v>781</v>
      </c>
    </row>
    <row r="525" spans="2:47" s="1" customFormat="1" ht="121.5">
      <c r="B525" s="42"/>
      <c r="C525" s="64"/>
      <c r="D525" s="217" t="s">
        <v>177</v>
      </c>
      <c r="E525" s="64"/>
      <c r="F525" s="218" t="s">
        <v>464</v>
      </c>
      <c r="G525" s="64"/>
      <c r="H525" s="64"/>
      <c r="I525" s="174"/>
      <c r="J525" s="64"/>
      <c r="K525" s="64"/>
      <c r="L525" s="62"/>
      <c r="M525" s="219"/>
      <c r="N525" s="43"/>
      <c r="O525" s="43"/>
      <c r="P525" s="43"/>
      <c r="Q525" s="43"/>
      <c r="R525" s="43"/>
      <c r="S525" s="43"/>
      <c r="T525" s="79"/>
      <c r="AT525" s="25" t="s">
        <v>177</v>
      </c>
      <c r="AU525" s="25" t="s">
        <v>82</v>
      </c>
    </row>
    <row r="526" spans="2:65" s="1" customFormat="1" ht="38.25" customHeight="1">
      <c r="B526" s="42"/>
      <c r="C526" s="205" t="s">
        <v>782</v>
      </c>
      <c r="D526" s="205" t="s">
        <v>171</v>
      </c>
      <c r="E526" s="206" t="s">
        <v>783</v>
      </c>
      <c r="F526" s="207" t="s">
        <v>784</v>
      </c>
      <c r="G526" s="208" t="s">
        <v>359</v>
      </c>
      <c r="H526" s="209">
        <v>0.152</v>
      </c>
      <c r="I526" s="210"/>
      <c r="J526" s="211">
        <f>ROUND(I526*H526,2)</f>
        <v>0</v>
      </c>
      <c r="K526" s="207" t="s">
        <v>174</v>
      </c>
      <c r="L526" s="62"/>
      <c r="M526" s="212" t="s">
        <v>23</v>
      </c>
      <c r="N526" s="213" t="s">
        <v>44</v>
      </c>
      <c r="O526" s="43"/>
      <c r="P526" s="214">
        <f>O526*H526</f>
        <v>0</v>
      </c>
      <c r="Q526" s="214">
        <v>0</v>
      </c>
      <c r="R526" s="214">
        <f>Q526*H526</f>
        <v>0</v>
      </c>
      <c r="S526" s="214">
        <v>0</v>
      </c>
      <c r="T526" s="215">
        <f>S526*H526</f>
        <v>0</v>
      </c>
      <c r="AR526" s="25" t="s">
        <v>284</v>
      </c>
      <c r="AT526" s="25" t="s">
        <v>171</v>
      </c>
      <c r="AU526" s="25" t="s">
        <v>82</v>
      </c>
      <c r="AY526" s="25" t="s">
        <v>169</v>
      </c>
      <c r="BE526" s="216">
        <f>IF(N526="základní",J526,0)</f>
        <v>0</v>
      </c>
      <c r="BF526" s="216">
        <f>IF(N526="snížená",J526,0)</f>
        <v>0</v>
      </c>
      <c r="BG526" s="216">
        <f>IF(N526="zákl. přenesená",J526,0)</f>
        <v>0</v>
      </c>
      <c r="BH526" s="216">
        <f>IF(N526="sníž. přenesená",J526,0)</f>
        <v>0</v>
      </c>
      <c r="BI526" s="216">
        <f>IF(N526="nulová",J526,0)</f>
        <v>0</v>
      </c>
      <c r="BJ526" s="25" t="s">
        <v>80</v>
      </c>
      <c r="BK526" s="216">
        <f>ROUND(I526*H526,2)</f>
        <v>0</v>
      </c>
      <c r="BL526" s="25" t="s">
        <v>284</v>
      </c>
      <c r="BM526" s="25" t="s">
        <v>785</v>
      </c>
    </row>
    <row r="527" spans="2:47" s="1" customFormat="1" ht="121.5">
      <c r="B527" s="42"/>
      <c r="C527" s="64"/>
      <c r="D527" s="217" t="s">
        <v>177</v>
      </c>
      <c r="E527" s="64"/>
      <c r="F527" s="218" t="s">
        <v>464</v>
      </c>
      <c r="G527" s="64"/>
      <c r="H527" s="64"/>
      <c r="I527" s="174"/>
      <c r="J527" s="64"/>
      <c r="K527" s="64"/>
      <c r="L527" s="62"/>
      <c r="M527" s="219"/>
      <c r="N527" s="43"/>
      <c r="O527" s="43"/>
      <c r="P527" s="43"/>
      <c r="Q527" s="43"/>
      <c r="R527" s="43"/>
      <c r="S527" s="43"/>
      <c r="T527" s="79"/>
      <c r="AT527" s="25" t="s">
        <v>177</v>
      </c>
      <c r="AU527" s="25" t="s">
        <v>82</v>
      </c>
    </row>
    <row r="528" spans="2:63" s="11" customFormat="1" ht="29.85" customHeight="1">
      <c r="B528" s="189"/>
      <c r="C528" s="190"/>
      <c r="D528" s="191" t="s">
        <v>72</v>
      </c>
      <c r="E528" s="203" t="s">
        <v>786</v>
      </c>
      <c r="F528" s="203" t="s">
        <v>787</v>
      </c>
      <c r="G528" s="190"/>
      <c r="H528" s="190"/>
      <c r="I528" s="193"/>
      <c r="J528" s="204">
        <f>BK528</f>
        <v>0</v>
      </c>
      <c r="K528" s="190"/>
      <c r="L528" s="195"/>
      <c r="M528" s="196"/>
      <c r="N528" s="197"/>
      <c r="O528" s="197"/>
      <c r="P528" s="198">
        <f>SUM(P529:P536)</f>
        <v>0</v>
      </c>
      <c r="Q528" s="197"/>
      <c r="R528" s="198">
        <f>SUM(R529:R536)</f>
        <v>0.06959749999999999</v>
      </c>
      <c r="S528" s="197"/>
      <c r="T528" s="199">
        <f>SUM(T529:T536)</f>
        <v>0</v>
      </c>
      <c r="AR528" s="200" t="s">
        <v>82</v>
      </c>
      <c r="AT528" s="201" t="s">
        <v>72</v>
      </c>
      <c r="AU528" s="201" t="s">
        <v>80</v>
      </c>
      <c r="AY528" s="200" t="s">
        <v>169</v>
      </c>
      <c r="BK528" s="202">
        <f>SUM(BK529:BK536)</f>
        <v>0</v>
      </c>
    </row>
    <row r="529" spans="2:65" s="1" customFormat="1" ht="25.5" customHeight="1">
      <c r="B529" s="42"/>
      <c r="C529" s="205" t="s">
        <v>788</v>
      </c>
      <c r="D529" s="205" t="s">
        <v>171</v>
      </c>
      <c r="E529" s="206" t="s">
        <v>789</v>
      </c>
      <c r="F529" s="207" t="s">
        <v>790</v>
      </c>
      <c r="G529" s="208" t="s">
        <v>526</v>
      </c>
      <c r="H529" s="209">
        <v>8</v>
      </c>
      <c r="I529" s="210"/>
      <c r="J529" s="211">
        <f>ROUND(I529*H529,2)</f>
        <v>0</v>
      </c>
      <c r="K529" s="207" t="s">
        <v>23</v>
      </c>
      <c r="L529" s="62"/>
      <c r="M529" s="212" t="s">
        <v>23</v>
      </c>
      <c r="N529" s="213" t="s">
        <v>44</v>
      </c>
      <c r="O529" s="43"/>
      <c r="P529" s="214">
        <f>O529*H529</f>
        <v>0</v>
      </c>
      <c r="Q529" s="214">
        <v>0</v>
      </c>
      <c r="R529" s="214">
        <f>Q529*H529</f>
        <v>0</v>
      </c>
      <c r="S529" s="214">
        <v>0</v>
      </c>
      <c r="T529" s="215">
        <f>S529*H529</f>
        <v>0</v>
      </c>
      <c r="AR529" s="25" t="s">
        <v>284</v>
      </c>
      <c r="AT529" s="25" t="s">
        <v>171</v>
      </c>
      <c r="AU529" s="25" t="s">
        <v>82</v>
      </c>
      <c r="AY529" s="25" t="s">
        <v>169</v>
      </c>
      <c r="BE529" s="216">
        <f>IF(N529="základní",J529,0)</f>
        <v>0</v>
      </c>
      <c r="BF529" s="216">
        <f>IF(N529="snížená",J529,0)</f>
        <v>0</v>
      </c>
      <c r="BG529" s="216">
        <f>IF(N529="zákl. přenesená",J529,0)</f>
        <v>0</v>
      </c>
      <c r="BH529" s="216">
        <f>IF(N529="sníž. přenesená",J529,0)</f>
        <v>0</v>
      </c>
      <c r="BI529" s="216">
        <f>IF(N529="nulová",J529,0)</f>
        <v>0</v>
      </c>
      <c r="BJ529" s="25" t="s">
        <v>80</v>
      </c>
      <c r="BK529" s="216">
        <f>ROUND(I529*H529,2)</f>
        <v>0</v>
      </c>
      <c r="BL529" s="25" t="s">
        <v>284</v>
      </c>
      <c r="BM529" s="25" t="s">
        <v>791</v>
      </c>
    </row>
    <row r="530" spans="2:51" s="12" customFormat="1" ht="13.5">
      <c r="B530" s="220"/>
      <c r="C530" s="221"/>
      <c r="D530" s="217" t="s">
        <v>179</v>
      </c>
      <c r="E530" s="222" t="s">
        <v>23</v>
      </c>
      <c r="F530" s="223" t="s">
        <v>792</v>
      </c>
      <c r="G530" s="221"/>
      <c r="H530" s="224">
        <v>5</v>
      </c>
      <c r="I530" s="225"/>
      <c r="J530" s="221"/>
      <c r="K530" s="221"/>
      <c r="L530" s="226"/>
      <c r="M530" s="227"/>
      <c r="N530" s="228"/>
      <c r="O530" s="228"/>
      <c r="P530" s="228"/>
      <c r="Q530" s="228"/>
      <c r="R530" s="228"/>
      <c r="S530" s="228"/>
      <c r="T530" s="229"/>
      <c r="AT530" s="230" t="s">
        <v>179</v>
      </c>
      <c r="AU530" s="230" t="s">
        <v>82</v>
      </c>
      <c r="AV530" s="12" t="s">
        <v>82</v>
      </c>
      <c r="AW530" s="12" t="s">
        <v>36</v>
      </c>
      <c r="AX530" s="12" t="s">
        <v>73</v>
      </c>
      <c r="AY530" s="230" t="s">
        <v>169</v>
      </c>
    </row>
    <row r="531" spans="2:51" s="12" customFormat="1" ht="13.5">
      <c r="B531" s="220"/>
      <c r="C531" s="221"/>
      <c r="D531" s="217" t="s">
        <v>179</v>
      </c>
      <c r="E531" s="222" t="s">
        <v>23</v>
      </c>
      <c r="F531" s="223" t="s">
        <v>793</v>
      </c>
      <c r="G531" s="221"/>
      <c r="H531" s="224">
        <v>3</v>
      </c>
      <c r="I531" s="225"/>
      <c r="J531" s="221"/>
      <c r="K531" s="221"/>
      <c r="L531" s="226"/>
      <c r="M531" s="227"/>
      <c r="N531" s="228"/>
      <c r="O531" s="228"/>
      <c r="P531" s="228"/>
      <c r="Q531" s="228"/>
      <c r="R531" s="228"/>
      <c r="S531" s="228"/>
      <c r="T531" s="229"/>
      <c r="AT531" s="230" t="s">
        <v>179</v>
      </c>
      <c r="AU531" s="230" t="s">
        <v>82</v>
      </c>
      <c r="AV531" s="12" t="s">
        <v>82</v>
      </c>
      <c r="AW531" s="12" t="s">
        <v>36</v>
      </c>
      <c r="AX531" s="12" t="s">
        <v>73</v>
      </c>
      <c r="AY531" s="230" t="s">
        <v>169</v>
      </c>
    </row>
    <row r="532" spans="2:51" s="14" customFormat="1" ht="13.5">
      <c r="B532" s="241"/>
      <c r="C532" s="242"/>
      <c r="D532" s="217" t="s">
        <v>179</v>
      </c>
      <c r="E532" s="243" t="s">
        <v>23</v>
      </c>
      <c r="F532" s="244" t="s">
        <v>184</v>
      </c>
      <c r="G532" s="242"/>
      <c r="H532" s="245">
        <v>8</v>
      </c>
      <c r="I532" s="246"/>
      <c r="J532" s="242"/>
      <c r="K532" s="242"/>
      <c r="L532" s="247"/>
      <c r="M532" s="248"/>
      <c r="N532" s="249"/>
      <c r="O532" s="249"/>
      <c r="P532" s="249"/>
      <c r="Q532" s="249"/>
      <c r="R532" s="249"/>
      <c r="S532" s="249"/>
      <c r="T532" s="250"/>
      <c r="AT532" s="251" t="s">
        <v>179</v>
      </c>
      <c r="AU532" s="251" t="s">
        <v>82</v>
      </c>
      <c r="AV532" s="14" t="s">
        <v>93</v>
      </c>
      <c r="AW532" s="14" t="s">
        <v>36</v>
      </c>
      <c r="AX532" s="14" t="s">
        <v>80</v>
      </c>
      <c r="AY532" s="251" t="s">
        <v>169</v>
      </c>
    </row>
    <row r="533" spans="2:65" s="1" customFormat="1" ht="16.5" customHeight="1">
      <c r="B533" s="42"/>
      <c r="C533" s="205" t="s">
        <v>794</v>
      </c>
      <c r="D533" s="205" t="s">
        <v>171</v>
      </c>
      <c r="E533" s="206" t="s">
        <v>795</v>
      </c>
      <c r="F533" s="207" t="s">
        <v>796</v>
      </c>
      <c r="G533" s="208" t="s">
        <v>114</v>
      </c>
      <c r="H533" s="209">
        <v>8.064</v>
      </c>
      <c r="I533" s="210"/>
      <c r="J533" s="211">
        <f>ROUND(I533*H533,2)</f>
        <v>0</v>
      </c>
      <c r="K533" s="207" t="s">
        <v>174</v>
      </c>
      <c r="L533" s="62"/>
      <c r="M533" s="212" t="s">
        <v>23</v>
      </c>
      <c r="N533" s="213" t="s">
        <v>44</v>
      </c>
      <c r="O533" s="43"/>
      <c r="P533" s="214">
        <f>O533*H533</f>
        <v>0</v>
      </c>
      <c r="Q533" s="214">
        <v>0</v>
      </c>
      <c r="R533" s="214">
        <f>Q533*H533</f>
        <v>0</v>
      </c>
      <c r="S533" s="214">
        <v>0</v>
      </c>
      <c r="T533" s="215">
        <f>S533*H533</f>
        <v>0</v>
      </c>
      <c r="AR533" s="25" t="s">
        <v>284</v>
      </c>
      <c r="AT533" s="25" t="s">
        <v>171</v>
      </c>
      <c r="AU533" s="25" t="s">
        <v>82</v>
      </c>
      <c r="AY533" s="25" t="s">
        <v>169</v>
      </c>
      <c r="BE533" s="216">
        <f>IF(N533="základní",J533,0)</f>
        <v>0</v>
      </c>
      <c r="BF533" s="216">
        <f>IF(N533="snížená",J533,0)</f>
        <v>0</v>
      </c>
      <c r="BG533" s="216">
        <f>IF(N533="zákl. přenesená",J533,0)</f>
        <v>0</v>
      </c>
      <c r="BH533" s="216">
        <f>IF(N533="sníž. přenesená",J533,0)</f>
        <v>0</v>
      </c>
      <c r="BI533" s="216">
        <f>IF(N533="nulová",J533,0)</f>
        <v>0</v>
      </c>
      <c r="BJ533" s="25" t="s">
        <v>80</v>
      </c>
      <c r="BK533" s="216">
        <f>ROUND(I533*H533,2)</f>
        <v>0</v>
      </c>
      <c r="BL533" s="25" t="s">
        <v>284</v>
      </c>
      <c r="BM533" s="25" t="s">
        <v>797</v>
      </c>
    </row>
    <row r="534" spans="2:51" s="12" customFormat="1" ht="13.5">
      <c r="B534" s="220"/>
      <c r="C534" s="221"/>
      <c r="D534" s="217" t="s">
        <v>179</v>
      </c>
      <c r="E534" s="222" t="s">
        <v>23</v>
      </c>
      <c r="F534" s="223" t="s">
        <v>798</v>
      </c>
      <c r="G534" s="221"/>
      <c r="H534" s="224">
        <v>8.064</v>
      </c>
      <c r="I534" s="225"/>
      <c r="J534" s="221"/>
      <c r="K534" s="221"/>
      <c r="L534" s="226"/>
      <c r="M534" s="227"/>
      <c r="N534" s="228"/>
      <c r="O534" s="228"/>
      <c r="P534" s="228"/>
      <c r="Q534" s="228"/>
      <c r="R534" s="228"/>
      <c r="S534" s="228"/>
      <c r="T534" s="229"/>
      <c r="AT534" s="230" t="s">
        <v>179</v>
      </c>
      <c r="AU534" s="230" t="s">
        <v>82</v>
      </c>
      <c r="AV534" s="12" t="s">
        <v>82</v>
      </c>
      <c r="AW534" s="12" t="s">
        <v>36</v>
      </c>
      <c r="AX534" s="12" t="s">
        <v>80</v>
      </c>
      <c r="AY534" s="230" t="s">
        <v>169</v>
      </c>
    </row>
    <row r="535" spans="2:65" s="1" customFormat="1" ht="16.5" customHeight="1">
      <c r="B535" s="42"/>
      <c r="C535" s="205" t="s">
        <v>799</v>
      </c>
      <c r="D535" s="205" t="s">
        <v>171</v>
      </c>
      <c r="E535" s="206" t="s">
        <v>800</v>
      </c>
      <c r="F535" s="207" t="s">
        <v>801</v>
      </c>
      <c r="G535" s="208" t="s">
        <v>114</v>
      </c>
      <c r="H535" s="209">
        <v>278.39</v>
      </c>
      <c r="I535" s="210"/>
      <c r="J535" s="211">
        <f>ROUND(I535*H535,2)</f>
        <v>0</v>
      </c>
      <c r="K535" s="207" t="s">
        <v>174</v>
      </c>
      <c r="L535" s="62"/>
      <c r="M535" s="212" t="s">
        <v>23</v>
      </c>
      <c r="N535" s="213" t="s">
        <v>44</v>
      </c>
      <c r="O535" s="43"/>
      <c r="P535" s="214">
        <f>O535*H535</f>
        <v>0</v>
      </c>
      <c r="Q535" s="214">
        <v>0.00025</v>
      </c>
      <c r="R535" s="214">
        <f>Q535*H535</f>
        <v>0.06959749999999999</v>
      </c>
      <c r="S535" s="214">
        <v>0</v>
      </c>
      <c r="T535" s="215">
        <f>S535*H535</f>
        <v>0</v>
      </c>
      <c r="AR535" s="25" t="s">
        <v>284</v>
      </c>
      <c r="AT535" s="25" t="s">
        <v>171</v>
      </c>
      <c r="AU535" s="25" t="s">
        <v>82</v>
      </c>
      <c r="AY535" s="25" t="s">
        <v>169</v>
      </c>
      <c r="BE535" s="216">
        <f>IF(N535="základní",J535,0)</f>
        <v>0</v>
      </c>
      <c r="BF535" s="216">
        <f>IF(N535="snížená",J535,0)</f>
        <v>0</v>
      </c>
      <c r="BG535" s="216">
        <f>IF(N535="zákl. přenesená",J535,0)</f>
        <v>0</v>
      </c>
      <c r="BH535" s="216">
        <f>IF(N535="sníž. přenesená",J535,0)</f>
        <v>0</v>
      </c>
      <c r="BI535" s="216">
        <f>IF(N535="nulová",J535,0)</f>
        <v>0</v>
      </c>
      <c r="BJ535" s="25" t="s">
        <v>80</v>
      </c>
      <c r="BK535" s="216">
        <f>ROUND(I535*H535,2)</f>
        <v>0</v>
      </c>
      <c r="BL535" s="25" t="s">
        <v>284</v>
      </c>
      <c r="BM535" s="25" t="s">
        <v>802</v>
      </c>
    </row>
    <row r="536" spans="2:51" s="12" customFormat="1" ht="13.5">
      <c r="B536" s="220"/>
      <c r="C536" s="221"/>
      <c r="D536" s="217" t="s">
        <v>179</v>
      </c>
      <c r="E536" s="222" t="s">
        <v>23</v>
      </c>
      <c r="F536" s="223" t="s">
        <v>803</v>
      </c>
      <c r="G536" s="221"/>
      <c r="H536" s="224">
        <v>278.39</v>
      </c>
      <c r="I536" s="225"/>
      <c r="J536" s="221"/>
      <c r="K536" s="221"/>
      <c r="L536" s="226"/>
      <c r="M536" s="227"/>
      <c r="N536" s="228"/>
      <c r="O536" s="228"/>
      <c r="P536" s="228"/>
      <c r="Q536" s="228"/>
      <c r="R536" s="228"/>
      <c r="S536" s="228"/>
      <c r="T536" s="229"/>
      <c r="AT536" s="230" t="s">
        <v>179</v>
      </c>
      <c r="AU536" s="230" t="s">
        <v>82</v>
      </c>
      <c r="AV536" s="12" t="s">
        <v>82</v>
      </c>
      <c r="AW536" s="12" t="s">
        <v>36</v>
      </c>
      <c r="AX536" s="12" t="s">
        <v>80</v>
      </c>
      <c r="AY536" s="230" t="s">
        <v>169</v>
      </c>
    </row>
    <row r="537" spans="2:63" s="11" customFormat="1" ht="29.85" customHeight="1">
      <c r="B537" s="189"/>
      <c r="C537" s="190"/>
      <c r="D537" s="191" t="s">
        <v>72</v>
      </c>
      <c r="E537" s="203" t="s">
        <v>804</v>
      </c>
      <c r="F537" s="203" t="s">
        <v>805</v>
      </c>
      <c r="G537" s="190"/>
      <c r="H537" s="190"/>
      <c r="I537" s="193"/>
      <c r="J537" s="204">
        <f>BK537</f>
        <v>0</v>
      </c>
      <c r="K537" s="190"/>
      <c r="L537" s="195"/>
      <c r="M537" s="196"/>
      <c r="N537" s="197"/>
      <c r="O537" s="197"/>
      <c r="P537" s="198">
        <f>SUM(P538:P579)</f>
        <v>0</v>
      </c>
      <c r="Q537" s="197"/>
      <c r="R537" s="198">
        <f>SUM(R538:R579)</f>
        <v>1.1591214499999998</v>
      </c>
      <c r="S537" s="197"/>
      <c r="T537" s="199">
        <f>SUM(T538:T579)</f>
        <v>0.23164966999999997</v>
      </c>
      <c r="AR537" s="200" t="s">
        <v>82</v>
      </c>
      <c r="AT537" s="201" t="s">
        <v>72</v>
      </c>
      <c r="AU537" s="201" t="s">
        <v>80</v>
      </c>
      <c r="AY537" s="200" t="s">
        <v>169</v>
      </c>
      <c r="BK537" s="202">
        <f>SUM(BK538:BK579)</f>
        <v>0</v>
      </c>
    </row>
    <row r="538" spans="2:65" s="1" customFormat="1" ht="16.5" customHeight="1">
      <c r="B538" s="42"/>
      <c r="C538" s="205" t="s">
        <v>806</v>
      </c>
      <c r="D538" s="205" t="s">
        <v>171</v>
      </c>
      <c r="E538" s="206" t="s">
        <v>807</v>
      </c>
      <c r="F538" s="207" t="s">
        <v>808</v>
      </c>
      <c r="G538" s="208" t="s">
        <v>114</v>
      </c>
      <c r="H538" s="209">
        <v>747.257</v>
      </c>
      <c r="I538" s="210"/>
      <c r="J538" s="211">
        <f>ROUND(I538*H538,2)</f>
        <v>0</v>
      </c>
      <c r="K538" s="207" t="s">
        <v>174</v>
      </c>
      <c r="L538" s="62"/>
      <c r="M538" s="212" t="s">
        <v>23</v>
      </c>
      <c r="N538" s="213" t="s">
        <v>44</v>
      </c>
      <c r="O538" s="43"/>
      <c r="P538" s="214">
        <f>O538*H538</f>
        <v>0</v>
      </c>
      <c r="Q538" s="214">
        <v>0.001</v>
      </c>
      <c r="R538" s="214">
        <f>Q538*H538</f>
        <v>0.747257</v>
      </c>
      <c r="S538" s="214">
        <v>0.00031</v>
      </c>
      <c r="T538" s="215">
        <f>S538*H538</f>
        <v>0.23164966999999997</v>
      </c>
      <c r="AR538" s="25" t="s">
        <v>284</v>
      </c>
      <c r="AT538" s="25" t="s">
        <v>171</v>
      </c>
      <c r="AU538" s="25" t="s">
        <v>82</v>
      </c>
      <c r="AY538" s="25" t="s">
        <v>169</v>
      </c>
      <c r="BE538" s="216">
        <f>IF(N538="základní",J538,0)</f>
        <v>0</v>
      </c>
      <c r="BF538" s="216">
        <f>IF(N538="snížená",J538,0)</f>
        <v>0</v>
      </c>
      <c r="BG538" s="216">
        <f>IF(N538="zákl. přenesená",J538,0)</f>
        <v>0</v>
      </c>
      <c r="BH538" s="216">
        <f>IF(N538="sníž. přenesená",J538,0)</f>
        <v>0</v>
      </c>
      <c r="BI538" s="216">
        <f>IF(N538="nulová",J538,0)</f>
        <v>0</v>
      </c>
      <c r="BJ538" s="25" t="s">
        <v>80</v>
      </c>
      <c r="BK538" s="216">
        <f>ROUND(I538*H538,2)</f>
        <v>0</v>
      </c>
      <c r="BL538" s="25" t="s">
        <v>284</v>
      </c>
      <c r="BM538" s="25" t="s">
        <v>809</v>
      </c>
    </row>
    <row r="539" spans="2:47" s="1" customFormat="1" ht="27">
      <c r="B539" s="42"/>
      <c r="C539" s="64"/>
      <c r="D539" s="217" t="s">
        <v>177</v>
      </c>
      <c r="E539" s="64"/>
      <c r="F539" s="218" t="s">
        <v>810</v>
      </c>
      <c r="G539" s="64"/>
      <c r="H539" s="64"/>
      <c r="I539" s="174"/>
      <c r="J539" s="64"/>
      <c r="K539" s="64"/>
      <c r="L539" s="62"/>
      <c r="M539" s="219"/>
      <c r="N539" s="43"/>
      <c r="O539" s="43"/>
      <c r="P539" s="43"/>
      <c r="Q539" s="43"/>
      <c r="R539" s="43"/>
      <c r="S539" s="43"/>
      <c r="T539" s="79"/>
      <c r="AT539" s="25" t="s">
        <v>177</v>
      </c>
      <c r="AU539" s="25" t="s">
        <v>82</v>
      </c>
    </row>
    <row r="540" spans="2:51" s="13" customFormat="1" ht="13.5">
      <c r="B540" s="231"/>
      <c r="C540" s="232"/>
      <c r="D540" s="217" t="s">
        <v>179</v>
      </c>
      <c r="E540" s="233" t="s">
        <v>23</v>
      </c>
      <c r="F540" s="234" t="s">
        <v>383</v>
      </c>
      <c r="G540" s="232"/>
      <c r="H540" s="233" t="s">
        <v>23</v>
      </c>
      <c r="I540" s="235"/>
      <c r="J540" s="232"/>
      <c r="K540" s="232"/>
      <c r="L540" s="236"/>
      <c r="M540" s="237"/>
      <c r="N540" s="238"/>
      <c r="O540" s="238"/>
      <c r="P540" s="238"/>
      <c r="Q540" s="238"/>
      <c r="R540" s="238"/>
      <c r="S540" s="238"/>
      <c r="T540" s="239"/>
      <c r="AT540" s="240" t="s">
        <v>179</v>
      </c>
      <c r="AU540" s="240" t="s">
        <v>82</v>
      </c>
      <c r="AV540" s="13" t="s">
        <v>80</v>
      </c>
      <c r="AW540" s="13" t="s">
        <v>36</v>
      </c>
      <c r="AX540" s="13" t="s">
        <v>73</v>
      </c>
      <c r="AY540" s="240" t="s">
        <v>169</v>
      </c>
    </row>
    <row r="541" spans="2:51" s="12" customFormat="1" ht="13.5">
      <c r="B541" s="220"/>
      <c r="C541" s="221"/>
      <c r="D541" s="217" t="s">
        <v>179</v>
      </c>
      <c r="E541" s="222" t="s">
        <v>23</v>
      </c>
      <c r="F541" s="223" t="s">
        <v>811</v>
      </c>
      <c r="G541" s="221"/>
      <c r="H541" s="224">
        <v>25.72</v>
      </c>
      <c r="I541" s="225"/>
      <c r="J541" s="221"/>
      <c r="K541" s="221"/>
      <c r="L541" s="226"/>
      <c r="M541" s="227"/>
      <c r="N541" s="228"/>
      <c r="O541" s="228"/>
      <c r="P541" s="228"/>
      <c r="Q541" s="228"/>
      <c r="R541" s="228"/>
      <c r="S541" s="228"/>
      <c r="T541" s="229"/>
      <c r="AT541" s="230" t="s">
        <v>179</v>
      </c>
      <c r="AU541" s="230" t="s">
        <v>82</v>
      </c>
      <c r="AV541" s="12" t="s">
        <v>82</v>
      </c>
      <c r="AW541" s="12" t="s">
        <v>36</v>
      </c>
      <c r="AX541" s="12" t="s">
        <v>73</v>
      </c>
      <c r="AY541" s="230" t="s">
        <v>169</v>
      </c>
    </row>
    <row r="542" spans="2:51" s="12" customFormat="1" ht="13.5">
      <c r="B542" s="220"/>
      <c r="C542" s="221"/>
      <c r="D542" s="217" t="s">
        <v>179</v>
      </c>
      <c r="E542" s="222" t="s">
        <v>23</v>
      </c>
      <c r="F542" s="223" t="s">
        <v>309</v>
      </c>
      <c r="G542" s="221"/>
      <c r="H542" s="224">
        <v>179.05</v>
      </c>
      <c r="I542" s="225"/>
      <c r="J542" s="221"/>
      <c r="K542" s="221"/>
      <c r="L542" s="226"/>
      <c r="M542" s="227"/>
      <c r="N542" s="228"/>
      <c r="O542" s="228"/>
      <c r="P542" s="228"/>
      <c r="Q542" s="228"/>
      <c r="R542" s="228"/>
      <c r="S542" s="228"/>
      <c r="T542" s="229"/>
      <c r="AT542" s="230" t="s">
        <v>179</v>
      </c>
      <c r="AU542" s="230" t="s">
        <v>82</v>
      </c>
      <c r="AV542" s="12" t="s">
        <v>82</v>
      </c>
      <c r="AW542" s="12" t="s">
        <v>36</v>
      </c>
      <c r="AX542" s="12" t="s">
        <v>73</v>
      </c>
      <c r="AY542" s="230" t="s">
        <v>169</v>
      </c>
    </row>
    <row r="543" spans="2:51" s="13" customFormat="1" ht="13.5">
      <c r="B543" s="231"/>
      <c r="C543" s="232"/>
      <c r="D543" s="217" t="s">
        <v>179</v>
      </c>
      <c r="E543" s="233" t="s">
        <v>23</v>
      </c>
      <c r="F543" s="234" t="s">
        <v>390</v>
      </c>
      <c r="G543" s="232"/>
      <c r="H543" s="233" t="s">
        <v>23</v>
      </c>
      <c r="I543" s="235"/>
      <c r="J543" s="232"/>
      <c r="K543" s="232"/>
      <c r="L543" s="236"/>
      <c r="M543" s="237"/>
      <c r="N543" s="238"/>
      <c r="O543" s="238"/>
      <c r="P543" s="238"/>
      <c r="Q543" s="238"/>
      <c r="R543" s="238"/>
      <c r="S543" s="238"/>
      <c r="T543" s="239"/>
      <c r="AT543" s="240" t="s">
        <v>179</v>
      </c>
      <c r="AU543" s="240" t="s">
        <v>82</v>
      </c>
      <c r="AV543" s="13" t="s">
        <v>80</v>
      </c>
      <c r="AW543" s="13" t="s">
        <v>36</v>
      </c>
      <c r="AX543" s="13" t="s">
        <v>73</v>
      </c>
      <c r="AY543" s="240" t="s">
        <v>169</v>
      </c>
    </row>
    <row r="544" spans="2:51" s="13" customFormat="1" ht="13.5">
      <c r="B544" s="231"/>
      <c r="C544" s="232"/>
      <c r="D544" s="217" t="s">
        <v>179</v>
      </c>
      <c r="E544" s="233" t="s">
        <v>23</v>
      </c>
      <c r="F544" s="234" t="s">
        <v>391</v>
      </c>
      <c r="G544" s="232"/>
      <c r="H544" s="233" t="s">
        <v>23</v>
      </c>
      <c r="I544" s="235"/>
      <c r="J544" s="232"/>
      <c r="K544" s="232"/>
      <c r="L544" s="236"/>
      <c r="M544" s="237"/>
      <c r="N544" s="238"/>
      <c r="O544" s="238"/>
      <c r="P544" s="238"/>
      <c r="Q544" s="238"/>
      <c r="R544" s="238"/>
      <c r="S544" s="238"/>
      <c r="T544" s="239"/>
      <c r="AT544" s="240" t="s">
        <v>179</v>
      </c>
      <c r="AU544" s="240" t="s">
        <v>82</v>
      </c>
      <c r="AV544" s="13" t="s">
        <v>80</v>
      </c>
      <c r="AW544" s="13" t="s">
        <v>36</v>
      </c>
      <c r="AX544" s="13" t="s">
        <v>73</v>
      </c>
      <c r="AY544" s="240" t="s">
        <v>169</v>
      </c>
    </row>
    <row r="545" spans="2:51" s="12" customFormat="1" ht="13.5">
      <c r="B545" s="220"/>
      <c r="C545" s="221"/>
      <c r="D545" s="217" t="s">
        <v>179</v>
      </c>
      <c r="E545" s="222" t="s">
        <v>23</v>
      </c>
      <c r="F545" s="223" t="s">
        <v>812</v>
      </c>
      <c r="G545" s="221"/>
      <c r="H545" s="224">
        <v>77.126</v>
      </c>
      <c r="I545" s="225"/>
      <c r="J545" s="221"/>
      <c r="K545" s="221"/>
      <c r="L545" s="226"/>
      <c r="M545" s="227"/>
      <c r="N545" s="228"/>
      <c r="O545" s="228"/>
      <c r="P545" s="228"/>
      <c r="Q545" s="228"/>
      <c r="R545" s="228"/>
      <c r="S545" s="228"/>
      <c r="T545" s="229"/>
      <c r="AT545" s="230" t="s">
        <v>179</v>
      </c>
      <c r="AU545" s="230" t="s">
        <v>82</v>
      </c>
      <c r="AV545" s="12" t="s">
        <v>82</v>
      </c>
      <c r="AW545" s="12" t="s">
        <v>36</v>
      </c>
      <c r="AX545" s="12" t="s">
        <v>73</v>
      </c>
      <c r="AY545" s="230" t="s">
        <v>169</v>
      </c>
    </row>
    <row r="546" spans="2:51" s="12" customFormat="1" ht="13.5">
      <c r="B546" s="220"/>
      <c r="C546" s="221"/>
      <c r="D546" s="217" t="s">
        <v>179</v>
      </c>
      <c r="E546" s="222" t="s">
        <v>23</v>
      </c>
      <c r="F546" s="223" t="s">
        <v>813</v>
      </c>
      <c r="G546" s="221"/>
      <c r="H546" s="224">
        <v>85.13</v>
      </c>
      <c r="I546" s="225"/>
      <c r="J546" s="221"/>
      <c r="K546" s="221"/>
      <c r="L546" s="226"/>
      <c r="M546" s="227"/>
      <c r="N546" s="228"/>
      <c r="O546" s="228"/>
      <c r="P546" s="228"/>
      <c r="Q546" s="228"/>
      <c r="R546" s="228"/>
      <c r="S546" s="228"/>
      <c r="T546" s="229"/>
      <c r="AT546" s="230" t="s">
        <v>179</v>
      </c>
      <c r="AU546" s="230" t="s">
        <v>82</v>
      </c>
      <c r="AV546" s="12" t="s">
        <v>82</v>
      </c>
      <c r="AW546" s="12" t="s">
        <v>36</v>
      </c>
      <c r="AX546" s="12" t="s">
        <v>73</v>
      </c>
      <c r="AY546" s="230" t="s">
        <v>169</v>
      </c>
    </row>
    <row r="547" spans="2:51" s="12" customFormat="1" ht="13.5">
      <c r="B547" s="220"/>
      <c r="C547" s="221"/>
      <c r="D547" s="217" t="s">
        <v>179</v>
      </c>
      <c r="E547" s="222" t="s">
        <v>23</v>
      </c>
      <c r="F547" s="223" t="s">
        <v>814</v>
      </c>
      <c r="G547" s="221"/>
      <c r="H547" s="224">
        <v>68.781</v>
      </c>
      <c r="I547" s="225"/>
      <c r="J547" s="221"/>
      <c r="K547" s="221"/>
      <c r="L547" s="226"/>
      <c r="M547" s="227"/>
      <c r="N547" s="228"/>
      <c r="O547" s="228"/>
      <c r="P547" s="228"/>
      <c r="Q547" s="228"/>
      <c r="R547" s="228"/>
      <c r="S547" s="228"/>
      <c r="T547" s="229"/>
      <c r="AT547" s="230" t="s">
        <v>179</v>
      </c>
      <c r="AU547" s="230" t="s">
        <v>82</v>
      </c>
      <c r="AV547" s="12" t="s">
        <v>82</v>
      </c>
      <c r="AW547" s="12" t="s">
        <v>36</v>
      </c>
      <c r="AX547" s="12" t="s">
        <v>73</v>
      </c>
      <c r="AY547" s="230" t="s">
        <v>169</v>
      </c>
    </row>
    <row r="548" spans="2:51" s="12" customFormat="1" ht="13.5">
      <c r="B548" s="220"/>
      <c r="C548" s="221"/>
      <c r="D548" s="217" t="s">
        <v>179</v>
      </c>
      <c r="E548" s="222" t="s">
        <v>23</v>
      </c>
      <c r="F548" s="223" t="s">
        <v>815</v>
      </c>
      <c r="G548" s="221"/>
      <c r="H548" s="224">
        <v>33.792</v>
      </c>
      <c r="I548" s="225"/>
      <c r="J548" s="221"/>
      <c r="K548" s="221"/>
      <c r="L548" s="226"/>
      <c r="M548" s="227"/>
      <c r="N548" s="228"/>
      <c r="O548" s="228"/>
      <c r="P548" s="228"/>
      <c r="Q548" s="228"/>
      <c r="R548" s="228"/>
      <c r="S548" s="228"/>
      <c r="T548" s="229"/>
      <c r="AT548" s="230" t="s">
        <v>179</v>
      </c>
      <c r="AU548" s="230" t="s">
        <v>82</v>
      </c>
      <c r="AV548" s="12" t="s">
        <v>82</v>
      </c>
      <c r="AW548" s="12" t="s">
        <v>36</v>
      </c>
      <c r="AX548" s="12" t="s">
        <v>73</v>
      </c>
      <c r="AY548" s="230" t="s">
        <v>169</v>
      </c>
    </row>
    <row r="549" spans="2:51" s="13" customFormat="1" ht="13.5">
      <c r="B549" s="231"/>
      <c r="C549" s="232"/>
      <c r="D549" s="217" t="s">
        <v>179</v>
      </c>
      <c r="E549" s="233" t="s">
        <v>23</v>
      </c>
      <c r="F549" s="234" t="s">
        <v>368</v>
      </c>
      <c r="G549" s="232"/>
      <c r="H549" s="233" t="s">
        <v>23</v>
      </c>
      <c r="I549" s="235"/>
      <c r="J549" s="232"/>
      <c r="K549" s="232"/>
      <c r="L549" s="236"/>
      <c r="M549" s="237"/>
      <c r="N549" s="238"/>
      <c r="O549" s="238"/>
      <c r="P549" s="238"/>
      <c r="Q549" s="238"/>
      <c r="R549" s="238"/>
      <c r="S549" s="238"/>
      <c r="T549" s="239"/>
      <c r="AT549" s="240" t="s">
        <v>179</v>
      </c>
      <c r="AU549" s="240" t="s">
        <v>82</v>
      </c>
      <c r="AV549" s="13" t="s">
        <v>80</v>
      </c>
      <c r="AW549" s="13" t="s">
        <v>36</v>
      </c>
      <c r="AX549" s="13" t="s">
        <v>73</v>
      </c>
      <c r="AY549" s="240" t="s">
        <v>169</v>
      </c>
    </row>
    <row r="550" spans="2:51" s="12" customFormat="1" ht="13.5">
      <c r="B550" s="220"/>
      <c r="C550" s="221"/>
      <c r="D550" s="217" t="s">
        <v>179</v>
      </c>
      <c r="E550" s="222" t="s">
        <v>23</v>
      </c>
      <c r="F550" s="223" t="s">
        <v>816</v>
      </c>
      <c r="G550" s="221"/>
      <c r="H550" s="224">
        <v>98.861</v>
      </c>
      <c r="I550" s="225"/>
      <c r="J550" s="221"/>
      <c r="K550" s="221"/>
      <c r="L550" s="226"/>
      <c r="M550" s="227"/>
      <c r="N550" s="228"/>
      <c r="O550" s="228"/>
      <c r="P550" s="228"/>
      <c r="Q550" s="228"/>
      <c r="R550" s="228"/>
      <c r="S550" s="228"/>
      <c r="T550" s="229"/>
      <c r="AT550" s="230" t="s">
        <v>179</v>
      </c>
      <c r="AU550" s="230" t="s">
        <v>82</v>
      </c>
      <c r="AV550" s="12" t="s">
        <v>82</v>
      </c>
      <c r="AW550" s="12" t="s">
        <v>36</v>
      </c>
      <c r="AX550" s="12" t="s">
        <v>73</v>
      </c>
      <c r="AY550" s="230" t="s">
        <v>169</v>
      </c>
    </row>
    <row r="551" spans="2:51" s="12" customFormat="1" ht="13.5">
      <c r="B551" s="220"/>
      <c r="C551" s="221"/>
      <c r="D551" s="217" t="s">
        <v>179</v>
      </c>
      <c r="E551" s="222" t="s">
        <v>23</v>
      </c>
      <c r="F551" s="223" t="s">
        <v>817</v>
      </c>
      <c r="G551" s="221"/>
      <c r="H551" s="224">
        <v>109.562</v>
      </c>
      <c r="I551" s="225"/>
      <c r="J551" s="221"/>
      <c r="K551" s="221"/>
      <c r="L551" s="226"/>
      <c r="M551" s="227"/>
      <c r="N551" s="228"/>
      <c r="O551" s="228"/>
      <c r="P551" s="228"/>
      <c r="Q551" s="228"/>
      <c r="R551" s="228"/>
      <c r="S551" s="228"/>
      <c r="T551" s="229"/>
      <c r="AT551" s="230" t="s">
        <v>179</v>
      </c>
      <c r="AU551" s="230" t="s">
        <v>82</v>
      </c>
      <c r="AV551" s="12" t="s">
        <v>82</v>
      </c>
      <c r="AW551" s="12" t="s">
        <v>36</v>
      </c>
      <c r="AX551" s="12" t="s">
        <v>73</v>
      </c>
      <c r="AY551" s="230" t="s">
        <v>169</v>
      </c>
    </row>
    <row r="552" spans="2:51" s="12" customFormat="1" ht="13.5">
      <c r="B552" s="220"/>
      <c r="C552" s="221"/>
      <c r="D552" s="217" t="s">
        <v>179</v>
      </c>
      <c r="E552" s="222" t="s">
        <v>23</v>
      </c>
      <c r="F552" s="223" t="s">
        <v>818</v>
      </c>
      <c r="G552" s="221"/>
      <c r="H552" s="224">
        <v>54.583</v>
      </c>
      <c r="I552" s="225"/>
      <c r="J552" s="221"/>
      <c r="K552" s="221"/>
      <c r="L552" s="226"/>
      <c r="M552" s="227"/>
      <c r="N552" s="228"/>
      <c r="O552" s="228"/>
      <c r="P552" s="228"/>
      <c r="Q552" s="228"/>
      <c r="R552" s="228"/>
      <c r="S552" s="228"/>
      <c r="T552" s="229"/>
      <c r="AT552" s="230" t="s">
        <v>179</v>
      </c>
      <c r="AU552" s="230" t="s">
        <v>82</v>
      </c>
      <c r="AV552" s="12" t="s">
        <v>82</v>
      </c>
      <c r="AW552" s="12" t="s">
        <v>36</v>
      </c>
      <c r="AX552" s="12" t="s">
        <v>73</v>
      </c>
      <c r="AY552" s="230" t="s">
        <v>169</v>
      </c>
    </row>
    <row r="553" spans="2:51" s="14" customFormat="1" ht="13.5">
      <c r="B553" s="241"/>
      <c r="C553" s="242"/>
      <c r="D553" s="217" t="s">
        <v>179</v>
      </c>
      <c r="E553" s="243" t="s">
        <v>23</v>
      </c>
      <c r="F553" s="244" t="s">
        <v>184</v>
      </c>
      <c r="G553" s="242"/>
      <c r="H553" s="245">
        <v>732.605</v>
      </c>
      <c r="I553" s="246"/>
      <c r="J553" s="242"/>
      <c r="K553" s="242"/>
      <c r="L553" s="247"/>
      <c r="M553" s="248"/>
      <c r="N553" s="249"/>
      <c r="O553" s="249"/>
      <c r="P553" s="249"/>
      <c r="Q553" s="249"/>
      <c r="R553" s="249"/>
      <c r="S553" s="249"/>
      <c r="T553" s="250"/>
      <c r="AT553" s="251" t="s">
        <v>179</v>
      </c>
      <c r="AU553" s="251" t="s">
        <v>82</v>
      </c>
      <c r="AV553" s="14" t="s">
        <v>93</v>
      </c>
      <c r="AW553" s="14" t="s">
        <v>36</v>
      </c>
      <c r="AX553" s="14" t="s">
        <v>73</v>
      </c>
      <c r="AY553" s="251" t="s">
        <v>169</v>
      </c>
    </row>
    <row r="554" spans="2:51" s="12" customFormat="1" ht="13.5">
      <c r="B554" s="220"/>
      <c r="C554" s="221"/>
      <c r="D554" s="217" t="s">
        <v>179</v>
      </c>
      <c r="E554" s="222" t="s">
        <v>23</v>
      </c>
      <c r="F554" s="223" t="s">
        <v>819</v>
      </c>
      <c r="G554" s="221"/>
      <c r="H554" s="224">
        <v>14.652</v>
      </c>
      <c r="I554" s="225"/>
      <c r="J554" s="221"/>
      <c r="K554" s="221"/>
      <c r="L554" s="226"/>
      <c r="M554" s="227"/>
      <c r="N554" s="228"/>
      <c r="O554" s="228"/>
      <c r="P554" s="228"/>
      <c r="Q554" s="228"/>
      <c r="R554" s="228"/>
      <c r="S554" s="228"/>
      <c r="T554" s="229"/>
      <c r="AT554" s="230" t="s">
        <v>179</v>
      </c>
      <c r="AU554" s="230" t="s">
        <v>82</v>
      </c>
      <c r="AV554" s="12" t="s">
        <v>82</v>
      </c>
      <c r="AW554" s="12" t="s">
        <v>36</v>
      </c>
      <c r="AX554" s="12" t="s">
        <v>73</v>
      </c>
      <c r="AY554" s="230" t="s">
        <v>169</v>
      </c>
    </row>
    <row r="555" spans="2:51" s="15" customFormat="1" ht="13.5">
      <c r="B555" s="252"/>
      <c r="C555" s="253"/>
      <c r="D555" s="217" t="s">
        <v>179</v>
      </c>
      <c r="E555" s="254" t="s">
        <v>23</v>
      </c>
      <c r="F555" s="255" t="s">
        <v>186</v>
      </c>
      <c r="G555" s="253"/>
      <c r="H555" s="256">
        <v>747.257</v>
      </c>
      <c r="I555" s="257"/>
      <c r="J555" s="253"/>
      <c r="K555" s="253"/>
      <c r="L555" s="258"/>
      <c r="M555" s="259"/>
      <c r="N555" s="260"/>
      <c r="O555" s="260"/>
      <c r="P555" s="260"/>
      <c r="Q555" s="260"/>
      <c r="R555" s="260"/>
      <c r="S555" s="260"/>
      <c r="T555" s="261"/>
      <c r="AT555" s="262" t="s">
        <v>179</v>
      </c>
      <c r="AU555" s="262" t="s">
        <v>82</v>
      </c>
      <c r="AV555" s="15" t="s">
        <v>175</v>
      </c>
      <c r="AW555" s="15" t="s">
        <v>36</v>
      </c>
      <c r="AX555" s="15" t="s">
        <v>80</v>
      </c>
      <c r="AY555" s="262" t="s">
        <v>169</v>
      </c>
    </row>
    <row r="556" spans="2:65" s="1" customFormat="1" ht="16.5" customHeight="1">
      <c r="B556" s="42"/>
      <c r="C556" s="205" t="s">
        <v>820</v>
      </c>
      <c r="D556" s="205" t="s">
        <v>171</v>
      </c>
      <c r="E556" s="206" t="s">
        <v>821</v>
      </c>
      <c r="F556" s="207" t="s">
        <v>822</v>
      </c>
      <c r="G556" s="208" t="s">
        <v>114</v>
      </c>
      <c r="H556" s="209">
        <v>747.257</v>
      </c>
      <c r="I556" s="210"/>
      <c r="J556" s="211">
        <f>ROUND(I556*H556,2)</f>
        <v>0</v>
      </c>
      <c r="K556" s="207" t="s">
        <v>174</v>
      </c>
      <c r="L556" s="62"/>
      <c r="M556" s="212" t="s">
        <v>23</v>
      </c>
      <c r="N556" s="213" t="s">
        <v>44</v>
      </c>
      <c r="O556" s="43"/>
      <c r="P556" s="214">
        <f>O556*H556</f>
        <v>0</v>
      </c>
      <c r="Q556" s="214">
        <v>0</v>
      </c>
      <c r="R556" s="214">
        <f>Q556*H556</f>
        <v>0</v>
      </c>
      <c r="S556" s="214">
        <v>0</v>
      </c>
      <c r="T556" s="215">
        <f>S556*H556</f>
        <v>0</v>
      </c>
      <c r="AR556" s="25" t="s">
        <v>284</v>
      </c>
      <c r="AT556" s="25" t="s">
        <v>171</v>
      </c>
      <c r="AU556" s="25" t="s">
        <v>82</v>
      </c>
      <c r="AY556" s="25" t="s">
        <v>169</v>
      </c>
      <c r="BE556" s="216">
        <f>IF(N556="základní",J556,0)</f>
        <v>0</v>
      </c>
      <c r="BF556" s="216">
        <f>IF(N556="snížená",J556,0)</f>
        <v>0</v>
      </c>
      <c r="BG556" s="216">
        <f>IF(N556="zákl. přenesená",J556,0)</f>
        <v>0</v>
      </c>
      <c r="BH556" s="216">
        <f>IF(N556="sníž. přenesená",J556,0)</f>
        <v>0</v>
      </c>
      <c r="BI556" s="216">
        <f>IF(N556="nulová",J556,0)</f>
        <v>0</v>
      </c>
      <c r="BJ556" s="25" t="s">
        <v>80</v>
      </c>
      <c r="BK556" s="216">
        <f>ROUND(I556*H556,2)</f>
        <v>0</v>
      </c>
      <c r="BL556" s="25" t="s">
        <v>284</v>
      </c>
      <c r="BM556" s="25" t="s">
        <v>823</v>
      </c>
    </row>
    <row r="557" spans="2:51" s="12" customFormat="1" ht="13.5">
      <c r="B557" s="220"/>
      <c r="C557" s="221"/>
      <c r="D557" s="217" t="s">
        <v>179</v>
      </c>
      <c r="E557" s="222" t="s">
        <v>23</v>
      </c>
      <c r="F557" s="223" t="s">
        <v>824</v>
      </c>
      <c r="G557" s="221"/>
      <c r="H557" s="224">
        <v>747.257</v>
      </c>
      <c r="I557" s="225"/>
      <c r="J557" s="221"/>
      <c r="K557" s="221"/>
      <c r="L557" s="226"/>
      <c r="M557" s="227"/>
      <c r="N557" s="228"/>
      <c r="O557" s="228"/>
      <c r="P557" s="228"/>
      <c r="Q557" s="228"/>
      <c r="R557" s="228"/>
      <c r="S557" s="228"/>
      <c r="T557" s="229"/>
      <c r="AT557" s="230" t="s">
        <v>179</v>
      </c>
      <c r="AU557" s="230" t="s">
        <v>82</v>
      </c>
      <c r="AV557" s="12" t="s">
        <v>82</v>
      </c>
      <c r="AW557" s="12" t="s">
        <v>36</v>
      </c>
      <c r="AX557" s="12" t="s">
        <v>80</v>
      </c>
      <c r="AY557" s="230" t="s">
        <v>169</v>
      </c>
    </row>
    <row r="558" spans="2:65" s="1" customFormat="1" ht="25.5" customHeight="1">
      <c r="B558" s="42"/>
      <c r="C558" s="205" t="s">
        <v>825</v>
      </c>
      <c r="D558" s="205" t="s">
        <v>171</v>
      </c>
      <c r="E558" s="206" t="s">
        <v>826</v>
      </c>
      <c r="F558" s="207" t="s">
        <v>827</v>
      </c>
      <c r="G558" s="208" t="s">
        <v>114</v>
      </c>
      <c r="H558" s="209">
        <v>830.775</v>
      </c>
      <c r="I558" s="210"/>
      <c r="J558" s="211">
        <f>ROUND(I558*H558,2)</f>
        <v>0</v>
      </c>
      <c r="K558" s="207" t="s">
        <v>174</v>
      </c>
      <c r="L558" s="62"/>
      <c r="M558" s="212" t="s">
        <v>23</v>
      </c>
      <c r="N558" s="213" t="s">
        <v>44</v>
      </c>
      <c r="O558" s="43"/>
      <c r="P558" s="214">
        <f>O558*H558</f>
        <v>0</v>
      </c>
      <c r="Q558" s="214">
        <v>0.0002</v>
      </c>
      <c r="R558" s="214">
        <f>Q558*H558</f>
        <v>0.166155</v>
      </c>
      <c r="S558" s="214">
        <v>0</v>
      </c>
      <c r="T558" s="215">
        <f>S558*H558</f>
        <v>0</v>
      </c>
      <c r="AR558" s="25" t="s">
        <v>284</v>
      </c>
      <c r="AT558" s="25" t="s">
        <v>171</v>
      </c>
      <c r="AU558" s="25" t="s">
        <v>82</v>
      </c>
      <c r="AY558" s="25" t="s">
        <v>169</v>
      </c>
      <c r="BE558" s="216">
        <f>IF(N558="základní",J558,0)</f>
        <v>0</v>
      </c>
      <c r="BF558" s="216">
        <f>IF(N558="snížená",J558,0)</f>
        <v>0</v>
      </c>
      <c r="BG558" s="216">
        <f>IF(N558="zákl. přenesená",J558,0)</f>
        <v>0</v>
      </c>
      <c r="BH558" s="216">
        <f>IF(N558="sníž. přenesená",J558,0)</f>
        <v>0</v>
      </c>
      <c r="BI558" s="216">
        <f>IF(N558="nulová",J558,0)</f>
        <v>0</v>
      </c>
      <c r="BJ558" s="25" t="s">
        <v>80</v>
      </c>
      <c r="BK558" s="216">
        <f>ROUND(I558*H558,2)</f>
        <v>0</v>
      </c>
      <c r="BL558" s="25" t="s">
        <v>284</v>
      </c>
      <c r="BM558" s="25" t="s">
        <v>828</v>
      </c>
    </row>
    <row r="559" spans="2:51" s="13" customFormat="1" ht="13.5">
      <c r="B559" s="231"/>
      <c r="C559" s="232"/>
      <c r="D559" s="217" t="s">
        <v>179</v>
      </c>
      <c r="E559" s="233" t="s">
        <v>23</v>
      </c>
      <c r="F559" s="234" t="s">
        <v>383</v>
      </c>
      <c r="G559" s="232"/>
      <c r="H559" s="233" t="s">
        <v>23</v>
      </c>
      <c r="I559" s="235"/>
      <c r="J559" s="232"/>
      <c r="K559" s="232"/>
      <c r="L559" s="236"/>
      <c r="M559" s="237"/>
      <c r="N559" s="238"/>
      <c r="O559" s="238"/>
      <c r="P559" s="238"/>
      <c r="Q559" s="238"/>
      <c r="R559" s="238"/>
      <c r="S559" s="238"/>
      <c r="T559" s="239"/>
      <c r="AT559" s="240" t="s">
        <v>179</v>
      </c>
      <c r="AU559" s="240" t="s">
        <v>82</v>
      </c>
      <c r="AV559" s="13" t="s">
        <v>80</v>
      </c>
      <c r="AW559" s="13" t="s">
        <v>36</v>
      </c>
      <c r="AX559" s="13" t="s">
        <v>73</v>
      </c>
      <c r="AY559" s="240" t="s">
        <v>169</v>
      </c>
    </row>
    <row r="560" spans="2:51" s="12" customFormat="1" ht="13.5">
      <c r="B560" s="220"/>
      <c r="C560" s="221"/>
      <c r="D560" s="217" t="s">
        <v>179</v>
      </c>
      <c r="E560" s="222" t="s">
        <v>23</v>
      </c>
      <c r="F560" s="223" t="s">
        <v>811</v>
      </c>
      <c r="G560" s="221"/>
      <c r="H560" s="224">
        <v>25.72</v>
      </c>
      <c r="I560" s="225"/>
      <c r="J560" s="221"/>
      <c r="K560" s="221"/>
      <c r="L560" s="226"/>
      <c r="M560" s="227"/>
      <c r="N560" s="228"/>
      <c r="O560" s="228"/>
      <c r="P560" s="228"/>
      <c r="Q560" s="228"/>
      <c r="R560" s="228"/>
      <c r="S560" s="228"/>
      <c r="T560" s="229"/>
      <c r="AT560" s="230" t="s">
        <v>179</v>
      </c>
      <c r="AU560" s="230" t="s">
        <v>82</v>
      </c>
      <c r="AV560" s="12" t="s">
        <v>82</v>
      </c>
      <c r="AW560" s="12" t="s">
        <v>36</v>
      </c>
      <c r="AX560" s="12" t="s">
        <v>73</v>
      </c>
      <c r="AY560" s="230" t="s">
        <v>169</v>
      </c>
    </row>
    <row r="561" spans="2:51" s="12" customFormat="1" ht="13.5">
      <c r="B561" s="220"/>
      <c r="C561" s="221"/>
      <c r="D561" s="217" t="s">
        <v>179</v>
      </c>
      <c r="E561" s="222" t="s">
        <v>23</v>
      </c>
      <c r="F561" s="223" t="s">
        <v>309</v>
      </c>
      <c r="G561" s="221"/>
      <c r="H561" s="224">
        <v>179.05</v>
      </c>
      <c r="I561" s="225"/>
      <c r="J561" s="221"/>
      <c r="K561" s="221"/>
      <c r="L561" s="226"/>
      <c r="M561" s="227"/>
      <c r="N561" s="228"/>
      <c r="O561" s="228"/>
      <c r="P561" s="228"/>
      <c r="Q561" s="228"/>
      <c r="R561" s="228"/>
      <c r="S561" s="228"/>
      <c r="T561" s="229"/>
      <c r="AT561" s="230" t="s">
        <v>179</v>
      </c>
      <c r="AU561" s="230" t="s">
        <v>82</v>
      </c>
      <c r="AV561" s="12" t="s">
        <v>82</v>
      </c>
      <c r="AW561" s="12" t="s">
        <v>36</v>
      </c>
      <c r="AX561" s="12" t="s">
        <v>73</v>
      </c>
      <c r="AY561" s="230" t="s">
        <v>169</v>
      </c>
    </row>
    <row r="562" spans="2:51" s="13" customFormat="1" ht="13.5">
      <c r="B562" s="231"/>
      <c r="C562" s="232"/>
      <c r="D562" s="217" t="s">
        <v>179</v>
      </c>
      <c r="E562" s="233" t="s">
        <v>23</v>
      </c>
      <c r="F562" s="234" t="s">
        <v>390</v>
      </c>
      <c r="G562" s="232"/>
      <c r="H562" s="233" t="s">
        <v>23</v>
      </c>
      <c r="I562" s="235"/>
      <c r="J562" s="232"/>
      <c r="K562" s="232"/>
      <c r="L562" s="236"/>
      <c r="M562" s="237"/>
      <c r="N562" s="238"/>
      <c r="O562" s="238"/>
      <c r="P562" s="238"/>
      <c r="Q562" s="238"/>
      <c r="R562" s="238"/>
      <c r="S562" s="238"/>
      <c r="T562" s="239"/>
      <c r="AT562" s="240" t="s">
        <v>179</v>
      </c>
      <c r="AU562" s="240" t="s">
        <v>82</v>
      </c>
      <c r="AV562" s="13" t="s">
        <v>80</v>
      </c>
      <c r="AW562" s="13" t="s">
        <v>36</v>
      </c>
      <c r="AX562" s="13" t="s">
        <v>73</v>
      </c>
      <c r="AY562" s="240" t="s">
        <v>169</v>
      </c>
    </row>
    <row r="563" spans="2:51" s="13" customFormat="1" ht="13.5">
      <c r="B563" s="231"/>
      <c r="C563" s="232"/>
      <c r="D563" s="217" t="s">
        <v>179</v>
      </c>
      <c r="E563" s="233" t="s">
        <v>23</v>
      </c>
      <c r="F563" s="234" t="s">
        <v>391</v>
      </c>
      <c r="G563" s="232"/>
      <c r="H563" s="233" t="s">
        <v>23</v>
      </c>
      <c r="I563" s="235"/>
      <c r="J563" s="232"/>
      <c r="K563" s="232"/>
      <c r="L563" s="236"/>
      <c r="M563" s="237"/>
      <c r="N563" s="238"/>
      <c r="O563" s="238"/>
      <c r="P563" s="238"/>
      <c r="Q563" s="238"/>
      <c r="R563" s="238"/>
      <c r="S563" s="238"/>
      <c r="T563" s="239"/>
      <c r="AT563" s="240" t="s">
        <v>179</v>
      </c>
      <c r="AU563" s="240" t="s">
        <v>82</v>
      </c>
      <c r="AV563" s="13" t="s">
        <v>80</v>
      </c>
      <c r="AW563" s="13" t="s">
        <v>36</v>
      </c>
      <c r="AX563" s="13" t="s">
        <v>73</v>
      </c>
      <c r="AY563" s="240" t="s">
        <v>169</v>
      </c>
    </row>
    <row r="564" spans="2:51" s="12" customFormat="1" ht="13.5">
      <c r="B564" s="220"/>
      <c r="C564" s="221"/>
      <c r="D564" s="217" t="s">
        <v>179</v>
      </c>
      <c r="E564" s="222" t="s">
        <v>23</v>
      </c>
      <c r="F564" s="223" t="s">
        <v>812</v>
      </c>
      <c r="G564" s="221"/>
      <c r="H564" s="224">
        <v>77.126</v>
      </c>
      <c r="I564" s="225"/>
      <c r="J564" s="221"/>
      <c r="K564" s="221"/>
      <c r="L564" s="226"/>
      <c r="M564" s="227"/>
      <c r="N564" s="228"/>
      <c r="O564" s="228"/>
      <c r="P564" s="228"/>
      <c r="Q564" s="228"/>
      <c r="R564" s="228"/>
      <c r="S564" s="228"/>
      <c r="T564" s="229"/>
      <c r="AT564" s="230" t="s">
        <v>179</v>
      </c>
      <c r="AU564" s="230" t="s">
        <v>82</v>
      </c>
      <c r="AV564" s="12" t="s">
        <v>82</v>
      </c>
      <c r="AW564" s="12" t="s">
        <v>36</v>
      </c>
      <c r="AX564" s="12" t="s">
        <v>73</v>
      </c>
      <c r="AY564" s="230" t="s">
        <v>169</v>
      </c>
    </row>
    <row r="565" spans="2:51" s="12" customFormat="1" ht="13.5">
      <c r="B565" s="220"/>
      <c r="C565" s="221"/>
      <c r="D565" s="217" t="s">
        <v>179</v>
      </c>
      <c r="E565" s="222" t="s">
        <v>23</v>
      </c>
      <c r="F565" s="223" t="s">
        <v>813</v>
      </c>
      <c r="G565" s="221"/>
      <c r="H565" s="224">
        <v>85.13</v>
      </c>
      <c r="I565" s="225"/>
      <c r="J565" s="221"/>
      <c r="K565" s="221"/>
      <c r="L565" s="226"/>
      <c r="M565" s="227"/>
      <c r="N565" s="228"/>
      <c r="O565" s="228"/>
      <c r="P565" s="228"/>
      <c r="Q565" s="228"/>
      <c r="R565" s="228"/>
      <c r="S565" s="228"/>
      <c r="T565" s="229"/>
      <c r="AT565" s="230" t="s">
        <v>179</v>
      </c>
      <c r="AU565" s="230" t="s">
        <v>82</v>
      </c>
      <c r="AV565" s="12" t="s">
        <v>82</v>
      </c>
      <c r="AW565" s="12" t="s">
        <v>36</v>
      </c>
      <c r="AX565" s="12" t="s">
        <v>73</v>
      </c>
      <c r="AY565" s="230" t="s">
        <v>169</v>
      </c>
    </row>
    <row r="566" spans="2:51" s="12" customFormat="1" ht="13.5">
      <c r="B566" s="220"/>
      <c r="C566" s="221"/>
      <c r="D566" s="217" t="s">
        <v>179</v>
      </c>
      <c r="E566" s="222" t="s">
        <v>23</v>
      </c>
      <c r="F566" s="223" t="s">
        <v>814</v>
      </c>
      <c r="G566" s="221"/>
      <c r="H566" s="224">
        <v>68.781</v>
      </c>
      <c r="I566" s="225"/>
      <c r="J566" s="221"/>
      <c r="K566" s="221"/>
      <c r="L566" s="226"/>
      <c r="M566" s="227"/>
      <c r="N566" s="228"/>
      <c r="O566" s="228"/>
      <c r="P566" s="228"/>
      <c r="Q566" s="228"/>
      <c r="R566" s="228"/>
      <c r="S566" s="228"/>
      <c r="T566" s="229"/>
      <c r="AT566" s="230" t="s">
        <v>179</v>
      </c>
      <c r="AU566" s="230" t="s">
        <v>82</v>
      </c>
      <c r="AV566" s="12" t="s">
        <v>82</v>
      </c>
      <c r="AW566" s="12" t="s">
        <v>36</v>
      </c>
      <c r="AX566" s="12" t="s">
        <v>73</v>
      </c>
      <c r="AY566" s="230" t="s">
        <v>169</v>
      </c>
    </row>
    <row r="567" spans="2:51" s="12" customFormat="1" ht="13.5">
      <c r="B567" s="220"/>
      <c r="C567" s="221"/>
      <c r="D567" s="217" t="s">
        <v>179</v>
      </c>
      <c r="E567" s="222" t="s">
        <v>23</v>
      </c>
      <c r="F567" s="223" t="s">
        <v>815</v>
      </c>
      <c r="G567" s="221"/>
      <c r="H567" s="224">
        <v>33.792</v>
      </c>
      <c r="I567" s="225"/>
      <c r="J567" s="221"/>
      <c r="K567" s="221"/>
      <c r="L567" s="226"/>
      <c r="M567" s="227"/>
      <c r="N567" s="228"/>
      <c r="O567" s="228"/>
      <c r="P567" s="228"/>
      <c r="Q567" s="228"/>
      <c r="R567" s="228"/>
      <c r="S567" s="228"/>
      <c r="T567" s="229"/>
      <c r="AT567" s="230" t="s">
        <v>179</v>
      </c>
      <c r="AU567" s="230" t="s">
        <v>82</v>
      </c>
      <c r="AV567" s="12" t="s">
        <v>82</v>
      </c>
      <c r="AW567" s="12" t="s">
        <v>36</v>
      </c>
      <c r="AX567" s="12" t="s">
        <v>73</v>
      </c>
      <c r="AY567" s="230" t="s">
        <v>169</v>
      </c>
    </row>
    <row r="568" spans="2:51" s="13" customFormat="1" ht="13.5">
      <c r="B568" s="231"/>
      <c r="C568" s="232"/>
      <c r="D568" s="217" t="s">
        <v>179</v>
      </c>
      <c r="E568" s="233" t="s">
        <v>23</v>
      </c>
      <c r="F568" s="234" t="s">
        <v>368</v>
      </c>
      <c r="G568" s="232"/>
      <c r="H568" s="233" t="s">
        <v>23</v>
      </c>
      <c r="I568" s="235"/>
      <c r="J568" s="232"/>
      <c r="K568" s="232"/>
      <c r="L568" s="236"/>
      <c r="M568" s="237"/>
      <c r="N568" s="238"/>
      <c r="O568" s="238"/>
      <c r="P568" s="238"/>
      <c r="Q568" s="238"/>
      <c r="R568" s="238"/>
      <c r="S568" s="238"/>
      <c r="T568" s="239"/>
      <c r="AT568" s="240" t="s">
        <v>179</v>
      </c>
      <c r="AU568" s="240" t="s">
        <v>82</v>
      </c>
      <c r="AV568" s="13" t="s">
        <v>80</v>
      </c>
      <c r="AW568" s="13" t="s">
        <v>36</v>
      </c>
      <c r="AX568" s="13" t="s">
        <v>73</v>
      </c>
      <c r="AY568" s="240" t="s">
        <v>169</v>
      </c>
    </row>
    <row r="569" spans="2:51" s="12" customFormat="1" ht="13.5">
      <c r="B569" s="220"/>
      <c r="C569" s="221"/>
      <c r="D569" s="217" t="s">
        <v>179</v>
      </c>
      <c r="E569" s="222" t="s">
        <v>23</v>
      </c>
      <c r="F569" s="223" t="s">
        <v>816</v>
      </c>
      <c r="G569" s="221"/>
      <c r="H569" s="224">
        <v>98.861</v>
      </c>
      <c r="I569" s="225"/>
      <c r="J569" s="221"/>
      <c r="K569" s="221"/>
      <c r="L569" s="226"/>
      <c r="M569" s="227"/>
      <c r="N569" s="228"/>
      <c r="O569" s="228"/>
      <c r="P569" s="228"/>
      <c r="Q569" s="228"/>
      <c r="R569" s="228"/>
      <c r="S569" s="228"/>
      <c r="T569" s="229"/>
      <c r="AT569" s="230" t="s">
        <v>179</v>
      </c>
      <c r="AU569" s="230" t="s">
        <v>82</v>
      </c>
      <c r="AV569" s="12" t="s">
        <v>82</v>
      </c>
      <c r="AW569" s="12" t="s">
        <v>36</v>
      </c>
      <c r="AX569" s="12" t="s">
        <v>73</v>
      </c>
      <c r="AY569" s="230" t="s">
        <v>169</v>
      </c>
    </row>
    <row r="570" spans="2:51" s="12" customFormat="1" ht="13.5">
      <c r="B570" s="220"/>
      <c r="C570" s="221"/>
      <c r="D570" s="217" t="s">
        <v>179</v>
      </c>
      <c r="E570" s="222" t="s">
        <v>23</v>
      </c>
      <c r="F570" s="223" t="s">
        <v>817</v>
      </c>
      <c r="G570" s="221"/>
      <c r="H570" s="224">
        <v>109.562</v>
      </c>
      <c r="I570" s="225"/>
      <c r="J570" s="221"/>
      <c r="K570" s="221"/>
      <c r="L570" s="226"/>
      <c r="M570" s="227"/>
      <c r="N570" s="228"/>
      <c r="O570" s="228"/>
      <c r="P570" s="228"/>
      <c r="Q570" s="228"/>
      <c r="R570" s="228"/>
      <c r="S570" s="228"/>
      <c r="T570" s="229"/>
      <c r="AT570" s="230" t="s">
        <v>179</v>
      </c>
      <c r="AU570" s="230" t="s">
        <v>82</v>
      </c>
      <c r="AV570" s="12" t="s">
        <v>82</v>
      </c>
      <c r="AW570" s="12" t="s">
        <v>36</v>
      </c>
      <c r="AX570" s="12" t="s">
        <v>73</v>
      </c>
      <c r="AY570" s="230" t="s">
        <v>169</v>
      </c>
    </row>
    <row r="571" spans="2:51" s="12" customFormat="1" ht="13.5">
      <c r="B571" s="220"/>
      <c r="C571" s="221"/>
      <c r="D571" s="217" t="s">
        <v>179</v>
      </c>
      <c r="E571" s="222" t="s">
        <v>23</v>
      </c>
      <c r="F571" s="223" t="s">
        <v>829</v>
      </c>
      <c r="G571" s="221"/>
      <c r="H571" s="224">
        <v>60.853</v>
      </c>
      <c r="I571" s="225"/>
      <c r="J571" s="221"/>
      <c r="K571" s="221"/>
      <c r="L571" s="226"/>
      <c r="M571" s="227"/>
      <c r="N571" s="228"/>
      <c r="O571" s="228"/>
      <c r="P571" s="228"/>
      <c r="Q571" s="228"/>
      <c r="R571" s="228"/>
      <c r="S571" s="228"/>
      <c r="T571" s="229"/>
      <c r="AT571" s="230" t="s">
        <v>179</v>
      </c>
      <c r="AU571" s="230" t="s">
        <v>82</v>
      </c>
      <c r="AV571" s="12" t="s">
        <v>82</v>
      </c>
      <c r="AW571" s="12" t="s">
        <v>36</v>
      </c>
      <c r="AX571" s="12" t="s">
        <v>73</v>
      </c>
      <c r="AY571" s="230" t="s">
        <v>169</v>
      </c>
    </row>
    <row r="572" spans="2:51" s="12" customFormat="1" ht="13.5">
      <c r="B572" s="220"/>
      <c r="C572" s="221"/>
      <c r="D572" s="217" t="s">
        <v>179</v>
      </c>
      <c r="E572" s="222" t="s">
        <v>23</v>
      </c>
      <c r="F572" s="223" t="s">
        <v>830</v>
      </c>
      <c r="G572" s="221"/>
      <c r="H572" s="224">
        <v>-8.1</v>
      </c>
      <c r="I572" s="225"/>
      <c r="J572" s="221"/>
      <c r="K572" s="221"/>
      <c r="L572" s="226"/>
      <c r="M572" s="227"/>
      <c r="N572" s="228"/>
      <c r="O572" s="228"/>
      <c r="P572" s="228"/>
      <c r="Q572" s="228"/>
      <c r="R572" s="228"/>
      <c r="S572" s="228"/>
      <c r="T572" s="229"/>
      <c r="AT572" s="230" t="s">
        <v>179</v>
      </c>
      <c r="AU572" s="230" t="s">
        <v>82</v>
      </c>
      <c r="AV572" s="12" t="s">
        <v>82</v>
      </c>
      <c r="AW572" s="12" t="s">
        <v>36</v>
      </c>
      <c r="AX572" s="12" t="s">
        <v>73</v>
      </c>
      <c r="AY572" s="230" t="s">
        <v>169</v>
      </c>
    </row>
    <row r="573" spans="2:51" s="14" customFormat="1" ht="13.5">
      <c r="B573" s="241"/>
      <c r="C573" s="242"/>
      <c r="D573" s="217" t="s">
        <v>179</v>
      </c>
      <c r="E573" s="243" t="s">
        <v>23</v>
      </c>
      <c r="F573" s="244" t="s">
        <v>184</v>
      </c>
      <c r="G573" s="242"/>
      <c r="H573" s="245">
        <v>730.775</v>
      </c>
      <c r="I573" s="246"/>
      <c r="J573" s="242"/>
      <c r="K573" s="242"/>
      <c r="L573" s="247"/>
      <c r="M573" s="248"/>
      <c r="N573" s="249"/>
      <c r="O573" s="249"/>
      <c r="P573" s="249"/>
      <c r="Q573" s="249"/>
      <c r="R573" s="249"/>
      <c r="S573" s="249"/>
      <c r="T573" s="250"/>
      <c r="AT573" s="251" t="s">
        <v>179</v>
      </c>
      <c r="AU573" s="251" t="s">
        <v>82</v>
      </c>
      <c r="AV573" s="14" t="s">
        <v>93</v>
      </c>
      <c r="AW573" s="14" t="s">
        <v>36</v>
      </c>
      <c r="AX573" s="14" t="s">
        <v>73</v>
      </c>
      <c r="AY573" s="251" t="s">
        <v>169</v>
      </c>
    </row>
    <row r="574" spans="2:51" s="12" customFormat="1" ht="13.5">
      <c r="B574" s="220"/>
      <c r="C574" s="221"/>
      <c r="D574" s="217" t="s">
        <v>179</v>
      </c>
      <c r="E574" s="222" t="s">
        <v>23</v>
      </c>
      <c r="F574" s="223" t="s">
        <v>773</v>
      </c>
      <c r="G574" s="221"/>
      <c r="H574" s="224">
        <v>100</v>
      </c>
      <c r="I574" s="225"/>
      <c r="J574" s="221"/>
      <c r="K574" s="221"/>
      <c r="L574" s="226"/>
      <c r="M574" s="227"/>
      <c r="N574" s="228"/>
      <c r="O574" s="228"/>
      <c r="P574" s="228"/>
      <c r="Q574" s="228"/>
      <c r="R574" s="228"/>
      <c r="S574" s="228"/>
      <c r="T574" s="229"/>
      <c r="AT574" s="230" t="s">
        <v>179</v>
      </c>
      <c r="AU574" s="230" t="s">
        <v>82</v>
      </c>
      <c r="AV574" s="12" t="s">
        <v>82</v>
      </c>
      <c r="AW574" s="12" t="s">
        <v>36</v>
      </c>
      <c r="AX574" s="12" t="s">
        <v>73</v>
      </c>
      <c r="AY574" s="230" t="s">
        <v>169</v>
      </c>
    </row>
    <row r="575" spans="2:51" s="15" customFormat="1" ht="13.5">
      <c r="B575" s="252"/>
      <c r="C575" s="253"/>
      <c r="D575" s="217" t="s">
        <v>179</v>
      </c>
      <c r="E575" s="254" t="s">
        <v>23</v>
      </c>
      <c r="F575" s="255" t="s">
        <v>186</v>
      </c>
      <c r="G575" s="253"/>
      <c r="H575" s="256">
        <v>830.775</v>
      </c>
      <c r="I575" s="257"/>
      <c r="J575" s="253"/>
      <c r="K575" s="253"/>
      <c r="L575" s="258"/>
      <c r="M575" s="259"/>
      <c r="N575" s="260"/>
      <c r="O575" s="260"/>
      <c r="P575" s="260"/>
      <c r="Q575" s="260"/>
      <c r="R575" s="260"/>
      <c r="S575" s="260"/>
      <c r="T575" s="261"/>
      <c r="AT575" s="262" t="s">
        <v>179</v>
      </c>
      <c r="AU575" s="262" t="s">
        <v>82</v>
      </c>
      <c r="AV575" s="15" t="s">
        <v>175</v>
      </c>
      <c r="AW575" s="15" t="s">
        <v>36</v>
      </c>
      <c r="AX575" s="15" t="s">
        <v>80</v>
      </c>
      <c r="AY575" s="262" t="s">
        <v>169</v>
      </c>
    </row>
    <row r="576" spans="2:65" s="1" customFormat="1" ht="25.5" customHeight="1">
      <c r="B576" s="42"/>
      <c r="C576" s="205" t="s">
        <v>831</v>
      </c>
      <c r="D576" s="205" t="s">
        <v>171</v>
      </c>
      <c r="E576" s="206" t="s">
        <v>832</v>
      </c>
      <c r="F576" s="207" t="s">
        <v>833</v>
      </c>
      <c r="G576" s="208" t="s">
        <v>114</v>
      </c>
      <c r="H576" s="209">
        <v>910.035</v>
      </c>
      <c r="I576" s="210"/>
      <c r="J576" s="211">
        <f>ROUND(I576*H576,2)</f>
        <v>0</v>
      </c>
      <c r="K576" s="207" t="s">
        <v>174</v>
      </c>
      <c r="L576" s="62"/>
      <c r="M576" s="212" t="s">
        <v>23</v>
      </c>
      <c r="N576" s="213" t="s">
        <v>44</v>
      </c>
      <c r="O576" s="43"/>
      <c r="P576" s="214">
        <f>O576*H576</f>
        <v>0</v>
      </c>
      <c r="Q576" s="214">
        <v>0.00027</v>
      </c>
      <c r="R576" s="214">
        <f>Q576*H576</f>
        <v>0.24570945</v>
      </c>
      <c r="S576" s="214">
        <v>0</v>
      </c>
      <c r="T576" s="215">
        <f>S576*H576</f>
        <v>0</v>
      </c>
      <c r="AR576" s="25" t="s">
        <v>284</v>
      </c>
      <c r="AT576" s="25" t="s">
        <v>171</v>
      </c>
      <c r="AU576" s="25" t="s">
        <v>82</v>
      </c>
      <c r="AY576" s="25" t="s">
        <v>169</v>
      </c>
      <c r="BE576" s="216">
        <f>IF(N576="základní",J576,0)</f>
        <v>0</v>
      </c>
      <c r="BF576" s="216">
        <f>IF(N576="snížená",J576,0)</f>
        <v>0</v>
      </c>
      <c r="BG576" s="216">
        <f>IF(N576="zákl. přenesená",J576,0)</f>
        <v>0</v>
      </c>
      <c r="BH576" s="216">
        <f>IF(N576="sníž. přenesená",J576,0)</f>
        <v>0</v>
      </c>
      <c r="BI576" s="216">
        <f>IF(N576="nulová",J576,0)</f>
        <v>0</v>
      </c>
      <c r="BJ576" s="25" t="s">
        <v>80</v>
      </c>
      <c r="BK576" s="216">
        <f>ROUND(I576*H576,2)</f>
        <v>0</v>
      </c>
      <c r="BL576" s="25" t="s">
        <v>284</v>
      </c>
      <c r="BM576" s="25" t="s">
        <v>834</v>
      </c>
    </row>
    <row r="577" spans="2:51" s="12" customFormat="1" ht="13.5">
      <c r="B577" s="220"/>
      <c r="C577" s="221"/>
      <c r="D577" s="217" t="s">
        <v>179</v>
      </c>
      <c r="E577" s="222" t="s">
        <v>23</v>
      </c>
      <c r="F577" s="223" t="s">
        <v>835</v>
      </c>
      <c r="G577" s="221"/>
      <c r="H577" s="224">
        <v>830.775</v>
      </c>
      <c r="I577" s="225"/>
      <c r="J577" s="221"/>
      <c r="K577" s="221"/>
      <c r="L577" s="226"/>
      <c r="M577" s="227"/>
      <c r="N577" s="228"/>
      <c r="O577" s="228"/>
      <c r="P577" s="228"/>
      <c r="Q577" s="228"/>
      <c r="R577" s="228"/>
      <c r="S577" s="228"/>
      <c r="T577" s="229"/>
      <c r="AT577" s="230" t="s">
        <v>179</v>
      </c>
      <c r="AU577" s="230" t="s">
        <v>82</v>
      </c>
      <c r="AV577" s="12" t="s">
        <v>82</v>
      </c>
      <c r="AW577" s="12" t="s">
        <v>36</v>
      </c>
      <c r="AX577" s="12" t="s">
        <v>73</v>
      </c>
      <c r="AY577" s="230" t="s">
        <v>169</v>
      </c>
    </row>
    <row r="578" spans="2:51" s="12" customFormat="1" ht="13.5">
      <c r="B578" s="220"/>
      <c r="C578" s="221"/>
      <c r="D578" s="217" t="s">
        <v>179</v>
      </c>
      <c r="E578" s="222" t="s">
        <v>23</v>
      </c>
      <c r="F578" s="223" t="s">
        <v>296</v>
      </c>
      <c r="G578" s="221"/>
      <c r="H578" s="224">
        <v>79.26</v>
      </c>
      <c r="I578" s="225"/>
      <c r="J578" s="221"/>
      <c r="K578" s="221"/>
      <c r="L578" s="226"/>
      <c r="M578" s="227"/>
      <c r="N578" s="228"/>
      <c r="O578" s="228"/>
      <c r="P578" s="228"/>
      <c r="Q578" s="228"/>
      <c r="R578" s="228"/>
      <c r="S578" s="228"/>
      <c r="T578" s="229"/>
      <c r="AT578" s="230" t="s">
        <v>179</v>
      </c>
      <c r="AU578" s="230" t="s">
        <v>82</v>
      </c>
      <c r="AV578" s="12" t="s">
        <v>82</v>
      </c>
      <c r="AW578" s="12" t="s">
        <v>36</v>
      </c>
      <c r="AX578" s="12" t="s">
        <v>73</v>
      </c>
      <c r="AY578" s="230" t="s">
        <v>169</v>
      </c>
    </row>
    <row r="579" spans="2:51" s="14" customFormat="1" ht="13.5">
      <c r="B579" s="241"/>
      <c r="C579" s="242"/>
      <c r="D579" s="217" t="s">
        <v>179</v>
      </c>
      <c r="E579" s="243" t="s">
        <v>23</v>
      </c>
      <c r="F579" s="244" t="s">
        <v>184</v>
      </c>
      <c r="G579" s="242"/>
      <c r="H579" s="245">
        <v>910.035</v>
      </c>
      <c r="I579" s="246"/>
      <c r="J579" s="242"/>
      <c r="K579" s="242"/>
      <c r="L579" s="247"/>
      <c r="M579" s="274"/>
      <c r="N579" s="275"/>
      <c r="O579" s="275"/>
      <c r="P579" s="275"/>
      <c r="Q579" s="275"/>
      <c r="R579" s="275"/>
      <c r="S579" s="275"/>
      <c r="T579" s="276"/>
      <c r="AT579" s="251" t="s">
        <v>179</v>
      </c>
      <c r="AU579" s="251" t="s">
        <v>82</v>
      </c>
      <c r="AV579" s="14" t="s">
        <v>93</v>
      </c>
      <c r="AW579" s="14" t="s">
        <v>36</v>
      </c>
      <c r="AX579" s="14" t="s">
        <v>80</v>
      </c>
      <c r="AY579" s="251" t="s">
        <v>169</v>
      </c>
    </row>
    <row r="580" spans="2:12" s="1" customFormat="1" ht="6.95" customHeight="1">
      <c r="B580" s="57"/>
      <c r="C580" s="58"/>
      <c r="D580" s="58"/>
      <c r="E580" s="58"/>
      <c r="F580" s="58"/>
      <c r="G580" s="58"/>
      <c r="H580" s="58"/>
      <c r="I580" s="150"/>
      <c r="J580" s="58"/>
      <c r="K580" s="58"/>
      <c r="L580" s="62"/>
    </row>
  </sheetData>
  <sheetProtection algorithmName="SHA-512" hashValue="uA1UggqcHXaSj4xZBreXxhuzisUlp1g3fqOkjfMbpYaFHktOrn58gbmHVlF36UnphS9UcBd8X2LFEVOn2OC6iw==" saltValue="+xTxZF+UI3/a8T00vCOlvsRDDH50KWs3cZ9xHQVgZPgR6QHwvcTWi6ZDkd6A3SFN0m1GdNUNo0C0gOnuUQfIcw==" spinCount="100000" sheet="1" objects="1" scenarios="1" formatColumns="0" formatRows="0" autoFilter="0"/>
  <autoFilter ref="C97:K579"/>
  <mergeCells count="13">
    <mergeCell ref="E90:H90"/>
    <mergeCell ref="G1:H1"/>
    <mergeCell ref="L2:V2"/>
    <mergeCell ref="E49:H49"/>
    <mergeCell ref="E51:H51"/>
    <mergeCell ref="J55:J56"/>
    <mergeCell ref="E86:H86"/>
    <mergeCell ref="E88:H88"/>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107</v>
      </c>
      <c r="G1" s="412" t="s">
        <v>108</v>
      </c>
      <c r="H1" s="412"/>
      <c r="I1" s="125"/>
      <c r="J1" s="124" t="s">
        <v>109</v>
      </c>
      <c r="K1" s="123" t="s">
        <v>110</v>
      </c>
      <c r="L1" s="124" t="s">
        <v>111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3"/>
      <c r="M2" s="403"/>
      <c r="N2" s="403"/>
      <c r="O2" s="403"/>
      <c r="P2" s="403"/>
      <c r="Q2" s="403"/>
      <c r="R2" s="403"/>
      <c r="S2" s="403"/>
      <c r="T2" s="403"/>
      <c r="U2" s="403"/>
      <c r="V2" s="403"/>
      <c r="AT2" s="25" t="s">
        <v>94</v>
      </c>
    </row>
    <row r="3" spans="2:46" ht="6.95" customHeight="1">
      <c r="B3" s="26"/>
      <c r="C3" s="27"/>
      <c r="D3" s="27"/>
      <c r="E3" s="27"/>
      <c r="F3" s="27"/>
      <c r="G3" s="27"/>
      <c r="H3" s="27"/>
      <c r="I3" s="127"/>
      <c r="J3" s="27"/>
      <c r="K3" s="28"/>
      <c r="AT3" s="25" t="s">
        <v>82</v>
      </c>
    </row>
    <row r="4" spans="2:46" ht="36.95" customHeight="1">
      <c r="B4" s="29"/>
      <c r="C4" s="30"/>
      <c r="D4" s="31" t="s">
        <v>119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4" t="str">
        <f>'Rekapitulace stavby'!K6</f>
        <v>1.1.1.2.15-Rekonstrukce výukových laboratoří pro ZF MENDELU</v>
      </c>
      <c r="F7" s="405"/>
      <c r="G7" s="405"/>
      <c r="H7" s="405"/>
      <c r="I7" s="128"/>
      <c r="J7" s="30"/>
      <c r="K7" s="32"/>
    </row>
    <row r="8" spans="2:11" ht="13.5">
      <c r="B8" s="29"/>
      <c r="C8" s="30"/>
      <c r="D8" s="38" t="s">
        <v>127</v>
      </c>
      <c r="E8" s="30"/>
      <c r="F8" s="30"/>
      <c r="G8" s="30"/>
      <c r="H8" s="30"/>
      <c r="I8" s="128"/>
      <c r="J8" s="30"/>
      <c r="K8" s="32"/>
    </row>
    <row r="9" spans="2:11" ht="16.5" customHeight="1">
      <c r="B9" s="29"/>
      <c r="C9" s="30"/>
      <c r="D9" s="30"/>
      <c r="E9" s="404" t="s">
        <v>128</v>
      </c>
      <c r="F9" s="364"/>
      <c r="G9" s="364"/>
      <c r="H9" s="364"/>
      <c r="I9" s="128"/>
      <c r="J9" s="30"/>
      <c r="K9" s="32"/>
    </row>
    <row r="10" spans="2:11" ht="13.5">
      <c r="B10" s="29"/>
      <c r="C10" s="30"/>
      <c r="D10" s="38" t="s">
        <v>129</v>
      </c>
      <c r="E10" s="30"/>
      <c r="F10" s="30"/>
      <c r="G10" s="30"/>
      <c r="H10" s="30"/>
      <c r="I10" s="128"/>
      <c r="J10" s="30"/>
      <c r="K10" s="32"/>
    </row>
    <row r="11" spans="2:11" s="1" customFormat="1" ht="16.5" customHeight="1">
      <c r="B11" s="42"/>
      <c r="C11" s="43"/>
      <c r="D11" s="43"/>
      <c r="E11" s="388" t="s">
        <v>836</v>
      </c>
      <c r="F11" s="406"/>
      <c r="G11" s="406"/>
      <c r="H11" s="406"/>
      <c r="I11" s="129"/>
      <c r="J11" s="43"/>
      <c r="K11" s="46"/>
    </row>
    <row r="12" spans="2:11" s="1" customFormat="1" ht="13.5">
      <c r="B12" s="42"/>
      <c r="C12" s="43"/>
      <c r="D12" s="38" t="s">
        <v>837</v>
      </c>
      <c r="E12" s="43"/>
      <c r="F12" s="43"/>
      <c r="G12" s="43"/>
      <c r="H12" s="43"/>
      <c r="I12" s="129"/>
      <c r="J12" s="43"/>
      <c r="K12" s="46"/>
    </row>
    <row r="13" spans="2:11" s="1" customFormat="1" ht="36.95" customHeight="1">
      <c r="B13" s="42"/>
      <c r="C13" s="43"/>
      <c r="D13" s="43"/>
      <c r="E13" s="407" t="s">
        <v>838</v>
      </c>
      <c r="F13" s="406"/>
      <c r="G13" s="406"/>
      <c r="H13" s="406"/>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20</v>
      </c>
      <c r="E15" s="43"/>
      <c r="F15" s="36" t="s">
        <v>21</v>
      </c>
      <c r="G15" s="43"/>
      <c r="H15" s="43"/>
      <c r="I15" s="130" t="s">
        <v>22</v>
      </c>
      <c r="J15" s="36" t="s">
        <v>23</v>
      </c>
      <c r="K15" s="46"/>
    </row>
    <row r="16" spans="2:11" s="1" customFormat="1" ht="14.45" customHeight="1">
      <c r="B16" s="42"/>
      <c r="C16" s="43"/>
      <c r="D16" s="38" t="s">
        <v>24</v>
      </c>
      <c r="E16" s="43"/>
      <c r="F16" s="36" t="s">
        <v>25</v>
      </c>
      <c r="G16" s="43"/>
      <c r="H16" s="43"/>
      <c r="I16" s="130" t="s">
        <v>26</v>
      </c>
      <c r="J16" s="131" t="str">
        <f>'Rekapitulace stavby'!AN8</f>
        <v>8. 1. 2018</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28</v>
      </c>
      <c r="E18" s="43"/>
      <c r="F18" s="43"/>
      <c r="G18" s="43"/>
      <c r="H18" s="43"/>
      <c r="I18" s="130" t="s">
        <v>29</v>
      </c>
      <c r="J18" s="36" t="s">
        <v>23</v>
      </c>
      <c r="K18" s="46"/>
    </row>
    <row r="19" spans="2:11" s="1" customFormat="1" ht="18" customHeight="1">
      <c r="B19" s="42"/>
      <c r="C19" s="43"/>
      <c r="D19" s="43"/>
      <c r="E19" s="36" t="s">
        <v>30</v>
      </c>
      <c r="F19" s="43"/>
      <c r="G19" s="43"/>
      <c r="H19" s="43"/>
      <c r="I19" s="130" t="s">
        <v>31</v>
      </c>
      <c r="J19" s="36" t="s">
        <v>23</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32</v>
      </c>
      <c r="E21" s="43"/>
      <c r="F21" s="43"/>
      <c r="G21" s="43"/>
      <c r="H21" s="43"/>
      <c r="I21" s="130" t="s">
        <v>29</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31</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34</v>
      </c>
      <c r="E24" s="43"/>
      <c r="F24" s="43"/>
      <c r="G24" s="43"/>
      <c r="H24" s="43"/>
      <c r="I24" s="130" t="s">
        <v>29</v>
      </c>
      <c r="J24" s="36" t="s">
        <v>23</v>
      </c>
      <c r="K24" s="46"/>
    </row>
    <row r="25" spans="2:11" s="1" customFormat="1" ht="18" customHeight="1">
      <c r="B25" s="42"/>
      <c r="C25" s="43"/>
      <c r="D25" s="43"/>
      <c r="E25" s="36" t="s">
        <v>35</v>
      </c>
      <c r="F25" s="43"/>
      <c r="G25" s="43"/>
      <c r="H25" s="43"/>
      <c r="I25" s="130" t="s">
        <v>31</v>
      </c>
      <c r="J25" s="36" t="s">
        <v>23</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37</v>
      </c>
      <c r="E27" s="43"/>
      <c r="F27" s="43"/>
      <c r="G27" s="43"/>
      <c r="H27" s="43"/>
      <c r="I27" s="129"/>
      <c r="J27" s="43"/>
      <c r="K27" s="46"/>
    </row>
    <row r="28" spans="2:11" s="7" customFormat="1" ht="71.25" customHeight="1">
      <c r="B28" s="132"/>
      <c r="C28" s="133"/>
      <c r="D28" s="133"/>
      <c r="E28" s="368" t="s">
        <v>839</v>
      </c>
      <c r="F28" s="368"/>
      <c r="G28" s="368"/>
      <c r="H28" s="368"/>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39</v>
      </c>
      <c r="E31" s="43"/>
      <c r="F31" s="43"/>
      <c r="G31" s="43"/>
      <c r="H31" s="43"/>
      <c r="I31" s="129"/>
      <c r="J31" s="139">
        <f>ROUND(J92,2)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41</v>
      </c>
      <c r="G33" s="43"/>
      <c r="H33" s="43"/>
      <c r="I33" s="140" t="s">
        <v>40</v>
      </c>
      <c r="J33" s="47" t="s">
        <v>42</v>
      </c>
      <c r="K33" s="46"/>
    </row>
    <row r="34" spans="2:11" s="1" customFormat="1" ht="14.45" customHeight="1">
      <c r="B34" s="42"/>
      <c r="C34" s="43"/>
      <c r="D34" s="50" t="s">
        <v>43</v>
      </c>
      <c r="E34" s="50" t="s">
        <v>44</v>
      </c>
      <c r="F34" s="141">
        <f>ROUND(SUM(BE92:BE123),2)</f>
        <v>0</v>
      </c>
      <c r="G34" s="43"/>
      <c r="H34" s="43"/>
      <c r="I34" s="142">
        <v>0.21</v>
      </c>
      <c r="J34" s="141">
        <f>ROUND(ROUND((SUM(BE92:BE123)),2)*I34,2)</f>
        <v>0</v>
      </c>
      <c r="K34" s="46"/>
    </row>
    <row r="35" spans="2:11" s="1" customFormat="1" ht="14.45" customHeight="1">
      <c r="B35" s="42"/>
      <c r="C35" s="43"/>
      <c r="D35" s="43"/>
      <c r="E35" s="50" t="s">
        <v>45</v>
      </c>
      <c r="F35" s="141">
        <f>ROUND(SUM(BF92:BF123),2)</f>
        <v>0</v>
      </c>
      <c r="G35" s="43"/>
      <c r="H35" s="43"/>
      <c r="I35" s="142">
        <v>0.15</v>
      </c>
      <c r="J35" s="141">
        <f>ROUND(ROUND((SUM(BF92:BF123)),2)*I35,2)</f>
        <v>0</v>
      </c>
      <c r="K35" s="46"/>
    </row>
    <row r="36" spans="2:11" s="1" customFormat="1" ht="14.45" customHeight="1" hidden="1">
      <c r="B36" s="42"/>
      <c r="C36" s="43"/>
      <c r="D36" s="43"/>
      <c r="E36" s="50" t="s">
        <v>46</v>
      </c>
      <c r="F36" s="141">
        <f>ROUND(SUM(BG92:BG123),2)</f>
        <v>0</v>
      </c>
      <c r="G36" s="43"/>
      <c r="H36" s="43"/>
      <c r="I36" s="142">
        <v>0.21</v>
      </c>
      <c r="J36" s="141">
        <v>0</v>
      </c>
      <c r="K36" s="46"/>
    </row>
    <row r="37" spans="2:11" s="1" customFormat="1" ht="14.45" customHeight="1" hidden="1">
      <c r="B37" s="42"/>
      <c r="C37" s="43"/>
      <c r="D37" s="43"/>
      <c r="E37" s="50" t="s">
        <v>47</v>
      </c>
      <c r="F37" s="141">
        <f>ROUND(SUM(BH92:BH123),2)</f>
        <v>0</v>
      </c>
      <c r="G37" s="43"/>
      <c r="H37" s="43"/>
      <c r="I37" s="142">
        <v>0.15</v>
      </c>
      <c r="J37" s="141">
        <v>0</v>
      </c>
      <c r="K37" s="46"/>
    </row>
    <row r="38" spans="2:11" s="1" customFormat="1" ht="14.45" customHeight="1" hidden="1">
      <c r="B38" s="42"/>
      <c r="C38" s="43"/>
      <c r="D38" s="43"/>
      <c r="E38" s="50" t="s">
        <v>48</v>
      </c>
      <c r="F38" s="141">
        <f>ROUND(SUM(BI92:BI123),2)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49</v>
      </c>
      <c r="E40" s="80"/>
      <c r="F40" s="80"/>
      <c r="G40" s="145" t="s">
        <v>50</v>
      </c>
      <c r="H40" s="146" t="s">
        <v>51</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132</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04" t="str">
        <f>E7</f>
        <v>1.1.1.2.15-Rekonstrukce výukových laboratoří pro ZF MENDELU</v>
      </c>
      <c r="F49" s="405"/>
      <c r="G49" s="405"/>
      <c r="H49" s="405"/>
      <c r="I49" s="129"/>
      <c r="J49" s="43"/>
      <c r="K49" s="46"/>
    </row>
    <row r="50" spans="2:11" ht="13.5">
      <c r="B50" s="29"/>
      <c r="C50" s="38" t="s">
        <v>127</v>
      </c>
      <c r="D50" s="30"/>
      <c r="E50" s="30"/>
      <c r="F50" s="30"/>
      <c r="G50" s="30"/>
      <c r="H50" s="30"/>
      <c r="I50" s="128"/>
      <c r="J50" s="30"/>
      <c r="K50" s="32"/>
    </row>
    <row r="51" spans="2:11" ht="16.5" customHeight="1">
      <c r="B51" s="29"/>
      <c r="C51" s="30"/>
      <c r="D51" s="30"/>
      <c r="E51" s="404" t="s">
        <v>128</v>
      </c>
      <c r="F51" s="364"/>
      <c r="G51" s="364"/>
      <c r="H51" s="364"/>
      <c r="I51" s="128"/>
      <c r="J51" s="30"/>
      <c r="K51" s="32"/>
    </row>
    <row r="52" spans="2:11" ht="13.5">
      <c r="B52" s="29"/>
      <c r="C52" s="38" t="s">
        <v>129</v>
      </c>
      <c r="D52" s="30"/>
      <c r="E52" s="30"/>
      <c r="F52" s="30"/>
      <c r="G52" s="30"/>
      <c r="H52" s="30"/>
      <c r="I52" s="128"/>
      <c r="J52" s="30"/>
      <c r="K52" s="32"/>
    </row>
    <row r="53" spans="2:11" s="1" customFormat="1" ht="16.5" customHeight="1">
      <c r="B53" s="42"/>
      <c r="C53" s="43"/>
      <c r="D53" s="43"/>
      <c r="E53" s="388" t="s">
        <v>836</v>
      </c>
      <c r="F53" s="406"/>
      <c r="G53" s="406"/>
      <c r="H53" s="406"/>
      <c r="I53" s="129"/>
      <c r="J53" s="43"/>
      <c r="K53" s="46"/>
    </row>
    <row r="54" spans="2:11" s="1" customFormat="1" ht="14.45" customHeight="1">
      <c r="B54" s="42"/>
      <c r="C54" s="38" t="s">
        <v>837</v>
      </c>
      <c r="D54" s="43"/>
      <c r="E54" s="43"/>
      <c r="F54" s="43"/>
      <c r="G54" s="43"/>
      <c r="H54" s="43"/>
      <c r="I54" s="129"/>
      <c r="J54" s="43"/>
      <c r="K54" s="46"/>
    </row>
    <row r="55" spans="2:11" s="1" customFormat="1" ht="17.25" customHeight="1">
      <c r="B55" s="42"/>
      <c r="C55" s="43"/>
      <c r="D55" s="43"/>
      <c r="E55" s="407" t="str">
        <f>E13</f>
        <v>2018/001-1-1.4.1 - D.1.4.1-Zařízení zdravotně technických instalací</v>
      </c>
      <c r="F55" s="406"/>
      <c r="G55" s="406"/>
      <c r="H55" s="406"/>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24</v>
      </c>
      <c r="D57" s="43"/>
      <c r="E57" s="43"/>
      <c r="F57" s="36" t="str">
        <f>F16</f>
        <v xml:space="preserve"> </v>
      </c>
      <c r="G57" s="43"/>
      <c r="H57" s="43"/>
      <c r="I57" s="130" t="s">
        <v>26</v>
      </c>
      <c r="J57" s="131" t="str">
        <f>IF(J16="","",J16)</f>
        <v>8. 1. 2018</v>
      </c>
      <c r="K57" s="46"/>
    </row>
    <row r="58" spans="2:11" s="1" customFormat="1" ht="6.95" customHeight="1">
      <c r="B58" s="42"/>
      <c r="C58" s="43"/>
      <c r="D58" s="43"/>
      <c r="E58" s="43"/>
      <c r="F58" s="43"/>
      <c r="G58" s="43"/>
      <c r="H58" s="43"/>
      <c r="I58" s="129"/>
      <c r="J58" s="43"/>
      <c r="K58" s="46"/>
    </row>
    <row r="59" spans="2:11" s="1" customFormat="1" ht="13.5">
      <c r="B59" s="42"/>
      <c r="C59" s="38" t="s">
        <v>28</v>
      </c>
      <c r="D59" s="43"/>
      <c r="E59" s="43"/>
      <c r="F59" s="36" t="str">
        <f>E19</f>
        <v>MENDELU</v>
      </c>
      <c r="G59" s="43"/>
      <c r="H59" s="43"/>
      <c r="I59" s="130" t="s">
        <v>34</v>
      </c>
      <c r="J59" s="368" t="str">
        <f>E25</f>
        <v>HEXAPLAN INTERNATIONAL spol. s r.o.</v>
      </c>
      <c r="K59" s="46"/>
    </row>
    <row r="60" spans="2:11" s="1" customFormat="1" ht="14.45" customHeight="1">
      <c r="B60" s="42"/>
      <c r="C60" s="38" t="s">
        <v>32</v>
      </c>
      <c r="D60" s="43"/>
      <c r="E60" s="43"/>
      <c r="F60" s="36" t="str">
        <f>IF(E22="","",E22)</f>
        <v/>
      </c>
      <c r="G60" s="43"/>
      <c r="H60" s="43"/>
      <c r="I60" s="129"/>
      <c r="J60" s="408"/>
      <c r="K60" s="46"/>
    </row>
    <row r="61" spans="2:11" s="1" customFormat="1" ht="10.35" customHeight="1">
      <c r="B61" s="42"/>
      <c r="C61" s="43"/>
      <c r="D61" s="43"/>
      <c r="E61" s="43"/>
      <c r="F61" s="43"/>
      <c r="G61" s="43"/>
      <c r="H61" s="43"/>
      <c r="I61" s="129"/>
      <c r="J61" s="43"/>
      <c r="K61" s="46"/>
    </row>
    <row r="62" spans="2:11" s="1" customFormat="1" ht="29.25" customHeight="1">
      <c r="B62" s="42"/>
      <c r="C62" s="155" t="s">
        <v>133</v>
      </c>
      <c r="D62" s="143"/>
      <c r="E62" s="143"/>
      <c r="F62" s="143"/>
      <c r="G62" s="143"/>
      <c r="H62" s="143"/>
      <c r="I62" s="156"/>
      <c r="J62" s="157" t="s">
        <v>134</v>
      </c>
      <c r="K62" s="158"/>
    </row>
    <row r="63" spans="2:11" s="1" customFormat="1" ht="10.35" customHeight="1">
      <c r="B63" s="42"/>
      <c r="C63" s="43"/>
      <c r="D63" s="43"/>
      <c r="E63" s="43"/>
      <c r="F63" s="43"/>
      <c r="G63" s="43"/>
      <c r="H63" s="43"/>
      <c r="I63" s="129"/>
      <c r="J63" s="43"/>
      <c r="K63" s="46"/>
    </row>
    <row r="64" spans="2:47" s="1" customFormat="1" ht="29.25" customHeight="1">
      <c r="B64" s="42"/>
      <c r="C64" s="159" t="s">
        <v>135</v>
      </c>
      <c r="D64" s="43"/>
      <c r="E64" s="43"/>
      <c r="F64" s="43"/>
      <c r="G64" s="43"/>
      <c r="H64" s="43"/>
      <c r="I64" s="129"/>
      <c r="J64" s="139">
        <f>J92</f>
        <v>0</v>
      </c>
      <c r="K64" s="46"/>
      <c r="AU64" s="25" t="s">
        <v>136</v>
      </c>
    </row>
    <row r="65" spans="2:11" s="8" customFormat="1" ht="24.95" customHeight="1">
      <c r="B65" s="160"/>
      <c r="C65" s="161"/>
      <c r="D65" s="162" t="s">
        <v>840</v>
      </c>
      <c r="E65" s="163"/>
      <c r="F65" s="163"/>
      <c r="G65" s="163"/>
      <c r="H65" s="163"/>
      <c r="I65" s="164"/>
      <c r="J65" s="165">
        <f>J93</f>
        <v>0</v>
      </c>
      <c r="K65" s="166"/>
    </row>
    <row r="66" spans="2:11" s="8" customFormat="1" ht="24.95" customHeight="1">
      <c r="B66" s="160"/>
      <c r="C66" s="161"/>
      <c r="D66" s="162" t="s">
        <v>841</v>
      </c>
      <c r="E66" s="163"/>
      <c r="F66" s="163"/>
      <c r="G66" s="163"/>
      <c r="H66" s="163"/>
      <c r="I66" s="164"/>
      <c r="J66" s="165">
        <f>J101</f>
        <v>0</v>
      </c>
      <c r="K66" s="166"/>
    </row>
    <row r="67" spans="2:11" s="8" customFormat="1" ht="24.95" customHeight="1">
      <c r="B67" s="160"/>
      <c r="C67" s="161"/>
      <c r="D67" s="162" t="s">
        <v>842</v>
      </c>
      <c r="E67" s="163"/>
      <c r="F67" s="163"/>
      <c r="G67" s="163"/>
      <c r="H67" s="163"/>
      <c r="I67" s="164"/>
      <c r="J67" s="165">
        <f>J113</f>
        <v>0</v>
      </c>
      <c r="K67" s="166"/>
    </row>
    <row r="68" spans="2:11" s="8" customFormat="1" ht="24.95" customHeight="1">
      <c r="B68" s="160"/>
      <c r="C68" s="161"/>
      <c r="D68" s="162" t="s">
        <v>843</v>
      </c>
      <c r="E68" s="163"/>
      <c r="F68" s="163"/>
      <c r="G68" s="163"/>
      <c r="H68" s="163"/>
      <c r="I68" s="164"/>
      <c r="J68" s="165">
        <f>J117</f>
        <v>0</v>
      </c>
      <c r="K68" s="166"/>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0"/>
      <c r="J70" s="58"/>
      <c r="K70" s="59"/>
    </row>
    <row r="74" spans="2:12" s="1" customFormat="1" ht="6.95" customHeight="1">
      <c r="B74" s="60"/>
      <c r="C74" s="61"/>
      <c r="D74" s="61"/>
      <c r="E74" s="61"/>
      <c r="F74" s="61"/>
      <c r="G74" s="61"/>
      <c r="H74" s="61"/>
      <c r="I74" s="153"/>
      <c r="J74" s="61"/>
      <c r="K74" s="61"/>
      <c r="L74" s="62"/>
    </row>
    <row r="75" spans="2:12" s="1" customFormat="1" ht="36.95" customHeight="1">
      <c r="B75" s="42"/>
      <c r="C75" s="63" t="s">
        <v>153</v>
      </c>
      <c r="D75" s="64"/>
      <c r="E75" s="64"/>
      <c r="F75" s="64"/>
      <c r="G75" s="64"/>
      <c r="H75" s="64"/>
      <c r="I75" s="174"/>
      <c r="J75" s="64"/>
      <c r="K75" s="64"/>
      <c r="L75" s="62"/>
    </row>
    <row r="76" spans="2:12" s="1" customFormat="1" ht="6.95" customHeight="1">
      <c r="B76" s="42"/>
      <c r="C76" s="64"/>
      <c r="D76" s="64"/>
      <c r="E76" s="64"/>
      <c r="F76" s="64"/>
      <c r="G76" s="64"/>
      <c r="H76" s="64"/>
      <c r="I76" s="174"/>
      <c r="J76" s="64"/>
      <c r="K76" s="64"/>
      <c r="L76" s="62"/>
    </row>
    <row r="77" spans="2:12" s="1" customFormat="1" ht="14.45" customHeight="1">
      <c r="B77" s="42"/>
      <c r="C77" s="66" t="s">
        <v>18</v>
      </c>
      <c r="D77" s="64"/>
      <c r="E77" s="64"/>
      <c r="F77" s="64"/>
      <c r="G77" s="64"/>
      <c r="H77" s="64"/>
      <c r="I77" s="174"/>
      <c r="J77" s="64"/>
      <c r="K77" s="64"/>
      <c r="L77" s="62"/>
    </row>
    <row r="78" spans="2:12" s="1" customFormat="1" ht="16.5" customHeight="1">
      <c r="B78" s="42"/>
      <c r="C78" s="64"/>
      <c r="D78" s="64"/>
      <c r="E78" s="409" t="str">
        <f>E7</f>
        <v>1.1.1.2.15-Rekonstrukce výukových laboratoří pro ZF MENDELU</v>
      </c>
      <c r="F78" s="410"/>
      <c r="G78" s="410"/>
      <c r="H78" s="410"/>
      <c r="I78" s="174"/>
      <c r="J78" s="64"/>
      <c r="K78" s="64"/>
      <c r="L78" s="62"/>
    </row>
    <row r="79" spans="2:12" ht="13.5">
      <c r="B79" s="29"/>
      <c r="C79" s="66" t="s">
        <v>127</v>
      </c>
      <c r="D79" s="175"/>
      <c r="E79" s="175"/>
      <c r="F79" s="175"/>
      <c r="G79" s="175"/>
      <c r="H79" s="175"/>
      <c r="J79" s="175"/>
      <c r="K79" s="175"/>
      <c r="L79" s="176"/>
    </row>
    <row r="80" spans="2:12" ht="16.5" customHeight="1">
      <c r="B80" s="29"/>
      <c r="C80" s="175"/>
      <c r="D80" s="175"/>
      <c r="E80" s="409" t="s">
        <v>128</v>
      </c>
      <c r="F80" s="414"/>
      <c r="G80" s="414"/>
      <c r="H80" s="414"/>
      <c r="J80" s="175"/>
      <c r="K80" s="175"/>
      <c r="L80" s="176"/>
    </row>
    <row r="81" spans="2:12" ht="13.5">
      <c r="B81" s="29"/>
      <c r="C81" s="66" t="s">
        <v>129</v>
      </c>
      <c r="D81" s="175"/>
      <c r="E81" s="175"/>
      <c r="F81" s="175"/>
      <c r="G81" s="175"/>
      <c r="H81" s="175"/>
      <c r="J81" s="175"/>
      <c r="K81" s="175"/>
      <c r="L81" s="176"/>
    </row>
    <row r="82" spans="2:12" s="1" customFormat="1" ht="16.5" customHeight="1">
      <c r="B82" s="42"/>
      <c r="C82" s="64"/>
      <c r="D82" s="64"/>
      <c r="E82" s="413" t="s">
        <v>836</v>
      </c>
      <c r="F82" s="411"/>
      <c r="G82" s="411"/>
      <c r="H82" s="411"/>
      <c r="I82" s="174"/>
      <c r="J82" s="64"/>
      <c r="K82" s="64"/>
      <c r="L82" s="62"/>
    </row>
    <row r="83" spans="2:12" s="1" customFormat="1" ht="14.45" customHeight="1">
      <c r="B83" s="42"/>
      <c r="C83" s="66" t="s">
        <v>837</v>
      </c>
      <c r="D83" s="64"/>
      <c r="E83" s="64"/>
      <c r="F83" s="64"/>
      <c r="G83" s="64"/>
      <c r="H83" s="64"/>
      <c r="I83" s="174"/>
      <c r="J83" s="64"/>
      <c r="K83" s="64"/>
      <c r="L83" s="62"/>
    </row>
    <row r="84" spans="2:12" s="1" customFormat="1" ht="17.25" customHeight="1">
      <c r="B84" s="42"/>
      <c r="C84" s="64"/>
      <c r="D84" s="64"/>
      <c r="E84" s="379" t="str">
        <f>E13</f>
        <v>2018/001-1-1.4.1 - D.1.4.1-Zařízení zdravotně technických instalací</v>
      </c>
      <c r="F84" s="411"/>
      <c r="G84" s="411"/>
      <c r="H84" s="411"/>
      <c r="I84" s="174"/>
      <c r="J84" s="64"/>
      <c r="K84" s="64"/>
      <c r="L84" s="62"/>
    </row>
    <row r="85" spans="2:12" s="1" customFormat="1" ht="6.95" customHeight="1">
      <c r="B85" s="42"/>
      <c r="C85" s="64"/>
      <c r="D85" s="64"/>
      <c r="E85" s="64"/>
      <c r="F85" s="64"/>
      <c r="G85" s="64"/>
      <c r="H85" s="64"/>
      <c r="I85" s="174"/>
      <c r="J85" s="64"/>
      <c r="K85" s="64"/>
      <c r="L85" s="62"/>
    </row>
    <row r="86" spans="2:12" s="1" customFormat="1" ht="18" customHeight="1">
      <c r="B86" s="42"/>
      <c r="C86" s="66" t="s">
        <v>24</v>
      </c>
      <c r="D86" s="64"/>
      <c r="E86" s="64"/>
      <c r="F86" s="177" t="str">
        <f>F16</f>
        <v xml:space="preserve"> </v>
      </c>
      <c r="G86" s="64"/>
      <c r="H86" s="64"/>
      <c r="I86" s="178" t="s">
        <v>26</v>
      </c>
      <c r="J86" s="74" t="str">
        <f>IF(J16="","",J16)</f>
        <v>8. 1. 2018</v>
      </c>
      <c r="K86" s="64"/>
      <c r="L86" s="62"/>
    </row>
    <row r="87" spans="2:12" s="1" customFormat="1" ht="6.95" customHeight="1">
      <c r="B87" s="42"/>
      <c r="C87" s="64"/>
      <c r="D87" s="64"/>
      <c r="E87" s="64"/>
      <c r="F87" s="64"/>
      <c r="G87" s="64"/>
      <c r="H87" s="64"/>
      <c r="I87" s="174"/>
      <c r="J87" s="64"/>
      <c r="K87" s="64"/>
      <c r="L87" s="62"/>
    </row>
    <row r="88" spans="2:12" s="1" customFormat="1" ht="13.5">
      <c r="B88" s="42"/>
      <c r="C88" s="66" t="s">
        <v>28</v>
      </c>
      <c r="D88" s="64"/>
      <c r="E88" s="64"/>
      <c r="F88" s="177" t="str">
        <f>E19</f>
        <v>MENDELU</v>
      </c>
      <c r="G88" s="64"/>
      <c r="H88" s="64"/>
      <c r="I88" s="178" t="s">
        <v>34</v>
      </c>
      <c r="J88" s="177" t="str">
        <f>E25</f>
        <v>HEXAPLAN INTERNATIONAL spol. s r.o.</v>
      </c>
      <c r="K88" s="64"/>
      <c r="L88" s="62"/>
    </row>
    <row r="89" spans="2:12" s="1" customFormat="1" ht="14.45" customHeight="1">
      <c r="B89" s="42"/>
      <c r="C89" s="66" t="s">
        <v>32</v>
      </c>
      <c r="D89" s="64"/>
      <c r="E89" s="64"/>
      <c r="F89" s="177" t="str">
        <f>IF(E22="","",E22)</f>
        <v/>
      </c>
      <c r="G89" s="64"/>
      <c r="H89" s="64"/>
      <c r="I89" s="174"/>
      <c r="J89" s="64"/>
      <c r="K89" s="64"/>
      <c r="L89" s="62"/>
    </row>
    <row r="90" spans="2:12" s="1" customFormat="1" ht="10.35" customHeight="1">
      <c r="B90" s="42"/>
      <c r="C90" s="64"/>
      <c r="D90" s="64"/>
      <c r="E90" s="64"/>
      <c r="F90" s="64"/>
      <c r="G90" s="64"/>
      <c r="H90" s="64"/>
      <c r="I90" s="174"/>
      <c r="J90" s="64"/>
      <c r="K90" s="64"/>
      <c r="L90" s="62"/>
    </row>
    <row r="91" spans="2:20" s="10" customFormat="1" ht="29.25" customHeight="1">
      <c r="B91" s="179"/>
      <c r="C91" s="180" t="s">
        <v>154</v>
      </c>
      <c r="D91" s="181" t="s">
        <v>58</v>
      </c>
      <c r="E91" s="181" t="s">
        <v>54</v>
      </c>
      <c r="F91" s="181" t="s">
        <v>155</v>
      </c>
      <c r="G91" s="181" t="s">
        <v>156</v>
      </c>
      <c r="H91" s="181" t="s">
        <v>157</v>
      </c>
      <c r="I91" s="182" t="s">
        <v>158</v>
      </c>
      <c r="J91" s="181" t="s">
        <v>134</v>
      </c>
      <c r="K91" s="183" t="s">
        <v>159</v>
      </c>
      <c r="L91" s="184"/>
      <c r="M91" s="82" t="s">
        <v>160</v>
      </c>
      <c r="N91" s="83" t="s">
        <v>43</v>
      </c>
      <c r="O91" s="83" t="s">
        <v>161</v>
      </c>
      <c r="P91" s="83" t="s">
        <v>162</v>
      </c>
      <c r="Q91" s="83" t="s">
        <v>163</v>
      </c>
      <c r="R91" s="83" t="s">
        <v>164</v>
      </c>
      <c r="S91" s="83" t="s">
        <v>165</v>
      </c>
      <c r="T91" s="84" t="s">
        <v>166</v>
      </c>
    </row>
    <row r="92" spans="2:63" s="1" customFormat="1" ht="29.25" customHeight="1">
      <c r="B92" s="42"/>
      <c r="C92" s="88" t="s">
        <v>135</v>
      </c>
      <c r="D92" s="64"/>
      <c r="E92" s="64"/>
      <c r="F92" s="64"/>
      <c r="G92" s="64"/>
      <c r="H92" s="64"/>
      <c r="I92" s="174"/>
      <c r="J92" s="185">
        <f>BK92</f>
        <v>0</v>
      </c>
      <c r="K92" s="64"/>
      <c r="L92" s="62"/>
      <c r="M92" s="85"/>
      <c r="N92" s="86"/>
      <c r="O92" s="86"/>
      <c r="P92" s="186">
        <f>P93+P101+P113+P117</f>
        <v>0</v>
      </c>
      <c r="Q92" s="86"/>
      <c r="R92" s="186">
        <f>R93+R101+R113+R117</f>
        <v>0</v>
      </c>
      <c r="S92" s="86"/>
      <c r="T92" s="187">
        <f>T93+T101+T113+T117</f>
        <v>0</v>
      </c>
      <c r="AT92" s="25" t="s">
        <v>72</v>
      </c>
      <c r="AU92" s="25" t="s">
        <v>136</v>
      </c>
      <c r="BK92" s="188">
        <f>BK93+BK101+BK113+BK117</f>
        <v>0</v>
      </c>
    </row>
    <row r="93" spans="2:63" s="11" customFormat="1" ht="37.35" customHeight="1">
      <c r="B93" s="189"/>
      <c r="C93" s="190"/>
      <c r="D93" s="191" t="s">
        <v>72</v>
      </c>
      <c r="E93" s="192" t="s">
        <v>844</v>
      </c>
      <c r="F93" s="192" t="s">
        <v>845</v>
      </c>
      <c r="G93" s="190"/>
      <c r="H93" s="190"/>
      <c r="I93" s="193"/>
      <c r="J93" s="194">
        <f>BK93</f>
        <v>0</v>
      </c>
      <c r="K93" s="190"/>
      <c r="L93" s="195"/>
      <c r="M93" s="196"/>
      <c r="N93" s="197"/>
      <c r="O93" s="197"/>
      <c r="P93" s="198">
        <f>SUM(P94:P100)</f>
        <v>0</v>
      </c>
      <c r="Q93" s="197"/>
      <c r="R93" s="198">
        <f>SUM(R94:R100)</f>
        <v>0</v>
      </c>
      <c r="S93" s="197"/>
      <c r="T93" s="199">
        <f>SUM(T94:T100)</f>
        <v>0</v>
      </c>
      <c r="AR93" s="200" t="s">
        <v>82</v>
      </c>
      <c r="AT93" s="201" t="s">
        <v>72</v>
      </c>
      <c r="AU93" s="201" t="s">
        <v>73</v>
      </c>
      <c r="AY93" s="200" t="s">
        <v>169</v>
      </c>
      <c r="BK93" s="202">
        <f>SUM(BK94:BK100)</f>
        <v>0</v>
      </c>
    </row>
    <row r="94" spans="2:65" s="1" customFormat="1" ht="16.5" customHeight="1">
      <c r="B94" s="42"/>
      <c r="C94" s="205" t="s">
        <v>80</v>
      </c>
      <c r="D94" s="205" t="s">
        <v>171</v>
      </c>
      <c r="E94" s="206" t="s">
        <v>846</v>
      </c>
      <c r="F94" s="207" t="s">
        <v>847</v>
      </c>
      <c r="G94" s="208" t="s">
        <v>490</v>
      </c>
      <c r="H94" s="209">
        <v>4</v>
      </c>
      <c r="I94" s="210"/>
      <c r="J94" s="211">
        <f aca="true" t="shared" si="0" ref="J94:J100">ROUND(I94*H94,2)</f>
        <v>0</v>
      </c>
      <c r="K94" s="207" t="s">
        <v>23</v>
      </c>
      <c r="L94" s="62"/>
      <c r="M94" s="212" t="s">
        <v>23</v>
      </c>
      <c r="N94" s="213" t="s">
        <v>44</v>
      </c>
      <c r="O94" s="43"/>
      <c r="P94" s="214">
        <f aca="true" t="shared" si="1" ref="P94:P100">O94*H94</f>
        <v>0</v>
      </c>
      <c r="Q94" s="214">
        <v>0</v>
      </c>
      <c r="R94" s="214">
        <f aca="true" t="shared" si="2" ref="R94:R100">Q94*H94</f>
        <v>0</v>
      </c>
      <c r="S94" s="214">
        <v>0</v>
      </c>
      <c r="T94" s="215">
        <f aca="true" t="shared" si="3" ref="T94:T100">S94*H94</f>
        <v>0</v>
      </c>
      <c r="AR94" s="25" t="s">
        <v>284</v>
      </c>
      <c r="AT94" s="25" t="s">
        <v>171</v>
      </c>
      <c r="AU94" s="25" t="s">
        <v>80</v>
      </c>
      <c r="AY94" s="25" t="s">
        <v>169</v>
      </c>
      <c r="BE94" s="216">
        <f aca="true" t="shared" si="4" ref="BE94:BE100">IF(N94="základní",J94,0)</f>
        <v>0</v>
      </c>
      <c r="BF94" s="216">
        <f aca="true" t="shared" si="5" ref="BF94:BF100">IF(N94="snížená",J94,0)</f>
        <v>0</v>
      </c>
      <c r="BG94" s="216">
        <f aca="true" t="shared" si="6" ref="BG94:BG100">IF(N94="zákl. přenesená",J94,0)</f>
        <v>0</v>
      </c>
      <c r="BH94" s="216">
        <f aca="true" t="shared" si="7" ref="BH94:BH100">IF(N94="sníž. přenesená",J94,0)</f>
        <v>0</v>
      </c>
      <c r="BI94" s="216">
        <f aca="true" t="shared" si="8" ref="BI94:BI100">IF(N94="nulová",J94,0)</f>
        <v>0</v>
      </c>
      <c r="BJ94" s="25" t="s">
        <v>80</v>
      </c>
      <c r="BK94" s="216">
        <f aca="true" t="shared" si="9" ref="BK94:BK100">ROUND(I94*H94,2)</f>
        <v>0</v>
      </c>
      <c r="BL94" s="25" t="s">
        <v>284</v>
      </c>
      <c r="BM94" s="25" t="s">
        <v>82</v>
      </c>
    </row>
    <row r="95" spans="2:65" s="1" customFormat="1" ht="16.5" customHeight="1">
      <c r="B95" s="42"/>
      <c r="C95" s="205" t="s">
        <v>82</v>
      </c>
      <c r="D95" s="205" t="s">
        <v>171</v>
      </c>
      <c r="E95" s="206" t="s">
        <v>848</v>
      </c>
      <c r="F95" s="207" t="s">
        <v>849</v>
      </c>
      <c r="G95" s="208" t="s">
        <v>490</v>
      </c>
      <c r="H95" s="209">
        <v>5</v>
      </c>
      <c r="I95" s="210"/>
      <c r="J95" s="211">
        <f t="shared" si="0"/>
        <v>0</v>
      </c>
      <c r="K95" s="207" t="s">
        <v>23</v>
      </c>
      <c r="L95" s="62"/>
      <c r="M95" s="212" t="s">
        <v>23</v>
      </c>
      <c r="N95" s="213" t="s">
        <v>44</v>
      </c>
      <c r="O95" s="43"/>
      <c r="P95" s="214">
        <f t="shared" si="1"/>
        <v>0</v>
      </c>
      <c r="Q95" s="214">
        <v>0</v>
      </c>
      <c r="R95" s="214">
        <f t="shared" si="2"/>
        <v>0</v>
      </c>
      <c r="S95" s="214">
        <v>0</v>
      </c>
      <c r="T95" s="215">
        <f t="shared" si="3"/>
        <v>0</v>
      </c>
      <c r="AR95" s="25" t="s">
        <v>284</v>
      </c>
      <c r="AT95" s="25" t="s">
        <v>171</v>
      </c>
      <c r="AU95" s="25" t="s">
        <v>80</v>
      </c>
      <c r="AY95" s="25" t="s">
        <v>169</v>
      </c>
      <c r="BE95" s="216">
        <f t="shared" si="4"/>
        <v>0</v>
      </c>
      <c r="BF95" s="216">
        <f t="shared" si="5"/>
        <v>0</v>
      </c>
      <c r="BG95" s="216">
        <f t="shared" si="6"/>
        <v>0</v>
      </c>
      <c r="BH95" s="216">
        <f t="shared" si="7"/>
        <v>0</v>
      </c>
      <c r="BI95" s="216">
        <f t="shared" si="8"/>
        <v>0</v>
      </c>
      <c r="BJ95" s="25" t="s">
        <v>80</v>
      </c>
      <c r="BK95" s="216">
        <f t="shared" si="9"/>
        <v>0</v>
      </c>
      <c r="BL95" s="25" t="s">
        <v>284</v>
      </c>
      <c r="BM95" s="25" t="s">
        <v>175</v>
      </c>
    </row>
    <row r="96" spans="2:65" s="1" customFormat="1" ht="16.5" customHeight="1">
      <c r="B96" s="42"/>
      <c r="C96" s="205" t="s">
        <v>93</v>
      </c>
      <c r="D96" s="205" t="s">
        <v>171</v>
      </c>
      <c r="E96" s="206" t="s">
        <v>850</v>
      </c>
      <c r="F96" s="207" t="s">
        <v>851</v>
      </c>
      <c r="G96" s="208" t="s">
        <v>122</v>
      </c>
      <c r="H96" s="209">
        <v>110</v>
      </c>
      <c r="I96" s="210"/>
      <c r="J96" s="211">
        <f t="shared" si="0"/>
        <v>0</v>
      </c>
      <c r="K96" s="207" t="s">
        <v>23</v>
      </c>
      <c r="L96" s="62"/>
      <c r="M96" s="212" t="s">
        <v>23</v>
      </c>
      <c r="N96" s="213" t="s">
        <v>44</v>
      </c>
      <c r="O96" s="43"/>
      <c r="P96" s="214">
        <f t="shared" si="1"/>
        <v>0</v>
      </c>
      <c r="Q96" s="214">
        <v>0</v>
      </c>
      <c r="R96" s="214">
        <f t="shared" si="2"/>
        <v>0</v>
      </c>
      <c r="S96" s="214">
        <v>0</v>
      </c>
      <c r="T96" s="215">
        <f t="shared" si="3"/>
        <v>0</v>
      </c>
      <c r="AR96" s="25" t="s">
        <v>284</v>
      </c>
      <c r="AT96" s="25" t="s">
        <v>171</v>
      </c>
      <c r="AU96" s="25" t="s">
        <v>80</v>
      </c>
      <c r="AY96" s="25" t="s">
        <v>169</v>
      </c>
      <c r="BE96" s="216">
        <f t="shared" si="4"/>
        <v>0</v>
      </c>
      <c r="BF96" s="216">
        <f t="shared" si="5"/>
        <v>0</v>
      </c>
      <c r="BG96" s="216">
        <f t="shared" si="6"/>
        <v>0</v>
      </c>
      <c r="BH96" s="216">
        <f t="shared" si="7"/>
        <v>0</v>
      </c>
      <c r="BI96" s="216">
        <f t="shared" si="8"/>
        <v>0</v>
      </c>
      <c r="BJ96" s="25" t="s">
        <v>80</v>
      </c>
      <c r="BK96" s="216">
        <f t="shared" si="9"/>
        <v>0</v>
      </c>
      <c r="BL96" s="25" t="s">
        <v>284</v>
      </c>
      <c r="BM96" s="25" t="s">
        <v>195</v>
      </c>
    </row>
    <row r="97" spans="2:65" s="1" customFormat="1" ht="16.5" customHeight="1">
      <c r="B97" s="42"/>
      <c r="C97" s="205" t="s">
        <v>175</v>
      </c>
      <c r="D97" s="205" t="s">
        <v>171</v>
      </c>
      <c r="E97" s="206" t="s">
        <v>852</v>
      </c>
      <c r="F97" s="207" t="s">
        <v>853</v>
      </c>
      <c r="G97" s="208" t="s">
        <v>122</v>
      </c>
      <c r="H97" s="209">
        <v>45</v>
      </c>
      <c r="I97" s="210"/>
      <c r="J97" s="211">
        <f t="shared" si="0"/>
        <v>0</v>
      </c>
      <c r="K97" s="207" t="s">
        <v>23</v>
      </c>
      <c r="L97" s="62"/>
      <c r="M97" s="212" t="s">
        <v>23</v>
      </c>
      <c r="N97" s="213" t="s">
        <v>44</v>
      </c>
      <c r="O97" s="43"/>
      <c r="P97" s="214">
        <f t="shared" si="1"/>
        <v>0</v>
      </c>
      <c r="Q97" s="214">
        <v>0</v>
      </c>
      <c r="R97" s="214">
        <f t="shared" si="2"/>
        <v>0</v>
      </c>
      <c r="S97" s="214">
        <v>0</v>
      </c>
      <c r="T97" s="215">
        <f t="shared" si="3"/>
        <v>0</v>
      </c>
      <c r="AR97" s="25" t="s">
        <v>284</v>
      </c>
      <c r="AT97" s="25" t="s">
        <v>171</v>
      </c>
      <c r="AU97" s="25" t="s">
        <v>80</v>
      </c>
      <c r="AY97" s="25" t="s">
        <v>169</v>
      </c>
      <c r="BE97" s="216">
        <f t="shared" si="4"/>
        <v>0</v>
      </c>
      <c r="BF97" s="216">
        <f t="shared" si="5"/>
        <v>0</v>
      </c>
      <c r="BG97" s="216">
        <f t="shared" si="6"/>
        <v>0</v>
      </c>
      <c r="BH97" s="216">
        <f t="shared" si="7"/>
        <v>0</v>
      </c>
      <c r="BI97" s="216">
        <f t="shared" si="8"/>
        <v>0</v>
      </c>
      <c r="BJ97" s="25" t="s">
        <v>80</v>
      </c>
      <c r="BK97" s="216">
        <f t="shared" si="9"/>
        <v>0</v>
      </c>
      <c r="BL97" s="25" t="s">
        <v>284</v>
      </c>
      <c r="BM97" s="25" t="s">
        <v>227</v>
      </c>
    </row>
    <row r="98" spans="2:65" s="1" customFormat="1" ht="16.5" customHeight="1">
      <c r="B98" s="42"/>
      <c r="C98" s="205" t="s">
        <v>206</v>
      </c>
      <c r="D98" s="205" t="s">
        <v>171</v>
      </c>
      <c r="E98" s="206" t="s">
        <v>854</v>
      </c>
      <c r="F98" s="207" t="s">
        <v>855</v>
      </c>
      <c r="G98" s="208" t="s">
        <v>122</v>
      </c>
      <c r="H98" s="209">
        <v>63</v>
      </c>
      <c r="I98" s="210"/>
      <c r="J98" s="211">
        <f t="shared" si="0"/>
        <v>0</v>
      </c>
      <c r="K98" s="207" t="s">
        <v>23</v>
      </c>
      <c r="L98" s="62"/>
      <c r="M98" s="212" t="s">
        <v>23</v>
      </c>
      <c r="N98" s="213" t="s">
        <v>44</v>
      </c>
      <c r="O98" s="43"/>
      <c r="P98" s="214">
        <f t="shared" si="1"/>
        <v>0</v>
      </c>
      <c r="Q98" s="214">
        <v>0</v>
      </c>
      <c r="R98" s="214">
        <f t="shared" si="2"/>
        <v>0</v>
      </c>
      <c r="S98" s="214">
        <v>0</v>
      </c>
      <c r="T98" s="215">
        <f t="shared" si="3"/>
        <v>0</v>
      </c>
      <c r="AR98" s="25" t="s">
        <v>284</v>
      </c>
      <c r="AT98" s="25" t="s">
        <v>171</v>
      </c>
      <c r="AU98" s="25" t="s">
        <v>80</v>
      </c>
      <c r="AY98" s="25" t="s">
        <v>169</v>
      </c>
      <c r="BE98" s="216">
        <f t="shared" si="4"/>
        <v>0</v>
      </c>
      <c r="BF98" s="216">
        <f t="shared" si="5"/>
        <v>0</v>
      </c>
      <c r="BG98" s="216">
        <f t="shared" si="6"/>
        <v>0</v>
      </c>
      <c r="BH98" s="216">
        <f t="shared" si="7"/>
        <v>0</v>
      </c>
      <c r="BI98" s="216">
        <f t="shared" si="8"/>
        <v>0</v>
      </c>
      <c r="BJ98" s="25" t="s">
        <v>80</v>
      </c>
      <c r="BK98" s="216">
        <f t="shared" si="9"/>
        <v>0</v>
      </c>
      <c r="BL98" s="25" t="s">
        <v>284</v>
      </c>
      <c r="BM98" s="25" t="s">
        <v>240</v>
      </c>
    </row>
    <row r="99" spans="2:65" s="1" customFormat="1" ht="16.5" customHeight="1">
      <c r="B99" s="42"/>
      <c r="C99" s="205" t="s">
        <v>195</v>
      </c>
      <c r="D99" s="205" t="s">
        <v>171</v>
      </c>
      <c r="E99" s="206" t="s">
        <v>856</v>
      </c>
      <c r="F99" s="207" t="s">
        <v>857</v>
      </c>
      <c r="G99" s="208" t="s">
        <v>490</v>
      </c>
      <c r="H99" s="209">
        <v>21</v>
      </c>
      <c r="I99" s="210"/>
      <c r="J99" s="211">
        <f t="shared" si="0"/>
        <v>0</v>
      </c>
      <c r="K99" s="207" t="s">
        <v>23</v>
      </c>
      <c r="L99" s="62"/>
      <c r="M99" s="212" t="s">
        <v>23</v>
      </c>
      <c r="N99" s="213" t="s">
        <v>44</v>
      </c>
      <c r="O99" s="43"/>
      <c r="P99" s="214">
        <f t="shared" si="1"/>
        <v>0</v>
      </c>
      <c r="Q99" s="214">
        <v>0</v>
      </c>
      <c r="R99" s="214">
        <f t="shared" si="2"/>
        <v>0</v>
      </c>
      <c r="S99" s="214">
        <v>0</v>
      </c>
      <c r="T99" s="215">
        <f t="shared" si="3"/>
        <v>0</v>
      </c>
      <c r="AR99" s="25" t="s">
        <v>284</v>
      </c>
      <c r="AT99" s="25" t="s">
        <v>171</v>
      </c>
      <c r="AU99" s="25" t="s">
        <v>80</v>
      </c>
      <c r="AY99" s="25" t="s">
        <v>169</v>
      </c>
      <c r="BE99" s="216">
        <f t="shared" si="4"/>
        <v>0</v>
      </c>
      <c r="BF99" s="216">
        <f t="shared" si="5"/>
        <v>0</v>
      </c>
      <c r="BG99" s="216">
        <f t="shared" si="6"/>
        <v>0</v>
      </c>
      <c r="BH99" s="216">
        <f t="shared" si="7"/>
        <v>0</v>
      </c>
      <c r="BI99" s="216">
        <f t="shared" si="8"/>
        <v>0</v>
      </c>
      <c r="BJ99" s="25" t="s">
        <v>80</v>
      </c>
      <c r="BK99" s="216">
        <f t="shared" si="9"/>
        <v>0</v>
      </c>
      <c r="BL99" s="25" t="s">
        <v>284</v>
      </c>
      <c r="BM99" s="25" t="s">
        <v>250</v>
      </c>
    </row>
    <row r="100" spans="2:65" s="1" customFormat="1" ht="16.5" customHeight="1">
      <c r="B100" s="42"/>
      <c r="C100" s="205" t="s">
        <v>220</v>
      </c>
      <c r="D100" s="205" t="s">
        <v>171</v>
      </c>
      <c r="E100" s="206" t="s">
        <v>858</v>
      </c>
      <c r="F100" s="207" t="s">
        <v>859</v>
      </c>
      <c r="G100" s="208" t="s">
        <v>518</v>
      </c>
      <c r="H100" s="263"/>
      <c r="I100" s="210"/>
      <c r="J100" s="211">
        <f t="shared" si="0"/>
        <v>0</v>
      </c>
      <c r="K100" s="207" t="s">
        <v>23</v>
      </c>
      <c r="L100" s="62"/>
      <c r="M100" s="212" t="s">
        <v>23</v>
      </c>
      <c r="N100" s="213" t="s">
        <v>44</v>
      </c>
      <c r="O100" s="43"/>
      <c r="P100" s="214">
        <f t="shared" si="1"/>
        <v>0</v>
      </c>
      <c r="Q100" s="214">
        <v>0</v>
      </c>
      <c r="R100" s="214">
        <f t="shared" si="2"/>
        <v>0</v>
      </c>
      <c r="S100" s="214">
        <v>0</v>
      </c>
      <c r="T100" s="215">
        <f t="shared" si="3"/>
        <v>0</v>
      </c>
      <c r="AR100" s="25" t="s">
        <v>284</v>
      </c>
      <c r="AT100" s="25" t="s">
        <v>171</v>
      </c>
      <c r="AU100" s="25" t="s">
        <v>80</v>
      </c>
      <c r="AY100" s="25" t="s">
        <v>169</v>
      </c>
      <c r="BE100" s="216">
        <f t="shared" si="4"/>
        <v>0</v>
      </c>
      <c r="BF100" s="216">
        <f t="shared" si="5"/>
        <v>0</v>
      </c>
      <c r="BG100" s="216">
        <f t="shared" si="6"/>
        <v>0</v>
      </c>
      <c r="BH100" s="216">
        <f t="shared" si="7"/>
        <v>0</v>
      </c>
      <c r="BI100" s="216">
        <f t="shared" si="8"/>
        <v>0</v>
      </c>
      <c r="BJ100" s="25" t="s">
        <v>80</v>
      </c>
      <c r="BK100" s="216">
        <f t="shared" si="9"/>
        <v>0</v>
      </c>
      <c r="BL100" s="25" t="s">
        <v>284</v>
      </c>
      <c r="BM100" s="25" t="s">
        <v>267</v>
      </c>
    </row>
    <row r="101" spans="2:63" s="11" customFormat="1" ht="37.35" customHeight="1">
      <c r="B101" s="189"/>
      <c r="C101" s="190"/>
      <c r="D101" s="191" t="s">
        <v>72</v>
      </c>
      <c r="E101" s="192" t="s">
        <v>860</v>
      </c>
      <c r="F101" s="192" t="s">
        <v>861</v>
      </c>
      <c r="G101" s="190"/>
      <c r="H101" s="190"/>
      <c r="I101" s="193"/>
      <c r="J101" s="194">
        <f>BK101</f>
        <v>0</v>
      </c>
      <c r="K101" s="190"/>
      <c r="L101" s="195"/>
      <c r="M101" s="196"/>
      <c r="N101" s="197"/>
      <c r="O101" s="197"/>
      <c r="P101" s="198">
        <f>SUM(P102:P112)</f>
        <v>0</v>
      </c>
      <c r="Q101" s="197"/>
      <c r="R101" s="198">
        <f>SUM(R102:R112)</f>
        <v>0</v>
      </c>
      <c r="S101" s="197"/>
      <c r="T101" s="199">
        <f>SUM(T102:T112)</f>
        <v>0</v>
      </c>
      <c r="AR101" s="200" t="s">
        <v>82</v>
      </c>
      <c r="AT101" s="201" t="s">
        <v>72</v>
      </c>
      <c r="AU101" s="201" t="s">
        <v>73</v>
      </c>
      <c r="AY101" s="200" t="s">
        <v>169</v>
      </c>
      <c r="BK101" s="202">
        <f>SUM(BK102:BK112)</f>
        <v>0</v>
      </c>
    </row>
    <row r="102" spans="2:65" s="1" customFormat="1" ht="16.5" customHeight="1">
      <c r="B102" s="42"/>
      <c r="C102" s="205" t="s">
        <v>227</v>
      </c>
      <c r="D102" s="205" t="s">
        <v>171</v>
      </c>
      <c r="E102" s="206" t="s">
        <v>862</v>
      </c>
      <c r="F102" s="207" t="s">
        <v>863</v>
      </c>
      <c r="G102" s="208" t="s">
        <v>122</v>
      </c>
      <c r="H102" s="209">
        <v>256</v>
      </c>
      <c r="I102" s="210"/>
      <c r="J102" s="211">
        <f aca="true" t="shared" si="10" ref="J102:J112">ROUND(I102*H102,2)</f>
        <v>0</v>
      </c>
      <c r="K102" s="207" t="s">
        <v>23</v>
      </c>
      <c r="L102" s="62"/>
      <c r="M102" s="212" t="s">
        <v>23</v>
      </c>
      <c r="N102" s="213" t="s">
        <v>44</v>
      </c>
      <c r="O102" s="43"/>
      <c r="P102" s="214">
        <f aca="true" t="shared" si="11" ref="P102:P112">O102*H102</f>
        <v>0</v>
      </c>
      <c r="Q102" s="214">
        <v>0</v>
      </c>
      <c r="R102" s="214">
        <f aca="true" t="shared" si="12" ref="R102:R112">Q102*H102</f>
        <v>0</v>
      </c>
      <c r="S102" s="214">
        <v>0</v>
      </c>
      <c r="T102" s="215">
        <f aca="true" t="shared" si="13" ref="T102:T112">S102*H102</f>
        <v>0</v>
      </c>
      <c r="AR102" s="25" t="s">
        <v>284</v>
      </c>
      <c r="AT102" s="25" t="s">
        <v>171</v>
      </c>
      <c r="AU102" s="25" t="s">
        <v>80</v>
      </c>
      <c r="AY102" s="25" t="s">
        <v>169</v>
      </c>
      <c r="BE102" s="216">
        <f aca="true" t="shared" si="14" ref="BE102:BE112">IF(N102="základní",J102,0)</f>
        <v>0</v>
      </c>
      <c r="BF102" s="216">
        <f aca="true" t="shared" si="15" ref="BF102:BF112">IF(N102="snížená",J102,0)</f>
        <v>0</v>
      </c>
      <c r="BG102" s="216">
        <f aca="true" t="shared" si="16" ref="BG102:BG112">IF(N102="zákl. přenesená",J102,0)</f>
        <v>0</v>
      </c>
      <c r="BH102" s="216">
        <f aca="true" t="shared" si="17" ref="BH102:BH112">IF(N102="sníž. přenesená",J102,0)</f>
        <v>0</v>
      </c>
      <c r="BI102" s="216">
        <f aca="true" t="shared" si="18" ref="BI102:BI112">IF(N102="nulová",J102,0)</f>
        <v>0</v>
      </c>
      <c r="BJ102" s="25" t="s">
        <v>80</v>
      </c>
      <c r="BK102" s="216">
        <f aca="true" t="shared" si="19" ref="BK102:BK112">ROUND(I102*H102,2)</f>
        <v>0</v>
      </c>
      <c r="BL102" s="25" t="s">
        <v>284</v>
      </c>
      <c r="BM102" s="25" t="s">
        <v>284</v>
      </c>
    </row>
    <row r="103" spans="2:65" s="1" customFormat="1" ht="16.5" customHeight="1">
      <c r="B103" s="42"/>
      <c r="C103" s="205" t="s">
        <v>233</v>
      </c>
      <c r="D103" s="205" t="s">
        <v>171</v>
      </c>
      <c r="E103" s="206" t="s">
        <v>864</v>
      </c>
      <c r="F103" s="207" t="s">
        <v>865</v>
      </c>
      <c r="G103" s="208" t="s">
        <v>490</v>
      </c>
      <c r="H103" s="209">
        <v>10</v>
      </c>
      <c r="I103" s="210"/>
      <c r="J103" s="211">
        <f t="shared" si="10"/>
        <v>0</v>
      </c>
      <c r="K103" s="207" t="s">
        <v>23</v>
      </c>
      <c r="L103" s="62"/>
      <c r="M103" s="212" t="s">
        <v>23</v>
      </c>
      <c r="N103" s="213" t="s">
        <v>44</v>
      </c>
      <c r="O103" s="43"/>
      <c r="P103" s="214">
        <f t="shared" si="11"/>
        <v>0</v>
      </c>
      <c r="Q103" s="214">
        <v>0</v>
      </c>
      <c r="R103" s="214">
        <f t="shared" si="12"/>
        <v>0</v>
      </c>
      <c r="S103" s="214">
        <v>0</v>
      </c>
      <c r="T103" s="215">
        <f t="shared" si="13"/>
        <v>0</v>
      </c>
      <c r="AR103" s="25" t="s">
        <v>284</v>
      </c>
      <c r="AT103" s="25" t="s">
        <v>171</v>
      </c>
      <c r="AU103" s="25" t="s">
        <v>80</v>
      </c>
      <c r="AY103" s="25" t="s">
        <v>169</v>
      </c>
      <c r="BE103" s="216">
        <f t="shared" si="14"/>
        <v>0</v>
      </c>
      <c r="BF103" s="216">
        <f t="shared" si="15"/>
        <v>0</v>
      </c>
      <c r="BG103" s="216">
        <f t="shared" si="16"/>
        <v>0</v>
      </c>
      <c r="BH103" s="216">
        <f t="shared" si="17"/>
        <v>0</v>
      </c>
      <c r="BI103" s="216">
        <f t="shared" si="18"/>
        <v>0</v>
      </c>
      <c r="BJ103" s="25" t="s">
        <v>80</v>
      </c>
      <c r="BK103" s="216">
        <f t="shared" si="19"/>
        <v>0</v>
      </c>
      <c r="BL103" s="25" t="s">
        <v>284</v>
      </c>
      <c r="BM103" s="25" t="s">
        <v>298</v>
      </c>
    </row>
    <row r="104" spans="2:65" s="1" customFormat="1" ht="16.5" customHeight="1">
      <c r="B104" s="42"/>
      <c r="C104" s="205" t="s">
        <v>240</v>
      </c>
      <c r="D104" s="205" t="s">
        <v>171</v>
      </c>
      <c r="E104" s="206" t="s">
        <v>866</v>
      </c>
      <c r="F104" s="207" t="s">
        <v>867</v>
      </c>
      <c r="G104" s="208" t="s">
        <v>868</v>
      </c>
      <c r="H104" s="209">
        <v>30</v>
      </c>
      <c r="I104" s="210"/>
      <c r="J104" s="211">
        <f t="shared" si="10"/>
        <v>0</v>
      </c>
      <c r="K104" s="207" t="s">
        <v>23</v>
      </c>
      <c r="L104" s="62"/>
      <c r="M104" s="212" t="s">
        <v>23</v>
      </c>
      <c r="N104" s="213" t="s">
        <v>44</v>
      </c>
      <c r="O104" s="43"/>
      <c r="P104" s="214">
        <f t="shared" si="11"/>
        <v>0</v>
      </c>
      <c r="Q104" s="214">
        <v>0</v>
      </c>
      <c r="R104" s="214">
        <f t="shared" si="12"/>
        <v>0</v>
      </c>
      <c r="S104" s="214">
        <v>0</v>
      </c>
      <c r="T104" s="215">
        <f t="shared" si="13"/>
        <v>0</v>
      </c>
      <c r="AR104" s="25" t="s">
        <v>284</v>
      </c>
      <c r="AT104" s="25" t="s">
        <v>171</v>
      </c>
      <c r="AU104" s="25" t="s">
        <v>80</v>
      </c>
      <c r="AY104" s="25" t="s">
        <v>169</v>
      </c>
      <c r="BE104" s="216">
        <f t="shared" si="14"/>
        <v>0</v>
      </c>
      <c r="BF104" s="216">
        <f t="shared" si="15"/>
        <v>0</v>
      </c>
      <c r="BG104" s="216">
        <f t="shared" si="16"/>
        <v>0</v>
      </c>
      <c r="BH104" s="216">
        <f t="shared" si="17"/>
        <v>0</v>
      </c>
      <c r="BI104" s="216">
        <f t="shared" si="18"/>
        <v>0</v>
      </c>
      <c r="BJ104" s="25" t="s">
        <v>80</v>
      </c>
      <c r="BK104" s="216">
        <f t="shared" si="19"/>
        <v>0</v>
      </c>
      <c r="BL104" s="25" t="s">
        <v>284</v>
      </c>
      <c r="BM104" s="25" t="s">
        <v>310</v>
      </c>
    </row>
    <row r="105" spans="2:65" s="1" customFormat="1" ht="16.5" customHeight="1">
      <c r="B105" s="42"/>
      <c r="C105" s="205" t="s">
        <v>246</v>
      </c>
      <c r="D105" s="205" t="s">
        <v>171</v>
      </c>
      <c r="E105" s="206" t="s">
        <v>869</v>
      </c>
      <c r="F105" s="207" t="s">
        <v>870</v>
      </c>
      <c r="G105" s="208" t="s">
        <v>122</v>
      </c>
      <c r="H105" s="209">
        <v>224</v>
      </c>
      <c r="I105" s="210"/>
      <c r="J105" s="211">
        <f t="shared" si="10"/>
        <v>0</v>
      </c>
      <c r="K105" s="207" t="s">
        <v>23</v>
      </c>
      <c r="L105" s="62"/>
      <c r="M105" s="212" t="s">
        <v>23</v>
      </c>
      <c r="N105" s="213" t="s">
        <v>44</v>
      </c>
      <c r="O105" s="43"/>
      <c r="P105" s="214">
        <f t="shared" si="11"/>
        <v>0</v>
      </c>
      <c r="Q105" s="214">
        <v>0</v>
      </c>
      <c r="R105" s="214">
        <f t="shared" si="12"/>
        <v>0</v>
      </c>
      <c r="S105" s="214">
        <v>0</v>
      </c>
      <c r="T105" s="215">
        <f t="shared" si="13"/>
        <v>0</v>
      </c>
      <c r="AR105" s="25" t="s">
        <v>284</v>
      </c>
      <c r="AT105" s="25" t="s">
        <v>171</v>
      </c>
      <c r="AU105" s="25" t="s">
        <v>80</v>
      </c>
      <c r="AY105" s="25" t="s">
        <v>169</v>
      </c>
      <c r="BE105" s="216">
        <f t="shared" si="14"/>
        <v>0</v>
      </c>
      <c r="BF105" s="216">
        <f t="shared" si="15"/>
        <v>0</v>
      </c>
      <c r="BG105" s="216">
        <f t="shared" si="16"/>
        <v>0</v>
      </c>
      <c r="BH105" s="216">
        <f t="shared" si="17"/>
        <v>0</v>
      </c>
      <c r="BI105" s="216">
        <f t="shared" si="18"/>
        <v>0</v>
      </c>
      <c r="BJ105" s="25" t="s">
        <v>80</v>
      </c>
      <c r="BK105" s="216">
        <f t="shared" si="19"/>
        <v>0</v>
      </c>
      <c r="BL105" s="25" t="s">
        <v>284</v>
      </c>
      <c r="BM105" s="25" t="s">
        <v>322</v>
      </c>
    </row>
    <row r="106" spans="2:65" s="1" customFormat="1" ht="16.5" customHeight="1">
      <c r="B106" s="42"/>
      <c r="C106" s="205" t="s">
        <v>250</v>
      </c>
      <c r="D106" s="205" t="s">
        <v>171</v>
      </c>
      <c r="E106" s="206" t="s">
        <v>871</v>
      </c>
      <c r="F106" s="207" t="s">
        <v>872</v>
      </c>
      <c r="G106" s="208" t="s">
        <v>122</v>
      </c>
      <c r="H106" s="209">
        <v>224</v>
      </c>
      <c r="I106" s="210"/>
      <c r="J106" s="211">
        <f t="shared" si="10"/>
        <v>0</v>
      </c>
      <c r="K106" s="207" t="s">
        <v>23</v>
      </c>
      <c r="L106" s="62"/>
      <c r="M106" s="212" t="s">
        <v>23</v>
      </c>
      <c r="N106" s="213" t="s">
        <v>44</v>
      </c>
      <c r="O106" s="43"/>
      <c r="P106" s="214">
        <f t="shared" si="11"/>
        <v>0</v>
      </c>
      <c r="Q106" s="214">
        <v>0</v>
      </c>
      <c r="R106" s="214">
        <f t="shared" si="12"/>
        <v>0</v>
      </c>
      <c r="S106" s="214">
        <v>0</v>
      </c>
      <c r="T106" s="215">
        <f t="shared" si="13"/>
        <v>0</v>
      </c>
      <c r="AR106" s="25" t="s">
        <v>284</v>
      </c>
      <c r="AT106" s="25" t="s">
        <v>171</v>
      </c>
      <c r="AU106" s="25" t="s">
        <v>80</v>
      </c>
      <c r="AY106" s="25" t="s">
        <v>169</v>
      </c>
      <c r="BE106" s="216">
        <f t="shared" si="14"/>
        <v>0</v>
      </c>
      <c r="BF106" s="216">
        <f t="shared" si="15"/>
        <v>0</v>
      </c>
      <c r="BG106" s="216">
        <f t="shared" si="16"/>
        <v>0</v>
      </c>
      <c r="BH106" s="216">
        <f t="shared" si="17"/>
        <v>0</v>
      </c>
      <c r="BI106" s="216">
        <f t="shared" si="18"/>
        <v>0</v>
      </c>
      <c r="BJ106" s="25" t="s">
        <v>80</v>
      </c>
      <c r="BK106" s="216">
        <f t="shared" si="19"/>
        <v>0</v>
      </c>
      <c r="BL106" s="25" t="s">
        <v>284</v>
      </c>
      <c r="BM106" s="25" t="s">
        <v>334</v>
      </c>
    </row>
    <row r="107" spans="2:65" s="1" customFormat="1" ht="16.5" customHeight="1">
      <c r="B107" s="42"/>
      <c r="C107" s="205" t="s">
        <v>255</v>
      </c>
      <c r="D107" s="205" t="s">
        <v>171</v>
      </c>
      <c r="E107" s="206" t="s">
        <v>873</v>
      </c>
      <c r="F107" s="207" t="s">
        <v>874</v>
      </c>
      <c r="G107" s="208" t="s">
        <v>122</v>
      </c>
      <c r="H107" s="209">
        <v>156</v>
      </c>
      <c r="I107" s="210"/>
      <c r="J107" s="211">
        <f t="shared" si="10"/>
        <v>0</v>
      </c>
      <c r="K107" s="207" t="s">
        <v>23</v>
      </c>
      <c r="L107" s="62"/>
      <c r="M107" s="212" t="s">
        <v>23</v>
      </c>
      <c r="N107" s="213" t="s">
        <v>44</v>
      </c>
      <c r="O107" s="43"/>
      <c r="P107" s="214">
        <f t="shared" si="11"/>
        <v>0</v>
      </c>
      <c r="Q107" s="214">
        <v>0</v>
      </c>
      <c r="R107" s="214">
        <f t="shared" si="12"/>
        <v>0</v>
      </c>
      <c r="S107" s="214">
        <v>0</v>
      </c>
      <c r="T107" s="215">
        <f t="shared" si="13"/>
        <v>0</v>
      </c>
      <c r="AR107" s="25" t="s">
        <v>284</v>
      </c>
      <c r="AT107" s="25" t="s">
        <v>171</v>
      </c>
      <c r="AU107" s="25" t="s">
        <v>80</v>
      </c>
      <c r="AY107" s="25" t="s">
        <v>169</v>
      </c>
      <c r="BE107" s="216">
        <f t="shared" si="14"/>
        <v>0</v>
      </c>
      <c r="BF107" s="216">
        <f t="shared" si="15"/>
        <v>0</v>
      </c>
      <c r="BG107" s="216">
        <f t="shared" si="16"/>
        <v>0</v>
      </c>
      <c r="BH107" s="216">
        <f t="shared" si="17"/>
        <v>0</v>
      </c>
      <c r="BI107" s="216">
        <f t="shared" si="18"/>
        <v>0</v>
      </c>
      <c r="BJ107" s="25" t="s">
        <v>80</v>
      </c>
      <c r="BK107" s="216">
        <f t="shared" si="19"/>
        <v>0</v>
      </c>
      <c r="BL107" s="25" t="s">
        <v>284</v>
      </c>
      <c r="BM107" s="25" t="s">
        <v>344</v>
      </c>
    </row>
    <row r="108" spans="2:65" s="1" customFormat="1" ht="16.5" customHeight="1">
      <c r="B108" s="42"/>
      <c r="C108" s="205" t="s">
        <v>267</v>
      </c>
      <c r="D108" s="205" t="s">
        <v>171</v>
      </c>
      <c r="E108" s="206" t="s">
        <v>875</v>
      </c>
      <c r="F108" s="207" t="s">
        <v>876</v>
      </c>
      <c r="G108" s="208" t="s">
        <v>122</v>
      </c>
      <c r="H108" s="209">
        <v>68</v>
      </c>
      <c r="I108" s="210"/>
      <c r="J108" s="211">
        <f t="shared" si="10"/>
        <v>0</v>
      </c>
      <c r="K108" s="207" t="s">
        <v>23</v>
      </c>
      <c r="L108" s="62"/>
      <c r="M108" s="212" t="s">
        <v>23</v>
      </c>
      <c r="N108" s="213" t="s">
        <v>44</v>
      </c>
      <c r="O108" s="43"/>
      <c r="P108" s="214">
        <f t="shared" si="11"/>
        <v>0</v>
      </c>
      <c r="Q108" s="214">
        <v>0</v>
      </c>
      <c r="R108" s="214">
        <f t="shared" si="12"/>
        <v>0</v>
      </c>
      <c r="S108" s="214">
        <v>0</v>
      </c>
      <c r="T108" s="215">
        <f t="shared" si="13"/>
        <v>0</v>
      </c>
      <c r="AR108" s="25" t="s">
        <v>284</v>
      </c>
      <c r="AT108" s="25" t="s">
        <v>171</v>
      </c>
      <c r="AU108" s="25" t="s">
        <v>80</v>
      </c>
      <c r="AY108" s="25" t="s">
        <v>169</v>
      </c>
      <c r="BE108" s="216">
        <f t="shared" si="14"/>
        <v>0</v>
      </c>
      <c r="BF108" s="216">
        <f t="shared" si="15"/>
        <v>0</v>
      </c>
      <c r="BG108" s="216">
        <f t="shared" si="16"/>
        <v>0</v>
      </c>
      <c r="BH108" s="216">
        <f t="shared" si="17"/>
        <v>0</v>
      </c>
      <c r="BI108" s="216">
        <f t="shared" si="18"/>
        <v>0</v>
      </c>
      <c r="BJ108" s="25" t="s">
        <v>80</v>
      </c>
      <c r="BK108" s="216">
        <f t="shared" si="19"/>
        <v>0</v>
      </c>
      <c r="BL108" s="25" t="s">
        <v>284</v>
      </c>
      <c r="BM108" s="25" t="s">
        <v>356</v>
      </c>
    </row>
    <row r="109" spans="2:65" s="1" customFormat="1" ht="16.5" customHeight="1">
      <c r="B109" s="42"/>
      <c r="C109" s="205" t="s">
        <v>10</v>
      </c>
      <c r="D109" s="205" t="s">
        <v>171</v>
      </c>
      <c r="E109" s="206" t="s">
        <v>877</v>
      </c>
      <c r="F109" s="207" t="s">
        <v>878</v>
      </c>
      <c r="G109" s="208" t="s">
        <v>122</v>
      </c>
      <c r="H109" s="209">
        <v>156</v>
      </c>
      <c r="I109" s="210"/>
      <c r="J109" s="211">
        <f t="shared" si="10"/>
        <v>0</v>
      </c>
      <c r="K109" s="207" t="s">
        <v>23</v>
      </c>
      <c r="L109" s="62"/>
      <c r="M109" s="212" t="s">
        <v>23</v>
      </c>
      <c r="N109" s="213" t="s">
        <v>44</v>
      </c>
      <c r="O109" s="43"/>
      <c r="P109" s="214">
        <f t="shared" si="11"/>
        <v>0</v>
      </c>
      <c r="Q109" s="214">
        <v>0</v>
      </c>
      <c r="R109" s="214">
        <f t="shared" si="12"/>
        <v>0</v>
      </c>
      <c r="S109" s="214">
        <v>0</v>
      </c>
      <c r="T109" s="215">
        <f t="shared" si="13"/>
        <v>0</v>
      </c>
      <c r="AR109" s="25" t="s">
        <v>284</v>
      </c>
      <c r="AT109" s="25" t="s">
        <v>171</v>
      </c>
      <c r="AU109" s="25" t="s">
        <v>80</v>
      </c>
      <c r="AY109" s="25" t="s">
        <v>169</v>
      </c>
      <c r="BE109" s="216">
        <f t="shared" si="14"/>
        <v>0</v>
      </c>
      <c r="BF109" s="216">
        <f t="shared" si="15"/>
        <v>0</v>
      </c>
      <c r="BG109" s="216">
        <f t="shared" si="16"/>
        <v>0</v>
      </c>
      <c r="BH109" s="216">
        <f t="shared" si="17"/>
        <v>0</v>
      </c>
      <c r="BI109" s="216">
        <f t="shared" si="18"/>
        <v>0</v>
      </c>
      <c r="BJ109" s="25" t="s">
        <v>80</v>
      </c>
      <c r="BK109" s="216">
        <f t="shared" si="19"/>
        <v>0</v>
      </c>
      <c r="BL109" s="25" t="s">
        <v>284</v>
      </c>
      <c r="BM109" s="25" t="s">
        <v>371</v>
      </c>
    </row>
    <row r="110" spans="2:65" s="1" customFormat="1" ht="16.5" customHeight="1">
      <c r="B110" s="42"/>
      <c r="C110" s="205" t="s">
        <v>284</v>
      </c>
      <c r="D110" s="205" t="s">
        <v>171</v>
      </c>
      <c r="E110" s="206" t="s">
        <v>879</v>
      </c>
      <c r="F110" s="207" t="s">
        <v>880</v>
      </c>
      <c r="G110" s="208" t="s">
        <v>122</v>
      </c>
      <c r="H110" s="209">
        <v>68</v>
      </c>
      <c r="I110" s="210"/>
      <c r="J110" s="211">
        <f t="shared" si="10"/>
        <v>0</v>
      </c>
      <c r="K110" s="207" t="s">
        <v>23</v>
      </c>
      <c r="L110" s="62"/>
      <c r="M110" s="212" t="s">
        <v>23</v>
      </c>
      <c r="N110" s="213" t="s">
        <v>44</v>
      </c>
      <c r="O110" s="43"/>
      <c r="P110" s="214">
        <f t="shared" si="11"/>
        <v>0</v>
      </c>
      <c r="Q110" s="214">
        <v>0</v>
      </c>
      <c r="R110" s="214">
        <f t="shared" si="12"/>
        <v>0</v>
      </c>
      <c r="S110" s="214">
        <v>0</v>
      </c>
      <c r="T110" s="215">
        <f t="shared" si="13"/>
        <v>0</v>
      </c>
      <c r="AR110" s="25" t="s">
        <v>284</v>
      </c>
      <c r="AT110" s="25" t="s">
        <v>171</v>
      </c>
      <c r="AU110" s="25" t="s">
        <v>80</v>
      </c>
      <c r="AY110" s="25" t="s">
        <v>169</v>
      </c>
      <c r="BE110" s="216">
        <f t="shared" si="14"/>
        <v>0</v>
      </c>
      <c r="BF110" s="216">
        <f t="shared" si="15"/>
        <v>0</v>
      </c>
      <c r="BG110" s="216">
        <f t="shared" si="16"/>
        <v>0</v>
      </c>
      <c r="BH110" s="216">
        <f t="shared" si="17"/>
        <v>0</v>
      </c>
      <c r="BI110" s="216">
        <f t="shared" si="18"/>
        <v>0</v>
      </c>
      <c r="BJ110" s="25" t="s">
        <v>80</v>
      </c>
      <c r="BK110" s="216">
        <f t="shared" si="19"/>
        <v>0</v>
      </c>
      <c r="BL110" s="25" t="s">
        <v>284</v>
      </c>
      <c r="BM110" s="25" t="s">
        <v>386</v>
      </c>
    </row>
    <row r="111" spans="2:65" s="1" customFormat="1" ht="16.5" customHeight="1">
      <c r="B111" s="42"/>
      <c r="C111" s="205" t="s">
        <v>291</v>
      </c>
      <c r="D111" s="205" t="s">
        <v>171</v>
      </c>
      <c r="E111" s="206" t="s">
        <v>881</v>
      </c>
      <c r="F111" s="207" t="s">
        <v>882</v>
      </c>
      <c r="G111" s="208" t="s">
        <v>526</v>
      </c>
      <c r="H111" s="209">
        <v>30</v>
      </c>
      <c r="I111" s="210"/>
      <c r="J111" s="211">
        <f t="shared" si="10"/>
        <v>0</v>
      </c>
      <c r="K111" s="207" t="s">
        <v>23</v>
      </c>
      <c r="L111" s="62"/>
      <c r="M111" s="212" t="s">
        <v>23</v>
      </c>
      <c r="N111" s="213" t="s">
        <v>44</v>
      </c>
      <c r="O111" s="43"/>
      <c r="P111" s="214">
        <f t="shared" si="11"/>
        <v>0</v>
      </c>
      <c r="Q111" s="214">
        <v>0</v>
      </c>
      <c r="R111" s="214">
        <f t="shared" si="12"/>
        <v>0</v>
      </c>
      <c r="S111" s="214">
        <v>0</v>
      </c>
      <c r="T111" s="215">
        <f t="shared" si="13"/>
        <v>0</v>
      </c>
      <c r="AR111" s="25" t="s">
        <v>284</v>
      </c>
      <c r="AT111" s="25" t="s">
        <v>171</v>
      </c>
      <c r="AU111" s="25" t="s">
        <v>80</v>
      </c>
      <c r="AY111" s="25" t="s">
        <v>169</v>
      </c>
      <c r="BE111" s="216">
        <f t="shared" si="14"/>
        <v>0</v>
      </c>
      <c r="BF111" s="216">
        <f t="shared" si="15"/>
        <v>0</v>
      </c>
      <c r="BG111" s="216">
        <f t="shared" si="16"/>
        <v>0</v>
      </c>
      <c r="BH111" s="216">
        <f t="shared" si="17"/>
        <v>0</v>
      </c>
      <c r="BI111" s="216">
        <f t="shared" si="18"/>
        <v>0</v>
      </c>
      <c r="BJ111" s="25" t="s">
        <v>80</v>
      </c>
      <c r="BK111" s="216">
        <f t="shared" si="19"/>
        <v>0</v>
      </c>
      <c r="BL111" s="25" t="s">
        <v>284</v>
      </c>
      <c r="BM111" s="25" t="s">
        <v>408</v>
      </c>
    </row>
    <row r="112" spans="2:65" s="1" customFormat="1" ht="16.5" customHeight="1">
      <c r="B112" s="42"/>
      <c r="C112" s="205" t="s">
        <v>298</v>
      </c>
      <c r="D112" s="205" t="s">
        <v>171</v>
      </c>
      <c r="E112" s="206" t="s">
        <v>883</v>
      </c>
      <c r="F112" s="207" t="s">
        <v>884</v>
      </c>
      <c r="G112" s="208" t="s">
        <v>518</v>
      </c>
      <c r="H112" s="263"/>
      <c r="I112" s="210"/>
      <c r="J112" s="211">
        <f t="shared" si="10"/>
        <v>0</v>
      </c>
      <c r="K112" s="207" t="s">
        <v>23</v>
      </c>
      <c r="L112" s="62"/>
      <c r="M112" s="212" t="s">
        <v>23</v>
      </c>
      <c r="N112" s="213" t="s">
        <v>44</v>
      </c>
      <c r="O112" s="43"/>
      <c r="P112" s="214">
        <f t="shared" si="11"/>
        <v>0</v>
      </c>
      <c r="Q112" s="214">
        <v>0</v>
      </c>
      <c r="R112" s="214">
        <f t="shared" si="12"/>
        <v>0</v>
      </c>
      <c r="S112" s="214">
        <v>0</v>
      </c>
      <c r="T112" s="215">
        <f t="shared" si="13"/>
        <v>0</v>
      </c>
      <c r="AR112" s="25" t="s">
        <v>284</v>
      </c>
      <c r="AT112" s="25" t="s">
        <v>171</v>
      </c>
      <c r="AU112" s="25" t="s">
        <v>80</v>
      </c>
      <c r="AY112" s="25" t="s">
        <v>169</v>
      </c>
      <c r="BE112" s="216">
        <f t="shared" si="14"/>
        <v>0</v>
      </c>
      <c r="BF112" s="216">
        <f t="shared" si="15"/>
        <v>0</v>
      </c>
      <c r="BG112" s="216">
        <f t="shared" si="16"/>
        <v>0</v>
      </c>
      <c r="BH112" s="216">
        <f t="shared" si="17"/>
        <v>0</v>
      </c>
      <c r="BI112" s="216">
        <f t="shared" si="18"/>
        <v>0</v>
      </c>
      <c r="BJ112" s="25" t="s">
        <v>80</v>
      </c>
      <c r="BK112" s="216">
        <f t="shared" si="19"/>
        <v>0</v>
      </c>
      <c r="BL112" s="25" t="s">
        <v>284</v>
      </c>
      <c r="BM112" s="25" t="s">
        <v>419</v>
      </c>
    </row>
    <row r="113" spans="2:63" s="11" customFormat="1" ht="37.35" customHeight="1">
      <c r="B113" s="189"/>
      <c r="C113" s="190"/>
      <c r="D113" s="191" t="s">
        <v>72</v>
      </c>
      <c r="E113" s="192" t="s">
        <v>885</v>
      </c>
      <c r="F113" s="192" t="s">
        <v>886</v>
      </c>
      <c r="G113" s="190"/>
      <c r="H113" s="190"/>
      <c r="I113" s="193"/>
      <c r="J113" s="194">
        <f>BK113</f>
        <v>0</v>
      </c>
      <c r="K113" s="190"/>
      <c r="L113" s="195"/>
      <c r="M113" s="196"/>
      <c r="N113" s="197"/>
      <c r="O113" s="197"/>
      <c r="P113" s="198">
        <f>SUM(P114:P116)</f>
        <v>0</v>
      </c>
      <c r="Q113" s="197"/>
      <c r="R113" s="198">
        <f>SUM(R114:R116)</f>
        <v>0</v>
      </c>
      <c r="S113" s="197"/>
      <c r="T113" s="199">
        <f>SUM(T114:T116)</f>
        <v>0</v>
      </c>
      <c r="AR113" s="200" t="s">
        <v>82</v>
      </c>
      <c r="AT113" s="201" t="s">
        <v>72</v>
      </c>
      <c r="AU113" s="201" t="s">
        <v>73</v>
      </c>
      <c r="AY113" s="200" t="s">
        <v>169</v>
      </c>
      <c r="BK113" s="202">
        <f>SUM(BK114:BK116)</f>
        <v>0</v>
      </c>
    </row>
    <row r="114" spans="2:65" s="1" customFormat="1" ht="16.5" customHeight="1">
      <c r="B114" s="42"/>
      <c r="C114" s="205" t="s">
        <v>303</v>
      </c>
      <c r="D114" s="205" t="s">
        <v>171</v>
      </c>
      <c r="E114" s="206" t="s">
        <v>887</v>
      </c>
      <c r="F114" s="207" t="s">
        <v>888</v>
      </c>
      <c r="G114" s="208" t="s">
        <v>122</v>
      </c>
      <c r="H114" s="209">
        <v>125</v>
      </c>
      <c r="I114" s="210"/>
      <c r="J114" s="211">
        <f>ROUND(I114*H114,2)</f>
        <v>0</v>
      </c>
      <c r="K114" s="207" t="s">
        <v>23</v>
      </c>
      <c r="L114" s="62"/>
      <c r="M114" s="212" t="s">
        <v>23</v>
      </c>
      <c r="N114" s="213" t="s">
        <v>44</v>
      </c>
      <c r="O114" s="43"/>
      <c r="P114" s="214">
        <f>O114*H114</f>
        <v>0</v>
      </c>
      <c r="Q114" s="214">
        <v>0</v>
      </c>
      <c r="R114" s="214">
        <f>Q114*H114</f>
        <v>0</v>
      </c>
      <c r="S114" s="214">
        <v>0</v>
      </c>
      <c r="T114" s="215">
        <f>S114*H114</f>
        <v>0</v>
      </c>
      <c r="AR114" s="25" t="s">
        <v>284</v>
      </c>
      <c r="AT114" s="25" t="s">
        <v>171</v>
      </c>
      <c r="AU114" s="25" t="s">
        <v>80</v>
      </c>
      <c r="AY114" s="25" t="s">
        <v>169</v>
      </c>
      <c r="BE114" s="216">
        <f>IF(N114="základní",J114,0)</f>
        <v>0</v>
      </c>
      <c r="BF114" s="216">
        <f>IF(N114="snížená",J114,0)</f>
        <v>0</v>
      </c>
      <c r="BG114" s="216">
        <f>IF(N114="zákl. přenesená",J114,0)</f>
        <v>0</v>
      </c>
      <c r="BH114" s="216">
        <f>IF(N114="sníž. přenesená",J114,0)</f>
        <v>0</v>
      </c>
      <c r="BI114" s="216">
        <f>IF(N114="nulová",J114,0)</f>
        <v>0</v>
      </c>
      <c r="BJ114" s="25" t="s">
        <v>80</v>
      </c>
      <c r="BK114" s="216">
        <f>ROUND(I114*H114,2)</f>
        <v>0</v>
      </c>
      <c r="BL114" s="25" t="s">
        <v>284</v>
      </c>
      <c r="BM114" s="25" t="s">
        <v>429</v>
      </c>
    </row>
    <row r="115" spans="2:65" s="1" customFormat="1" ht="16.5" customHeight="1">
      <c r="B115" s="42"/>
      <c r="C115" s="205" t="s">
        <v>310</v>
      </c>
      <c r="D115" s="205" t="s">
        <v>171</v>
      </c>
      <c r="E115" s="206" t="s">
        <v>889</v>
      </c>
      <c r="F115" s="207" t="s">
        <v>890</v>
      </c>
      <c r="G115" s="208" t="s">
        <v>359</v>
      </c>
      <c r="H115" s="209">
        <v>0.185</v>
      </c>
      <c r="I115" s="210"/>
      <c r="J115" s="211">
        <f>ROUND(I115*H115,2)</f>
        <v>0</v>
      </c>
      <c r="K115" s="207" t="s">
        <v>23</v>
      </c>
      <c r="L115" s="62"/>
      <c r="M115" s="212" t="s">
        <v>23</v>
      </c>
      <c r="N115" s="213" t="s">
        <v>44</v>
      </c>
      <c r="O115" s="43"/>
      <c r="P115" s="214">
        <f>O115*H115</f>
        <v>0</v>
      </c>
      <c r="Q115" s="214">
        <v>0</v>
      </c>
      <c r="R115" s="214">
        <f>Q115*H115</f>
        <v>0</v>
      </c>
      <c r="S115" s="214">
        <v>0</v>
      </c>
      <c r="T115" s="215">
        <f>S115*H115</f>
        <v>0</v>
      </c>
      <c r="AR115" s="25" t="s">
        <v>284</v>
      </c>
      <c r="AT115" s="25" t="s">
        <v>171</v>
      </c>
      <c r="AU115" s="25" t="s">
        <v>80</v>
      </c>
      <c r="AY115" s="25" t="s">
        <v>169</v>
      </c>
      <c r="BE115" s="216">
        <f>IF(N115="základní",J115,0)</f>
        <v>0</v>
      </c>
      <c r="BF115" s="216">
        <f>IF(N115="snížená",J115,0)</f>
        <v>0</v>
      </c>
      <c r="BG115" s="216">
        <f>IF(N115="zákl. přenesená",J115,0)</f>
        <v>0</v>
      </c>
      <c r="BH115" s="216">
        <f>IF(N115="sníž. přenesená",J115,0)</f>
        <v>0</v>
      </c>
      <c r="BI115" s="216">
        <f>IF(N115="nulová",J115,0)</f>
        <v>0</v>
      </c>
      <c r="BJ115" s="25" t="s">
        <v>80</v>
      </c>
      <c r="BK115" s="216">
        <f>ROUND(I115*H115,2)</f>
        <v>0</v>
      </c>
      <c r="BL115" s="25" t="s">
        <v>284</v>
      </c>
      <c r="BM115" s="25" t="s">
        <v>441</v>
      </c>
    </row>
    <row r="116" spans="2:65" s="1" customFormat="1" ht="16.5" customHeight="1">
      <c r="B116" s="42"/>
      <c r="C116" s="205" t="s">
        <v>9</v>
      </c>
      <c r="D116" s="205" t="s">
        <v>171</v>
      </c>
      <c r="E116" s="206" t="s">
        <v>891</v>
      </c>
      <c r="F116" s="207" t="s">
        <v>892</v>
      </c>
      <c r="G116" s="208" t="s">
        <v>893</v>
      </c>
      <c r="H116" s="209">
        <v>1</v>
      </c>
      <c r="I116" s="210"/>
      <c r="J116" s="211">
        <f>ROUND(I116*H116,2)</f>
        <v>0</v>
      </c>
      <c r="K116" s="207" t="s">
        <v>23</v>
      </c>
      <c r="L116" s="62"/>
      <c r="M116" s="212" t="s">
        <v>23</v>
      </c>
      <c r="N116" s="213" t="s">
        <v>44</v>
      </c>
      <c r="O116" s="43"/>
      <c r="P116" s="214">
        <f>O116*H116</f>
        <v>0</v>
      </c>
      <c r="Q116" s="214">
        <v>0</v>
      </c>
      <c r="R116" s="214">
        <f>Q116*H116</f>
        <v>0</v>
      </c>
      <c r="S116" s="214">
        <v>0</v>
      </c>
      <c r="T116" s="215">
        <f>S116*H116</f>
        <v>0</v>
      </c>
      <c r="AR116" s="25" t="s">
        <v>284</v>
      </c>
      <c r="AT116" s="25" t="s">
        <v>171</v>
      </c>
      <c r="AU116" s="25" t="s">
        <v>80</v>
      </c>
      <c r="AY116" s="25" t="s">
        <v>169</v>
      </c>
      <c r="BE116" s="216">
        <f>IF(N116="základní",J116,0)</f>
        <v>0</v>
      </c>
      <c r="BF116" s="216">
        <f>IF(N116="snížená",J116,0)</f>
        <v>0</v>
      </c>
      <c r="BG116" s="216">
        <f>IF(N116="zákl. přenesená",J116,0)</f>
        <v>0</v>
      </c>
      <c r="BH116" s="216">
        <f>IF(N116="sníž. přenesená",J116,0)</f>
        <v>0</v>
      </c>
      <c r="BI116" s="216">
        <f>IF(N116="nulová",J116,0)</f>
        <v>0</v>
      </c>
      <c r="BJ116" s="25" t="s">
        <v>80</v>
      </c>
      <c r="BK116" s="216">
        <f>ROUND(I116*H116,2)</f>
        <v>0</v>
      </c>
      <c r="BL116" s="25" t="s">
        <v>284</v>
      </c>
      <c r="BM116" s="25" t="s">
        <v>455</v>
      </c>
    </row>
    <row r="117" spans="2:63" s="11" customFormat="1" ht="37.35" customHeight="1">
      <c r="B117" s="189"/>
      <c r="C117" s="190"/>
      <c r="D117" s="191" t="s">
        <v>72</v>
      </c>
      <c r="E117" s="192" t="s">
        <v>894</v>
      </c>
      <c r="F117" s="192" t="s">
        <v>895</v>
      </c>
      <c r="G117" s="190"/>
      <c r="H117" s="190"/>
      <c r="I117" s="193"/>
      <c r="J117" s="194">
        <f>BK117</f>
        <v>0</v>
      </c>
      <c r="K117" s="190"/>
      <c r="L117" s="195"/>
      <c r="M117" s="196"/>
      <c r="N117" s="197"/>
      <c r="O117" s="197"/>
      <c r="P117" s="198">
        <f>SUM(P118:P123)</f>
        <v>0</v>
      </c>
      <c r="Q117" s="197"/>
      <c r="R117" s="198">
        <f>SUM(R118:R123)</f>
        <v>0</v>
      </c>
      <c r="S117" s="197"/>
      <c r="T117" s="199">
        <f>SUM(T118:T123)</f>
        <v>0</v>
      </c>
      <c r="AR117" s="200" t="s">
        <v>82</v>
      </c>
      <c r="AT117" s="201" t="s">
        <v>72</v>
      </c>
      <c r="AU117" s="201" t="s">
        <v>73</v>
      </c>
      <c r="AY117" s="200" t="s">
        <v>169</v>
      </c>
      <c r="BK117" s="202">
        <f>SUM(BK118:BK123)</f>
        <v>0</v>
      </c>
    </row>
    <row r="118" spans="2:65" s="1" customFormat="1" ht="16.5" customHeight="1">
      <c r="B118" s="42"/>
      <c r="C118" s="205" t="s">
        <v>322</v>
      </c>
      <c r="D118" s="205" t="s">
        <v>171</v>
      </c>
      <c r="E118" s="206" t="s">
        <v>896</v>
      </c>
      <c r="F118" s="207" t="s">
        <v>897</v>
      </c>
      <c r="G118" s="208" t="s">
        <v>868</v>
      </c>
      <c r="H118" s="209">
        <v>6</v>
      </c>
      <c r="I118" s="210"/>
      <c r="J118" s="211">
        <f aca="true" t="shared" si="20" ref="J118:J123">ROUND(I118*H118,2)</f>
        <v>0</v>
      </c>
      <c r="K118" s="207" t="s">
        <v>23</v>
      </c>
      <c r="L118" s="62"/>
      <c r="M118" s="212" t="s">
        <v>23</v>
      </c>
      <c r="N118" s="213" t="s">
        <v>44</v>
      </c>
      <c r="O118" s="43"/>
      <c r="P118" s="214">
        <f aca="true" t="shared" si="21" ref="P118:P123">O118*H118</f>
        <v>0</v>
      </c>
      <c r="Q118" s="214">
        <v>0</v>
      </c>
      <c r="R118" s="214">
        <f aca="true" t="shared" si="22" ref="R118:R123">Q118*H118</f>
        <v>0</v>
      </c>
      <c r="S118" s="214">
        <v>0</v>
      </c>
      <c r="T118" s="215">
        <f aca="true" t="shared" si="23" ref="T118:T123">S118*H118</f>
        <v>0</v>
      </c>
      <c r="AR118" s="25" t="s">
        <v>284</v>
      </c>
      <c r="AT118" s="25" t="s">
        <v>171</v>
      </c>
      <c r="AU118" s="25" t="s">
        <v>80</v>
      </c>
      <c r="AY118" s="25" t="s">
        <v>169</v>
      </c>
      <c r="BE118" s="216">
        <f aca="true" t="shared" si="24" ref="BE118:BE123">IF(N118="základní",J118,0)</f>
        <v>0</v>
      </c>
      <c r="BF118" s="216">
        <f aca="true" t="shared" si="25" ref="BF118:BF123">IF(N118="snížená",J118,0)</f>
        <v>0</v>
      </c>
      <c r="BG118" s="216">
        <f aca="true" t="shared" si="26" ref="BG118:BG123">IF(N118="zákl. přenesená",J118,0)</f>
        <v>0</v>
      </c>
      <c r="BH118" s="216">
        <f aca="true" t="shared" si="27" ref="BH118:BH123">IF(N118="sníž. přenesená",J118,0)</f>
        <v>0</v>
      </c>
      <c r="BI118" s="216">
        <f aca="true" t="shared" si="28" ref="BI118:BI123">IF(N118="nulová",J118,0)</f>
        <v>0</v>
      </c>
      <c r="BJ118" s="25" t="s">
        <v>80</v>
      </c>
      <c r="BK118" s="216">
        <f aca="true" t="shared" si="29" ref="BK118:BK123">ROUND(I118*H118,2)</f>
        <v>0</v>
      </c>
      <c r="BL118" s="25" t="s">
        <v>284</v>
      </c>
      <c r="BM118" s="25" t="s">
        <v>465</v>
      </c>
    </row>
    <row r="119" spans="2:65" s="1" customFormat="1" ht="16.5" customHeight="1">
      <c r="B119" s="42"/>
      <c r="C119" s="205" t="s">
        <v>328</v>
      </c>
      <c r="D119" s="205" t="s">
        <v>171</v>
      </c>
      <c r="E119" s="206" t="s">
        <v>898</v>
      </c>
      <c r="F119" s="207" t="s">
        <v>899</v>
      </c>
      <c r="G119" s="208" t="s">
        <v>868</v>
      </c>
      <c r="H119" s="209">
        <v>1</v>
      </c>
      <c r="I119" s="210"/>
      <c r="J119" s="211">
        <f t="shared" si="20"/>
        <v>0</v>
      </c>
      <c r="K119" s="207" t="s">
        <v>23</v>
      </c>
      <c r="L119" s="62"/>
      <c r="M119" s="212" t="s">
        <v>23</v>
      </c>
      <c r="N119" s="213" t="s">
        <v>44</v>
      </c>
      <c r="O119" s="43"/>
      <c r="P119" s="214">
        <f t="shared" si="21"/>
        <v>0</v>
      </c>
      <c r="Q119" s="214">
        <v>0</v>
      </c>
      <c r="R119" s="214">
        <f t="shared" si="22"/>
        <v>0</v>
      </c>
      <c r="S119" s="214">
        <v>0</v>
      </c>
      <c r="T119" s="215">
        <f t="shared" si="23"/>
        <v>0</v>
      </c>
      <c r="AR119" s="25" t="s">
        <v>284</v>
      </c>
      <c r="AT119" s="25" t="s">
        <v>171</v>
      </c>
      <c r="AU119" s="25" t="s">
        <v>80</v>
      </c>
      <c r="AY119" s="25" t="s">
        <v>169</v>
      </c>
      <c r="BE119" s="216">
        <f t="shared" si="24"/>
        <v>0</v>
      </c>
      <c r="BF119" s="216">
        <f t="shared" si="25"/>
        <v>0</v>
      </c>
      <c r="BG119" s="216">
        <f t="shared" si="26"/>
        <v>0</v>
      </c>
      <c r="BH119" s="216">
        <f t="shared" si="27"/>
        <v>0</v>
      </c>
      <c r="BI119" s="216">
        <f t="shared" si="28"/>
        <v>0</v>
      </c>
      <c r="BJ119" s="25" t="s">
        <v>80</v>
      </c>
      <c r="BK119" s="216">
        <f t="shared" si="29"/>
        <v>0</v>
      </c>
      <c r="BL119" s="25" t="s">
        <v>284</v>
      </c>
      <c r="BM119" s="25" t="s">
        <v>477</v>
      </c>
    </row>
    <row r="120" spans="2:65" s="1" customFormat="1" ht="16.5" customHeight="1">
      <c r="B120" s="42"/>
      <c r="C120" s="205" t="s">
        <v>334</v>
      </c>
      <c r="D120" s="205" t="s">
        <v>171</v>
      </c>
      <c r="E120" s="206" t="s">
        <v>900</v>
      </c>
      <c r="F120" s="207" t="s">
        <v>901</v>
      </c>
      <c r="G120" s="208" t="s">
        <v>868</v>
      </c>
      <c r="H120" s="209">
        <v>12</v>
      </c>
      <c r="I120" s="210"/>
      <c r="J120" s="211">
        <f t="shared" si="20"/>
        <v>0</v>
      </c>
      <c r="K120" s="207" t="s">
        <v>23</v>
      </c>
      <c r="L120" s="62"/>
      <c r="M120" s="212" t="s">
        <v>23</v>
      </c>
      <c r="N120" s="213" t="s">
        <v>44</v>
      </c>
      <c r="O120" s="43"/>
      <c r="P120" s="214">
        <f t="shared" si="21"/>
        <v>0</v>
      </c>
      <c r="Q120" s="214">
        <v>0</v>
      </c>
      <c r="R120" s="214">
        <f t="shared" si="22"/>
        <v>0</v>
      </c>
      <c r="S120" s="214">
        <v>0</v>
      </c>
      <c r="T120" s="215">
        <f t="shared" si="23"/>
        <v>0</v>
      </c>
      <c r="AR120" s="25" t="s">
        <v>284</v>
      </c>
      <c r="AT120" s="25" t="s">
        <v>171</v>
      </c>
      <c r="AU120" s="25" t="s">
        <v>80</v>
      </c>
      <c r="AY120" s="25" t="s">
        <v>169</v>
      </c>
      <c r="BE120" s="216">
        <f t="shared" si="24"/>
        <v>0</v>
      </c>
      <c r="BF120" s="216">
        <f t="shared" si="25"/>
        <v>0</v>
      </c>
      <c r="BG120" s="216">
        <f t="shared" si="26"/>
        <v>0</v>
      </c>
      <c r="BH120" s="216">
        <f t="shared" si="27"/>
        <v>0</v>
      </c>
      <c r="BI120" s="216">
        <f t="shared" si="28"/>
        <v>0</v>
      </c>
      <c r="BJ120" s="25" t="s">
        <v>80</v>
      </c>
      <c r="BK120" s="216">
        <f t="shared" si="29"/>
        <v>0</v>
      </c>
      <c r="BL120" s="25" t="s">
        <v>284</v>
      </c>
      <c r="BM120" s="25" t="s">
        <v>487</v>
      </c>
    </row>
    <row r="121" spans="2:65" s="1" customFormat="1" ht="16.5" customHeight="1">
      <c r="B121" s="42"/>
      <c r="C121" s="205" t="s">
        <v>339</v>
      </c>
      <c r="D121" s="205" t="s">
        <v>171</v>
      </c>
      <c r="E121" s="206" t="s">
        <v>902</v>
      </c>
      <c r="F121" s="207" t="s">
        <v>903</v>
      </c>
      <c r="G121" s="208" t="s">
        <v>490</v>
      </c>
      <c r="H121" s="209">
        <v>1</v>
      </c>
      <c r="I121" s="210"/>
      <c r="J121" s="211">
        <f t="shared" si="20"/>
        <v>0</v>
      </c>
      <c r="K121" s="207" t="s">
        <v>23</v>
      </c>
      <c r="L121" s="62"/>
      <c r="M121" s="212" t="s">
        <v>23</v>
      </c>
      <c r="N121" s="213" t="s">
        <v>44</v>
      </c>
      <c r="O121" s="43"/>
      <c r="P121" s="214">
        <f t="shared" si="21"/>
        <v>0</v>
      </c>
      <c r="Q121" s="214">
        <v>0</v>
      </c>
      <c r="R121" s="214">
        <f t="shared" si="22"/>
        <v>0</v>
      </c>
      <c r="S121" s="214">
        <v>0</v>
      </c>
      <c r="T121" s="215">
        <f t="shared" si="23"/>
        <v>0</v>
      </c>
      <c r="AR121" s="25" t="s">
        <v>284</v>
      </c>
      <c r="AT121" s="25" t="s">
        <v>171</v>
      </c>
      <c r="AU121" s="25" t="s">
        <v>80</v>
      </c>
      <c r="AY121" s="25" t="s">
        <v>169</v>
      </c>
      <c r="BE121" s="216">
        <f t="shared" si="24"/>
        <v>0</v>
      </c>
      <c r="BF121" s="216">
        <f t="shared" si="25"/>
        <v>0</v>
      </c>
      <c r="BG121" s="216">
        <f t="shared" si="26"/>
        <v>0</v>
      </c>
      <c r="BH121" s="216">
        <f t="shared" si="27"/>
        <v>0</v>
      </c>
      <c r="BI121" s="216">
        <f t="shared" si="28"/>
        <v>0</v>
      </c>
      <c r="BJ121" s="25" t="s">
        <v>80</v>
      </c>
      <c r="BK121" s="216">
        <f t="shared" si="29"/>
        <v>0</v>
      </c>
      <c r="BL121" s="25" t="s">
        <v>284</v>
      </c>
      <c r="BM121" s="25" t="s">
        <v>501</v>
      </c>
    </row>
    <row r="122" spans="2:65" s="1" customFormat="1" ht="16.5" customHeight="1">
      <c r="B122" s="42"/>
      <c r="C122" s="205" t="s">
        <v>344</v>
      </c>
      <c r="D122" s="205" t="s">
        <v>171</v>
      </c>
      <c r="E122" s="206" t="s">
        <v>904</v>
      </c>
      <c r="F122" s="207" t="s">
        <v>905</v>
      </c>
      <c r="G122" s="208" t="s">
        <v>906</v>
      </c>
      <c r="H122" s="209">
        <v>1</v>
      </c>
      <c r="I122" s="210"/>
      <c r="J122" s="211">
        <f t="shared" si="20"/>
        <v>0</v>
      </c>
      <c r="K122" s="207" t="s">
        <v>23</v>
      </c>
      <c r="L122" s="62"/>
      <c r="M122" s="212" t="s">
        <v>23</v>
      </c>
      <c r="N122" s="213" t="s">
        <v>44</v>
      </c>
      <c r="O122" s="43"/>
      <c r="P122" s="214">
        <f t="shared" si="21"/>
        <v>0</v>
      </c>
      <c r="Q122" s="214">
        <v>0</v>
      </c>
      <c r="R122" s="214">
        <f t="shared" si="22"/>
        <v>0</v>
      </c>
      <c r="S122" s="214">
        <v>0</v>
      </c>
      <c r="T122" s="215">
        <f t="shared" si="23"/>
        <v>0</v>
      </c>
      <c r="AR122" s="25" t="s">
        <v>284</v>
      </c>
      <c r="AT122" s="25" t="s">
        <v>171</v>
      </c>
      <c r="AU122" s="25" t="s">
        <v>80</v>
      </c>
      <c r="AY122" s="25" t="s">
        <v>169</v>
      </c>
      <c r="BE122" s="216">
        <f t="shared" si="24"/>
        <v>0</v>
      </c>
      <c r="BF122" s="216">
        <f t="shared" si="25"/>
        <v>0</v>
      </c>
      <c r="BG122" s="216">
        <f t="shared" si="26"/>
        <v>0</v>
      </c>
      <c r="BH122" s="216">
        <f t="shared" si="27"/>
        <v>0</v>
      </c>
      <c r="BI122" s="216">
        <f t="shared" si="28"/>
        <v>0</v>
      </c>
      <c r="BJ122" s="25" t="s">
        <v>80</v>
      </c>
      <c r="BK122" s="216">
        <f t="shared" si="29"/>
        <v>0</v>
      </c>
      <c r="BL122" s="25" t="s">
        <v>284</v>
      </c>
      <c r="BM122" s="25" t="s">
        <v>515</v>
      </c>
    </row>
    <row r="123" spans="2:65" s="1" customFormat="1" ht="16.5" customHeight="1">
      <c r="B123" s="42"/>
      <c r="C123" s="205" t="s">
        <v>351</v>
      </c>
      <c r="D123" s="205" t="s">
        <v>171</v>
      </c>
      <c r="E123" s="206" t="s">
        <v>907</v>
      </c>
      <c r="F123" s="207" t="s">
        <v>908</v>
      </c>
      <c r="G123" s="208" t="s">
        <v>518</v>
      </c>
      <c r="H123" s="263"/>
      <c r="I123" s="210"/>
      <c r="J123" s="211">
        <f t="shared" si="20"/>
        <v>0</v>
      </c>
      <c r="K123" s="207" t="s">
        <v>23</v>
      </c>
      <c r="L123" s="62"/>
      <c r="M123" s="212" t="s">
        <v>23</v>
      </c>
      <c r="N123" s="277" t="s">
        <v>44</v>
      </c>
      <c r="O123" s="278"/>
      <c r="P123" s="279">
        <f t="shared" si="21"/>
        <v>0</v>
      </c>
      <c r="Q123" s="279">
        <v>0</v>
      </c>
      <c r="R123" s="279">
        <f t="shared" si="22"/>
        <v>0</v>
      </c>
      <c r="S123" s="279">
        <v>0</v>
      </c>
      <c r="T123" s="280">
        <f t="shared" si="23"/>
        <v>0</v>
      </c>
      <c r="AR123" s="25" t="s">
        <v>284</v>
      </c>
      <c r="AT123" s="25" t="s">
        <v>171</v>
      </c>
      <c r="AU123" s="25" t="s">
        <v>80</v>
      </c>
      <c r="AY123" s="25" t="s">
        <v>169</v>
      </c>
      <c r="BE123" s="216">
        <f t="shared" si="24"/>
        <v>0</v>
      </c>
      <c r="BF123" s="216">
        <f t="shared" si="25"/>
        <v>0</v>
      </c>
      <c r="BG123" s="216">
        <f t="shared" si="26"/>
        <v>0</v>
      </c>
      <c r="BH123" s="216">
        <f t="shared" si="27"/>
        <v>0</v>
      </c>
      <c r="BI123" s="216">
        <f t="shared" si="28"/>
        <v>0</v>
      </c>
      <c r="BJ123" s="25" t="s">
        <v>80</v>
      </c>
      <c r="BK123" s="216">
        <f t="shared" si="29"/>
        <v>0</v>
      </c>
      <c r="BL123" s="25" t="s">
        <v>284</v>
      </c>
      <c r="BM123" s="25" t="s">
        <v>528</v>
      </c>
    </row>
    <row r="124" spans="2:12" s="1" customFormat="1" ht="6.95" customHeight="1">
      <c r="B124" s="57"/>
      <c r="C124" s="58"/>
      <c r="D124" s="58"/>
      <c r="E124" s="58"/>
      <c r="F124" s="58"/>
      <c r="G124" s="58"/>
      <c r="H124" s="58"/>
      <c r="I124" s="150"/>
      <c r="J124" s="58"/>
      <c r="K124" s="58"/>
      <c r="L124" s="62"/>
    </row>
  </sheetData>
  <sheetProtection algorithmName="SHA-512" hashValue="vQRn3qSBGEozlt2TJLk12Q09YvGwICqYis3P6fLqdsyW1i+q6p9xlM/3eaBINCAiskUntA9umWezfZF+OA7QHg==" saltValue="BS+SeHus3puguApAhiVus86IwE7jEf5hx6F73TbY31g8Ih2iqKq5t7ICWPWeK//oXA5GqcSkqOUCATRZMPYR+Q==" spinCount="100000" sheet="1" objects="1" scenarios="1" formatColumns="0" formatRows="0" autoFilter="0"/>
  <autoFilter ref="C91:K123"/>
  <mergeCells count="16">
    <mergeCell ref="L2:V2"/>
    <mergeCell ref="E78:H78"/>
    <mergeCell ref="E82:H82"/>
    <mergeCell ref="E80:H80"/>
    <mergeCell ref="E84:H84"/>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107</v>
      </c>
      <c r="G1" s="412" t="s">
        <v>108</v>
      </c>
      <c r="H1" s="412"/>
      <c r="I1" s="125"/>
      <c r="J1" s="124" t="s">
        <v>109</v>
      </c>
      <c r="K1" s="123" t="s">
        <v>110</v>
      </c>
      <c r="L1" s="124" t="s">
        <v>111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3"/>
      <c r="M2" s="403"/>
      <c r="N2" s="403"/>
      <c r="O2" s="403"/>
      <c r="P2" s="403"/>
      <c r="Q2" s="403"/>
      <c r="R2" s="403"/>
      <c r="S2" s="403"/>
      <c r="T2" s="403"/>
      <c r="U2" s="403"/>
      <c r="V2" s="403"/>
      <c r="AT2" s="25" t="s">
        <v>97</v>
      </c>
    </row>
    <row r="3" spans="2:46" ht="6.95" customHeight="1">
      <c r="B3" s="26"/>
      <c r="C3" s="27"/>
      <c r="D3" s="27"/>
      <c r="E3" s="27"/>
      <c r="F3" s="27"/>
      <c r="G3" s="27"/>
      <c r="H3" s="27"/>
      <c r="I3" s="127"/>
      <c r="J3" s="27"/>
      <c r="K3" s="28"/>
      <c r="AT3" s="25" t="s">
        <v>82</v>
      </c>
    </row>
    <row r="4" spans="2:46" ht="36.95" customHeight="1">
      <c r="B4" s="29"/>
      <c r="C4" s="30"/>
      <c r="D4" s="31" t="s">
        <v>119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4" t="str">
        <f>'Rekapitulace stavby'!K6</f>
        <v>1.1.1.2.15-Rekonstrukce výukových laboratoří pro ZF MENDELU</v>
      </c>
      <c r="F7" s="405"/>
      <c r="G7" s="405"/>
      <c r="H7" s="405"/>
      <c r="I7" s="128"/>
      <c r="J7" s="30"/>
      <c r="K7" s="32"/>
    </row>
    <row r="8" spans="2:11" ht="13.5">
      <c r="B8" s="29"/>
      <c r="C8" s="30"/>
      <c r="D8" s="38" t="s">
        <v>127</v>
      </c>
      <c r="E8" s="30"/>
      <c r="F8" s="30"/>
      <c r="G8" s="30"/>
      <c r="H8" s="30"/>
      <c r="I8" s="128"/>
      <c r="J8" s="30"/>
      <c r="K8" s="32"/>
    </row>
    <row r="9" spans="2:11" ht="16.5" customHeight="1">
      <c r="B9" s="29"/>
      <c r="C9" s="30"/>
      <c r="D9" s="30"/>
      <c r="E9" s="404" t="s">
        <v>128</v>
      </c>
      <c r="F9" s="364"/>
      <c r="G9" s="364"/>
      <c r="H9" s="364"/>
      <c r="I9" s="128"/>
      <c r="J9" s="30"/>
      <c r="K9" s="32"/>
    </row>
    <row r="10" spans="2:11" ht="13.5">
      <c r="B10" s="29"/>
      <c r="C10" s="30"/>
      <c r="D10" s="38" t="s">
        <v>129</v>
      </c>
      <c r="E10" s="30"/>
      <c r="F10" s="30"/>
      <c r="G10" s="30"/>
      <c r="H10" s="30"/>
      <c r="I10" s="128"/>
      <c r="J10" s="30"/>
      <c r="K10" s="32"/>
    </row>
    <row r="11" spans="2:11" s="1" customFormat="1" ht="16.5" customHeight="1">
      <c r="B11" s="42"/>
      <c r="C11" s="43"/>
      <c r="D11" s="43"/>
      <c r="E11" s="388" t="s">
        <v>836</v>
      </c>
      <c r="F11" s="406"/>
      <c r="G11" s="406"/>
      <c r="H11" s="406"/>
      <c r="I11" s="129"/>
      <c r="J11" s="43"/>
      <c r="K11" s="46"/>
    </row>
    <row r="12" spans="2:11" s="1" customFormat="1" ht="13.5">
      <c r="B12" s="42"/>
      <c r="C12" s="43"/>
      <c r="D12" s="38" t="s">
        <v>837</v>
      </c>
      <c r="E12" s="43"/>
      <c r="F12" s="43"/>
      <c r="G12" s="43"/>
      <c r="H12" s="43"/>
      <c r="I12" s="129"/>
      <c r="J12" s="43"/>
      <c r="K12" s="46"/>
    </row>
    <row r="13" spans="2:11" s="1" customFormat="1" ht="36.95" customHeight="1">
      <c r="B13" s="42"/>
      <c r="C13" s="43"/>
      <c r="D13" s="43"/>
      <c r="E13" s="407" t="s">
        <v>909</v>
      </c>
      <c r="F13" s="406"/>
      <c r="G13" s="406"/>
      <c r="H13" s="406"/>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20</v>
      </c>
      <c r="E15" s="43"/>
      <c r="F15" s="36" t="s">
        <v>21</v>
      </c>
      <c r="G15" s="43"/>
      <c r="H15" s="43"/>
      <c r="I15" s="130" t="s">
        <v>22</v>
      </c>
      <c r="J15" s="36" t="s">
        <v>23</v>
      </c>
      <c r="K15" s="46"/>
    </row>
    <row r="16" spans="2:11" s="1" customFormat="1" ht="14.45" customHeight="1">
      <c r="B16" s="42"/>
      <c r="C16" s="43"/>
      <c r="D16" s="38" t="s">
        <v>24</v>
      </c>
      <c r="E16" s="43"/>
      <c r="F16" s="36" t="s">
        <v>25</v>
      </c>
      <c r="G16" s="43"/>
      <c r="H16" s="43"/>
      <c r="I16" s="130" t="s">
        <v>26</v>
      </c>
      <c r="J16" s="131" t="str">
        <f>'Rekapitulace stavby'!AN8</f>
        <v>8. 1. 2018</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28</v>
      </c>
      <c r="E18" s="43"/>
      <c r="F18" s="43"/>
      <c r="G18" s="43"/>
      <c r="H18" s="43"/>
      <c r="I18" s="130" t="s">
        <v>29</v>
      </c>
      <c r="J18" s="36" t="s">
        <v>23</v>
      </c>
      <c r="K18" s="46"/>
    </row>
    <row r="19" spans="2:11" s="1" customFormat="1" ht="18" customHeight="1">
      <c r="B19" s="42"/>
      <c r="C19" s="43"/>
      <c r="D19" s="43"/>
      <c r="E19" s="36" t="s">
        <v>30</v>
      </c>
      <c r="F19" s="43"/>
      <c r="G19" s="43"/>
      <c r="H19" s="43"/>
      <c r="I19" s="130" t="s">
        <v>31</v>
      </c>
      <c r="J19" s="36" t="s">
        <v>23</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32</v>
      </c>
      <c r="E21" s="43"/>
      <c r="F21" s="43"/>
      <c r="G21" s="43"/>
      <c r="H21" s="43"/>
      <c r="I21" s="130" t="s">
        <v>29</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31</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34</v>
      </c>
      <c r="E24" s="43"/>
      <c r="F24" s="43"/>
      <c r="G24" s="43"/>
      <c r="H24" s="43"/>
      <c r="I24" s="130" t="s">
        <v>29</v>
      </c>
      <c r="J24" s="36" t="s">
        <v>23</v>
      </c>
      <c r="K24" s="46"/>
    </row>
    <row r="25" spans="2:11" s="1" customFormat="1" ht="18" customHeight="1">
      <c r="B25" s="42"/>
      <c r="C25" s="43"/>
      <c r="D25" s="43"/>
      <c r="E25" s="36" t="s">
        <v>35</v>
      </c>
      <c r="F25" s="43"/>
      <c r="G25" s="43"/>
      <c r="H25" s="43"/>
      <c r="I25" s="130" t="s">
        <v>31</v>
      </c>
      <c r="J25" s="36" t="s">
        <v>23</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37</v>
      </c>
      <c r="E27" s="43"/>
      <c r="F27" s="43"/>
      <c r="G27" s="43"/>
      <c r="H27" s="43"/>
      <c r="I27" s="129"/>
      <c r="J27" s="43"/>
      <c r="K27" s="46"/>
    </row>
    <row r="28" spans="2:11" s="7" customFormat="1" ht="408" customHeight="1">
      <c r="B28" s="132"/>
      <c r="C28" s="133"/>
      <c r="D28" s="133"/>
      <c r="E28" s="415" t="s">
        <v>910</v>
      </c>
      <c r="F28" s="415"/>
      <c r="G28" s="415"/>
      <c r="H28" s="415"/>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39</v>
      </c>
      <c r="E31" s="43"/>
      <c r="F31" s="43"/>
      <c r="G31" s="43"/>
      <c r="H31" s="43"/>
      <c r="I31" s="129"/>
      <c r="J31" s="139">
        <f>ROUND(J98,2)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41</v>
      </c>
      <c r="G33" s="43"/>
      <c r="H33" s="43"/>
      <c r="I33" s="140" t="s">
        <v>40</v>
      </c>
      <c r="J33" s="47" t="s">
        <v>42</v>
      </c>
      <c r="K33" s="46"/>
    </row>
    <row r="34" spans="2:11" s="1" customFormat="1" ht="14.45" customHeight="1">
      <c r="B34" s="42"/>
      <c r="C34" s="43"/>
      <c r="D34" s="50" t="s">
        <v>43</v>
      </c>
      <c r="E34" s="50" t="s">
        <v>44</v>
      </c>
      <c r="F34" s="141">
        <f>ROUND(SUM(BE98:BE158),2)</f>
        <v>0</v>
      </c>
      <c r="G34" s="43"/>
      <c r="H34" s="43"/>
      <c r="I34" s="142">
        <v>0.21</v>
      </c>
      <c r="J34" s="141">
        <f>ROUND(ROUND((SUM(BE98:BE158)),2)*I34,2)</f>
        <v>0</v>
      </c>
      <c r="K34" s="46"/>
    </row>
    <row r="35" spans="2:11" s="1" customFormat="1" ht="14.45" customHeight="1">
      <c r="B35" s="42"/>
      <c r="C35" s="43"/>
      <c r="D35" s="43"/>
      <c r="E35" s="50" t="s">
        <v>45</v>
      </c>
      <c r="F35" s="141">
        <f>ROUND(SUM(BF98:BF158),2)</f>
        <v>0</v>
      </c>
      <c r="G35" s="43"/>
      <c r="H35" s="43"/>
      <c r="I35" s="142">
        <v>0.15</v>
      </c>
      <c r="J35" s="141">
        <f>ROUND(ROUND((SUM(BF98:BF158)),2)*I35,2)</f>
        <v>0</v>
      </c>
      <c r="K35" s="46"/>
    </row>
    <row r="36" spans="2:11" s="1" customFormat="1" ht="14.45" customHeight="1" hidden="1">
      <c r="B36" s="42"/>
      <c r="C36" s="43"/>
      <c r="D36" s="43"/>
      <c r="E36" s="50" t="s">
        <v>46</v>
      </c>
      <c r="F36" s="141">
        <f>ROUND(SUM(BG98:BG158),2)</f>
        <v>0</v>
      </c>
      <c r="G36" s="43"/>
      <c r="H36" s="43"/>
      <c r="I36" s="142">
        <v>0.21</v>
      </c>
      <c r="J36" s="141">
        <v>0</v>
      </c>
      <c r="K36" s="46"/>
    </row>
    <row r="37" spans="2:11" s="1" customFormat="1" ht="14.45" customHeight="1" hidden="1">
      <c r="B37" s="42"/>
      <c r="C37" s="43"/>
      <c r="D37" s="43"/>
      <c r="E37" s="50" t="s">
        <v>47</v>
      </c>
      <c r="F37" s="141">
        <f>ROUND(SUM(BH98:BH158),2)</f>
        <v>0</v>
      </c>
      <c r="G37" s="43"/>
      <c r="H37" s="43"/>
      <c r="I37" s="142">
        <v>0.15</v>
      </c>
      <c r="J37" s="141">
        <v>0</v>
      </c>
      <c r="K37" s="46"/>
    </row>
    <row r="38" spans="2:11" s="1" customFormat="1" ht="14.45" customHeight="1" hidden="1">
      <c r="B38" s="42"/>
      <c r="C38" s="43"/>
      <c r="D38" s="43"/>
      <c r="E38" s="50" t="s">
        <v>48</v>
      </c>
      <c r="F38" s="141">
        <f>ROUND(SUM(BI98:BI158),2)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49</v>
      </c>
      <c r="E40" s="80"/>
      <c r="F40" s="80"/>
      <c r="G40" s="145" t="s">
        <v>50</v>
      </c>
      <c r="H40" s="146" t="s">
        <v>51</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132</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04" t="str">
        <f>E7</f>
        <v>1.1.1.2.15-Rekonstrukce výukových laboratoří pro ZF MENDELU</v>
      </c>
      <c r="F49" s="405"/>
      <c r="G49" s="405"/>
      <c r="H49" s="405"/>
      <c r="I49" s="129"/>
      <c r="J49" s="43"/>
      <c r="K49" s="46"/>
    </row>
    <row r="50" spans="2:11" ht="13.5">
      <c r="B50" s="29"/>
      <c r="C50" s="38" t="s">
        <v>127</v>
      </c>
      <c r="D50" s="30"/>
      <c r="E50" s="30"/>
      <c r="F50" s="30"/>
      <c r="G50" s="30"/>
      <c r="H50" s="30"/>
      <c r="I50" s="128"/>
      <c r="J50" s="30"/>
      <c r="K50" s="32"/>
    </row>
    <row r="51" spans="2:11" ht="16.5" customHeight="1">
      <c r="B51" s="29"/>
      <c r="C51" s="30"/>
      <c r="D51" s="30"/>
      <c r="E51" s="404" t="s">
        <v>128</v>
      </c>
      <c r="F51" s="364"/>
      <c r="G51" s="364"/>
      <c r="H51" s="364"/>
      <c r="I51" s="128"/>
      <c r="J51" s="30"/>
      <c r="K51" s="32"/>
    </row>
    <row r="52" spans="2:11" ht="13.5">
      <c r="B52" s="29"/>
      <c r="C52" s="38" t="s">
        <v>129</v>
      </c>
      <c r="D52" s="30"/>
      <c r="E52" s="30"/>
      <c r="F52" s="30"/>
      <c r="G52" s="30"/>
      <c r="H52" s="30"/>
      <c r="I52" s="128"/>
      <c r="J52" s="30"/>
      <c r="K52" s="32"/>
    </row>
    <row r="53" spans="2:11" s="1" customFormat="1" ht="16.5" customHeight="1">
      <c r="B53" s="42"/>
      <c r="C53" s="43"/>
      <c r="D53" s="43"/>
      <c r="E53" s="388" t="s">
        <v>836</v>
      </c>
      <c r="F53" s="406"/>
      <c r="G53" s="406"/>
      <c r="H53" s="406"/>
      <c r="I53" s="129"/>
      <c r="J53" s="43"/>
      <c r="K53" s="46"/>
    </row>
    <row r="54" spans="2:11" s="1" customFormat="1" ht="14.45" customHeight="1">
      <c r="B54" s="42"/>
      <c r="C54" s="38" t="s">
        <v>837</v>
      </c>
      <c r="D54" s="43"/>
      <c r="E54" s="43"/>
      <c r="F54" s="43"/>
      <c r="G54" s="43"/>
      <c r="H54" s="43"/>
      <c r="I54" s="129"/>
      <c r="J54" s="43"/>
      <c r="K54" s="46"/>
    </row>
    <row r="55" spans="2:11" s="1" customFormat="1" ht="17.25" customHeight="1">
      <c r="B55" s="42"/>
      <c r="C55" s="43"/>
      <c r="D55" s="43"/>
      <c r="E55" s="407" t="str">
        <f>E13</f>
        <v>2018/001-1-1.4.2 - D.1.4.2-Zařízení vzduchotechniky a klimatizace</v>
      </c>
      <c r="F55" s="406"/>
      <c r="G55" s="406"/>
      <c r="H55" s="406"/>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24</v>
      </c>
      <c r="D57" s="43"/>
      <c r="E57" s="43"/>
      <c r="F57" s="36" t="str">
        <f>F16</f>
        <v xml:space="preserve"> </v>
      </c>
      <c r="G57" s="43"/>
      <c r="H57" s="43"/>
      <c r="I57" s="130" t="s">
        <v>26</v>
      </c>
      <c r="J57" s="131" t="str">
        <f>IF(J16="","",J16)</f>
        <v>8. 1. 2018</v>
      </c>
      <c r="K57" s="46"/>
    </row>
    <row r="58" spans="2:11" s="1" customFormat="1" ht="6.95" customHeight="1">
      <c r="B58" s="42"/>
      <c r="C58" s="43"/>
      <c r="D58" s="43"/>
      <c r="E58" s="43"/>
      <c r="F58" s="43"/>
      <c r="G58" s="43"/>
      <c r="H58" s="43"/>
      <c r="I58" s="129"/>
      <c r="J58" s="43"/>
      <c r="K58" s="46"/>
    </row>
    <row r="59" spans="2:11" s="1" customFormat="1" ht="13.5">
      <c r="B59" s="42"/>
      <c r="C59" s="38" t="s">
        <v>28</v>
      </c>
      <c r="D59" s="43"/>
      <c r="E59" s="43"/>
      <c r="F59" s="36" t="str">
        <f>E19</f>
        <v>MENDELU</v>
      </c>
      <c r="G59" s="43"/>
      <c r="H59" s="43"/>
      <c r="I59" s="130" t="s">
        <v>34</v>
      </c>
      <c r="J59" s="368" t="str">
        <f>E25</f>
        <v>HEXAPLAN INTERNATIONAL spol. s r.o.</v>
      </c>
      <c r="K59" s="46"/>
    </row>
    <row r="60" spans="2:11" s="1" customFormat="1" ht="14.45" customHeight="1">
      <c r="B60" s="42"/>
      <c r="C60" s="38" t="s">
        <v>32</v>
      </c>
      <c r="D60" s="43"/>
      <c r="E60" s="43"/>
      <c r="F60" s="36" t="str">
        <f>IF(E22="","",E22)</f>
        <v/>
      </c>
      <c r="G60" s="43"/>
      <c r="H60" s="43"/>
      <c r="I60" s="129"/>
      <c r="J60" s="408"/>
      <c r="K60" s="46"/>
    </row>
    <row r="61" spans="2:11" s="1" customFormat="1" ht="10.35" customHeight="1">
      <c r="B61" s="42"/>
      <c r="C61" s="43"/>
      <c r="D61" s="43"/>
      <c r="E61" s="43"/>
      <c r="F61" s="43"/>
      <c r="G61" s="43"/>
      <c r="H61" s="43"/>
      <c r="I61" s="129"/>
      <c r="J61" s="43"/>
      <c r="K61" s="46"/>
    </row>
    <row r="62" spans="2:11" s="1" customFormat="1" ht="29.25" customHeight="1">
      <c r="B62" s="42"/>
      <c r="C62" s="155" t="s">
        <v>133</v>
      </c>
      <c r="D62" s="143"/>
      <c r="E62" s="143"/>
      <c r="F62" s="143"/>
      <c r="G62" s="143"/>
      <c r="H62" s="143"/>
      <c r="I62" s="156"/>
      <c r="J62" s="157" t="s">
        <v>134</v>
      </c>
      <c r="K62" s="158"/>
    </row>
    <row r="63" spans="2:11" s="1" customFormat="1" ht="10.35" customHeight="1">
      <c r="B63" s="42"/>
      <c r="C63" s="43"/>
      <c r="D63" s="43"/>
      <c r="E63" s="43"/>
      <c r="F63" s="43"/>
      <c r="G63" s="43"/>
      <c r="H63" s="43"/>
      <c r="I63" s="129"/>
      <c r="J63" s="43"/>
      <c r="K63" s="46"/>
    </row>
    <row r="64" spans="2:47" s="1" customFormat="1" ht="29.25" customHeight="1">
      <c r="B64" s="42"/>
      <c r="C64" s="159" t="s">
        <v>135</v>
      </c>
      <c r="D64" s="43"/>
      <c r="E64" s="43"/>
      <c r="F64" s="43"/>
      <c r="G64" s="43"/>
      <c r="H64" s="43"/>
      <c r="I64" s="129"/>
      <c r="J64" s="139">
        <f>J98</f>
        <v>0</v>
      </c>
      <c r="K64" s="46"/>
      <c r="AU64" s="25" t="s">
        <v>136</v>
      </c>
    </row>
    <row r="65" spans="2:11" s="8" customFormat="1" ht="24.95" customHeight="1">
      <c r="B65" s="160"/>
      <c r="C65" s="161"/>
      <c r="D65" s="162" t="s">
        <v>911</v>
      </c>
      <c r="E65" s="163"/>
      <c r="F65" s="163"/>
      <c r="G65" s="163"/>
      <c r="H65" s="163"/>
      <c r="I65" s="164"/>
      <c r="J65" s="165">
        <f>J99</f>
        <v>0</v>
      </c>
      <c r="K65" s="166"/>
    </row>
    <row r="66" spans="2:11" s="9" customFormat="1" ht="19.9" customHeight="1">
      <c r="B66" s="167"/>
      <c r="C66" s="168"/>
      <c r="D66" s="169" t="s">
        <v>912</v>
      </c>
      <c r="E66" s="170"/>
      <c r="F66" s="170"/>
      <c r="G66" s="170"/>
      <c r="H66" s="170"/>
      <c r="I66" s="171"/>
      <c r="J66" s="172">
        <f>J100</f>
        <v>0</v>
      </c>
      <c r="K66" s="173"/>
    </row>
    <row r="67" spans="2:11" s="9" customFormat="1" ht="19.9" customHeight="1">
      <c r="B67" s="167"/>
      <c r="C67" s="168"/>
      <c r="D67" s="169" t="s">
        <v>913</v>
      </c>
      <c r="E67" s="170"/>
      <c r="F67" s="170"/>
      <c r="G67" s="170"/>
      <c r="H67" s="170"/>
      <c r="I67" s="171"/>
      <c r="J67" s="172">
        <f>J107</f>
        <v>0</v>
      </c>
      <c r="K67" s="173"/>
    </row>
    <row r="68" spans="2:11" s="9" customFormat="1" ht="19.9" customHeight="1">
      <c r="B68" s="167"/>
      <c r="C68" s="168"/>
      <c r="D68" s="169" t="s">
        <v>914</v>
      </c>
      <c r="E68" s="170"/>
      <c r="F68" s="170"/>
      <c r="G68" s="170"/>
      <c r="H68" s="170"/>
      <c r="I68" s="171"/>
      <c r="J68" s="172">
        <f>J116</f>
        <v>0</v>
      </c>
      <c r="K68" s="173"/>
    </row>
    <row r="69" spans="2:11" s="9" customFormat="1" ht="19.9" customHeight="1">
      <c r="B69" s="167"/>
      <c r="C69" s="168"/>
      <c r="D69" s="169" t="s">
        <v>915</v>
      </c>
      <c r="E69" s="170"/>
      <c r="F69" s="170"/>
      <c r="G69" s="170"/>
      <c r="H69" s="170"/>
      <c r="I69" s="171"/>
      <c r="J69" s="172">
        <f>J123</f>
        <v>0</v>
      </c>
      <c r="K69" s="173"/>
    </row>
    <row r="70" spans="2:11" s="9" customFormat="1" ht="19.9" customHeight="1">
      <c r="B70" s="167"/>
      <c r="C70" s="168"/>
      <c r="D70" s="169" t="s">
        <v>914</v>
      </c>
      <c r="E70" s="170"/>
      <c r="F70" s="170"/>
      <c r="G70" s="170"/>
      <c r="H70" s="170"/>
      <c r="I70" s="171"/>
      <c r="J70" s="172">
        <f>J128</f>
        <v>0</v>
      </c>
      <c r="K70" s="173"/>
    </row>
    <row r="71" spans="2:11" s="9" customFormat="1" ht="19.9" customHeight="1">
      <c r="B71" s="167"/>
      <c r="C71" s="168"/>
      <c r="D71" s="169" t="s">
        <v>916</v>
      </c>
      <c r="E71" s="170"/>
      <c r="F71" s="170"/>
      <c r="G71" s="170"/>
      <c r="H71" s="170"/>
      <c r="I71" s="171"/>
      <c r="J71" s="172">
        <f>J134</f>
        <v>0</v>
      </c>
      <c r="K71" s="173"/>
    </row>
    <row r="72" spans="2:11" s="9" customFormat="1" ht="19.9" customHeight="1">
      <c r="B72" s="167"/>
      <c r="C72" s="168"/>
      <c r="D72" s="169" t="s">
        <v>917</v>
      </c>
      <c r="E72" s="170"/>
      <c r="F72" s="170"/>
      <c r="G72" s="170"/>
      <c r="H72" s="170"/>
      <c r="I72" s="171"/>
      <c r="J72" s="172">
        <f>J146</f>
        <v>0</v>
      </c>
      <c r="K72" s="173"/>
    </row>
    <row r="73" spans="2:11" s="9" customFormat="1" ht="19.9" customHeight="1">
      <c r="B73" s="167"/>
      <c r="C73" s="168"/>
      <c r="D73" s="169" t="s">
        <v>918</v>
      </c>
      <c r="E73" s="170"/>
      <c r="F73" s="170"/>
      <c r="G73" s="170"/>
      <c r="H73" s="170"/>
      <c r="I73" s="171"/>
      <c r="J73" s="172">
        <f>J149</f>
        <v>0</v>
      </c>
      <c r="K73" s="173"/>
    </row>
    <row r="74" spans="2:11" s="9" customFormat="1" ht="19.9" customHeight="1">
      <c r="B74" s="167"/>
      <c r="C74" s="168"/>
      <c r="D74" s="169" t="s">
        <v>919</v>
      </c>
      <c r="E74" s="170"/>
      <c r="F74" s="170"/>
      <c r="G74" s="170"/>
      <c r="H74" s="170"/>
      <c r="I74" s="171"/>
      <c r="J74" s="172">
        <f>J155</f>
        <v>0</v>
      </c>
      <c r="K74" s="173"/>
    </row>
    <row r="75" spans="2:11" s="1" customFormat="1" ht="21.75" customHeight="1">
      <c r="B75" s="42"/>
      <c r="C75" s="43"/>
      <c r="D75" s="43"/>
      <c r="E75" s="43"/>
      <c r="F75" s="43"/>
      <c r="G75" s="43"/>
      <c r="H75" s="43"/>
      <c r="I75" s="129"/>
      <c r="J75" s="43"/>
      <c r="K75" s="46"/>
    </row>
    <row r="76" spans="2:11" s="1" customFormat="1" ht="6.95" customHeight="1">
      <c r="B76" s="57"/>
      <c r="C76" s="58"/>
      <c r="D76" s="58"/>
      <c r="E76" s="58"/>
      <c r="F76" s="58"/>
      <c r="G76" s="58"/>
      <c r="H76" s="58"/>
      <c r="I76" s="150"/>
      <c r="J76" s="58"/>
      <c r="K76" s="59"/>
    </row>
    <row r="80" spans="2:12" s="1" customFormat="1" ht="6.95" customHeight="1">
      <c r="B80" s="60"/>
      <c r="C80" s="61"/>
      <c r="D80" s="61"/>
      <c r="E80" s="61"/>
      <c r="F80" s="61"/>
      <c r="G80" s="61"/>
      <c r="H80" s="61"/>
      <c r="I80" s="153"/>
      <c r="J80" s="61"/>
      <c r="K80" s="61"/>
      <c r="L80" s="62"/>
    </row>
    <row r="81" spans="2:12" s="1" customFormat="1" ht="36.95" customHeight="1">
      <c r="B81" s="42"/>
      <c r="C81" s="63" t="s">
        <v>153</v>
      </c>
      <c r="D81" s="64"/>
      <c r="E81" s="64"/>
      <c r="F81" s="64"/>
      <c r="G81" s="64"/>
      <c r="H81" s="64"/>
      <c r="I81" s="174"/>
      <c r="J81" s="64"/>
      <c r="K81" s="64"/>
      <c r="L81" s="62"/>
    </row>
    <row r="82" spans="2:12" s="1" customFormat="1" ht="6.95" customHeight="1">
      <c r="B82" s="42"/>
      <c r="C82" s="64"/>
      <c r="D82" s="64"/>
      <c r="E82" s="64"/>
      <c r="F82" s="64"/>
      <c r="G82" s="64"/>
      <c r="H82" s="64"/>
      <c r="I82" s="174"/>
      <c r="J82" s="64"/>
      <c r="K82" s="64"/>
      <c r="L82" s="62"/>
    </row>
    <row r="83" spans="2:12" s="1" customFormat="1" ht="14.45" customHeight="1">
      <c r="B83" s="42"/>
      <c r="C83" s="66" t="s">
        <v>18</v>
      </c>
      <c r="D83" s="64"/>
      <c r="E83" s="64"/>
      <c r="F83" s="64"/>
      <c r="G83" s="64"/>
      <c r="H83" s="64"/>
      <c r="I83" s="174"/>
      <c r="J83" s="64"/>
      <c r="K83" s="64"/>
      <c r="L83" s="62"/>
    </row>
    <row r="84" spans="2:12" s="1" customFormat="1" ht="16.5" customHeight="1">
      <c r="B84" s="42"/>
      <c r="C84" s="64"/>
      <c r="D84" s="64"/>
      <c r="E84" s="409" t="str">
        <f>E7</f>
        <v>1.1.1.2.15-Rekonstrukce výukových laboratoří pro ZF MENDELU</v>
      </c>
      <c r="F84" s="410"/>
      <c r="G84" s="410"/>
      <c r="H84" s="410"/>
      <c r="I84" s="174"/>
      <c r="J84" s="64"/>
      <c r="K84" s="64"/>
      <c r="L84" s="62"/>
    </row>
    <row r="85" spans="2:12" ht="13.5">
      <c r="B85" s="29"/>
      <c r="C85" s="66" t="s">
        <v>127</v>
      </c>
      <c r="D85" s="175"/>
      <c r="E85" s="175"/>
      <c r="F85" s="175"/>
      <c r="G85" s="175"/>
      <c r="H85" s="175"/>
      <c r="J85" s="175"/>
      <c r="K85" s="175"/>
      <c r="L85" s="176"/>
    </row>
    <row r="86" spans="2:12" ht="16.5" customHeight="1">
      <c r="B86" s="29"/>
      <c r="C86" s="175"/>
      <c r="D86" s="175"/>
      <c r="E86" s="409" t="s">
        <v>128</v>
      </c>
      <c r="F86" s="414"/>
      <c r="G86" s="414"/>
      <c r="H86" s="414"/>
      <c r="J86" s="175"/>
      <c r="K86" s="175"/>
      <c r="L86" s="176"/>
    </row>
    <row r="87" spans="2:12" ht="13.5">
      <c r="B87" s="29"/>
      <c r="C87" s="66" t="s">
        <v>129</v>
      </c>
      <c r="D87" s="175"/>
      <c r="E87" s="175"/>
      <c r="F87" s="175"/>
      <c r="G87" s="175"/>
      <c r="H87" s="175"/>
      <c r="J87" s="175"/>
      <c r="K87" s="175"/>
      <c r="L87" s="176"/>
    </row>
    <row r="88" spans="2:12" s="1" customFormat="1" ht="16.5" customHeight="1">
      <c r="B88" s="42"/>
      <c r="C88" s="64"/>
      <c r="D88" s="64"/>
      <c r="E88" s="413" t="s">
        <v>836</v>
      </c>
      <c r="F88" s="411"/>
      <c r="G88" s="411"/>
      <c r="H88" s="411"/>
      <c r="I88" s="174"/>
      <c r="J88" s="64"/>
      <c r="K88" s="64"/>
      <c r="L88" s="62"/>
    </row>
    <row r="89" spans="2:12" s="1" customFormat="1" ht="14.45" customHeight="1">
      <c r="B89" s="42"/>
      <c r="C89" s="66" t="s">
        <v>837</v>
      </c>
      <c r="D89" s="64"/>
      <c r="E89" s="64"/>
      <c r="F89" s="64"/>
      <c r="G89" s="64"/>
      <c r="H89" s="64"/>
      <c r="I89" s="174"/>
      <c r="J89" s="64"/>
      <c r="K89" s="64"/>
      <c r="L89" s="62"/>
    </row>
    <row r="90" spans="2:12" s="1" customFormat="1" ht="17.25" customHeight="1">
      <c r="B90" s="42"/>
      <c r="C90" s="64"/>
      <c r="D90" s="64"/>
      <c r="E90" s="379" t="str">
        <f>E13</f>
        <v>2018/001-1-1.4.2 - D.1.4.2-Zařízení vzduchotechniky a klimatizace</v>
      </c>
      <c r="F90" s="411"/>
      <c r="G90" s="411"/>
      <c r="H90" s="411"/>
      <c r="I90" s="174"/>
      <c r="J90" s="64"/>
      <c r="K90" s="64"/>
      <c r="L90" s="62"/>
    </row>
    <row r="91" spans="2:12" s="1" customFormat="1" ht="6.95" customHeight="1">
      <c r="B91" s="42"/>
      <c r="C91" s="64"/>
      <c r="D91" s="64"/>
      <c r="E91" s="64"/>
      <c r="F91" s="64"/>
      <c r="G91" s="64"/>
      <c r="H91" s="64"/>
      <c r="I91" s="174"/>
      <c r="J91" s="64"/>
      <c r="K91" s="64"/>
      <c r="L91" s="62"/>
    </row>
    <row r="92" spans="2:12" s="1" customFormat="1" ht="18" customHeight="1">
      <c r="B92" s="42"/>
      <c r="C92" s="66" t="s">
        <v>24</v>
      </c>
      <c r="D92" s="64"/>
      <c r="E92" s="64"/>
      <c r="F92" s="177" t="str">
        <f>F16</f>
        <v xml:space="preserve"> </v>
      </c>
      <c r="G92" s="64"/>
      <c r="H92" s="64"/>
      <c r="I92" s="178" t="s">
        <v>26</v>
      </c>
      <c r="J92" s="74" t="str">
        <f>IF(J16="","",J16)</f>
        <v>8. 1. 2018</v>
      </c>
      <c r="K92" s="64"/>
      <c r="L92" s="62"/>
    </row>
    <row r="93" spans="2:12" s="1" customFormat="1" ht="6.95" customHeight="1">
      <c r="B93" s="42"/>
      <c r="C93" s="64"/>
      <c r="D93" s="64"/>
      <c r="E93" s="64"/>
      <c r="F93" s="64"/>
      <c r="G93" s="64"/>
      <c r="H93" s="64"/>
      <c r="I93" s="174"/>
      <c r="J93" s="64"/>
      <c r="K93" s="64"/>
      <c r="L93" s="62"/>
    </row>
    <row r="94" spans="2:12" s="1" customFormat="1" ht="13.5">
      <c r="B94" s="42"/>
      <c r="C94" s="66" t="s">
        <v>28</v>
      </c>
      <c r="D94" s="64"/>
      <c r="E94" s="64"/>
      <c r="F94" s="177" t="str">
        <f>E19</f>
        <v>MENDELU</v>
      </c>
      <c r="G94" s="64"/>
      <c r="H94" s="64"/>
      <c r="I94" s="178" t="s">
        <v>34</v>
      </c>
      <c r="J94" s="177" t="str">
        <f>E25</f>
        <v>HEXAPLAN INTERNATIONAL spol. s r.o.</v>
      </c>
      <c r="K94" s="64"/>
      <c r="L94" s="62"/>
    </row>
    <row r="95" spans="2:12" s="1" customFormat="1" ht="14.45" customHeight="1">
      <c r="B95" s="42"/>
      <c r="C95" s="66" t="s">
        <v>32</v>
      </c>
      <c r="D95" s="64"/>
      <c r="E95" s="64"/>
      <c r="F95" s="177" t="str">
        <f>IF(E22="","",E22)</f>
        <v/>
      </c>
      <c r="G95" s="64"/>
      <c r="H95" s="64"/>
      <c r="I95" s="174"/>
      <c r="J95" s="64"/>
      <c r="K95" s="64"/>
      <c r="L95" s="62"/>
    </row>
    <row r="96" spans="2:12" s="1" customFormat="1" ht="10.35" customHeight="1">
      <c r="B96" s="42"/>
      <c r="C96" s="64"/>
      <c r="D96" s="64"/>
      <c r="E96" s="64"/>
      <c r="F96" s="64"/>
      <c r="G96" s="64"/>
      <c r="H96" s="64"/>
      <c r="I96" s="174"/>
      <c r="J96" s="64"/>
      <c r="K96" s="64"/>
      <c r="L96" s="62"/>
    </row>
    <row r="97" spans="2:20" s="10" customFormat="1" ht="29.25" customHeight="1">
      <c r="B97" s="179"/>
      <c r="C97" s="180" t="s">
        <v>154</v>
      </c>
      <c r="D97" s="181" t="s">
        <v>58</v>
      </c>
      <c r="E97" s="181" t="s">
        <v>54</v>
      </c>
      <c r="F97" s="181" t="s">
        <v>155</v>
      </c>
      <c r="G97" s="181" t="s">
        <v>156</v>
      </c>
      <c r="H97" s="181" t="s">
        <v>157</v>
      </c>
      <c r="I97" s="182" t="s">
        <v>158</v>
      </c>
      <c r="J97" s="181" t="s">
        <v>134</v>
      </c>
      <c r="K97" s="183" t="s">
        <v>159</v>
      </c>
      <c r="L97" s="184"/>
      <c r="M97" s="82" t="s">
        <v>160</v>
      </c>
      <c r="N97" s="83" t="s">
        <v>43</v>
      </c>
      <c r="O97" s="83" t="s">
        <v>161</v>
      </c>
      <c r="P97" s="83" t="s">
        <v>162</v>
      </c>
      <c r="Q97" s="83" t="s">
        <v>163</v>
      </c>
      <c r="R97" s="83" t="s">
        <v>164</v>
      </c>
      <c r="S97" s="83" t="s">
        <v>165</v>
      </c>
      <c r="T97" s="84" t="s">
        <v>166</v>
      </c>
    </row>
    <row r="98" spans="2:63" s="1" customFormat="1" ht="29.25" customHeight="1">
      <c r="B98" s="42"/>
      <c r="C98" s="88" t="s">
        <v>135</v>
      </c>
      <c r="D98" s="64"/>
      <c r="E98" s="64"/>
      <c r="F98" s="64"/>
      <c r="G98" s="64"/>
      <c r="H98" s="64"/>
      <c r="I98" s="174"/>
      <c r="J98" s="185">
        <f>BK98</f>
        <v>0</v>
      </c>
      <c r="K98" s="64"/>
      <c r="L98" s="62"/>
      <c r="M98" s="85"/>
      <c r="N98" s="86"/>
      <c r="O98" s="86"/>
      <c r="P98" s="186">
        <f>P99</f>
        <v>0</v>
      </c>
      <c r="Q98" s="86"/>
      <c r="R98" s="186">
        <f>R99</f>
        <v>0</v>
      </c>
      <c r="S98" s="86"/>
      <c r="T98" s="187">
        <f>T99</f>
        <v>0</v>
      </c>
      <c r="AT98" s="25" t="s">
        <v>72</v>
      </c>
      <c r="AU98" s="25" t="s">
        <v>136</v>
      </c>
      <c r="BK98" s="188">
        <f>BK99</f>
        <v>0</v>
      </c>
    </row>
    <row r="99" spans="2:63" s="11" customFormat="1" ht="37.35" customHeight="1">
      <c r="B99" s="189"/>
      <c r="C99" s="190"/>
      <c r="D99" s="191" t="s">
        <v>72</v>
      </c>
      <c r="E99" s="192" t="s">
        <v>116</v>
      </c>
      <c r="F99" s="192" t="s">
        <v>920</v>
      </c>
      <c r="G99" s="190"/>
      <c r="H99" s="190"/>
      <c r="I99" s="193"/>
      <c r="J99" s="194">
        <f>BK99</f>
        <v>0</v>
      </c>
      <c r="K99" s="190"/>
      <c r="L99" s="195"/>
      <c r="M99" s="196"/>
      <c r="N99" s="197"/>
      <c r="O99" s="197"/>
      <c r="P99" s="198">
        <f>P100+P107+P116+P123+P128+P134+P146+P149+P155</f>
        <v>0</v>
      </c>
      <c r="Q99" s="197"/>
      <c r="R99" s="198">
        <f>R100+R107+R116+R123+R128+R134+R146+R149+R155</f>
        <v>0</v>
      </c>
      <c r="S99" s="197"/>
      <c r="T99" s="199">
        <f>T100+T107+T116+T123+T128+T134+T146+T149+T155</f>
        <v>0</v>
      </c>
      <c r="AR99" s="200" t="s">
        <v>82</v>
      </c>
      <c r="AT99" s="201" t="s">
        <v>72</v>
      </c>
      <c r="AU99" s="201" t="s">
        <v>73</v>
      </c>
      <c r="AY99" s="200" t="s">
        <v>169</v>
      </c>
      <c r="BK99" s="202">
        <f>BK100+BK107+BK116+BK123+BK128+BK134+BK146+BK149+BK155</f>
        <v>0</v>
      </c>
    </row>
    <row r="100" spans="2:63" s="11" customFormat="1" ht="19.9" customHeight="1">
      <c r="B100" s="189"/>
      <c r="C100" s="190"/>
      <c r="D100" s="191" t="s">
        <v>72</v>
      </c>
      <c r="E100" s="203" t="s">
        <v>80</v>
      </c>
      <c r="F100" s="203" t="s">
        <v>921</v>
      </c>
      <c r="G100" s="190"/>
      <c r="H100" s="190"/>
      <c r="I100" s="193"/>
      <c r="J100" s="204">
        <f>BK100</f>
        <v>0</v>
      </c>
      <c r="K100" s="190"/>
      <c r="L100" s="195"/>
      <c r="M100" s="196"/>
      <c r="N100" s="197"/>
      <c r="O100" s="197"/>
      <c r="P100" s="198">
        <f>SUM(P101:P106)</f>
        <v>0</v>
      </c>
      <c r="Q100" s="197"/>
      <c r="R100" s="198">
        <f>SUM(R101:R106)</f>
        <v>0</v>
      </c>
      <c r="S100" s="197"/>
      <c r="T100" s="199">
        <f>SUM(T101:T106)</f>
        <v>0</v>
      </c>
      <c r="AR100" s="200" t="s">
        <v>82</v>
      </c>
      <c r="AT100" s="201" t="s">
        <v>72</v>
      </c>
      <c r="AU100" s="201" t="s">
        <v>80</v>
      </c>
      <c r="AY100" s="200" t="s">
        <v>169</v>
      </c>
      <c r="BK100" s="202">
        <f>SUM(BK101:BK106)</f>
        <v>0</v>
      </c>
    </row>
    <row r="101" spans="2:65" s="1" customFormat="1" ht="63.75" customHeight="1">
      <c r="B101" s="42"/>
      <c r="C101" s="205" t="s">
        <v>80</v>
      </c>
      <c r="D101" s="205" t="s">
        <v>171</v>
      </c>
      <c r="E101" s="206" t="s">
        <v>922</v>
      </c>
      <c r="F101" s="207" t="s">
        <v>923</v>
      </c>
      <c r="G101" s="208" t="s">
        <v>526</v>
      </c>
      <c r="H101" s="209">
        <v>1</v>
      </c>
      <c r="I101" s="210"/>
      <c r="J101" s="211">
        <f aca="true" t="shared" si="0" ref="J101:J106">ROUND(I101*H101,2)</f>
        <v>0</v>
      </c>
      <c r="K101" s="207" t="s">
        <v>924</v>
      </c>
      <c r="L101" s="62"/>
      <c r="M101" s="212" t="s">
        <v>23</v>
      </c>
      <c r="N101" s="213" t="s">
        <v>44</v>
      </c>
      <c r="O101" s="43"/>
      <c r="P101" s="214">
        <f aca="true" t="shared" si="1" ref="P101:P106">O101*H101</f>
        <v>0</v>
      </c>
      <c r="Q101" s="214">
        <v>0</v>
      </c>
      <c r="R101" s="214">
        <f aca="true" t="shared" si="2" ref="R101:R106">Q101*H101</f>
        <v>0</v>
      </c>
      <c r="S101" s="214">
        <v>0</v>
      </c>
      <c r="T101" s="215">
        <f aca="true" t="shared" si="3" ref="T101:T106">S101*H101</f>
        <v>0</v>
      </c>
      <c r="AR101" s="25" t="s">
        <v>284</v>
      </c>
      <c r="AT101" s="25" t="s">
        <v>171</v>
      </c>
      <c r="AU101" s="25" t="s">
        <v>82</v>
      </c>
      <c r="AY101" s="25" t="s">
        <v>169</v>
      </c>
      <c r="BE101" s="216">
        <f aca="true" t="shared" si="4" ref="BE101:BE106">IF(N101="základní",J101,0)</f>
        <v>0</v>
      </c>
      <c r="BF101" s="216">
        <f aca="true" t="shared" si="5" ref="BF101:BF106">IF(N101="snížená",J101,0)</f>
        <v>0</v>
      </c>
      <c r="BG101" s="216">
        <f aca="true" t="shared" si="6" ref="BG101:BG106">IF(N101="zákl. přenesená",J101,0)</f>
        <v>0</v>
      </c>
      <c r="BH101" s="216">
        <f aca="true" t="shared" si="7" ref="BH101:BH106">IF(N101="sníž. přenesená",J101,0)</f>
        <v>0</v>
      </c>
      <c r="BI101" s="216">
        <f aca="true" t="shared" si="8" ref="BI101:BI106">IF(N101="nulová",J101,0)</f>
        <v>0</v>
      </c>
      <c r="BJ101" s="25" t="s">
        <v>80</v>
      </c>
      <c r="BK101" s="216">
        <f aca="true" t="shared" si="9" ref="BK101:BK106">ROUND(I101*H101,2)</f>
        <v>0</v>
      </c>
      <c r="BL101" s="25" t="s">
        <v>284</v>
      </c>
      <c r="BM101" s="25" t="s">
        <v>82</v>
      </c>
    </row>
    <row r="102" spans="2:65" s="1" customFormat="1" ht="16.5" customHeight="1">
      <c r="B102" s="42"/>
      <c r="C102" s="205" t="s">
        <v>82</v>
      </c>
      <c r="D102" s="205" t="s">
        <v>171</v>
      </c>
      <c r="E102" s="206" t="s">
        <v>778</v>
      </c>
      <c r="F102" s="207" t="s">
        <v>925</v>
      </c>
      <c r="G102" s="208" t="s">
        <v>526</v>
      </c>
      <c r="H102" s="209">
        <v>1</v>
      </c>
      <c r="I102" s="210"/>
      <c r="J102" s="211">
        <f t="shared" si="0"/>
        <v>0</v>
      </c>
      <c r="K102" s="207" t="s">
        <v>924</v>
      </c>
      <c r="L102" s="62"/>
      <c r="M102" s="212" t="s">
        <v>23</v>
      </c>
      <c r="N102" s="213" t="s">
        <v>44</v>
      </c>
      <c r="O102" s="43"/>
      <c r="P102" s="214">
        <f t="shared" si="1"/>
        <v>0</v>
      </c>
      <c r="Q102" s="214">
        <v>0</v>
      </c>
      <c r="R102" s="214">
        <f t="shared" si="2"/>
        <v>0</v>
      </c>
      <c r="S102" s="214">
        <v>0</v>
      </c>
      <c r="T102" s="215">
        <f t="shared" si="3"/>
        <v>0</v>
      </c>
      <c r="AR102" s="25" t="s">
        <v>284</v>
      </c>
      <c r="AT102" s="25" t="s">
        <v>171</v>
      </c>
      <c r="AU102" s="25" t="s">
        <v>82</v>
      </c>
      <c r="AY102" s="25" t="s">
        <v>169</v>
      </c>
      <c r="BE102" s="216">
        <f t="shared" si="4"/>
        <v>0</v>
      </c>
      <c r="BF102" s="216">
        <f t="shared" si="5"/>
        <v>0</v>
      </c>
      <c r="BG102" s="216">
        <f t="shared" si="6"/>
        <v>0</v>
      </c>
      <c r="BH102" s="216">
        <f t="shared" si="7"/>
        <v>0</v>
      </c>
      <c r="BI102" s="216">
        <f t="shared" si="8"/>
        <v>0</v>
      </c>
      <c r="BJ102" s="25" t="s">
        <v>80</v>
      </c>
      <c r="BK102" s="216">
        <f t="shared" si="9"/>
        <v>0</v>
      </c>
      <c r="BL102" s="25" t="s">
        <v>284</v>
      </c>
      <c r="BM102" s="25" t="s">
        <v>175</v>
      </c>
    </row>
    <row r="103" spans="2:65" s="1" customFormat="1" ht="16.5" customHeight="1">
      <c r="B103" s="42"/>
      <c r="C103" s="205" t="s">
        <v>93</v>
      </c>
      <c r="D103" s="205" t="s">
        <v>171</v>
      </c>
      <c r="E103" s="206" t="s">
        <v>926</v>
      </c>
      <c r="F103" s="207" t="s">
        <v>927</v>
      </c>
      <c r="G103" s="208" t="s">
        <v>526</v>
      </c>
      <c r="H103" s="209">
        <v>1</v>
      </c>
      <c r="I103" s="210"/>
      <c r="J103" s="211">
        <f t="shared" si="0"/>
        <v>0</v>
      </c>
      <c r="K103" s="207" t="s">
        <v>924</v>
      </c>
      <c r="L103" s="62"/>
      <c r="M103" s="212" t="s">
        <v>23</v>
      </c>
      <c r="N103" s="213" t="s">
        <v>44</v>
      </c>
      <c r="O103" s="43"/>
      <c r="P103" s="214">
        <f t="shared" si="1"/>
        <v>0</v>
      </c>
      <c r="Q103" s="214">
        <v>0</v>
      </c>
      <c r="R103" s="214">
        <f t="shared" si="2"/>
        <v>0</v>
      </c>
      <c r="S103" s="214">
        <v>0</v>
      </c>
      <c r="T103" s="215">
        <f t="shared" si="3"/>
        <v>0</v>
      </c>
      <c r="AR103" s="25" t="s">
        <v>284</v>
      </c>
      <c r="AT103" s="25" t="s">
        <v>171</v>
      </c>
      <c r="AU103" s="25" t="s">
        <v>82</v>
      </c>
      <c r="AY103" s="25" t="s">
        <v>169</v>
      </c>
      <c r="BE103" s="216">
        <f t="shared" si="4"/>
        <v>0</v>
      </c>
      <c r="BF103" s="216">
        <f t="shared" si="5"/>
        <v>0</v>
      </c>
      <c r="BG103" s="216">
        <f t="shared" si="6"/>
        <v>0</v>
      </c>
      <c r="BH103" s="216">
        <f t="shared" si="7"/>
        <v>0</v>
      </c>
      <c r="BI103" s="216">
        <f t="shared" si="8"/>
        <v>0</v>
      </c>
      <c r="BJ103" s="25" t="s">
        <v>80</v>
      </c>
      <c r="BK103" s="216">
        <f t="shared" si="9"/>
        <v>0</v>
      </c>
      <c r="BL103" s="25" t="s">
        <v>284</v>
      </c>
      <c r="BM103" s="25" t="s">
        <v>195</v>
      </c>
    </row>
    <row r="104" spans="2:65" s="1" customFormat="1" ht="25.5" customHeight="1">
      <c r="B104" s="42"/>
      <c r="C104" s="205" t="s">
        <v>175</v>
      </c>
      <c r="D104" s="205" t="s">
        <v>171</v>
      </c>
      <c r="E104" s="206" t="s">
        <v>928</v>
      </c>
      <c r="F104" s="207" t="s">
        <v>929</v>
      </c>
      <c r="G104" s="208" t="s">
        <v>526</v>
      </c>
      <c r="H104" s="209">
        <v>1</v>
      </c>
      <c r="I104" s="210"/>
      <c r="J104" s="211">
        <f t="shared" si="0"/>
        <v>0</v>
      </c>
      <c r="K104" s="207" t="s">
        <v>924</v>
      </c>
      <c r="L104" s="62"/>
      <c r="M104" s="212" t="s">
        <v>23</v>
      </c>
      <c r="N104" s="213" t="s">
        <v>44</v>
      </c>
      <c r="O104" s="43"/>
      <c r="P104" s="214">
        <f t="shared" si="1"/>
        <v>0</v>
      </c>
      <c r="Q104" s="214">
        <v>0</v>
      </c>
      <c r="R104" s="214">
        <f t="shared" si="2"/>
        <v>0</v>
      </c>
      <c r="S104" s="214">
        <v>0</v>
      </c>
      <c r="T104" s="215">
        <f t="shared" si="3"/>
        <v>0</v>
      </c>
      <c r="AR104" s="25" t="s">
        <v>284</v>
      </c>
      <c r="AT104" s="25" t="s">
        <v>171</v>
      </c>
      <c r="AU104" s="25" t="s">
        <v>82</v>
      </c>
      <c r="AY104" s="25" t="s">
        <v>169</v>
      </c>
      <c r="BE104" s="216">
        <f t="shared" si="4"/>
        <v>0</v>
      </c>
      <c r="BF104" s="216">
        <f t="shared" si="5"/>
        <v>0</v>
      </c>
      <c r="BG104" s="216">
        <f t="shared" si="6"/>
        <v>0</v>
      </c>
      <c r="BH104" s="216">
        <f t="shared" si="7"/>
        <v>0</v>
      </c>
      <c r="BI104" s="216">
        <f t="shared" si="8"/>
        <v>0</v>
      </c>
      <c r="BJ104" s="25" t="s">
        <v>80</v>
      </c>
      <c r="BK104" s="216">
        <f t="shared" si="9"/>
        <v>0</v>
      </c>
      <c r="BL104" s="25" t="s">
        <v>284</v>
      </c>
      <c r="BM104" s="25" t="s">
        <v>227</v>
      </c>
    </row>
    <row r="105" spans="2:65" s="1" customFormat="1" ht="16.5" customHeight="1">
      <c r="B105" s="42"/>
      <c r="C105" s="205" t="s">
        <v>206</v>
      </c>
      <c r="D105" s="205" t="s">
        <v>171</v>
      </c>
      <c r="E105" s="206" t="s">
        <v>930</v>
      </c>
      <c r="F105" s="207" t="s">
        <v>931</v>
      </c>
      <c r="G105" s="208" t="s">
        <v>932</v>
      </c>
      <c r="H105" s="209">
        <v>7</v>
      </c>
      <c r="I105" s="210"/>
      <c r="J105" s="211">
        <f t="shared" si="0"/>
        <v>0</v>
      </c>
      <c r="K105" s="207" t="s">
        <v>924</v>
      </c>
      <c r="L105" s="62"/>
      <c r="M105" s="212" t="s">
        <v>23</v>
      </c>
      <c r="N105" s="213" t="s">
        <v>44</v>
      </c>
      <c r="O105" s="43"/>
      <c r="P105" s="214">
        <f t="shared" si="1"/>
        <v>0</v>
      </c>
      <c r="Q105" s="214">
        <v>0</v>
      </c>
      <c r="R105" s="214">
        <f t="shared" si="2"/>
        <v>0</v>
      </c>
      <c r="S105" s="214">
        <v>0</v>
      </c>
      <c r="T105" s="215">
        <f t="shared" si="3"/>
        <v>0</v>
      </c>
      <c r="AR105" s="25" t="s">
        <v>284</v>
      </c>
      <c r="AT105" s="25" t="s">
        <v>171</v>
      </c>
      <c r="AU105" s="25" t="s">
        <v>82</v>
      </c>
      <c r="AY105" s="25" t="s">
        <v>169</v>
      </c>
      <c r="BE105" s="216">
        <f t="shared" si="4"/>
        <v>0</v>
      </c>
      <c r="BF105" s="216">
        <f t="shared" si="5"/>
        <v>0</v>
      </c>
      <c r="BG105" s="216">
        <f t="shared" si="6"/>
        <v>0</v>
      </c>
      <c r="BH105" s="216">
        <f t="shared" si="7"/>
        <v>0</v>
      </c>
      <c r="BI105" s="216">
        <f t="shared" si="8"/>
        <v>0</v>
      </c>
      <c r="BJ105" s="25" t="s">
        <v>80</v>
      </c>
      <c r="BK105" s="216">
        <f t="shared" si="9"/>
        <v>0</v>
      </c>
      <c r="BL105" s="25" t="s">
        <v>284</v>
      </c>
      <c r="BM105" s="25" t="s">
        <v>240</v>
      </c>
    </row>
    <row r="106" spans="2:65" s="1" customFormat="1" ht="16.5" customHeight="1">
      <c r="B106" s="42"/>
      <c r="C106" s="205" t="s">
        <v>195</v>
      </c>
      <c r="D106" s="205" t="s">
        <v>171</v>
      </c>
      <c r="E106" s="206" t="s">
        <v>933</v>
      </c>
      <c r="F106" s="207" t="s">
        <v>934</v>
      </c>
      <c r="G106" s="208" t="s">
        <v>114</v>
      </c>
      <c r="H106" s="209">
        <v>5</v>
      </c>
      <c r="I106" s="210"/>
      <c r="J106" s="211">
        <f t="shared" si="0"/>
        <v>0</v>
      </c>
      <c r="K106" s="207" t="s">
        <v>924</v>
      </c>
      <c r="L106" s="62"/>
      <c r="M106" s="212" t="s">
        <v>23</v>
      </c>
      <c r="N106" s="213" t="s">
        <v>44</v>
      </c>
      <c r="O106" s="43"/>
      <c r="P106" s="214">
        <f t="shared" si="1"/>
        <v>0</v>
      </c>
      <c r="Q106" s="214">
        <v>0</v>
      </c>
      <c r="R106" s="214">
        <f t="shared" si="2"/>
        <v>0</v>
      </c>
      <c r="S106" s="214">
        <v>0</v>
      </c>
      <c r="T106" s="215">
        <f t="shared" si="3"/>
        <v>0</v>
      </c>
      <c r="AR106" s="25" t="s">
        <v>284</v>
      </c>
      <c r="AT106" s="25" t="s">
        <v>171</v>
      </c>
      <c r="AU106" s="25" t="s">
        <v>82</v>
      </c>
      <c r="AY106" s="25" t="s">
        <v>169</v>
      </c>
      <c r="BE106" s="216">
        <f t="shared" si="4"/>
        <v>0</v>
      </c>
      <c r="BF106" s="216">
        <f t="shared" si="5"/>
        <v>0</v>
      </c>
      <c r="BG106" s="216">
        <f t="shared" si="6"/>
        <v>0</v>
      </c>
      <c r="BH106" s="216">
        <f t="shared" si="7"/>
        <v>0</v>
      </c>
      <c r="BI106" s="216">
        <f t="shared" si="8"/>
        <v>0</v>
      </c>
      <c r="BJ106" s="25" t="s">
        <v>80</v>
      </c>
      <c r="BK106" s="216">
        <f t="shared" si="9"/>
        <v>0</v>
      </c>
      <c r="BL106" s="25" t="s">
        <v>284</v>
      </c>
      <c r="BM106" s="25" t="s">
        <v>250</v>
      </c>
    </row>
    <row r="107" spans="2:63" s="11" customFormat="1" ht="29.85" customHeight="1">
      <c r="B107" s="189"/>
      <c r="C107" s="190"/>
      <c r="D107" s="191" t="s">
        <v>72</v>
      </c>
      <c r="E107" s="203" t="s">
        <v>935</v>
      </c>
      <c r="F107" s="203" t="s">
        <v>936</v>
      </c>
      <c r="G107" s="190"/>
      <c r="H107" s="190"/>
      <c r="I107" s="193"/>
      <c r="J107" s="204">
        <f>BK107</f>
        <v>0</v>
      </c>
      <c r="K107" s="190"/>
      <c r="L107" s="195"/>
      <c r="M107" s="196"/>
      <c r="N107" s="197"/>
      <c r="O107" s="197"/>
      <c r="P107" s="198">
        <f>SUM(P108:P115)</f>
        <v>0</v>
      </c>
      <c r="Q107" s="197"/>
      <c r="R107" s="198">
        <f>SUM(R108:R115)</f>
        <v>0</v>
      </c>
      <c r="S107" s="197"/>
      <c r="T107" s="199">
        <f>SUM(T108:T115)</f>
        <v>0</v>
      </c>
      <c r="AR107" s="200" t="s">
        <v>82</v>
      </c>
      <c r="AT107" s="201" t="s">
        <v>72</v>
      </c>
      <c r="AU107" s="201" t="s">
        <v>80</v>
      </c>
      <c r="AY107" s="200" t="s">
        <v>169</v>
      </c>
      <c r="BK107" s="202">
        <f>SUM(BK108:BK115)</f>
        <v>0</v>
      </c>
    </row>
    <row r="108" spans="2:65" s="1" customFormat="1" ht="38.25" customHeight="1">
      <c r="B108" s="42"/>
      <c r="C108" s="205" t="s">
        <v>220</v>
      </c>
      <c r="D108" s="205" t="s">
        <v>171</v>
      </c>
      <c r="E108" s="206" t="s">
        <v>937</v>
      </c>
      <c r="F108" s="207" t="s">
        <v>938</v>
      </c>
      <c r="G108" s="208" t="s">
        <v>526</v>
      </c>
      <c r="H108" s="209">
        <v>1</v>
      </c>
      <c r="I108" s="210"/>
      <c r="J108" s="211">
        <f aca="true" t="shared" si="10" ref="J108:J115">ROUND(I108*H108,2)</f>
        <v>0</v>
      </c>
      <c r="K108" s="207" t="s">
        <v>924</v>
      </c>
      <c r="L108" s="62"/>
      <c r="M108" s="212" t="s">
        <v>23</v>
      </c>
      <c r="N108" s="213" t="s">
        <v>44</v>
      </c>
      <c r="O108" s="43"/>
      <c r="P108" s="214">
        <f aca="true" t="shared" si="11" ref="P108:P115">O108*H108</f>
        <v>0</v>
      </c>
      <c r="Q108" s="214">
        <v>0</v>
      </c>
      <c r="R108" s="214">
        <f aca="true" t="shared" si="12" ref="R108:R115">Q108*H108</f>
        <v>0</v>
      </c>
      <c r="S108" s="214">
        <v>0</v>
      </c>
      <c r="T108" s="215">
        <f aca="true" t="shared" si="13" ref="T108:T115">S108*H108</f>
        <v>0</v>
      </c>
      <c r="AR108" s="25" t="s">
        <v>284</v>
      </c>
      <c r="AT108" s="25" t="s">
        <v>171</v>
      </c>
      <c r="AU108" s="25" t="s">
        <v>82</v>
      </c>
      <c r="AY108" s="25" t="s">
        <v>169</v>
      </c>
      <c r="BE108" s="216">
        <f aca="true" t="shared" si="14" ref="BE108:BE115">IF(N108="základní",J108,0)</f>
        <v>0</v>
      </c>
      <c r="BF108" s="216">
        <f aca="true" t="shared" si="15" ref="BF108:BF115">IF(N108="snížená",J108,0)</f>
        <v>0</v>
      </c>
      <c r="BG108" s="216">
        <f aca="true" t="shared" si="16" ref="BG108:BG115">IF(N108="zákl. přenesená",J108,0)</f>
        <v>0</v>
      </c>
      <c r="BH108" s="216">
        <f aca="true" t="shared" si="17" ref="BH108:BH115">IF(N108="sníž. přenesená",J108,0)</f>
        <v>0</v>
      </c>
      <c r="BI108" s="216">
        <f aca="true" t="shared" si="18" ref="BI108:BI115">IF(N108="nulová",J108,0)</f>
        <v>0</v>
      </c>
      <c r="BJ108" s="25" t="s">
        <v>80</v>
      </c>
      <c r="BK108" s="216">
        <f aca="true" t="shared" si="19" ref="BK108:BK115">ROUND(I108*H108,2)</f>
        <v>0</v>
      </c>
      <c r="BL108" s="25" t="s">
        <v>284</v>
      </c>
      <c r="BM108" s="25" t="s">
        <v>267</v>
      </c>
    </row>
    <row r="109" spans="2:65" s="1" customFormat="1" ht="16.5" customHeight="1">
      <c r="B109" s="42"/>
      <c r="C109" s="205" t="s">
        <v>227</v>
      </c>
      <c r="D109" s="205" t="s">
        <v>171</v>
      </c>
      <c r="E109" s="206" t="s">
        <v>939</v>
      </c>
      <c r="F109" s="207" t="s">
        <v>940</v>
      </c>
      <c r="G109" s="208" t="s">
        <v>526</v>
      </c>
      <c r="H109" s="209">
        <v>1</v>
      </c>
      <c r="I109" s="210"/>
      <c r="J109" s="211">
        <f t="shared" si="10"/>
        <v>0</v>
      </c>
      <c r="K109" s="207" t="s">
        <v>924</v>
      </c>
      <c r="L109" s="62"/>
      <c r="M109" s="212" t="s">
        <v>23</v>
      </c>
      <c r="N109" s="213" t="s">
        <v>44</v>
      </c>
      <c r="O109" s="43"/>
      <c r="P109" s="214">
        <f t="shared" si="11"/>
        <v>0</v>
      </c>
      <c r="Q109" s="214">
        <v>0</v>
      </c>
      <c r="R109" s="214">
        <f t="shared" si="12"/>
        <v>0</v>
      </c>
      <c r="S109" s="214">
        <v>0</v>
      </c>
      <c r="T109" s="215">
        <f t="shared" si="13"/>
        <v>0</v>
      </c>
      <c r="AR109" s="25" t="s">
        <v>284</v>
      </c>
      <c r="AT109" s="25" t="s">
        <v>171</v>
      </c>
      <c r="AU109" s="25" t="s">
        <v>82</v>
      </c>
      <c r="AY109" s="25" t="s">
        <v>169</v>
      </c>
      <c r="BE109" s="216">
        <f t="shared" si="14"/>
        <v>0</v>
      </c>
      <c r="BF109" s="216">
        <f t="shared" si="15"/>
        <v>0</v>
      </c>
      <c r="BG109" s="216">
        <f t="shared" si="16"/>
        <v>0</v>
      </c>
      <c r="BH109" s="216">
        <f t="shared" si="17"/>
        <v>0</v>
      </c>
      <c r="BI109" s="216">
        <f t="shared" si="18"/>
        <v>0</v>
      </c>
      <c r="BJ109" s="25" t="s">
        <v>80</v>
      </c>
      <c r="BK109" s="216">
        <f t="shared" si="19"/>
        <v>0</v>
      </c>
      <c r="BL109" s="25" t="s">
        <v>284</v>
      </c>
      <c r="BM109" s="25" t="s">
        <v>284</v>
      </c>
    </row>
    <row r="110" spans="2:65" s="1" customFormat="1" ht="16.5" customHeight="1">
      <c r="B110" s="42"/>
      <c r="C110" s="205" t="s">
        <v>233</v>
      </c>
      <c r="D110" s="205" t="s">
        <v>171</v>
      </c>
      <c r="E110" s="206" t="s">
        <v>782</v>
      </c>
      <c r="F110" s="207" t="s">
        <v>941</v>
      </c>
      <c r="G110" s="208" t="s">
        <v>526</v>
      </c>
      <c r="H110" s="209">
        <v>1</v>
      </c>
      <c r="I110" s="210"/>
      <c r="J110" s="211">
        <f t="shared" si="10"/>
        <v>0</v>
      </c>
      <c r="K110" s="207" t="s">
        <v>924</v>
      </c>
      <c r="L110" s="62"/>
      <c r="M110" s="212" t="s">
        <v>23</v>
      </c>
      <c r="N110" s="213" t="s">
        <v>44</v>
      </c>
      <c r="O110" s="43"/>
      <c r="P110" s="214">
        <f t="shared" si="11"/>
        <v>0</v>
      </c>
      <c r="Q110" s="214">
        <v>0</v>
      </c>
      <c r="R110" s="214">
        <f t="shared" si="12"/>
        <v>0</v>
      </c>
      <c r="S110" s="214">
        <v>0</v>
      </c>
      <c r="T110" s="215">
        <f t="shared" si="13"/>
        <v>0</v>
      </c>
      <c r="AR110" s="25" t="s">
        <v>284</v>
      </c>
      <c r="AT110" s="25" t="s">
        <v>171</v>
      </c>
      <c r="AU110" s="25" t="s">
        <v>82</v>
      </c>
      <c r="AY110" s="25" t="s">
        <v>169</v>
      </c>
      <c r="BE110" s="216">
        <f t="shared" si="14"/>
        <v>0</v>
      </c>
      <c r="BF110" s="216">
        <f t="shared" si="15"/>
        <v>0</v>
      </c>
      <c r="BG110" s="216">
        <f t="shared" si="16"/>
        <v>0</v>
      </c>
      <c r="BH110" s="216">
        <f t="shared" si="17"/>
        <v>0</v>
      </c>
      <c r="BI110" s="216">
        <f t="shared" si="18"/>
        <v>0</v>
      </c>
      <c r="BJ110" s="25" t="s">
        <v>80</v>
      </c>
      <c r="BK110" s="216">
        <f t="shared" si="19"/>
        <v>0</v>
      </c>
      <c r="BL110" s="25" t="s">
        <v>284</v>
      </c>
      <c r="BM110" s="25" t="s">
        <v>298</v>
      </c>
    </row>
    <row r="111" spans="2:65" s="1" customFormat="1" ht="16.5" customHeight="1">
      <c r="B111" s="42"/>
      <c r="C111" s="205" t="s">
        <v>240</v>
      </c>
      <c r="D111" s="205" t="s">
        <v>171</v>
      </c>
      <c r="E111" s="206" t="s">
        <v>788</v>
      </c>
      <c r="F111" s="207" t="s">
        <v>942</v>
      </c>
      <c r="G111" s="208" t="s">
        <v>526</v>
      </c>
      <c r="H111" s="209">
        <v>1</v>
      </c>
      <c r="I111" s="210"/>
      <c r="J111" s="211">
        <f t="shared" si="10"/>
        <v>0</v>
      </c>
      <c r="K111" s="207" t="s">
        <v>924</v>
      </c>
      <c r="L111" s="62"/>
      <c r="M111" s="212" t="s">
        <v>23</v>
      </c>
      <c r="N111" s="213" t="s">
        <v>44</v>
      </c>
      <c r="O111" s="43"/>
      <c r="P111" s="214">
        <f t="shared" si="11"/>
        <v>0</v>
      </c>
      <c r="Q111" s="214">
        <v>0</v>
      </c>
      <c r="R111" s="214">
        <f t="shared" si="12"/>
        <v>0</v>
      </c>
      <c r="S111" s="214">
        <v>0</v>
      </c>
      <c r="T111" s="215">
        <f t="shared" si="13"/>
        <v>0</v>
      </c>
      <c r="AR111" s="25" t="s">
        <v>284</v>
      </c>
      <c r="AT111" s="25" t="s">
        <v>171</v>
      </c>
      <c r="AU111" s="25" t="s">
        <v>82</v>
      </c>
      <c r="AY111" s="25" t="s">
        <v>169</v>
      </c>
      <c r="BE111" s="216">
        <f t="shared" si="14"/>
        <v>0</v>
      </c>
      <c r="BF111" s="216">
        <f t="shared" si="15"/>
        <v>0</v>
      </c>
      <c r="BG111" s="216">
        <f t="shared" si="16"/>
        <v>0</v>
      </c>
      <c r="BH111" s="216">
        <f t="shared" si="17"/>
        <v>0</v>
      </c>
      <c r="BI111" s="216">
        <f t="shared" si="18"/>
        <v>0</v>
      </c>
      <c r="BJ111" s="25" t="s">
        <v>80</v>
      </c>
      <c r="BK111" s="216">
        <f t="shared" si="19"/>
        <v>0</v>
      </c>
      <c r="BL111" s="25" t="s">
        <v>284</v>
      </c>
      <c r="BM111" s="25" t="s">
        <v>310</v>
      </c>
    </row>
    <row r="112" spans="2:65" s="1" customFormat="1" ht="16.5" customHeight="1">
      <c r="B112" s="42"/>
      <c r="C112" s="205" t="s">
        <v>246</v>
      </c>
      <c r="D112" s="205" t="s">
        <v>171</v>
      </c>
      <c r="E112" s="206" t="s">
        <v>943</v>
      </c>
      <c r="F112" s="207" t="s">
        <v>944</v>
      </c>
      <c r="G112" s="208" t="s">
        <v>932</v>
      </c>
      <c r="H112" s="209">
        <v>0.5</v>
      </c>
      <c r="I112" s="210"/>
      <c r="J112" s="211">
        <f t="shared" si="10"/>
        <v>0</v>
      </c>
      <c r="K112" s="207" t="s">
        <v>924</v>
      </c>
      <c r="L112" s="62"/>
      <c r="M112" s="212" t="s">
        <v>23</v>
      </c>
      <c r="N112" s="213" t="s">
        <v>44</v>
      </c>
      <c r="O112" s="43"/>
      <c r="P112" s="214">
        <f t="shared" si="11"/>
        <v>0</v>
      </c>
      <c r="Q112" s="214">
        <v>0</v>
      </c>
      <c r="R112" s="214">
        <f t="shared" si="12"/>
        <v>0</v>
      </c>
      <c r="S112" s="214">
        <v>0</v>
      </c>
      <c r="T112" s="215">
        <f t="shared" si="13"/>
        <v>0</v>
      </c>
      <c r="AR112" s="25" t="s">
        <v>284</v>
      </c>
      <c r="AT112" s="25" t="s">
        <v>171</v>
      </c>
      <c r="AU112" s="25" t="s">
        <v>82</v>
      </c>
      <c r="AY112" s="25" t="s">
        <v>169</v>
      </c>
      <c r="BE112" s="216">
        <f t="shared" si="14"/>
        <v>0</v>
      </c>
      <c r="BF112" s="216">
        <f t="shared" si="15"/>
        <v>0</v>
      </c>
      <c r="BG112" s="216">
        <f t="shared" si="16"/>
        <v>0</v>
      </c>
      <c r="BH112" s="216">
        <f t="shared" si="17"/>
        <v>0</v>
      </c>
      <c r="BI112" s="216">
        <f t="shared" si="18"/>
        <v>0</v>
      </c>
      <c r="BJ112" s="25" t="s">
        <v>80</v>
      </c>
      <c r="BK112" s="216">
        <f t="shared" si="19"/>
        <v>0</v>
      </c>
      <c r="BL112" s="25" t="s">
        <v>284</v>
      </c>
      <c r="BM112" s="25" t="s">
        <v>322</v>
      </c>
    </row>
    <row r="113" spans="2:65" s="1" customFormat="1" ht="16.5" customHeight="1">
      <c r="B113" s="42"/>
      <c r="C113" s="205" t="s">
        <v>250</v>
      </c>
      <c r="D113" s="205" t="s">
        <v>171</v>
      </c>
      <c r="E113" s="206" t="s">
        <v>945</v>
      </c>
      <c r="F113" s="207" t="s">
        <v>946</v>
      </c>
      <c r="G113" s="208" t="s">
        <v>932</v>
      </c>
      <c r="H113" s="209">
        <v>9</v>
      </c>
      <c r="I113" s="210"/>
      <c r="J113" s="211">
        <f t="shared" si="10"/>
        <v>0</v>
      </c>
      <c r="K113" s="207" t="s">
        <v>924</v>
      </c>
      <c r="L113" s="62"/>
      <c r="M113" s="212" t="s">
        <v>23</v>
      </c>
      <c r="N113" s="213" t="s">
        <v>44</v>
      </c>
      <c r="O113" s="43"/>
      <c r="P113" s="214">
        <f t="shared" si="11"/>
        <v>0</v>
      </c>
      <c r="Q113" s="214">
        <v>0</v>
      </c>
      <c r="R113" s="214">
        <f t="shared" si="12"/>
        <v>0</v>
      </c>
      <c r="S113" s="214">
        <v>0</v>
      </c>
      <c r="T113" s="215">
        <f t="shared" si="13"/>
        <v>0</v>
      </c>
      <c r="AR113" s="25" t="s">
        <v>284</v>
      </c>
      <c r="AT113" s="25" t="s">
        <v>171</v>
      </c>
      <c r="AU113" s="25" t="s">
        <v>82</v>
      </c>
      <c r="AY113" s="25" t="s">
        <v>169</v>
      </c>
      <c r="BE113" s="216">
        <f t="shared" si="14"/>
        <v>0</v>
      </c>
      <c r="BF113" s="216">
        <f t="shared" si="15"/>
        <v>0</v>
      </c>
      <c r="BG113" s="216">
        <f t="shared" si="16"/>
        <v>0</v>
      </c>
      <c r="BH113" s="216">
        <f t="shared" si="17"/>
        <v>0</v>
      </c>
      <c r="BI113" s="216">
        <f t="shared" si="18"/>
        <v>0</v>
      </c>
      <c r="BJ113" s="25" t="s">
        <v>80</v>
      </c>
      <c r="BK113" s="216">
        <f t="shared" si="19"/>
        <v>0</v>
      </c>
      <c r="BL113" s="25" t="s">
        <v>284</v>
      </c>
      <c r="BM113" s="25" t="s">
        <v>334</v>
      </c>
    </row>
    <row r="114" spans="2:65" s="1" customFormat="1" ht="16.5" customHeight="1">
      <c r="B114" s="42"/>
      <c r="C114" s="205" t="s">
        <v>255</v>
      </c>
      <c r="D114" s="205" t="s">
        <v>171</v>
      </c>
      <c r="E114" s="206" t="s">
        <v>947</v>
      </c>
      <c r="F114" s="207" t="s">
        <v>948</v>
      </c>
      <c r="G114" s="208" t="s">
        <v>932</v>
      </c>
      <c r="H114" s="209">
        <v>4</v>
      </c>
      <c r="I114" s="210"/>
      <c r="J114" s="211">
        <f t="shared" si="10"/>
        <v>0</v>
      </c>
      <c r="K114" s="207" t="s">
        <v>924</v>
      </c>
      <c r="L114" s="62"/>
      <c r="M114" s="212" t="s">
        <v>23</v>
      </c>
      <c r="N114" s="213" t="s">
        <v>44</v>
      </c>
      <c r="O114" s="43"/>
      <c r="P114" s="214">
        <f t="shared" si="11"/>
        <v>0</v>
      </c>
      <c r="Q114" s="214">
        <v>0</v>
      </c>
      <c r="R114" s="214">
        <f t="shared" si="12"/>
        <v>0</v>
      </c>
      <c r="S114" s="214">
        <v>0</v>
      </c>
      <c r="T114" s="215">
        <f t="shared" si="13"/>
        <v>0</v>
      </c>
      <c r="AR114" s="25" t="s">
        <v>284</v>
      </c>
      <c r="AT114" s="25" t="s">
        <v>171</v>
      </c>
      <c r="AU114" s="25" t="s">
        <v>82</v>
      </c>
      <c r="AY114" s="25" t="s">
        <v>169</v>
      </c>
      <c r="BE114" s="216">
        <f t="shared" si="14"/>
        <v>0</v>
      </c>
      <c r="BF114" s="216">
        <f t="shared" si="15"/>
        <v>0</v>
      </c>
      <c r="BG114" s="216">
        <f t="shared" si="16"/>
        <v>0</v>
      </c>
      <c r="BH114" s="216">
        <f t="shared" si="17"/>
        <v>0</v>
      </c>
      <c r="BI114" s="216">
        <f t="shared" si="18"/>
        <v>0</v>
      </c>
      <c r="BJ114" s="25" t="s">
        <v>80</v>
      </c>
      <c r="BK114" s="216">
        <f t="shared" si="19"/>
        <v>0</v>
      </c>
      <c r="BL114" s="25" t="s">
        <v>284</v>
      </c>
      <c r="BM114" s="25" t="s">
        <v>344</v>
      </c>
    </row>
    <row r="115" spans="2:65" s="1" customFormat="1" ht="16.5" customHeight="1">
      <c r="B115" s="42"/>
      <c r="C115" s="205" t="s">
        <v>267</v>
      </c>
      <c r="D115" s="205" t="s">
        <v>171</v>
      </c>
      <c r="E115" s="206" t="s">
        <v>949</v>
      </c>
      <c r="F115" s="207" t="s">
        <v>950</v>
      </c>
      <c r="G115" s="208" t="s">
        <v>932</v>
      </c>
      <c r="H115" s="209">
        <v>1</v>
      </c>
      <c r="I115" s="210"/>
      <c r="J115" s="211">
        <f t="shared" si="10"/>
        <v>0</v>
      </c>
      <c r="K115" s="207" t="s">
        <v>924</v>
      </c>
      <c r="L115" s="62"/>
      <c r="M115" s="212" t="s">
        <v>23</v>
      </c>
      <c r="N115" s="213" t="s">
        <v>44</v>
      </c>
      <c r="O115" s="43"/>
      <c r="P115" s="214">
        <f t="shared" si="11"/>
        <v>0</v>
      </c>
      <c r="Q115" s="214">
        <v>0</v>
      </c>
      <c r="R115" s="214">
        <f t="shared" si="12"/>
        <v>0</v>
      </c>
      <c r="S115" s="214">
        <v>0</v>
      </c>
      <c r="T115" s="215">
        <f t="shared" si="13"/>
        <v>0</v>
      </c>
      <c r="AR115" s="25" t="s">
        <v>284</v>
      </c>
      <c r="AT115" s="25" t="s">
        <v>171</v>
      </c>
      <c r="AU115" s="25" t="s">
        <v>82</v>
      </c>
      <c r="AY115" s="25" t="s">
        <v>169</v>
      </c>
      <c r="BE115" s="216">
        <f t="shared" si="14"/>
        <v>0</v>
      </c>
      <c r="BF115" s="216">
        <f t="shared" si="15"/>
        <v>0</v>
      </c>
      <c r="BG115" s="216">
        <f t="shared" si="16"/>
        <v>0</v>
      </c>
      <c r="BH115" s="216">
        <f t="shared" si="17"/>
        <v>0</v>
      </c>
      <c r="BI115" s="216">
        <f t="shared" si="18"/>
        <v>0</v>
      </c>
      <c r="BJ115" s="25" t="s">
        <v>80</v>
      </c>
      <c r="BK115" s="216">
        <f t="shared" si="19"/>
        <v>0</v>
      </c>
      <c r="BL115" s="25" t="s">
        <v>284</v>
      </c>
      <c r="BM115" s="25" t="s">
        <v>356</v>
      </c>
    </row>
    <row r="116" spans="2:63" s="11" customFormat="1" ht="29.85" customHeight="1">
      <c r="B116" s="189"/>
      <c r="C116" s="190"/>
      <c r="D116" s="191" t="s">
        <v>72</v>
      </c>
      <c r="E116" s="203" t="s">
        <v>951</v>
      </c>
      <c r="F116" s="203" t="s">
        <v>952</v>
      </c>
      <c r="G116" s="190"/>
      <c r="H116" s="190"/>
      <c r="I116" s="193"/>
      <c r="J116" s="204">
        <f>BK116</f>
        <v>0</v>
      </c>
      <c r="K116" s="190"/>
      <c r="L116" s="195"/>
      <c r="M116" s="196"/>
      <c r="N116" s="197"/>
      <c r="O116" s="197"/>
      <c r="P116" s="198">
        <f>SUM(P117:P122)</f>
        <v>0</v>
      </c>
      <c r="Q116" s="197"/>
      <c r="R116" s="198">
        <f>SUM(R117:R122)</f>
        <v>0</v>
      </c>
      <c r="S116" s="197"/>
      <c r="T116" s="199">
        <f>SUM(T117:T122)</f>
        <v>0</v>
      </c>
      <c r="AR116" s="200" t="s">
        <v>82</v>
      </c>
      <c r="AT116" s="201" t="s">
        <v>72</v>
      </c>
      <c r="AU116" s="201" t="s">
        <v>80</v>
      </c>
      <c r="AY116" s="200" t="s">
        <v>169</v>
      </c>
      <c r="BK116" s="202">
        <f>SUM(BK117:BK122)</f>
        <v>0</v>
      </c>
    </row>
    <row r="117" spans="2:65" s="1" customFormat="1" ht="25.5" customHeight="1">
      <c r="B117" s="42"/>
      <c r="C117" s="205" t="s">
        <v>10</v>
      </c>
      <c r="D117" s="205" t="s">
        <v>171</v>
      </c>
      <c r="E117" s="206" t="s">
        <v>953</v>
      </c>
      <c r="F117" s="207" t="s">
        <v>954</v>
      </c>
      <c r="G117" s="208" t="s">
        <v>526</v>
      </c>
      <c r="H117" s="209">
        <v>1</v>
      </c>
      <c r="I117" s="210"/>
      <c r="J117" s="211">
        <f aca="true" t="shared" si="20" ref="J117:J122">ROUND(I117*H117,2)</f>
        <v>0</v>
      </c>
      <c r="K117" s="207" t="s">
        <v>924</v>
      </c>
      <c r="L117" s="62"/>
      <c r="M117" s="212" t="s">
        <v>23</v>
      </c>
      <c r="N117" s="213" t="s">
        <v>44</v>
      </c>
      <c r="O117" s="43"/>
      <c r="P117" s="214">
        <f aca="true" t="shared" si="21" ref="P117:P122">O117*H117</f>
        <v>0</v>
      </c>
      <c r="Q117" s="214">
        <v>0</v>
      </c>
      <c r="R117" s="214">
        <f aca="true" t="shared" si="22" ref="R117:R122">Q117*H117</f>
        <v>0</v>
      </c>
      <c r="S117" s="214">
        <v>0</v>
      </c>
      <c r="T117" s="215">
        <f aca="true" t="shared" si="23" ref="T117:T122">S117*H117</f>
        <v>0</v>
      </c>
      <c r="AR117" s="25" t="s">
        <v>284</v>
      </c>
      <c r="AT117" s="25" t="s">
        <v>171</v>
      </c>
      <c r="AU117" s="25" t="s">
        <v>82</v>
      </c>
      <c r="AY117" s="25" t="s">
        <v>169</v>
      </c>
      <c r="BE117" s="216">
        <f aca="true" t="shared" si="24" ref="BE117:BE122">IF(N117="základní",J117,0)</f>
        <v>0</v>
      </c>
      <c r="BF117" s="216">
        <f aca="true" t="shared" si="25" ref="BF117:BF122">IF(N117="snížená",J117,0)</f>
        <v>0</v>
      </c>
      <c r="BG117" s="216">
        <f aca="true" t="shared" si="26" ref="BG117:BG122">IF(N117="zákl. přenesená",J117,0)</f>
        <v>0</v>
      </c>
      <c r="BH117" s="216">
        <f aca="true" t="shared" si="27" ref="BH117:BH122">IF(N117="sníž. přenesená",J117,0)</f>
        <v>0</v>
      </c>
      <c r="BI117" s="216">
        <f aca="true" t="shared" si="28" ref="BI117:BI122">IF(N117="nulová",J117,0)</f>
        <v>0</v>
      </c>
      <c r="BJ117" s="25" t="s">
        <v>80</v>
      </c>
      <c r="BK117" s="216">
        <f aca="true" t="shared" si="29" ref="BK117:BK122">ROUND(I117*H117,2)</f>
        <v>0</v>
      </c>
      <c r="BL117" s="25" t="s">
        <v>284</v>
      </c>
      <c r="BM117" s="25" t="s">
        <v>371</v>
      </c>
    </row>
    <row r="118" spans="2:65" s="1" customFormat="1" ht="16.5" customHeight="1">
      <c r="B118" s="42"/>
      <c r="C118" s="205" t="s">
        <v>284</v>
      </c>
      <c r="D118" s="205" t="s">
        <v>171</v>
      </c>
      <c r="E118" s="206" t="s">
        <v>955</v>
      </c>
      <c r="F118" s="207" t="s">
        <v>956</v>
      </c>
      <c r="G118" s="208" t="s">
        <v>526</v>
      </c>
      <c r="H118" s="209">
        <v>1</v>
      </c>
      <c r="I118" s="210"/>
      <c r="J118" s="211">
        <f t="shared" si="20"/>
        <v>0</v>
      </c>
      <c r="K118" s="207" t="s">
        <v>924</v>
      </c>
      <c r="L118" s="62"/>
      <c r="M118" s="212" t="s">
        <v>23</v>
      </c>
      <c r="N118" s="213" t="s">
        <v>44</v>
      </c>
      <c r="O118" s="43"/>
      <c r="P118" s="214">
        <f t="shared" si="21"/>
        <v>0</v>
      </c>
      <c r="Q118" s="214">
        <v>0</v>
      </c>
      <c r="R118" s="214">
        <f t="shared" si="22"/>
        <v>0</v>
      </c>
      <c r="S118" s="214">
        <v>0</v>
      </c>
      <c r="T118" s="215">
        <f t="shared" si="23"/>
        <v>0</v>
      </c>
      <c r="AR118" s="25" t="s">
        <v>284</v>
      </c>
      <c r="AT118" s="25" t="s">
        <v>171</v>
      </c>
      <c r="AU118" s="25" t="s">
        <v>82</v>
      </c>
      <c r="AY118" s="25" t="s">
        <v>169</v>
      </c>
      <c r="BE118" s="216">
        <f t="shared" si="24"/>
        <v>0</v>
      </c>
      <c r="BF118" s="216">
        <f t="shared" si="25"/>
        <v>0</v>
      </c>
      <c r="BG118" s="216">
        <f t="shared" si="26"/>
        <v>0</v>
      </c>
      <c r="BH118" s="216">
        <f t="shared" si="27"/>
        <v>0</v>
      </c>
      <c r="BI118" s="216">
        <f t="shared" si="28"/>
        <v>0</v>
      </c>
      <c r="BJ118" s="25" t="s">
        <v>80</v>
      </c>
      <c r="BK118" s="216">
        <f t="shared" si="29"/>
        <v>0</v>
      </c>
      <c r="BL118" s="25" t="s">
        <v>284</v>
      </c>
      <c r="BM118" s="25" t="s">
        <v>386</v>
      </c>
    </row>
    <row r="119" spans="2:65" s="1" customFormat="1" ht="16.5" customHeight="1">
      <c r="B119" s="42"/>
      <c r="C119" s="205" t="s">
        <v>291</v>
      </c>
      <c r="D119" s="205" t="s">
        <v>171</v>
      </c>
      <c r="E119" s="206" t="s">
        <v>957</v>
      </c>
      <c r="F119" s="207" t="s">
        <v>958</v>
      </c>
      <c r="G119" s="208" t="s">
        <v>526</v>
      </c>
      <c r="H119" s="209">
        <v>1</v>
      </c>
      <c r="I119" s="210"/>
      <c r="J119" s="211">
        <f t="shared" si="20"/>
        <v>0</v>
      </c>
      <c r="K119" s="207" t="s">
        <v>924</v>
      </c>
      <c r="L119" s="62"/>
      <c r="M119" s="212" t="s">
        <v>23</v>
      </c>
      <c r="N119" s="213" t="s">
        <v>44</v>
      </c>
      <c r="O119" s="43"/>
      <c r="P119" s="214">
        <f t="shared" si="21"/>
        <v>0</v>
      </c>
      <c r="Q119" s="214">
        <v>0</v>
      </c>
      <c r="R119" s="214">
        <f t="shared" si="22"/>
        <v>0</v>
      </c>
      <c r="S119" s="214">
        <v>0</v>
      </c>
      <c r="T119" s="215">
        <f t="shared" si="23"/>
        <v>0</v>
      </c>
      <c r="AR119" s="25" t="s">
        <v>284</v>
      </c>
      <c r="AT119" s="25" t="s">
        <v>171</v>
      </c>
      <c r="AU119" s="25" t="s">
        <v>82</v>
      </c>
      <c r="AY119" s="25" t="s">
        <v>169</v>
      </c>
      <c r="BE119" s="216">
        <f t="shared" si="24"/>
        <v>0</v>
      </c>
      <c r="BF119" s="216">
        <f t="shared" si="25"/>
        <v>0</v>
      </c>
      <c r="BG119" s="216">
        <f t="shared" si="26"/>
        <v>0</v>
      </c>
      <c r="BH119" s="216">
        <f t="shared" si="27"/>
        <v>0</v>
      </c>
      <c r="BI119" s="216">
        <f t="shared" si="28"/>
        <v>0</v>
      </c>
      <c r="BJ119" s="25" t="s">
        <v>80</v>
      </c>
      <c r="BK119" s="216">
        <f t="shared" si="29"/>
        <v>0</v>
      </c>
      <c r="BL119" s="25" t="s">
        <v>284</v>
      </c>
      <c r="BM119" s="25" t="s">
        <v>408</v>
      </c>
    </row>
    <row r="120" spans="2:65" s="1" customFormat="1" ht="25.5" customHeight="1">
      <c r="B120" s="42"/>
      <c r="C120" s="205" t="s">
        <v>298</v>
      </c>
      <c r="D120" s="205" t="s">
        <v>171</v>
      </c>
      <c r="E120" s="206" t="s">
        <v>959</v>
      </c>
      <c r="F120" s="207" t="s">
        <v>960</v>
      </c>
      <c r="G120" s="208" t="s">
        <v>526</v>
      </c>
      <c r="H120" s="209">
        <v>1</v>
      </c>
      <c r="I120" s="210"/>
      <c r="J120" s="211">
        <f t="shared" si="20"/>
        <v>0</v>
      </c>
      <c r="K120" s="207" t="s">
        <v>924</v>
      </c>
      <c r="L120" s="62"/>
      <c r="M120" s="212" t="s">
        <v>23</v>
      </c>
      <c r="N120" s="213" t="s">
        <v>44</v>
      </c>
      <c r="O120" s="43"/>
      <c r="P120" s="214">
        <f t="shared" si="21"/>
        <v>0</v>
      </c>
      <c r="Q120" s="214">
        <v>0</v>
      </c>
      <c r="R120" s="214">
        <f t="shared" si="22"/>
        <v>0</v>
      </c>
      <c r="S120" s="214">
        <v>0</v>
      </c>
      <c r="T120" s="215">
        <f t="shared" si="23"/>
        <v>0</v>
      </c>
      <c r="AR120" s="25" t="s">
        <v>284</v>
      </c>
      <c r="AT120" s="25" t="s">
        <v>171</v>
      </c>
      <c r="AU120" s="25" t="s">
        <v>82</v>
      </c>
      <c r="AY120" s="25" t="s">
        <v>169</v>
      </c>
      <c r="BE120" s="216">
        <f t="shared" si="24"/>
        <v>0</v>
      </c>
      <c r="BF120" s="216">
        <f t="shared" si="25"/>
        <v>0</v>
      </c>
      <c r="BG120" s="216">
        <f t="shared" si="26"/>
        <v>0</v>
      </c>
      <c r="BH120" s="216">
        <f t="shared" si="27"/>
        <v>0</v>
      </c>
      <c r="BI120" s="216">
        <f t="shared" si="28"/>
        <v>0</v>
      </c>
      <c r="BJ120" s="25" t="s">
        <v>80</v>
      </c>
      <c r="BK120" s="216">
        <f t="shared" si="29"/>
        <v>0</v>
      </c>
      <c r="BL120" s="25" t="s">
        <v>284</v>
      </c>
      <c r="BM120" s="25" t="s">
        <v>419</v>
      </c>
    </row>
    <row r="121" spans="2:65" s="1" customFormat="1" ht="25.5" customHeight="1">
      <c r="B121" s="42"/>
      <c r="C121" s="205" t="s">
        <v>303</v>
      </c>
      <c r="D121" s="205" t="s">
        <v>171</v>
      </c>
      <c r="E121" s="206" t="s">
        <v>961</v>
      </c>
      <c r="F121" s="207" t="s">
        <v>962</v>
      </c>
      <c r="G121" s="208" t="s">
        <v>932</v>
      </c>
      <c r="H121" s="209">
        <v>9</v>
      </c>
      <c r="I121" s="210"/>
      <c r="J121" s="211">
        <f t="shared" si="20"/>
        <v>0</v>
      </c>
      <c r="K121" s="207" t="s">
        <v>924</v>
      </c>
      <c r="L121" s="62"/>
      <c r="M121" s="212" t="s">
        <v>23</v>
      </c>
      <c r="N121" s="213" t="s">
        <v>44</v>
      </c>
      <c r="O121" s="43"/>
      <c r="P121" s="214">
        <f t="shared" si="21"/>
        <v>0</v>
      </c>
      <c r="Q121" s="214">
        <v>0</v>
      </c>
      <c r="R121" s="214">
        <f t="shared" si="22"/>
        <v>0</v>
      </c>
      <c r="S121" s="214">
        <v>0</v>
      </c>
      <c r="T121" s="215">
        <f t="shared" si="23"/>
        <v>0</v>
      </c>
      <c r="AR121" s="25" t="s">
        <v>284</v>
      </c>
      <c r="AT121" s="25" t="s">
        <v>171</v>
      </c>
      <c r="AU121" s="25" t="s">
        <v>82</v>
      </c>
      <c r="AY121" s="25" t="s">
        <v>169</v>
      </c>
      <c r="BE121" s="216">
        <f t="shared" si="24"/>
        <v>0</v>
      </c>
      <c r="BF121" s="216">
        <f t="shared" si="25"/>
        <v>0</v>
      </c>
      <c r="BG121" s="216">
        <f t="shared" si="26"/>
        <v>0</v>
      </c>
      <c r="BH121" s="216">
        <f t="shared" si="27"/>
        <v>0</v>
      </c>
      <c r="BI121" s="216">
        <f t="shared" si="28"/>
        <v>0</v>
      </c>
      <c r="BJ121" s="25" t="s">
        <v>80</v>
      </c>
      <c r="BK121" s="216">
        <f t="shared" si="29"/>
        <v>0</v>
      </c>
      <c r="BL121" s="25" t="s">
        <v>284</v>
      </c>
      <c r="BM121" s="25" t="s">
        <v>429</v>
      </c>
    </row>
    <row r="122" spans="2:65" s="1" customFormat="1" ht="16.5" customHeight="1">
      <c r="B122" s="42"/>
      <c r="C122" s="205" t="s">
        <v>310</v>
      </c>
      <c r="D122" s="205" t="s">
        <v>171</v>
      </c>
      <c r="E122" s="206" t="s">
        <v>963</v>
      </c>
      <c r="F122" s="207" t="s">
        <v>964</v>
      </c>
      <c r="G122" s="208" t="s">
        <v>526</v>
      </c>
      <c r="H122" s="209">
        <v>2</v>
      </c>
      <c r="I122" s="210"/>
      <c r="J122" s="211">
        <f t="shared" si="20"/>
        <v>0</v>
      </c>
      <c r="K122" s="207" t="s">
        <v>924</v>
      </c>
      <c r="L122" s="62"/>
      <c r="M122" s="212" t="s">
        <v>23</v>
      </c>
      <c r="N122" s="213" t="s">
        <v>44</v>
      </c>
      <c r="O122" s="43"/>
      <c r="P122" s="214">
        <f t="shared" si="21"/>
        <v>0</v>
      </c>
      <c r="Q122" s="214">
        <v>0</v>
      </c>
      <c r="R122" s="214">
        <f t="shared" si="22"/>
        <v>0</v>
      </c>
      <c r="S122" s="214">
        <v>0</v>
      </c>
      <c r="T122" s="215">
        <f t="shared" si="23"/>
        <v>0</v>
      </c>
      <c r="AR122" s="25" t="s">
        <v>284</v>
      </c>
      <c r="AT122" s="25" t="s">
        <v>171</v>
      </c>
      <c r="AU122" s="25" t="s">
        <v>82</v>
      </c>
      <c r="AY122" s="25" t="s">
        <v>169</v>
      </c>
      <c r="BE122" s="216">
        <f t="shared" si="24"/>
        <v>0</v>
      </c>
      <c r="BF122" s="216">
        <f t="shared" si="25"/>
        <v>0</v>
      </c>
      <c r="BG122" s="216">
        <f t="shared" si="26"/>
        <v>0</v>
      </c>
      <c r="BH122" s="216">
        <f t="shared" si="27"/>
        <v>0</v>
      </c>
      <c r="BI122" s="216">
        <f t="shared" si="28"/>
        <v>0</v>
      </c>
      <c r="BJ122" s="25" t="s">
        <v>80</v>
      </c>
      <c r="BK122" s="216">
        <f t="shared" si="29"/>
        <v>0</v>
      </c>
      <c r="BL122" s="25" t="s">
        <v>284</v>
      </c>
      <c r="BM122" s="25" t="s">
        <v>441</v>
      </c>
    </row>
    <row r="123" spans="2:63" s="11" customFormat="1" ht="29.85" customHeight="1">
      <c r="B123" s="189"/>
      <c r="C123" s="190"/>
      <c r="D123" s="191" t="s">
        <v>72</v>
      </c>
      <c r="E123" s="203" t="s">
        <v>965</v>
      </c>
      <c r="F123" s="203" t="s">
        <v>966</v>
      </c>
      <c r="G123" s="190"/>
      <c r="H123" s="190"/>
      <c r="I123" s="193"/>
      <c r="J123" s="204">
        <f>BK123</f>
        <v>0</v>
      </c>
      <c r="K123" s="190"/>
      <c r="L123" s="195"/>
      <c r="M123" s="196"/>
      <c r="N123" s="197"/>
      <c r="O123" s="197"/>
      <c r="P123" s="198">
        <f>SUM(P124:P127)</f>
        <v>0</v>
      </c>
      <c r="Q123" s="197"/>
      <c r="R123" s="198">
        <f>SUM(R124:R127)</f>
        <v>0</v>
      </c>
      <c r="S123" s="197"/>
      <c r="T123" s="199">
        <f>SUM(T124:T127)</f>
        <v>0</v>
      </c>
      <c r="AR123" s="200" t="s">
        <v>82</v>
      </c>
      <c r="AT123" s="201" t="s">
        <v>72</v>
      </c>
      <c r="AU123" s="201" t="s">
        <v>80</v>
      </c>
      <c r="AY123" s="200" t="s">
        <v>169</v>
      </c>
      <c r="BK123" s="202">
        <f>SUM(BK124:BK127)</f>
        <v>0</v>
      </c>
    </row>
    <row r="124" spans="2:65" s="1" customFormat="1" ht="38.25" customHeight="1">
      <c r="B124" s="42"/>
      <c r="C124" s="205" t="s">
        <v>9</v>
      </c>
      <c r="D124" s="205" t="s">
        <v>171</v>
      </c>
      <c r="E124" s="206" t="s">
        <v>967</v>
      </c>
      <c r="F124" s="207" t="s">
        <v>968</v>
      </c>
      <c r="G124" s="208" t="s">
        <v>526</v>
      </c>
      <c r="H124" s="209">
        <v>1</v>
      </c>
      <c r="I124" s="210"/>
      <c r="J124" s="211">
        <f>ROUND(I124*H124,2)</f>
        <v>0</v>
      </c>
      <c r="K124" s="207" t="s">
        <v>924</v>
      </c>
      <c r="L124" s="62"/>
      <c r="M124" s="212" t="s">
        <v>23</v>
      </c>
      <c r="N124" s="213" t="s">
        <v>44</v>
      </c>
      <c r="O124" s="43"/>
      <c r="P124" s="214">
        <f>O124*H124</f>
        <v>0</v>
      </c>
      <c r="Q124" s="214">
        <v>0</v>
      </c>
      <c r="R124" s="214">
        <f>Q124*H124</f>
        <v>0</v>
      </c>
      <c r="S124" s="214">
        <v>0</v>
      </c>
      <c r="T124" s="215">
        <f>S124*H124</f>
        <v>0</v>
      </c>
      <c r="AR124" s="25" t="s">
        <v>284</v>
      </c>
      <c r="AT124" s="25" t="s">
        <v>171</v>
      </c>
      <c r="AU124" s="25" t="s">
        <v>82</v>
      </c>
      <c r="AY124" s="25" t="s">
        <v>169</v>
      </c>
      <c r="BE124" s="216">
        <f>IF(N124="základní",J124,0)</f>
        <v>0</v>
      </c>
      <c r="BF124" s="216">
        <f>IF(N124="snížená",J124,0)</f>
        <v>0</v>
      </c>
      <c r="BG124" s="216">
        <f>IF(N124="zákl. přenesená",J124,0)</f>
        <v>0</v>
      </c>
      <c r="BH124" s="216">
        <f>IF(N124="sníž. přenesená",J124,0)</f>
        <v>0</v>
      </c>
      <c r="BI124" s="216">
        <f>IF(N124="nulová",J124,0)</f>
        <v>0</v>
      </c>
      <c r="BJ124" s="25" t="s">
        <v>80</v>
      </c>
      <c r="BK124" s="216">
        <f>ROUND(I124*H124,2)</f>
        <v>0</v>
      </c>
      <c r="BL124" s="25" t="s">
        <v>284</v>
      </c>
      <c r="BM124" s="25" t="s">
        <v>455</v>
      </c>
    </row>
    <row r="125" spans="2:65" s="1" customFormat="1" ht="16.5" customHeight="1">
      <c r="B125" s="42"/>
      <c r="C125" s="205" t="s">
        <v>322</v>
      </c>
      <c r="D125" s="205" t="s">
        <v>171</v>
      </c>
      <c r="E125" s="206" t="s">
        <v>969</v>
      </c>
      <c r="F125" s="207" t="s">
        <v>970</v>
      </c>
      <c r="G125" s="208" t="s">
        <v>526</v>
      </c>
      <c r="H125" s="209">
        <v>1</v>
      </c>
      <c r="I125" s="210"/>
      <c r="J125" s="211">
        <f>ROUND(I125*H125,2)</f>
        <v>0</v>
      </c>
      <c r="K125" s="207" t="s">
        <v>924</v>
      </c>
      <c r="L125" s="62"/>
      <c r="M125" s="212" t="s">
        <v>23</v>
      </c>
      <c r="N125" s="213" t="s">
        <v>44</v>
      </c>
      <c r="O125" s="43"/>
      <c r="P125" s="214">
        <f>O125*H125</f>
        <v>0</v>
      </c>
      <c r="Q125" s="214">
        <v>0</v>
      </c>
      <c r="R125" s="214">
        <f>Q125*H125</f>
        <v>0</v>
      </c>
      <c r="S125" s="214">
        <v>0</v>
      </c>
      <c r="T125" s="215">
        <f>S125*H125</f>
        <v>0</v>
      </c>
      <c r="AR125" s="25" t="s">
        <v>284</v>
      </c>
      <c r="AT125" s="25" t="s">
        <v>171</v>
      </c>
      <c r="AU125" s="25" t="s">
        <v>82</v>
      </c>
      <c r="AY125" s="25" t="s">
        <v>169</v>
      </c>
      <c r="BE125" s="216">
        <f>IF(N125="základní",J125,0)</f>
        <v>0</v>
      </c>
      <c r="BF125" s="216">
        <f>IF(N125="snížená",J125,0)</f>
        <v>0</v>
      </c>
      <c r="BG125" s="216">
        <f>IF(N125="zákl. přenesená",J125,0)</f>
        <v>0</v>
      </c>
      <c r="BH125" s="216">
        <f>IF(N125="sníž. přenesená",J125,0)</f>
        <v>0</v>
      </c>
      <c r="BI125" s="216">
        <f>IF(N125="nulová",J125,0)</f>
        <v>0</v>
      </c>
      <c r="BJ125" s="25" t="s">
        <v>80</v>
      </c>
      <c r="BK125" s="216">
        <f>ROUND(I125*H125,2)</f>
        <v>0</v>
      </c>
      <c r="BL125" s="25" t="s">
        <v>284</v>
      </c>
      <c r="BM125" s="25" t="s">
        <v>465</v>
      </c>
    </row>
    <row r="126" spans="2:65" s="1" customFormat="1" ht="16.5" customHeight="1">
      <c r="B126" s="42"/>
      <c r="C126" s="205" t="s">
        <v>328</v>
      </c>
      <c r="D126" s="205" t="s">
        <v>171</v>
      </c>
      <c r="E126" s="206" t="s">
        <v>971</v>
      </c>
      <c r="F126" s="207" t="s">
        <v>972</v>
      </c>
      <c r="G126" s="208" t="s">
        <v>932</v>
      </c>
      <c r="H126" s="209">
        <v>0.5</v>
      </c>
      <c r="I126" s="210"/>
      <c r="J126" s="211">
        <f>ROUND(I126*H126,2)</f>
        <v>0</v>
      </c>
      <c r="K126" s="207" t="s">
        <v>924</v>
      </c>
      <c r="L126" s="62"/>
      <c r="M126" s="212" t="s">
        <v>23</v>
      </c>
      <c r="N126" s="213" t="s">
        <v>44</v>
      </c>
      <c r="O126" s="43"/>
      <c r="P126" s="214">
        <f>O126*H126</f>
        <v>0</v>
      </c>
      <c r="Q126" s="214">
        <v>0</v>
      </c>
      <c r="R126" s="214">
        <f>Q126*H126</f>
        <v>0</v>
      </c>
      <c r="S126" s="214">
        <v>0</v>
      </c>
      <c r="T126" s="215">
        <f>S126*H126</f>
        <v>0</v>
      </c>
      <c r="AR126" s="25" t="s">
        <v>284</v>
      </c>
      <c r="AT126" s="25" t="s">
        <v>171</v>
      </c>
      <c r="AU126" s="25" t="s">
        <v>82</v>
      </c>
      <c r="AY126" s="25" t="s">
        <v>169</v>
      </c>
      <c r="BE126" s="216">
        <f>IF(N126="základní",J126,0)</f>
        <v>0</v>
      </c>
      <c r="BF126" s="216">
        <f>IF(N126="snížená",J126,0)</f>
        <v>0</v>
      </c>
      <c r="BG126" s="216">
        <f>IF(N126="zákl. přenesená",J126,0)</f>
        <v>0</v>
      </c>
      <c r="BH126" s="216">
        <f>IF(N126="sníž. přenesená",J126,0)</f>
        <v>0</v>
      </c>
      <c r="BI126" s="216">
        <f>IF(N126="nulová",J126,0)</f>
        <v>0</v>
      </c>
      <c r="BJ126" s="25" t="s">
        <v>80</v>
      </c>
      <c r="BK126" s="216">
        <f>ROUND(I126*H126,2)</f>
        <v>0</v>
      </c>
      <c r="BL126" s="25" t="s">
        <v>284</v>
      </c>
      <c r="BM126" s="25" t="s">
        <v>477</v>
      </c>
    </row>
    <row r="127" spans="2:65" s="1" customFormat="1" ht="16.5" customHeight="1">
      <c r="B127" s="42"/>
      <c r="C127" s="205" t="s">
        <v>334</v>
      </c>
      <c r="D127" s="205" t="s">
        <v>171</v>
      </c>
      <c r="E127" s="206" t="s">
        <v>973</v>
      </c>
      <c r="F127" s="207" t="s">
        <v>974</v>
      </c>
      <c r="G127" s="208" t="s">
        <v>932</v>
      </c>
      <c r="H127" s="209">
        <v>4</v>
      </c>
      <c r="I127" s="210"/>
      <c r="J127" s="211">
        <f>ROUND(I127*H127,2)</f>
        <v>0</v>
      </c>
      <c r="K127" s="207" t="s">
        <v>924</v>
      </c>
      <c r="L127" s="62"/>
      <c r="M127" s="212" t="s">
        <v>23</v>
      </c>
      <c r="N127" s="213" t="s">
        <v>44</v>
      </c>
      <c r="O127" s="43"/>
      <c r="P127" s="214">
        <f>O127*H127</f>
        <v>0</v>
      </c>
      <c r="Q127" s="214">
        <v>0</v>
      </c>
      <c r="R127" s="214">
        <f>Q127*H127</f>
        <v>0</v>
      </c>
      <c r="S127" s="214">
        <v>0</v>
      </c>
      <c r="T127" s="215">
        <f>S127*H127</f>
        <v>0</v>
      </c>
      <c r="AR127" s="25" t="s">
        <v>284</v>
      </c>
      <c r="AT127" s="25" t="s">
        <v>171</v>
      </c>
      <c r="AU127" s="25" t="s">
        <v>82</v>
      </c>
      <c r="AY127" s="25" t="s">
        <v>169</v>
      </c>
      <c r="BE127" s="216">
        <f>IF(N127="základní",J127,0)</f>
        <v>0</v>
      </c>
      <c r="BF127" s="216">
        <f>IF(N127="snížená",J127,0)</f>
        <v>0</v>
      </c>
      <c r="BG127" s="216">
        <f>IF(N127="zákl. přenesená",J127,0)</f>
        <v>0</v>
      </c>
      <c r="BH127" s="216">
        <f>IF(N127="sníž. přenesená",J127,0)</f>
        <v>0</v>
      </c>
      <c r="BI127" s="216">
        <f>IF(N127="nulová",J127,0)</f>
        <v>0</v>
      </c>
      <c r="BJ127" s="25" t="s">
        <v>80</v>
      </c>
      <c r="BK127" s="216">
        <f>ROUND(I127*H127,2)</f>
        <v>0</v>
      </c>
      <c r="BL127" s="25" t="s">
        <v>284</v>
      </c>
      <c r="BM127" s="25" t="s">
        <v>487</v>
      </c>
    </row>
    <row r="128" spans="2:63" s="11" customFormat="1" ht="29.85" customHeight="1">
      <c r="B128" s="189"/>
      <c r="C128" s="190"/>
      <c r="D128" s="191" t="s">
        <v>72</v>
      </c>
      <c r="E128" s="203" t="s">
        <v>951</v>
      </c>
      <c r="F128" s="203" t="s">
        <v>952</v>
      </c>
      <c r="G128" s="190"/>
      <c r="H128" s="190"/>
      <c r="I128" s="193"/>
      <c r="J128" s="204">
        <f>BK128</f>
        <v>0</v>
      </c>
      <c r="K128" s="190"/>
      <c r="L128" s="195"/>
      <c r="M128" s="196"/>
      <c r="N128" s="197"/>
      <c r="O128" s="197"/>
      <c r="P128" s="198">
        <f>SUM(P129:P133)</f>
        <v>0</v>
      </c>
      <c r="Q128" s="197"/>
      <c r="R128" s="198">
        <f>SUM(R129:R133)</f>
        <v>0</v>
      </c>
      <c r="S128" s="197"/>
      <c r="T128" s="199">
        <f>SUM(T129:T133)</f>
        <v>0</v>
      </c>
      <c r="AR128" s="200" t="s">
        <v>82</v>
      </c>
      <c r="AT128" s="201" t="s">
        <v>72</v>
      </c>
      <c r="AU128" s="201" t="s">
        <v>80</v>
      </c>
      <c r="AY128" s="200" t="s">
        <v>169</v>
      </c>
      <c r="BK128" s="202">
        <f>SUM(BK129:BK133)</f>
        <v>0</v>
      </c>
    </row>
    <row r="129" spans="2:65" s="1" customFormat="1" ht="16.5" customHeight="1">
      <c r="B129" s="42"/>
      <c r="C129" s="205" t="s">
        <v>339</v>
      </c>
      <c r="D129" s="205" t="s">
        <v>171</v>
      </c>
      <c r="E129" s="206" t="s">
        <v>975</v>
      </c>
      <c r="F129" s="207" t="s">
        <v>976</v>
      </c>
      <c r="G129" s="208" t="s">
        <v>526</v>
      </c>
      <c r="H129" s="209">
        <v>1</v>
      </c>
      <c r="I129" s="210"/>
      <c r="J129" s="211">
        <f>ROUND(I129*H129,2)</f>
        <v>0</v>
      </c>
      <c r="K129" s="207" t="s">
        <v>924</v>
      </c>
      <c r="L129" s="62"/>
      <c r="M129" s="212" t="s">
        <v>23</v>
      </c>
      <c r="N129" s="213" t="s">
        <v>44</v>
      </c>
      <c r="O129" s="43"/>
      <c r="P129" s="214">
        <f>O129*H129</f>
        <v>0</v>
      </c>
      <c r="Q129" s="214">
        <v>0</v>
      </c>
      <c r="R129" s="214">
        <f>Q129*H129</f>
        <v>0</v>
      </c>
      <c r="S129" s="214">
        <v>0</v>
      </c>
      <c r="T129" s="215">
        <f>S129*H129</f>
        <v>0</v>
      </c>
      <c r="AR129" s="25" t="s">
        <v>284</v>
      </c>
      <c r="AT129" s="25" t="s">
        <v>171</v>
      </c>
      <c r="AU129" s="25" t="s">
        <v>82</v>
      </c>
      <c r="AY129" s="25" t="s">
        <v>169</v>
      </c>
      <c r="BE129" s="216">
        <f>IF(N129="základní",J129,0)</f>
        <v>0</v>
      </c>
      <c r="BF129" s="216">
        <f>IF(N129="snížená",J129,0)</f>
        <v>0</v>
      </c>
      <c r="BG129" s="216">
        <f>IF(N129="zákl. přenesená",J129,0)</f>
        <v>0</v>
      </c>
      <c r="BH129" s="216">
        <f>IF(N129="sníž. přenesená",J129,0)</f>
        <v>0</v>
      </c>
      <c r="BI129" s="216">
        <f>IF(N129="nulová",J129,0)</f>
        <v>0</v>
      </c>
      <c r="BJ129" s="25" t="s">
        <v>80</v>
      </c>
      <c r="BK129" s="216">
        <f>ROUND(I129*H129,2)</f>
        <v>0</v>
      </c>
      <c r="BL129" s="25" t="s">
        <v>284</v>
      </c>
      <c r="BM129" s="25" t="s">
        <v>501</v>
      </c>
    </row>
    <row r="130" spans="2:65" s="1" customFormat="1" ht="16.5" customHeight="1">
      <c r="B130" s="42"/>
      <c r="C130" s="205" t="s">
        <v>344</v>
      </c>
      <c r="D130" s="205" t="s">
        <v>171</v>
      </c>
      <c r="E130" s="206" t="s">
        <v>977</v>
      </c>
      <c r="F130" s="207" t="s">
        <v>978</v>
      </c>
      <c r="G130" s="208" t="s">
        <v>526</v>
      </c>
      <c r="H130" s="209">
        <v>2</v>
      </c>
      <c r="I130" s="210"/>
      <c r="J130" s="211">
        <f>ROUND(I130*H130,2)</f>
        <v>0</v>
      </c>
      <c r="K130" s="207" t="s">
        <v>924</v>
      </c>
      <c r="L130" s="62"/>
      <c r="M130" s="212" t="s">
        <v>23</v>
      </c>
      <c r="N130" s="213" t="s">
        <v>44</v>
      </c>
      <c r="O130" s="43"/>
      <c r="P130" s="214">
        <f>O130*H130</f>
        <v>0</v>
      </c>
      <c r="Q130" s="214">
        <v>0</v>
      </c>
      <c r="R130" s="214">
        <f>Q130*H130</f>
        <v>0</v>
      </c>
      <c r="S130" s="214">
        <v>0</v>
      </c>
      <c r="T130" s="215">
        <f>S130*H130</f>
        <v>0</v>
      </c>
      <c r="AR130" s="25" t="s">
        <v>284</v>
      </c>
      <c r="AT130" s="25" t="s">
        <v>171</v>
      </c>
      <c r="AU130" s="25" t="s">
        <v>82</v>
      </c>
      <c r="AY130" s="25" t="s">
        <v>169</v>
      </c>
      <c r="BE130" s="216">
        <f>IF(N130="základní",J130,0)</f>
        <v>0</v>
      </c>
      <c r="BF130" s="216">
        <f>IF(N130="snížená",J130,0)</f>
        <v>0</v>
      </c>
      <c r="BG130" s="216">
        <f>IF(N130="zákl. přenesená",J130,0)</f>
        <v>0</v>
      </c>
      <c r="BH130" s="216">
        <f>IF(N130="sníž. přenesená",J130,0)</f>
        <v>0</v>
      </c>
      <c r="BI130" s="216">
        <f>IF(N130="nulová",J130,0)</f>
        <v>0</v>
      </c>
      <c r="BJ130" s="25" t="s">
        <v>80</v>
      </c>
      <c r="BK130" s="216">
        <f>ROUND(I130*H130,2)</f>
        <v>0</v>
      </c>
      <c r="BL130" s="25" t="s">
        <v>284</v>
      </c>
      <c r="BM130" s="25" t="s">
        <v>515</v>
      </c>
    </row>
    <row r="131" spans="2:65" s="1" customFormat="1" ht="16.5" customHeight="1">
      <c r="B131" s="42"/>
      <c r="C131" s="205" t="s">
        <v>351</v>
      </c>
      <c r="D131" s="205" t="s">
        <v>171</v>
      </c>
      <c r="E131" s="206" t="s">
        <v>979</v>
      </c>
      <c r="F131" s="207" t="s">
        <v>980</v>
      </c>
      <c r="G131" s="208" t="s">
        <v>526</v>
      </c>
      <c r="H131" s="209">
        <v>1</v>
      </c>
      <c r="I131" s="210"/>
      <c r="J131" s="211">
        <f>ROUND(I131*H131,2)</f>
        <v>0</v>
      </c>
      <c r="K131" s="207" t="s">
        <v>924</v>
      </c>
      <c r="L131" s="62"/>
      <c r="M131" s="212" t="s">
        <v>23</v>
      </c>
      <c r="N131" s="213" t="s">
        <v>44</v>
      </c>
      <c r="O131" s="43"/>
      <c r="P131" s="214">
        <f>O131*H131</f>
        <v>0</v>
      </c>
      <c r="Q131" s="214">
        <v>0</v>
      </c>
      <c r="R131" s="214">
        <f>Q131*H131</f>
        <v>0</v>
      </c>
      <c r="S131" s="214">
        <v>0</v>
      </c>
      <c r="T131" s="215">
        <f>S131*H131</f>
        <v>0</v>
      </c>
      <c r="AR131" s="25" t="s">
        <v>284</v>
      </c>
      <c r="AT131" s="25" t="s">
        <v>171</v>
      </c>
      <c r="AU131" s="25" t="s">
        <v>82</v>
      </c>
      <c r="AY131" s="25" t="s">
        <v>169</v>
      </c>
      <c r="BE131" s="216">
        <f>IF(N131="základní",J131,0)</f>
        <v>0</v>
      </c>
      <c r="BF131" s="216">
        <f>IF(N131="snížená",J131,0)</f>
        <v>0</v>
      </c>
      <c r="BG131" s="216">
        <f>IF(N131="zákl. přenesená",J131,0)</f>
        <v>0</v>
      </c>
      <c r="BH131" s="216">
        <f>IF(N131="sníž. přenesená",J131,0)</f>
        <v>0</v>
      </c>
      <c r="BI131" s="216">
        <f>IF(N131="nulová",J131,0)</f>
        <v>0</v>
      </c>
      <c r="BJ131" s="25" t="s">
        <v>80</v>
      </c>
      <c r="BK131" s="216">
        <f>ROUND(I131*H131,2)</f>
        <v>0</v>
      </c>
      <c r="BL131" s="25" t="s">
        <v>284</v>
      </c>
      <c r="BM131" s="25" t="s">
        <v>528</v>
      </c>
    </row>
    <row r="132" spans="2:65" s="1" customFormat="1" ht="16.5" customHeight="1">
      <c r="B132" s="42"/>
      <c r="C132" s="205" t="s">
        <v>356</v>
      </c>
      <c r="D132" s="205" t="s">
        <v>171</v>
      </c>
      <c r="E132" s="206" t="s">
        <v>981</v>
      </c>
      <c r="F132" s="207" t="s">
        <v>982</v>
      </c>
      <c r="G132" s="208" t="s">
        <v>526</v>
      </c>
      <c r="H132" s="209">
        <v>2</v>
      </c>
      <c r="I132" s="210"/>
      <c r="J132" s="211">
        <f>ROUND(I132*H132,2)</f>
        <v>0</v>
      </c>
      <c r="K132" s="207" t="s">
        <v>924</v>
      </c>
      <c r="L132" s="62"/>
      <c r="M132" s="212" t="s">
        <v>23</v>
      </c>
      <c r="N132" s="213" t="s">
        <v>44</v>
      </c>
      <c r="O132" s="43"/>
      <c r="P132" s="214">
        <f>O132*H132</f>
        <v>0</v>
      </c>
      <c r="Q132" s="214">
        <v>0</v>
      </c>
      <c r="R132" s="214">
        <f>Q132*H132</f>
        <v>0</v>
      </c>
      <c r="S132" s="214">
        <v>0</v>
      </c>
      <c r="T132" s="215">
        <f>S132*H132</f>
        <v>0</v>
      </c>
      <c r="AR132" s="25" t="s">
        <v>284</v>
      </c>
      <c r="AT132" s="25" t="s">
        <v>171</v>
      </c>
      <c r="AU132" s="25" t="s">
        <v>82</v>
      </c>
      <c r="AY132" s="25" t="s">
        <v>169</v>
      </c>
      <c r="BE132" s="216">
        <f>IF(N132="základní",J132,0)</f>
        <v>0</v>
      </c>
      <c r="BF132" s="216">
        <f>IF(N132="snížená",J132,0)</f>
        <v>0</v>
      </c>
      <c r="BG132" s="216">
        <f>IF(N132="zákl. přenesená",J132,0)</f>
        <v>0</v>
      </c>
      <c r="BH132" s="216">
        <f>IF(N132="sníž. přenesená",J132,0)</f>
        <v>0</v>
      </c>
      <c r="BI132" s="216">
        <f>IF(N132="nulová",J132,0)</f>
        <v>0</v>
      </c>
      <c r="BJ132" s="25" t="s">
        <v>80</v>
      </c>
      <c r="BK132" s="216">
        <f>ROUND(I132*H132,2)</f>
        <v>0</v>
      </c>
      <c r="BL132" s="25" t="s">
        <v>284</v>
      </c>
      <c r="BM132" s="25" t="s">
        <v>538</v>
      </c>
    </row>
    <row r="133" spans="2:65" s="1" customFormat="1" ht="16.5" customHeight="1">
      <c r="B133" s="42"/>
      <c r="C133" s="205" t="s">
        <v>363</v>
      </c>
      <c r="D133" s="205" t="s">
        <v>171</v>
      </c>
      <c r="E133" s="206" t="s">
        <v>945</v>
      </c>
      <c r="F133" s="207" t="s">
        <v>946</v>
      </c>
      <c r="G133" s="208" t="s">
        <v>932</v>
      </c>
      <c r="H133" s="209">
        <v>14</v>
      </c>
      <c r="I133" s="210"/>
      <c r="J133" s="211">
        <f>ROUND(I133*H133,2)</f>
        <v>0</v>
      </c>
      <c r="K133" s="207" t="s">
        <v>924</v>
      </c>
      <c r="L133" s="62"/>
      <c r="M133" s="212" t="s">
        <v>23</v>
      </c>
      <c r="N133" s="213" t="s">
        <v>44</v>
      </c>
      <c r="O133" s="43"/>
      <c r="P133" s="214">
        <f>O133*H133</f>
        <v>0</v>
      </c>
      <c r="Q133" s="214">
        <v>0</v>
      </c>
      <c r="R133" s="214">
        <f>Q133*H133</f>
        <v>0</v>
      </c>
      <c r="S133" s="214">
        <v>0</v>
      </c>
      <c r="T133" s="215">
        <f>S133*H133</f>
        <v>0</v>
      </c>
      <c r="AR133" s="25" t="s">
        <v>284</v>
      </c>
      <c r="AT133" s="25" t="s">
        <v>171</v>
      </c>
      <c r="AU133" s="25" t="s">
        <v>82</v>
      </c>
      <c r="AY133" s="25" t="s">
        <v>169</v>
      </c>
      <c r="BE133" s="216">
        <f>IF(N133="základní",J133,0)</f>
        <v>0</v>
      </c>
      <c r="BF133" s="216">
        <f>IF(N133="snížená",J133,0)</f>
        <v>0</v>
      </c>
      <c r="BG133" s="216">
        <f>IF(N133="zákl. přenesená",J133,0)</f>
        <v>0</v>
      </c>
      <c r="BH133" s="216">
        <f>IF(N133="sníž. přenesená",J133,0)</f>
        <v>0</v>
      </c>
      <c r="BI133" s="216">
        <f>IF(N133="nulová",J133,0)</f>
        <v>0</v>
      </c>
      <c r="BJ133" s="25" t="s">
        <v>80</v>
      </c>
      <c r="BK133" s="216">
        <f>ROUND(I133*H133,2)</f>
        <v>0</v>
      </c>
      <c r="BL133" s="25" t="s">
        <v>284</v>
      </c>
      <c r="BM133" s="25" t="s">
        <v>550</v>
      </c>
    </row>
    <row r="134" spans="2:63" s="11" customFormat="1" ht="29.85" customHeight="1">
      <c r="B134" s="189"/>
      <c r="C134" s="190"/>
      <c r="D134" s="191" t="s">
        <v>72</v>
      </c>
      <c r="E134" s="203" t="s">
        <v>983</v>
      </c>
      <c r="F134" s="203" t="s">
        <v>984</v>
      </c>
      <c r="G134" s="190"/>
      <c r="H134" s="190"/>
      <c r="I134" s="193"/>
      <c r="J134" s="204">
        <f>BK134</f>
        <v>0</v>
      </c>
      <c r="K134" s="190"/>
      <c r="L134" s="195"/>
      <c r="M134" s="196"/>
      <c r="N134" s="197"/>
      <c r="O134" s="197"/>
      <c r="P134" s="198">
        <f>SUM(P135:P145)</f>
        <v>0</v>
      </c>
      <c r="Q134" s="197"/>
      <c r="R134" s="198">
        <f>SUM(R135:R145)</f>
        <v>0</v>
      </c>
      <c r="S134" s="197"/>
      <c r="T134" s="199">
        <f>SUM(T135:T145)</f>
        <v>0</v>
      </c>
      <c r="AR134" s="200" t="s">
        <v>82</v>
      </c>
      <c r="AT134" s="201" t="s">
        <v>72</v>
      </c>
      <c r="AU134" s="201" t="s">
        <v>80</v>
      </c>
      <c r="AY134" s="200" t="s">
        <v>169</v>
      </c>
      <c r="BK134" s="202">
        <f>SUM(BK135:BK145)</f>
        <v>0</v>
      </c>
    </row>
    <row r="135" spans="2:65" s="1" customFormat="1" ht="25.5" customHeight="1">
      <c r="B135" s="42"/>
      <c r="C135" s="205" t="s">
        <v>371</v>
      </c>
      <c r="D135" s="205" t="s">
        <v>171</v>
      </c>
      <c r="E135" s="206" t="s">
        <v>985</v>
      </c>
      <c r="F135" s="207" t="s">
        <v>986</v>
      </c>
      <c r="G135" s="208" t="s">
        <v>526</v>
      </c>
      <c r="H135" s="209">
        <v>1</v>
      </c>
      <c r="I135" s="210"/>
      <c r="J135" s="211">
        <f aca="true" t="shared" si="30" ref="J135:J145">ROUND(I135*H135,2)</f>
        <v>0</v>
      </c>
      <c r="K135" s="207" t="s">
        <v>924</v>
      </c>
      <c r="L135" s="62"/>
      <c r="M135" s="212" t="s">
        <v>23</v>
      </c>
      <c r="N135" s="213" t="s">
        <v>44</v>
      </c>
      <c r="O135" s="43"/>
      <c r="P135" s="214">
        <f aca="true" t="shared" si="31" ref="P135:P145">O135*H135</f>
        <v>0</v>
      </c>
      <c r="Q135" s="214">
        <v>0</v>
      </c>
      <c r="R135" s="214">
        <f aca="true" t="shared" si="32" ref="R135:R145">Q135*H135</f>
        <v>0</v>
      </c>
      <c r="S135" s="214">
        <v>0</v>
      </c>
      <c r="T135" s="215">
        <f aca="true" t="shared" si="33" ref="T135:T145">S135*H135</f>
        <v>0</v>
      </c>
      <c r="AR135" s="25" t="s">
        <v>284</v>
      </c>
      <c r="AT135" s="25" t="s">
        <v>171</v>
      </c>
      <c r="AU135" s="25" t="s">
        <v>82</v>
      </c>
      <c r="AY135" s="25" t="s">
        <v>169</v>
      </c>
      <c r="BE135" s="216">
        <f aca="true" t="shared" si="34" ref="BE135:BE145">IF(N135="základní",J135,0)</f>
        <v>0</v>
      </c>
      <c r="BF135" s="216">
        <f aca="true" t="shared" si="35" ref="BF135:BF145">IF(N135="snížená",J135,0)</f>
        <v>0</v>
      </c>
      <c r="BG135" s="216">
        <f aca="true" t="shared" si="36" ref="BG135:BG145">IF(N135="zákl. přenesená",J135,0)</f>
        <v>0</v>
      </c>
      <c r="BH135" s="216">
        <f aca="true" t="shared" si="37" ref="BH135:BH145">IF(N135="sníž. přenesená",J135,0)</f>
        <v>0</v>
      </c>
      <c r="BI135" s="216">
        <f aca="true" t="shared" si="38" ref="BI135:BI145">IF(N135="nulová",J135,0)</f>
        <v>0</v>
      </c>
      <c r="BJ135" s="25" t="s">
        <v>80</v>
      </c>
      <c r="BK135" s="216">
        <f aca="true" t="shared" si="39" ref="BK135:BK145">ROUND(I135*H135,2)</f>
        <v>0</v>
      </c>
      <c r="BL135" s="25" t="s">
        <v>284</v>
      </c>
      <c r="BM135" s="25" t="s">
        <v>562</v>
      </c>
    </row>
    <row r="136" spans="2:65" s="1" customFormat="1" ht="16.5" customHeight="1">
      <c r="B136" s="42"/>
      <c r="C136" s="205" t="s">
        <v>378</v>
      </c>
      <c r="D136" s="205" t="s">
        <v>171</v>
      </c>
      <c r="E136" s="206" t="s">
        <v>987</v>
      </c>
      <c r="F136" s="207" t="s">
        <v>988</v>
      </c>
      <c r="G136" s="208" t="s">
        <v>526</v>
      </c>
      <c r="H136" s="209">
        <v>1</v>
      </c>
      <c r="I136" s="210"/>
      <c r="J136" s="211">
        <f t="shared" si="30"/>
        <v>0</v>
      </c>
      <c r="K136" s="207" t="s">
        <v>924</v>
      </c>
      <c r="L136" s="62"/>
      <c r="M136" s="212" t="s">
        <v>23</v>
      </c>
      <c r="N136" s="213" t="s">
        <v>44</v>
      </c>
      <c r="O136" s="43"/>
      <c r="P136" s="214">
        <f t="shared" si="31"/>
        <v>0</v>
      </c>
      <c r="Q136" s="214">
        <v>0</v>
      </c>
      <c r="R136" s="214">
        <f t="shared" si="32"/>
        <v>0</v>
      </c>
      <c r="S136" s="214">
        <v>0</v>
      </c>
      <c r="T136" s="215">
        <f t="shared" si="33"/>
        <v>0</v>
      </c>
      <c r="AR136" s="25" t="s">
        <v>284</v>
      </c>
      <c r="AT136" s="25" t="s">
        <v>171</v>
      </c>
      <c r="AU136" s="25" t="s">
        <v>82</v>
      </c>
      <c r="AY136" s="25" t="s">
        <v>169</v>
      </c>
      <c r="BE136" s="216">
        <f t="shared" si="34"/>
        <v>0</v>
      </c>
      <c r="BF136" s="216">
        <f t="shared" si="35"/>
        <v>0</v>
      </c>
      <c r="BG136" s="216">
        <f t="shared" si="36"/>
        <v>0</v>
      </c>
      <c r="BH136" s="216">
        <f t="shared" si="37"/>
        <v>0</v>
      </c>
      <c r="BI136" s="216">
        <f t="shared" si="38"/>
        <v>0</v>
      </c>
      <c r="BJ136" s="25" t="s">
        <v>80</v>
      </c>
      <c r="BK136" s="216">
        <f t="shared" si="39"/>
        <v>0</v>
      </c>
      <c r="BL136" s="25" t="s">
        <v>284</v>
      </c>
      <c r="BM136" s="25" t="s">
        <v>573</v>
      </c>
    </row>
    <row r="137" spans="2:65" s="1" customFormat="1" ht="25.5" customHeight="1">
      <c r="B137" s="42"/>
      <c r="C137" s="205" t="s">
        <v>386</v>
      </c>
      <c r="D137" s="205" t="s">
        <v>171</v>
      </c>
      <c r="E137" s="206" t="s">
        <v>989</v>
      </c>
      <c r="F137" s="207" t="s">
        <v>990</v>
      </c>
      <c r="G137" s="208" t="s">
        <v>526</v>
      </c>
      <c r="H137" s="209">
        <v>1</v>
      </c>
      <c r="I137" s="210"/>
      <c r="J137" s="211">
        <f t="shared" si="30"/>
        <v>0</v>
      </c>
      <c r="K137" s="207" t="s">
        <v>924</v>
      </c>
      <c r="L137" s="62"/>
      <c r="M137" s="212" t="s">
        <v>23</v>
      </c>
      <c r="N137" s="213" t="s">
        <v>44</v>
      </c>
      <c r="O137" s="43"/>
      <c r="P137" s="214">
        <f t="shared" si="31"/>
        <v>0</v>
      </c>
      <c r="Q137" s="214">
        <v>0</v>
      </c>
      <c r="R137" s="214">
        <f t="shared" si="32"/>
        <v>0</v>
      </c>
      <c r="S137" s="214">
        <v>0</v>
      </c>
      <c r="T137" s="215">
        <f t="shared" si="33"/>
        <v>0</v>
      </c>
      <c r="AR137" s="25" t="s">
        <v>284</v>
      </c>
      <c r="AT137" s="25" t="s">
        <v>171</v>
      </c>
      <c r="AU137" s="25" t="s">
        <v>82</v>
      </c>
      <c r="AY137" s="25" t="s">
        <v>169</v>
      </c>
      <c r="BE137" s="216">
        <f t="shared" si="34"/>
        <v>0</v>
      </c>
      <c r="BF137" s="216">
        <f t="shared" si="35"/>
        <v>0</v>
      </c>
      <c r="BG137" s="216">
        <f t="shared" si="36"/>
        <v>0</v>
      </c>
      <c r="BH137" s="216">
        <f t="shared" si="37"/>
        <v>0</v>
      </c>
      <c r="BI137" s="216">
        <f t="shared" si="38"/>
        <v>0</v>
      </c>
      <c r="BJ137" s="25" t="s">
        <v>80</v>
      </c>
      <c r="BK137" s="216">
        <f t="shared" si="39"/>
        <v>0</v>
      </c>
      <c r="BL137" s="25" t="s">
        <v>284</v>
      </c>
      <c r="BM137" s="25" t="s">
        <v>582</v>
      </c>
    </row>
    <row r="138" spans="2:65" s="1" customFormat="1" ht="16.5" customHeight="1">
      <c r="B138" s="42"/>
      <c r="C138" s="205" t="s">
        <v>399</v>
      </c>
      <c r="D138" s="205" t="s">
        <v>171</v>
      </c>
      <c r="E138" s="206" t="s">
        <v>991</v>
      </c>
      <c r="F138" s="207" t="s">
        <v>992</v>
      </c>
      <c r="G138" s="208" t="s">
        <v>932</v>
      </c>
      <c r="H138" s="209">
        <v>27</v>
      </c>
      <c r="I138" s="210"/>
      <c r="J138" s="211">
        <f t="shared" si="30"/>
        <v>0</v>
      </c>
      <c r="K138" s="207" t="s">
        <v>924</v>
      </c>
      <c r="L138" s="62"/>
      <c r="M138" s="212" t="s">
        <v>23</v>
      </c>
      <c r="N138" s="213" t="s">
        <v>44</v>
      </c>
      <c r="O138" s="43"/>
      <c r="P138" s="214">
        <f t="shared" si="31"/>
        <v>0</v>
      </c>
      <c r="Q138" s="214">
        <v>0</v>
      </c>
      <c r="R138" s="214">
        <f t="shared" si="32"/>
        <v>0</v>
      </c>
      <c r="S138" s="214">
        <v>0</v>
      </c>
      <c r="T138" s="215">
        <f t="shared" si="33"/>
        <v>0</v>
      </c>
      <c r="AR138" s="25" t="s">
        <v>284</v>
      </c>
      <c r="AT138" s="25" t="s">
        <v>171</v>
      </c>
      <c r="AU138" s="25" t="s">
        <v>82</v>
      </c>
      <c r="AY138" s="25" t="s">
        <v>169</v>
      </c>
      <c r="BE138" s="216">
        <f t="shared" si="34"/>
        <v>0</v>
      </c>
      <c r="BF138" s="216">
        <f t="shared" si="35"/>
        <v>0</v>
      </c>
      <c r="BG138" s="216">
        <f t="shared" si="36"/>
        <v>0</v>
      </c>
      <c r="BH138" s="216">
        <f t="shared" si="37"/>
        <v>0</v>
      </c>
      <c r="BI138" s="216">
        <f t="shared" si="38"/>
        <v>0</v>
      </c>
      <c r="BJ138" s="25" t="s">
        <v>80</v>
      </c>
      <c r="BK138" s="216">
        <f t="shared" si="39"/>
        <v>0</v>
      </c>
      <c r="BL138" s="25" t="s">
        <v>284</v>
      </c>
      <c r="BM138" s="25" t="s">
        <v>592</v>
      </c>
    </row>
    <row r="139" spans="2:65" s="1" customFormat="1" ht="16.5" customHeight="1">
      <c r="B139" s="42"/>
      <c r="C139" s="205" t="s">
        <v>408</v>
      </c>
      <c r="D139" s="205" t="s">
        <v>171</v>
      </c>
      <c r="E139" s="206" t="s">
        <v>993</v>
      </c>
      <c r="F139" s="207" t="s">
        <v>994</v>
      </c>
      <c r="G139" s="208" t="s">
        <v>526</v>
      </c>
      <c r="H139" s="209">
        <v>1</v>
      </c>
      <c r="I139" s="210"/>
      <c r="J139" s="211">
        <f t="shared" si="30"/>
        <v>0</v>
      </c>
      <c r="K139" s="207" t="s">
        <v>924</v>
      </c>
      <c r="L139" s="62"/>
      <c r="M139" s="212" t="s">
        <v>23</v>
      </c>
      <c r="N139" s="213" t="s">
        <v>44</v>
      </c>
      <c r="O139" s="43"/>
      <c r="P139" s="214">
        <f t="shared" si="31"/>
        <v>0</v>
      </c>
      <c r="Q139" s="214">
        <v>0</v>
      </c>
      <c r="R139" s="214">
        <f t="shared" si="32"/>
        <v>0</v>
      </c>
      <c r="S139" s="214">
        <v>0</v>
      </c>
      <c r="T139" s="215">
        <f t="shared" si="33"/>
        <v>0</v>
      </c>
      <c r="AR139" s="25" t="s">
        <v>284</v>
      </c>
      <c r="AT139" s="25" t="s">
        <v>171</v>
      </c>
      <c r="AU139" s="25" t="s">
        <v>82</v>
      </c>
      <c r="AY139" s="25" t="s">
        <v>169</v>
      </c>
      <c r="BE139" s="216">
        <f t="shared" si="34"/>
        <v>0</v>
      </c>
      <c r="BF139" s="216">
        <f t="shared" si="35"/>
        <v>0</v>
      </c>
      <c r="BG139" s="216">
        <f t="shared" si="36"/>
        <v>0</v>
      </c>
      <c r="BH139" s="216">
        <f t="shared" si="37"/>
        <v>0</v>
      </c>
      <c r="BI139" s="216">
        <f t="shared" si="38"/>
        <v>0</v>
      </c>
      <c r="BJ139" s="25" t="s">
        <v>80</v>
      </c>
      <c r="BK139" s="216">
        <f t="shared" si="39"/>
        <v>0</v>
      </c>
      <c r="BL139" s="25" t="s">
        <v>284</v>
      </c>
      <c r="BM139" s="25" t="s">
        <v>602</v>
      </c>
    </row>
    <row r="140" spans="2:65" s="1" customFormat="1" ht="25.5" customHeight="1">
      <c r="B140" s="42"/>
      <c r="C140" s="205" t="s">
        <v>413</v>
      </c>
      <c r="D140" s="205" t="s">
        <v>171</v>
      </c>
      <c r="E140" s="206" t="s">
        <v>995</v>
      </c>
      <c r="F140" s="207" t="s">
        <v>996</v>
      </c>
      <c r="G140" s="208" t="s">
        <v>932</v>
      </c>
      <c r="H140" s="209">
        <v>23</v>
      </c>
      <c r="I140" s="210"/>
      <c r="J140" s="211">
        <f t="shared" si="30"/>
        <v>0</v>
      </c>
      <c r="K140" s="207" t="s">
        <v>924</v>
      </c>
      <c r="L140" s="62"/>
      <c r="M140" s="212" t="s">
        <v>23</v>
      </c>
      <c r="N140" s="213" t="s">
        <v>44</v>
      </c>
      <c r="O140" s="43"/>
      <c r="P140" s="214">
        <f t="shared" si="31"/>
        <v>0</v>
      </c>
      <c r="Q140" s="214">
        <v>0</v>
      </c>
      <c r="R140" s="214">
        <f t="shared" si="32"/>
        <v>0</v>
      </c>
      <c r="S140" s="214">
        <v>0</v>
      </c>
      <c r="T140" s="215">
        <f t="shared" si="33"/>
        <v>0</v>
      </c>
      <c r="AR140" s="25" t="s">
        <v>284</v>
      </c>
      <c r="AT140" s="25" t="s">
        <v>171</v>
      </c>
      <c r="AU140" s="25" t="s">
        <v>82</v>
      </c>
      <c r="AY140" s="25" t="s">
        <v>169</v>
      </c>
      <c r="BE140" s="216">
        <f t="shared" si="34"/>
        <v>0</v>
      </c>
      <c r="BF140" s="216">
        <f t="shared" si="35"/>
        <v>0</v>
      </c>
      <c r="BG140" s="216">
        <f t="shared" si="36"/>
        <v>0</v>
      </c>
      <c r="BH140" s="216">
        <f t="shared" si="37"/>
        <v>0</v>
      </c>
      <c r="BI140" s="216">
        <f t="shared" si="38"/>
        <v>0</v>
      </c>
      <c r="BJ140" s="25" t="s">
        <v>80</v>
      </c>
      <c r="BK140" s="216">
        <f t="shared" si="39"/>
        <v>0</v>
      </c>
      <c r="BL140" s="25" t="s">
        <v>284</v>
      </c>
      <c r="BM140" s="25" t="s">
        <v>611</v>
      </c>
    </row>
    <row r="141" spans="2:65" s="1" customFormat="1" ht="16.5" customHeight="1">
      <c r="B141" s="42"/>
      <c r="C141" s="205" t="s">
        <v>419</v>
      </c>
      <c r="D141" s="205" t="s">
        <v>171</v>
      </c>
      <c r="E141" s="206" t="s">
        <v>997</v>
      </c>
      <c r="F141" s="207" t="s">
        <v>998</v>
      </c>
      <c r="G141" s="208" t="s">
        <v>526</v>
      </c>
      <c r="H141" s="209">
        <v>1</v>
      </c>
      <c r="I141" s="210"/>
      <c r="J141" s="211">
        <f t="shared" si="30"/>
        <v>0</v>
      </c>
      <c r="K141" s="207" t="s">
        <v>924</v>
      </c>
      <c r="L141" s="62"/>
      <c r="M141" s="212" t="s">
        <v>23</v>
      </c>
      <c r="N141" s="213" t="s">
        <v>44</v>
      </c>
      <c r="O141" s="43"/>
      <c r="P141" s="214">
        <f t="shared" si="31"/>
        <v>0</v>
      </c>
      <c r="Q141" s="214">
        <v>0</v>
      </c>
      <c r="R141" s="214">
        <f t="shared" si="32"/>
        <v>0</v>
      </c>
      <c r="S141" s="214">
        <v>0</v>
      </c>
      <c r="T141" s="215">
        <f t="shared" si="33"/>
        <v>0</v>
      </c>
      <c r="AR141" s="25" t="s">
        <v>284</v>
      </c>
      <c r="AT141" s="25" t="s">
        <v>171</v>
      </c>
      <c r="AU141" s="25" t="s">
        <v>82</v>
      </c>
      <c r="AY141" s="25" t="s">
        <v>169</v>
      </c>
      <c r="BE141" s="216">
        <f t="shared" si="34"/>
        <v>0</v>
      </c>
      <c r="BF141" s="216">
        <f t="shared" si="35"/>
        <v>0</v>
      </c>
      <c r="BG141" s="216">
        <f t="shared" si="36"/>
        <v>0</v>
      </c>
      <c r="BH141" s="216">
        <f t="shared" si="37"/>
        <v>0</v>
      </c>
      <c r="BI141" s="216">
        <f t="shared" si="38"/>
        <v>0</v>
      </c>
      <c r="BJ141" s="25" t="s">
        <v>80</v>
      </c>
      <c r="BK141" s="216">
        <f t="shared" si="39"/>
        <v>0</v>
      </c>
      <c r="BL141" s="25" t="s">
        <v>284</v>
      </c>
      <c r="BM141" s="25" t="s">
        <v>623</v>
      </c>
    </row>
    <row r="142" spans="2:65" s="1" customFormat="1" ht="38.25" customHeight="1">
      <c r="B142" s="42"/>
      <c r="C142" s="205" t="s">
        <v>424</v>
      </c>
      <c r="D142" s="205" t="s">
        <v>171</v>
      </c>
      <c r="E142" s="206" t="s">
        <v>999</v>
      </c>
      <c r="F142" s="207" t="s">
        <v>1000</v>
      </c>
      <c r="G142" s="208" t="s">
        <v>526</v>
      </c>
      <c r="H142" s="209">
        <v>1</v>
      </c>
      <c r="I142" s="210"/>
      <c r="J142" s="211">
        <f t="shared" si="30"/>
        <v>0</v>
      </c>
      <c r="K142" s="207" t="s">
        <v>924</v>
      </c>
      <c r="L142" s="62"/>
      <c r="M142" s="212" t="s">
        <v>23</v>
      </c>
      <c r="N142" s="213" t="s">
        <v>44</v>
      </c>
      <c r="O142" s="43"/>
      <c r="P142" s="214">
        <f t="shared" si="31"/>
        <v>0</v>
      </c>
      <c r="Q142" s="214">
        <v>0</v>
      </c>
      <c r="R142" s="214">
        <f t="shared" si="32"/>
        <v>0</v>
      </c>
      <c r="S142" s="214">
        <v>0</v>
      </c>
      <c r="T142" s="215">
        <f t="shared" si="33"/>
        <v>0</v>
      </c>
      <c r="AR142" s="25" t="s">
        <v>284</v>
      </c>
      <c r="AT142" s="25" t="s">
        <v>171</v>
      </c>
      <c r="AU142" s="25" t="s">
        <v>82</v>
      </c>
      <c r="AY142" s="25" t="s">
        <v>169</v>
      </c>
      <c r="BE142" s="216">
        <f t="shared" si="34"/>
        <v>0</v>
      </c>
      <c r="BF142" s="216">
        <f t="shared" si="35"/>
        <v>0</v>
      </c>
      <c r="BG142" s="216">
        <f t="shared" si="36"/>
        <v>0</v>
      </c>
      <c r="BH142" s="216">
        <f t="shared" si="37"/>
        <v>0</v>
      </c>
      <c r="BI142" s="216">
        <f t="shared" si="38"/>
        <v>0</v>
      </c>
      <c r="BJ142" s="25" t="s">
        <v>80</v>
      </c>
      <c r="BK142" s="216">
        <f t="shared" si="39"/>
        <v>0</v>
      </c>
      <c r="BL142" s="25" t="s">
        <v>284</v>
      </c>
      <c r="BM142" s="25" t="s">
        <v>633</v>
      </c>
    </row>
    <row r="143" spans="2:65" s="1" customFormat="1" ht="16.5" customHeight="1">
      <c r="B143" s="42"/>
      <c r="C143" s="205" t="s">
        <v>429</v>
      </c>
      <c r="D143" s="205" t="s">
        <v>171</v>
      </c>
      <c r="E143" s="206" t="s">
        <v>973</v>
      </c>
      <c r="F143" s="207" t="s">
        <v>974</v>
      </c>
      <c r="G143" s="208" t="s">
        <v>932</v>
      </c>
      <c r="H143" s="209">
        <v>2</v>
      </c>
      <c r="I143" s="210"/>
      <c r="J143" s="211">
        <f t="shared" si="30"/>
        <v>0</v>
      </c>
      <c r="K143" s="207" t="s">
        <v>924</v>
      </c>
      <c r="L143" s="62"/>
      <c r="M143" s="212" t="s">
        <v>23</v>
      </c>
      <c r="N143" s="213" t="s">
        <v>44</v>
      </c>
      <c r="O143" s="43"/>
      <c r="P143" s="214">
        <f t="shared" si="31"/>
        <v>0</v>
      </c>
      <c r="Q143" s="214">
        <v>0</v>
      </c>
      <c r="R143" s="214">
        <f t="shared" si="32"/>
        <v>0</v>
      </c>
      <c r="S143" s="214">
        <v>0</v>
      </c>
      <c r="T143" s="215">
        <f t="shared" si="33"/>
        <v>0</v>
      </c>
      <c r="AR143" s="25" t="s">
        <v>284</v>
      </c>
      <c r="AT143" s="25" t="s">
        <v>171</v>
      </c>
      <c r="AU143" s="25" t="s">
        <v>82</v>
      </c>
      <c r="AY143" s="25" t="s">
        <v>169</v>
      </c>
      <c r="BE143" s="216">
        <f t="shared" si="34"/>
        <v>0</v>
      </c>
      <c r="BF143" s="216">
        <f t="shared" si="35"/>
        <v>0</v>
      </c>
      <c r="BG143" s="216">
        <f t="shared" si="36"/>
        <v>0</v>
      </c>
      <c r="BH143" s="216">
        <f t="shared" si="37"/>
        <v>0</v>
      </c>
      <c r="BI143" s="216">
        <f t="shared" si="38"/>
        <v>0</v>
      </c>
      <c r="BJ143" s="25" t="s">
        <v>80</v>
      </c>
      <c r="BK143" s="216">
        <f t="shared" si="39"/>
        <v>0</v>
      </c>
      <c r="BL143" s="25" t="s">
        <v>284</v>
      </c>
      <c r="BM143" s="25" t="s">
        <v>641</v>
      </c>
    </row>
    <row r="144" spans="2:65" s="1" customFormat="1" ht="16.5" customHeight="1">
      <c r="B144" s="42"/>
      <c r="C144" s="205" t="s">
        <v>434</v>
      </c>
      <c r="D144" s="205" t="s">
        <v>171</v>
      </c>
      <c r="E144" s="206" t="s">
        <v>1001</v>
      </c>
      <c r="F144" s="207" t="s">
        <v>1002</v>
      </c>
      <c r="G144" s="208" t="s">
        <v>114</v>
      </c>
      <c r="H144" s="209">
        <v>2</v>
      </c>
      <c r="I144" s="210"/>
      <c r="J144" s="211">
        <f t="shared" si="30"/>
        <v>0</v>
      </c>
      <c r="K144" s="207" t="s">
        <v>924</v>
      </c>
      <c r="L144" s="62"/>
      <c r="M144" s="212" t="s">
        <v>23</v>
      </c>
      <c r="N144" s="213" t="s">
        <v>44</v>
      </c>
      <c r="O144" s="43"/>
      <c r="P144" s="214">
        <f t="shared" si="31"/>
        <v>0</v>
      </c>
      <c r="Q144" s="214">
        <v>0</v>
      </c>
      <c r="R144" s="214">
        <f t="shared" si="32"/>
        <v>0</v>
      </c>
      <c r="S144" s="214">
        <v>0</v>
      </c>
      <c r="T144" s="215">
        <f t="shared" si="33"/>
        <v>0</v>
      </c>
      <c r="AR144" s="25" t="s">
        <v>284</v>
      </c>
      <c r="AT144" s="25" t="s">
        <v>171</v>
      </c>
      <c r="AU144" s="25" t="s">
        <v>82</v>
      </c>
      <c r="AY144" s="25" t="s">
        <v>169</v>
      </c>
      <c r="BE144" s="216">
        <f t="shared" si="34"/>
        <v>0</v>
      </c>
      <c r="BF144" s="216">
        <f t="shared" si="35"/>
        <v>0</v>
      </c>
      <c r="BG144" s="216">
        <f t="shared" si="36"/>
        <v>0</v>
      </c>
      <c r="BH144" s="216">
        <f t="shared" si="37"/>
        <v>0</v>
      </c>
      <c r="BI144" s="216">
        <f t="shared" si="38"/>
        <v>0</v>
      </c>
      <c r="BJ144" s="25" t="s">
        <v>80</v>
      </c>
      <c r="BK144" s="216">
        <f t="shared" si="39"/>
        <v>0</v>
      </c>
      <c r="BL144" s="25" t="s">
        <v>284</v>
      </c>
      <c r="BM144" s="25" t="s">
        <v>654</v>
      </c>
    </row>
    <row r="145" spans="2:65" s="1" customFormat="1" ht="16.5" customHeight="1">
      <c r="B145" s="42"/>
      <c r="C145" s="205" t="s">
        <v>441</v>
      </c>
      <c r="D145" s="205" t="s">
        <v>171</v>
      </c>
      <c r="E145" s="206" t="s">
        <v>933</v>
      </c>
      <c r="F145" s="207" t="s">
        <v>934</v>
      </c>
      <c r="G145" s="208" t="s">
        <v>114</v>
      </c>
      <c r="H145" s="209">
        <v>5</v>
      </c>
      <c r="I145" s="210"/>
      <c r="J145" s="211">
        <f t="shared" si="30"/>
        <v>0</v>
      </c>
      <c r="K145" s="207" t="s">
        <v>924</v>
      </c>
      <c r="L145" s="62"/>
      <c r="M145" s="212" t="s">
        <v>23</v>
      </c>
      <c r="N145" s="213" t="s">
        <v>44</v>
      </c>
      <c r="O145" s="43"/>
      <c r="P145" s="214">
        <f t="shared" si="31"/>
        <v>0</v>
      </c>
      <c r="Q145" s="214">
        <v>0</v>
      </c>
      <c r="R145" s="214">
        <f t="shared" si="32"/>
        <v>0</v>
      </c>
      <c r="S145" s="214">
        <v>0</v>
      </c>
      <c r="T145" s="215">
        <f t="shared" si="33"/>
        <v>0</v>
      </c>
      <c r="AR145" s="25" t="s">
        <v>284</v>
      </c>
      <c r="AT145" s="25" t="s">
        <v>171</v>
      </c>
      <c r="AU145" s="25" t="s">
        <v>82</v>
      </c>
      <c r="AY145" s="25" t="s">
        <v>169</v>
      </c>
      <c r="BE145" s="216">
        <f t="shared" si="34"/>
        <v>0</v>
      </c>
      <c r="BF145" s="216">
        <f t="shared" si="35"/>
        <v>0</v>
      </c>
      <c r="BG145" s="216">
        <f t="shared" si="36"/>
        <v>0</v>
      </c>
      <c r="BH145" s="216">
        <f t="shared" si="37"/>
        <v>0</v>
      </c>
      <c r="BI145" s="216">
        <f t="shared" si="38"/>
        <v>0</v>
      </c>
      <c r="BJ145" s="25" t="s">
        <v>80</v>
      </c>
      <c r="BK145" s="216">
        <f t="shared" si="39"/>
        <v>0</v>
      </c>
      <c r="BL145" s="25" t="s">
        <v>284</v>
      </c>
      <c r="BM145" s="25" t="s">
        <v>668</v>
      </c>
    </row>
    <row r="146" spans="2:63" s="11" customFormat="1" ht="29.85" customHeight="1">
      <c r="B146" s="189"/>
      <c r="C146" s="190"/>
      <c r="D146" s="191" t="s">
        <v>72</v>
      </c>
      <c r="E146" s="203" t="s">
        <v>1003</v>
      </c>
      <c r="F146" s="203" t="s">
        <v>1004</v>
      </c>
      <c r="G146" s="190"/>
      <c r="H146" s="190"/>
      <c r="I146" s="193"/>
      <c r="J146" s="204">
        <f>BK146</f>
        <v>0</v>
      </c>
      <c r="K146" s="190"/>
      <c r="L146" s="195"/>
      <c r="M146" s="196"/>
      <c r="N146" s="197"/>
      <c r="O146" s="197"/>
      <c r="P146" s="198">
        <f>SUM(P147:P148)</f>
        <v>0</v>
      </c>
      <c r="Q146" s="197"/>
      <c r="R146" s="198">
        <f>SUM(R147:R148)</f>
        <v>0</v>
      </c>
      <c r="S146" s="197"/>
      <c r="T146" s="199">
        <f>SUM(T147:T148)</f>
        <v>0</v>
      </c>
      <c r="AR146" s="200" t="s">
        <v>82</v>
      </c>
      <c r="AT146" s="201" t="s">
        <v>72</v>
      </c>
      <c r="AU146" s="201" t="s">
        <v>80</v>
      </c>
      <c r="AY146" s="200" t="s">
        <v>169</v>
      </c>
      <c r="BK146" s="202">
        <f>SUM(BK147:BK148)</f>
        <v>0</v>
      </c>
    </row>
    <row r="147" spans="2:65" s="1" customFormat="1" ht="16.5" customHeight="1">
      <c r="B147" s="42"/>
      <c r="C147" s="205" t="s">
        <v>450</v>
      </c>
      <c r="D147" s="205" t="s">
        <v>171</v>
      </c>
      <c r="E147" s="206" t="s">
        <v>1005</v>
      </c>
      <c r="F147" s="207" t="s">
        <v>1006</v>
      </c>
      <c r="G147" s="208" t="s">
        <v>932</v>
      </c>
      <c r="H147" s="209">
        <v>20</v>
      </c>
      <c r="I147" s="210"/>
      <c r="J147" s="211">
        <f>ROUND(I147*H147,2)</f>
        <v>0</v>
      </c>
      <c r="K147" s="207" t="s">
        <v>924</v>
      </c>
      <c r="L147" s="62"/>
      <c r="M147" s="212" t="s">
        <v>23</v>
      </c>
      <c r="N147" s="213" t="s">
        <v>44</v>
      </c>
      <c r="O147" s="43"/>
      <c r="P147" s="214">
        <f>O147*H147</f>
        <v>0</v>
      </c>
      <c r="Q147" s="214">
        <v>0</v>
      </c>
      <c r="R147" s="214">
        <f>Q147*H147</f>
        <v>0</v>
      </c>
      <c r="S147" s="214">
        <v>0</v>
      </c>
      <c r="T147" s="215">
        <f>S147*H147</f>
        <v>0</v>
      </c>
      <c r="AR147" s="25" t="s">
        <v>284</v>
      </c>
      <c r="AT147" s="25" t="s">
        <v>171</v>
      </c>
      <c r="AU147" s="25" t="s">
        <v>82</v>
      </c>
      <c r="AY147" s="25" t="s">
        <v>169</v>
      </c>
      <c r="BE147" s="216">
        <f>IF(N147="základní",J147,0)</f>
        <v>0</v>
      </c>
      <c r="BF147" s="216">
        <f>IF(N147="snížená",J147,0)</f>
        <v>0</v>
      </c>
      <c r="BG147" s="216">
        <f>IF(N147="zákl. přenesená",J147,0)</f>
        <v>0</v>
      </c>
      <c r="BH147" s="216">
        <f>IF(N147="sníž. přenesená",J147,0)</f>
        <v>0</v>
      </c>
      <c r="BI147" s="216">
        <f>IF(N147="nulová",J147,0)</f>
        <v>0</v>
      </c>
      <c r="BJ147" s="25" t="s">
        <v>80</v>
      </c>
      <c r="BK147" s="216">
        <f>ROUND(I147*H147,2)</f>
        <v>0</v>
      </c>
      <c r="BL147" s="25" t="s">
        <v>284</v>
      </c>
      <c r="BM147" s="25" t="s">
        <v>683</v>
      </c>
    </row>
    <row r="148" spans="2:65" s="1" customFormat="1" ht="16.5" customHeight="1">
      <c r="B148" s="42"/>
      <c r="C148" s="205" t="s">
        <v>455</v>
      </c>
      <c r="D148" s="205" t="s">
        <v>171</v>
      </c>
      <c r="E148" s="206" t="s">
        <v>1007</v>
      </c>
      <c r="F148" s="207" t="s">
        <v>1008</v>
      </c>
      <c r="G148" s="208" t="s">
        <v>526</v>
      </c>
      <c r="H148" s="209">
        <v>2</v>
      </c>
      <c r="I148" s="210"/>
      <c r="J148" s="211">
        <f>ROUND(I148*H148,2)</f>
        <v>0</v>
      </c>
      <c r="K148" s="207" t="s">
        <v>924</v>
      </c>
      <c r="L148" s="62"/>
      <c r="M148" s="212" t="s">
        <v>23</v>
      </c>
      <c r="N148" s="213" t="s">
        <v>44</v>
      </c>
      <c r="O148" s="43"/>
      <c r="P148" s="214">
        <f>O148*H148</f>
        <v>0</v>
      </c>
      <c r="Q148" s="214">
        <v>0</v>
      </c>
      <c r="R148" s="214">
        <f>Q148*H148</f>
        <v>0</v>
      </c>
      <c r="S148" s="214">
        <v>0</v>
      </c>
      <c r="T148" s="215">
        <f>S148*H148</f>
        <v>0</v>
      </c>
      <c r="AR148" s="25" t="s">
        <v>284</v>
      </c>
      <c r="AT148" s="25" t="s">
        <v>171</v>
      </c>
      <c r="AU148" s="25" t="s">
        <v>82</v>
      </c>
      <c r="AY148" s="25" t="s">
        <v>169</v>
      </c>
      <c r="BE148" s="216">
        <f>IF(N148="základní",J148,0)</f>
        <v>0</v>
      </c>
      <c r="BF148" s="216">
        <f>IF(N148="snížená",J148,0)</f>
        <v>0</v>
      </c>
      <c r="BG148" s="216">
        <f>IF(N148="zákl. přenesená",J148,0)</f>
        <v>0</v>
      </c>
      <c r="BH148" s="216">
        <f>IF(N148="sníž. přenesená",J148,0)</f>
        <v>0</v>
      </c>
      <c r="BI148" s="216">
        <f>IF(N148="nulová",J148,0)</f>
        <v>0</v>
      </c>
      <c r="BJ148" s="25" t="s">
        <v>80</v>
      </c>
      <c r="BK148" s="216">
        <f>ROUND(I148*H148,2)</f>
        <v>0</v>
      </c>
      <c r="BL148" s="25" t="s">
        <v>284</v>
      </c>
      <c r="BM148" s="25" t="s">
        <v>693</v>
      </c>
    </row>
    <row r="149" spans="2:63" s="11" customFormat="1" ht="29.85" customHeight="1">
      <c r="B149" s="189"/>
      <c r="C149" s="190"/>
      <c r="D149" s="191" t="s">
        <v>72</v>
      </c>
      <c r="E149" s="203" t="s">
        <v>551</v>
      </c>
      <c r="F149" s="203" t="s">
        <v>1009</v>
      </c>
      <c r="G149" s="190"/>
      <c r="H149" s="190"/>
      <c r="I149" s="193"/>
      <c r="J149" s="204">
        <f>BK149</f>
        <v>0</v>
      </c>
      <c r="K149" s="190"/>
      <c r="L149" s="195"/>
      <c r="M149" s="196"/>
      <c r="N149" s="197"/>
      <c r="O149" s="197"/>
      <c r="P149" s="198">
        <f>SUM(P150:P154)</f>
        <v>0</v>
      </c>
      <c r="Q149" s="197"/>
      <c r="R149" s="198">
        <f>SUM(R150:R154)</f>
        <v>0</v>
      </c>
      <c r="S149" s="197"/>
      <c r="T149" s="199">
        <f>SUM(T150:T154)</f>
        <v>0</v>
      </c>
      <c r="AR149" s="200" t="s">
        <v>82</v>
      </c>
      <c r="AT149" s="201" t="s">
        <v>72</v>
      </c>
      <c r="AU149" s="201" t="s">
        <v>80</v>
      </c>
      <c r="AY149" s="200" t="s">
        <v>169</v>
      </c>
      <c r="BK149" s="202">
        <f>SUM(BK150:BK154)</f>
        <v>0</v>
      </c>
    </row>
    <row r="150" spans="2:65" s="1" customFormat="1" ht="16.5" customHeight="1">
      <c r="B150" s="42"/>
      <c r="C150" s="205" t="s">
        <v>460</v>
      </c>
      <c r="D150" s="205" t="s">
        <v>171</v>
      </c>
      <c r="E150" s="206" t="s">
        <v>1010</v>
      </c>
      <c r="F150" s="207" t="s">
        <v>1011</v>
      </c>
      <c r="G150" s="208" t="s">
        <v>1012</v>
      </c>
      <c r="H150" s="209">
        <v>35</v>
      </c>
      <c r="I150" s="210"/>
      <c r="J150" s="211">
        <f>ROUND(I150*H150,2)</f>
        <v>0</v>
      </c>
      <c r="K150" s="207" t="s">
        <v>924</v>
      </c>
      <c r="L150" s="62"/>
      <c r="M150" s="212" t="s">
        <v>23</v>
      </c>
      <c r="N150" s="213" t="s">
        <v>44</v>
      </c>
      <c r="O150" s="43"/>
      <c r="P150" s="214">
        <f>O150*H150</f>
        <v>0</v>
      </c>
      <c r="Q150" s="214">
        <v>0</v>
      </c>
      <c r="R150" s="214">
        <f>Q150*H150</f>
        <v>0</v>
      </c>
      <c r="S150" s="214">
        <v>0</v>
      </c>
      <c r="T150" s="215">
        <f>S150*H150</f>
        <v>0</v>
      </c>
      <c r="AR150" s="25" t="s">
        <v>284</v>
      </c>
      <c r="AT150" s="25" t="s">
        <v>171</v>
      </c>
      <c r="AU150" s="25" t="s">
        <v>82</v>
      </c>
      <c r="AY150" s="25" t="s">
        <v>169</v>
      </c>
      <c r="BE150" s="216">
        <f>IF(N150="základní",J150,0)</f>
        <v>0</v>
      </c>
      <c r="BF150" s="216">
        <f>IF(N150="snížená",J150,0)</f>
        <v>0</v>
      </c>
      <c r="BG150" s="216">
        <f>IF(N150="zákl. přenesená",J150,0)</f>
        <v>0</v>
      </c>
      <c r="BH150" s="216">
        <f>IF(N150="sníž. přenesená",J150,0)</f>
        <v>0</v>
      </c>
      <c r="BI150" s="216">
        <f>IF(N150="nulová",J150,0)</f>
        <v>0</v>
      </c>
      <c r="BJ150" s="25" t="s">
        <v>80</v>
      </c>
      <c r="BK150" s="216">
        <f>ROUND(I150*H150,2)</f>
        <v>0</v>
      </c>
      <c r="BL150" s="25" t="s">
        <v>284</v>
      </c>
      <c r="BM150" s="25" t="s">
        <v>706</v>
      </c>
    </row>
    <row r="151" spans="2:65" s="1" customFormat="1" ht="16.5" customHeight="1">
      <c r="B151" s="42"/>
      <c r="C151" s="205" t="s">
        <v>465</v>
      </c>
      <c r="D151" s="205" t="s">
        <v>171</v>
      </c>
      <c r="E151" s="206" t="s">
        <v>1013</v>
      </c>
      <c r="F151" s="207" t="s">
        <v>1014</v>
      </c>
      <c r="G151" s="208" t="s">
        <v>114</v>
      </c>
      <c r="H151" s="209">
        <v>10</v>
      </c>
      <c r="I151" s="210"/>
      <c r="J151" s="211">
        <f>ROUND(I151*H151,2)</f>
        <v>0</v>
      </c>
      <c r="K151" s="207" t="s">
        <v>924</v>
      </c>
      <c r="L151" s="62"/>
      <c r="M151" s="212" t="s">
        <v>23</v>
      </c>
      <c r="N151" s="213" t="s">
        <v>44</v>
      </c>
      <c r="O151" s="43"/>
      <c r="P151" s="214">
        <f>O151*H151</f>
        <v>0</v>
      </c>
      <c r="Q151" s="214">
        <v>0</v>
      </c>
      <c r="R151" s="214">
        <f>Q151*H151</f>
        <v>0</v>
      </c>
      <c r="S151" s="214">
        <v>0</v>
      </c>
      <c r="T151" s="215">
        <f>S151*H151</f>
        <v>0</v>
      </c>
      <c r="AR151" s="25" t="s">
        <v>284</v>
      </c>
      <c r="AT151" s="25" t="s">
        <v>171</v>
      </c>
      <c r="AU151" s="25" t="s">
        <v>82</v>
      </c>
      <c r="AY151" s="25" t="s">
        <v>169</v>
      </c>
      <c r="BE151" s="216">
        <f>IF(N151="základní",J151,0)</f>
        <v>0</v>
      </c>
      <c r="BF151" s="216">
        <f>IF(N151="snížená",J151,0)</f>
        <v>0</v>
      </c>
      <c r="BG151" s="216">
        <f>IF(N151="zákl. přenesená",J151,0)</f>
        <v>0</v>
      </c>
      <c r="BH151" s="216">
        <f>IF(N151="sníž. přenesená",J151,0)</f>
        <v>0</v>
      </c>
      <c r="BI151" s="216">
        <f>IF(N151="nulová",J151,0)</f>
        <v>0</v>
      </c>
      <c r="BJ151" s="25" t="s">
        <v>80</v>
      </c>
      <c r="BK151" s="216">
        <f>ROUND(I151*H151,2)</f>
        <v>0</v>
      </c>
      <c r="BL151" s="25" t="s">
        <v>284</v>
      </c>
      <c r="BM151" s="25" t="s">
        <v>716</v>
      </c>
    </row>
    <row r="152" spans="2:65" s="1" customFormat="1" ht="16.5" customHeight="1">
      <c r="B152" s="42"/>
      <c r="C152" s="205" t="s">
        <v>471</v>
      </c>
      <c r="D152" s="205" t="s">
        <v>171</v>
      </c>
      <c r="E152" s="206" t="s">
        <v>1015</v>
      </c>
      <c r="F152" s="207" t="s">
        <v>1016</v>
      </c>
      <c r="G152" s="208" t="s">
        <v>1012</v>
      </c>
      <c r="H152" s="209">
        <v>30</v>
      </c>
      <c r="I152" s="210"/>
      <c r="J152" s="211">
        <f>ROUND(I152*H152,2)</f>
        <v>0</v>
      </c>
      <c r="K152" s="207" t="s">
        <v>924</v>
      </c>
      <c r="L152" s="62"/>
      <c r="M152" s="212" t="s">
        <v>23</v>
      </c>
      <c r="N152" s="213" t="s">
        <v>44</v>
      </c>
      <c r="O152" s="43"/>
      <c r="P152" s="214">
        <f>O152*H152</f>
        <v>0</v>
      </c>
      <c r="Q152" s="214">
        <v>0</v>
      </c>
      <c r="R152" s="214">
        <f>Q152*H152</f>
        <v>0</v>
      </c>
      <c r="S152" s="214">
        <v>0</v>
      </c>
      <c r="T152" s="215">
        <f>S152*H152</f>
        <v>0</v>
      </c>
      <c r="AR152" s="25" t="s">
        <v>284</v>
      </c>
      <c r="AT152" s="25" t="s">
        <v>171</v>
      </c>
      <c r="AU152" s="25" t="s">
        <v>82</v>
      </c>
      <c r="AY152" s="25" t="s">
        <v>169</v>
      </c>
      <c r="BE152" s="216">
        <f>IF(N152="základní",J152,0)</f>
        <v>0</v>
      </c>
      <c r="BF152" s="216">
        <f>IF(N152="snížená",J152,0)</f>
        <v>0</v>
      </c>
      <c r="BG152" s="216">
        <f>IF(N152="zákl. přenesená",J152,0)</f>
        <v>0</v>
      </c>
      <c r="BH152" s="216">
        <f>IF(N152="sníž. přenesená",J152,0)</f>
        <v>0</v>
      </c>
      <c r="BI152" s="216">
        <f>IF(N152="nulová",J152,0)</f>
        <v>0</v>
      </c>
      <c r="BJ152" s="25" t="s">
        <v>80</v>
      </c>
      <c r="BK152" s="216">
        <f>ROUND(I152*H152,2)</f>
        <v>0</v>
      </c>
      <c r="BL152" s="25" t="s">
        <v>284</v>
      </c>
      <c r="BM152" s="25" t="s">
        <v>726</v>
      </c>
    </row>
    <row r="153" spans="2:65" s="1" customFormat="1" ht="16.5" customHeight="1">
      <c r="B153" s="42"/>
      <c r="C153" s="205" t="s">
        <v>477</v>
      </c>
      <c r="D153" s="205" t="s">
        <v>171</v>
      </c>
      <c r="E153" s="206" t="s">
        <v>1017</v>
      </c>
      <c r="F153" s="207" t="s">
        <v>1018</v>
      </c>
      <c r="G153" s="208" t="s">
        <v>301</v>
      </c>
      <c r="H153" s="209">
        <v>50</v>
      </c>
      <c r="I153" s="210"/>
      <c r="J153" s="211">
        <f>ROUND(I153*H153,2)</f>
        <v>0</v>
      </c>
      <c r="K153" s="207" t="s">
        <v>924</v>
      </c>
      <c r="L153" s="62"/>
      <c r="M153" s="212" t="s">
        <v>23</v>
      </c>
      <c r="N153" s="213" t="s">
        <v>44</v>
      </c>
      <c r="O153" s="43"/>
      <c r="P153" s="214">
        <f>O153*H153</f>
        <v>0</v>
      </c>
      <c r="Q153" s="214">
        <v>0</v>
      </c>
      <c r="R153" s="214">
        <f>Q153*H153</f>
        <v>0</v>
      </c>
      <c r="S153" s="214">
        <v>0</v>
      </c>
      <c r="T153" s="215">
        <f>S153*H153</f>
        <v>0</v>
      </c>
      <c r="AR153" s="25" t="s">
        <v>284</v>
      </c>
      <c r="AT153" s="25" t="s">
        <v>171</v>
      </c>
      <c r="AU153" s="25" t="s">
        <v>82</v>
      </c>
      <c r="AY153" s="25" t="s">
        <v>169</v>
      </c>
      <c r="BE153" s="216">
        <f>IF(N153="základní",J153,0)</f>
        <v>0</v>
      </c>
      <c r="BF153" s="216">
        <f>IF(N153="snížená",J153,0)</f>
        <v>0</v>
      </c>
      <c r="BG153" s="216">
        <f>IF(N153="zákl. přenesená",J153,0)</f>
        <v>0</v>
      </c>
      <c r="BH153" s="216">
        <f>IF(N153="sníž. přenesená",J153,0)</f>
        <v>0</v>
      </c>
      <c r="BI153" s="216">
        <f>IF(N153="nulová",J153,0)</f>
        <v>0</v>
      </c>
      <c r="BJ153" s="25" t="s">
        <v>80</v>
      </c>
      <c r="BK153" s="216">
        <f>ROUND(I153*H153,2)</f>
        <v>0</v>
      </c>
      <c r="BL153" s="25" t="s">
        <v>284</v>
      </c>
      <c r="BM153" s="25" t="s">
        <v>734</v>
      </c>
    </row>
    <row r="154" spans="2:65" s="1" customFormat="1" ht="16.5" customHeight="1">
      <c r="B154" s="42"/>
      <c r="C154" s="205" t="s">
        <v>483</v>
      </c>
      <c r="D154" s="205" t="s">
        <v>171</v>
      </c>
      <c r="E154" s="206" t="s">
        <v>1019</v>
      </c>
      <c r="F154" s="207" t="s">
        <v>1020</v>
      </c>
      <c r="G154" s="208" t="s">
        <v>526</v>
      </c>
      <c r="H154" s="209">
        <v>4</v>
      </c>
      <c r="I154" s="210"/>
      <c r="J154" s="211">
        <f>ROUND(I154*H154,2)</f>
        <v>0</v>
      </c>
      <c r="K154" s="207" t="s">
        <v>924</v>
      </c>
      <c r="L154" s="62"/>
      <c r="M154" s="212" t="s">
        <v>23</v>
      </c>
      <c r="N154" s="213" t="s">
        <v>44</v>
      </c>
      <c r="O154" s="43"/>
      <c r="P154" s="214">
        <f>O154*H154</f>
        <v>0</v>
      </c>
      <c r="Q154" s="214">
        <v>0</v>
      </c>
      <c r="R154" s="214">
        <f>Q154*H154</f>
        <v>0</v>
      </c>
      <c r="S154" s="214">
        <v>0</v>
      </c>
      <c r="T154" s="215">
        <f>S154*H154</f>
        <v>0</v>
      </c>
      <c r="AR154" s="25" t="s">
        <v>284</v>
      </c>
      <c r="AT154" s="25" t="s">
        <v>171</v>
      </c>
      <c r="AU154" s="25" t="s">
        <v>82</v>
      </c>
      <c r="AY154" s="25" t="s">
        <v>169</v>
      </c>
      <c r="BE154" s="216">
        <f>IF(N154="základní",J154,0)</f>
        <v>0</v>
      </c>
      <c r="BF154" s="216">
        <f>IF(N154="snížená",J154,0)</f>
        <v>0</v>
      </c>
      <c r="BG154" s="216">
        <f>IF(N154="zákl. přenesená",J154,0)</f>
        <v>0</v>
      </c>
      <c r="BH154" s="216">
        <f>IF(N154="sníž. přenesená",J154,0)</f>
        <v>0</v>
      </c>
      <c r="BI154" s="216">
        <f>IF(N154="nulová",J154,0)</f>
        <v>0</v>
      </c>
      <c r="BJ154" s="25" t="s">
        <v>80</v>
      </c>
      <c r="BK154" s="216">
        <f>ROUND(I154*H154,2)</f>
        <v>0</v>
      </c>
      <c r="BL154" s="25" t="s">
        <v>284</v>
      </c>
      <c r="BM154" s="25" t="s">
        <v>745</v>
      </c>
    </row>
    <row r="155" spans="2:63" s="11" customFormat="1" ht="29.85" customHeight="1">
      <c r="B155" s="189"/>
      <c r="C155" s="190"/>
      <c r="D155" s="191" t="s">
        <v>72</v>
      </c>
      <c r="E155" s="203" t="s">
        <v>72</v>
      </c>
      <c r="F155" s="203" t="s">
        <v>1021</v>
      </c>
      <c r="G155" s="190"/>
      <c r="H155" s="190"/>
      <c r="I155" s="193"/>
      <c r="J155" s="204">
        <f>BK155</f>
        <v>0</v>
      </c>
      <c r="K155" s="190"/>
      <c r="L155" s="195"/>
      <c r="M155" s="196"/>
      <c r="N155" s="197"/>
      <c r="O155" s="197"/>
      <c r="P155" s="198">
        <f>SUM(P156:P158)</f>
        <v>0</v>
      </c>
      <c r="Q155" s="197"/>
      <c r="R155" s="198">
        <f>SUM(R156:R158)</f>
        <v>0</v>
      </c>
      <c r="S155" s="197"/>
      <c r="T155" s="199">
        <f>SUM(T156:T158)</f>
        <v>0</v>
      </c>
      <c r="AR155" s="200" t="s">
        <v>82</v>
      </c>
      <c r="AT155" s="201" t="s">
        <v>72</v>
      </c>
      <c r="AU155" s="201" t="s">
        <v>80</v>
      </c>
      <c r="AY155" s="200" t="s">
        <v>169</v>
      </c>
      <c r="BK155" s="202">
        <f>SUM(BK156:BK158)</f>
        <v>0</v>
      </c>
    </row>
    <row r="156" spans="2:65" s="1" customFormat="1" ht="16.5" customHeight="1">
      <c r="B156" s="42"/>
      <c r="C156" s="205" t="s">
        <v>487</v>
      </c>
      <c r="D156" s="205" t="s">
        <v>171</v>
      </c>
      <c r="E156" s="206" t="s">
        <v>1022</v>
      </c>
      <c r="F156" s="207" t="s">
        <v>1023</v>
      </c>
      <c r="G156" s="208" t="s">
        <v>526</v>
      </c>
      <c r="H156" s="209">
        <v>1</v>
      </c>
      <c r="I156" s="210"/>
      <c r="J156" s="211">
        <f>ROUND(I156*H156,2)</f>
        <v>0</v>
      </c>
      <c r="K156" s="207" t="s">
        <v>924</v>
      </c>
      <c r="L156" s="62"/>
      <c r="M156" s="212" t="s">
        <v>23</v>
      </c>
      <c r="N156" s="213" t="s">
        <v>44</v>
      </c>
      <c r="O156" s="43"/>
      <c r="P156" s="214">
        <f>O156*H156</f>
        <v>0</v>
      </c>
      <c r="Q156" s="214">
        <v>0</v>
      </c>
      <c r="R156" s="214">
        <f>Q156*H156</f>
        <v>0</v>
      </c>
      <c r="S156" s="214">
        <v>0</v>
      </c>
      <c r="T156" s="215">
        <f>S156*H156</f>
        <v>0</v>
      </c>
      <c r="AR156" s="25" t="s">
        <v>284</v>
      </c>
      <c r="AT156" s="25" t="s">
        <v>171</v>
      </c>
      <c r="AU156" s="25" t="s">
        <v>82</v>
      </c>
      <c r="AY156" s="25" t="s">
        <v>169</v>
      </c>
      <c r="BE156" s="216">
        <f>IF(N156="základní",J156,0)</f>
        <v>0</v>
      </c>
      <c r="BF156" s="216">
        <f>IF(N156="snížená",J156,0)</f>
        <v>0</v>
      </c>
      <c r="BG156" s="216">
        <f>IF(N156="zákl. přenesená",J156,0)</f>
        <v>0</v>
      </c>
      <c r="BH156" s="216">
        <f>IF(N156="sníž. přenesená",J156,0)</f>
        <v>0</v>
      </c>
      <c r="BI156" s="216">
        <f>IF(N156="nulová",J156,0)</f>
        <v>0</v>
      </c>
      <c r="BJ156" s="25" t="s">
        <v>80</v>
      </c>
      <c r="BK156" s="216">
        <f>ROUND(I156*H156,2)</f>
        <v>0</v>
      </c>
      <c r="BL156" s="25" t="s">
        <v>284</v>
      </c>
      <c r="BM156" s="25" t="s">
        <v>764</v>
      </c>
    </row>
    <row r="157" spans="2:65" s="1" customFormat="1" ht="16.5" customHeight="1">
      <c r="B157" s="42"/>
      <c r="C157" s="205" t="s">
        <v>496</v>
      </c>
      <c r="D157" s="205" t="s">
        <v>171</v>
      </c>
      <c r="E157" s="206" t="s">
        <v>1024</v>
      </c>
      <c r="F157" s="207" t="s">
        <v>1025</v>
      </c>
      <c r="G157" s="208" t="s">
        <v>301</v>
      </c>
      <c r="H157" s="209">
        <v>180</v>
      </c>
      <c r="I157" s="210"/>
      <c r="J157" s="211">
        <f>ROUND(I157*H157,2)</f>
        <v>0</v>
      </c>
      <c r="K157" s="207" t="s">
        <v>924</v>
      </c>
      <c r="L157" s="62"/>
      <c r="M157" s="212" t="s">
        <v>23</v>
      </c>
      <c r="N157" s="213" t="s">
        <v>44</v>
      </c>
      <c r="O157" s="43"/>
      <c r="P157" s="214">
        <f>O157*H157</f>
        <v>0</v>
      </c>
      <c r="Q157" s="214">
        <v>0</v>
      </c>
      <c r="R157" s="214">
        <f>Q157*H157</f>
        <v>0</v>
      </c>
      <c r="S157" s="214">
        <v>0</v>
      </c>
      <c r="T157" s="215">
        <f>S157*H157</f>
        <v>0</v>
      </c>
      <c r="AR157" s="25" t="s">
        <v>284</v>
      </c>
      <c r="AT157" s="25" t="s">
        <v>171</v>
      </c>
      <c r="AU157" s="25" t="s">
        <v>82</v>
      </c>
      <c r="AY157" s="25" t="s">
        <v>169</v>
      </c>
      <c r="BE157" s="216">
        <f>IF(N157="základní",J157,0)</f>
        <v>0</v>
      </c>
      <c r="BF157" s="216">
        <f>IF(N157="snížená",J157,0)</f>
        <v>0</v>
      </c>
      <c r="BG157" s="216">
        <f>IF(N157="zákl. přenesená",J157,0)</f>
        <v>0</v>
      </c>
      <c r="BH157" s="216">
        <f>IF(N157="sníž. přenesená",J157,0)</f>
        <v>0</v>
      </c>
      <c r="BI157" s="216">
        <f>IF(N157="nulová",J157,0)</f>
        <v>0</v>
      </c>
      <c r="BJ157" s="25" t="s">
        <v>80</v>
      </c>
      <c r="BK157" s="216">
        <f>ROUND(I157*H157,2)</f>
        <v>0</v>
      </c>
      <c r="BL157" s="25" t="s">
        <v>284</v>
      </c>
      <c r="BM157" s="25" t="s">
        <v>773</v>
      </c>
    </row>
    <row r="158" spans="2:65" s="1" customFormat="1" ht="16.5" customHeight="1">
      <c r="B158" s="42"/>
      <c r="C158" s="205" t="s">
        <v>501</v>
      </c>
      <c r="D158" s="205" t="s">
        <v>171</v>
      </c>
      <c r="E158" s="206" t="s">
        <v>1026</v>
      </c>
      <c r="F158" s="207" t="s">
        <v>1027</v>
      </c>
      <c r="G158" s="208" t="s">
        <v>893</v>
      </c>
      <c r="H158" s="209">
        <v>1</v>
      </c>
      <c r="I158" s="210"/>
      <c r="J158" s="211">
        <f>ROUND(I158*H158,2)</f>
        <v>0</v>
      </c>
      <c r="K158" s="207" t="s">
        <v>924</v>
      </c>
      <c r="L158" s="62"/>
      <c r="M158" s="212" t="s">
        <v>23</v>
      </c>
      <c r="N158" s="277" t="s">
        <v>44</v>
      </c>
      <c r="O158" s="278"/>
      <c r="P158" s="279">
        <f>O158*H158</f>
        <v>0</v>
      </c>
      <c r="Q158" s="279">
        <v>0</v>
      </c>
      <c r="R158" s="279">
        <f>Q158*H158</f>
        <v>0</v>
      </c>
      <c r="S158" s="279">
        <v>0</v>
      </c>
      <c r="T158" s="280">
        <f>S158*H158</f>
        <v>0</v>
      </c>
      <c r="AR158" s="25" t="s">
        <v>284</v>
      </c>
      <c r="AT158" s="25" t="s">
        <v>171</v>
      </c>
      <c r="AU158" s="25" t="s">
        <v>82</v>
      </c>
      <c r="AY158" s="25" t="s">
        <v>169</v>
      </c>
      <c r="BE158" s="216">
        <f>IF(N158="základní",J158,0)</f>
        <v>0</v>
      </c>
      <c r="BF158" s="216">
        <f>IF(N158="snížená",J158,0)</f>
        <v>0</v>
      </c>
      <c r="BG158" s="216">
        <f>IF(N158="zákl. přenesená",J158,0)</f>
        <v>0</v>
      </c>
      <c r="BH158" s="216">
        <f>IF(N158="sníž. přenesená",J158,0)</f>
        <v>0</v>
      </c>
      <c r="BI158" s="216">
        <f>IF(N158="nulová",J158,0)</f>
        <v>0</v>
      </c>
      <c r="BJ158" s="25" t="s">
        <v>80</v>
      </c>
      <c r="BK158" s="216">
        <f>ROUND(I158*H158,2)</f>
        <v>0</v>
      </c>
      <c r="BL158" s="25" t="s">
        <v>284</v>
      </c>
      <c r="BM158" s="25" t="s">
        <v>782</v>
      </c>
    </row>
    <row r="159" spans="2:12" s="1" customFormat="1" ht="6.95" customHeight="1">
      <c r="B159" s="57"/>
      <c r="C159" s="58"/>
      <c r="D159" s="58"/>
      <c r="E159" s="58"/>
      <c r="F159" s="58"/>
      <c r="G159" s="58"/>
      <c r="H159" s="58"/>
      <c r="I159" s="150"/>
      <c r="J159" s="58"/>
      <c r="K159" s="58"/>
      <c r="L159" s="62"/>
    </row>
  </sheetData>
  <sheetProtection algorithmName="SHA-512" hashValue="RhI2S53AiWdOmMex3663T9zy7+ZRsMXksUCUymVZMHGAjIwUZqAVdB+olNMhd+GKJn6or16CZbWUxW+Q8A+B2A==" saltValue="+lBQgSvLIVCavwqoOjKSUWCfEj90F22Nsenlx4dqAvk7+wbPqmGWd9RNxyUstQ0TlfWO7fieaRCQbGf/kg7NPg==" spinCount="100000" sheet="1" objects="1" scenarios="1" formatColumns="0" formatRows="0" autoFilter="0"/>
  <autoFilter ref="C97:K158"/>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6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107</v>
      </c>
      <c r="G1" s="412" t="s">
        <v>108</v>
      </c>
      <c r="H1" s="412"/>
      <c r="I1" s="125"/>
      <c r="J1" s="124" t="s">
        <v>109</v>
      </c>
      <c r="K1" s="123" t="s">
        <v>110</v>
      </c>
      <c r="L1" s="124" t="s">
        <v>111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3"/>
      <c r="M2" s="403"/>
      <c r="N2" s="403"/>
      <c r="O2" s="403"/>
      <c r="P2" s="403"/>
      <c r="Q2" s="403"/>
      <c r="R2" s="403"/>
      <c r="S2" s="403"/>
      <c r="T2" s="403"/>
      <c r="U2" s="403"/>
      <c r="V2" s="403"/>
      <c r="AT2" s="25" t="s">
        <v>100</v>
      </c>
    </row>
    <row r="3" spans="2:46" ht="6.95" customHeight="1">
      <c r="B3" s="26"/>
      <c r="C3" s="27"/>
      <c r="D3" s="27"/>
      <c r="E3" s="27"/>
      <c r="F3" s="27"/>
      <c r="G3" s="27"/>
      <c r="H3" s="27"/>
      <c r="I3" s="127"/>
      <c r="J3" s="27"/>
      <c r="K3" s="28"/>
      <c r="AT3" s="25" t="s">
        <v>82</v>
      </c>
    </row>
    <row r="4" spans="2:46" ht="36.95" customHeight="1">
      <c r="B4" s="29"/>
      <c r="C4" s="30"/>
      <c r="D4" s="31" t="s">
        <v>119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4" t="str">
        <f>'Rekapitulace stavby'!K6</f>
        <v>1.1.1.2.15-Rekonstrukce výukových laboratoří pro ZF MENDELU</v>
      </c>
      <c r="F7" s="405"/>
      <c r="G7" s="405"/>
      <c r="H7" s="405"/>
      <c r="I7" s="128"/>
      <c r="J7" s="30"/>
      <c r="K7" s="32"/>
    </row>
    <row r="8" spans="2:11" ht="13.5">
      <c r="B8" s="29"/>
      <c r="C8" s="30"/>
      <c r="D8" s="38" t="s">
        <v>127</v>
      </c>
      <c r="E8" s="30"/>
      <c r="F8" s="30"/>
      <c r="G8" s="30"/>
      <c r="H8" s="30"/>
      <c r="I8" s="128"/>
      <c r="J8" s="30"/>
      <c r="K8" s="32"/>
    </row>
    <row r="9" spans="2:11" ht="16.5" customHeight="1">
      <c r="B9" s="29"/>
      <c r="C9" s="30"/>
      <c r="D9" s="30"/>
      <c r="E9" s="404" t="s">
        <v>128</v>
      </c>
      <c r="F9" s="364"/>
      <c r="G9" s="364"/>
      <c r="H9" s="364"/>
      <c r="I9" s="128"/>
      <c r="J9" s="30"/>
      <c r="K9" s="32"/>
    </row>
    <row r="10" spans="2:11" ht="13.5">
      <c r="B10" s="29"/>
      <c r="C10" s="30"/>
      <c r="D10" s="38" t="s">
        <v>129</v>
      </c>
      <c r="E10" s="30"/>
      <c r="F10" s="30"/>
      <c r="G10" s="30"/>
      <c r="H10" s="30"/>
      <c r="I10" s="128"/>
      <c r="J10" s="30"/>
      <c r="K10" s="32"/>
    </row>
    <row r="11" spans="2:11" s="1" customFormat="1" ht="16.5" customHeight="1">
      <c r="B11" s="42"/>
      <c r="C11" s="43"/>
      <c r="D11" s="43"/>
      <c r="E11" s="388" t="s">
        <v>836</v>
      </c>
      <c r="F11" s="406"/>
      <c r="G11" s="406"/>
      <c r="H11" s="406"/>
      <c r="I11" s="129"/>
      <c r="J11" s="43"/>
      <c r="K11" s="46"/>
    </row>
    <row r="12" spans="2:11" s="1" customFormat="1" ht="13.5">
      <c r="B12" s="42"/>
      <c r="C12" s="43"/>
      <c r="D12" s="38" t="s">
        <v>837</v>
      </c>
      <c r="E12" s="43"/>
      <c r="F12" s="43"/>
      <c r="G12" s="43"/>
      <c r="H12" s="43"/>
      <c r="I12" s="129"/>
      <c r="J12" s="43"/>
      <c r="K12" s="46"/>
    </row>
    <row r="13" spans="2:11" s="1" customFormat="1" ht="36.95" customHeight="1">
      <c r="B13" s="42"/>
      <c r="C13" s="43"/>
      <c r="D13" s="43"/>
      <c r="E13" s="407" t="s">
        <v>1028</v>
      </c>
      <c r="F13" s="406"/>
      <c r="G13" s="406"/>
      <c r="H13" s="406"/>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20</v>
      </c>
      <c r="E15" s="43"/>
      <c r="F15" s="36" t="s">
        <v>21</v>
      </c>
      <c r="G15" s="43"/>
      <c r="H15" s="43"/>
      <c r="I15" s="130" t="s">
        <v>22</v>
      </c>
      <c r="J15" s="36" t="s">
        <v>23</v>
      </c>
      <c r="K15" s="46"/>
    </row>
    <row r="16" spans="2:11" s="1" customFormat="1" ht="14.45" customHeight="1">
      <c r="B16" s="42"/>
      <c r="C16" s="43"/>
      <c r="D16" s="38" t="s">
        <v>24</v>
      </c>
      <c r="E16" s="43"/>
      <c r="F16" s="36" t="s">
        <v>25</v>
      </c>
      <c r="G16" s="43"/>
      <c r="H16" s="43"/>
      <c r="I16" s="130" t="s">
        <v>26</v>
      </c>
      <c r="J16" s="131" t="str">
        <f>'Rekapitulace stavby'!AN8</f>
        <v>8. 1. 2018</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28</v>
      </c>
      <c r="E18" s="43"/>
      <c r="F18" s="43"/>
      <c r="G18" s="43"/>
      <c r="H18" s="43"/>
      <c r="I18" s="130" t="s">
        <v>29</v>
      </c>
      <c r="J18" s="36" t="s">
        <v>23</v>
      </c>
      <c r="K18" s="46"/>
    </row>
    <row r="19" spans="2:11" s="1" customFormat="1" ht="18" customHeight="1">
      <c r="B19" s="42"/>
      <c r="C19" s="43"/>
      <c r="D19" s="43"/>
      <c r="E19" s="36" t="s">
        <v>30</v>
      </c>
      <c r="F19" s="43"/>
      <c r="G19" s="43"/>
      <c r="H19" s="43"/>
      <c r="I19" s="130" t="s">
        <v>31</v>
      </c>
      <c r="J19" s="36" t="s">
        <v>23</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32</v>
      </c>
      <c r="E21" s="43"/>
      <c r="F21" s="43"/>
      <c r="G21" s="43"/>
      <c r="H21" s="43"/>
      <c r="I21" s="130" t="s">
        <v>29</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31</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34</v>
      </c>
      <c r="E24" s="43"/>
      <c r="F24" s="43"/>
      <c r="G24" s="43"/>
      <c r="H24" s="43"/>
      <c r="I24" s="130" t="s">
        <v>29</v>
      </c>
      <c r="J24" s="36" t="s">
        <v>23</v>
      </c>
      <c r="K24" s="46"/>
    </row>
    <row r="25" spans="2:11" s="1" customFormat="1" ht="18" customHeight="1">
      <c r="B25" s="42"/>
      <c r="C25" s="43"/>
      <c r="D25" s="43"/>
      <c r="E25" s="36" t="s">
        <v>35</v>
      </c>
      <c r="F25" s="43"/>
      <c r="G25" s="43"/>
      <c r="H25" s="43"/>
      <c r="I25" s="130" t="s">
        <v>31</v>
      </c>
      <c r="J25" s="36" t="s">
        <v>23</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37</v>
      </c>
      <c r="E27" s="43"/>
      <c r="F27" s="43"/>
      <c r="G27" s="43"/>
      <c r="H27" s="43"/>
      <c r="I27" s="129"/>
      <c r="J27" s="43"/>
      <c r="K27" s="46"/>
    </row>
    <row r="28" spans="2:11" s="7" customFormat="1" ht="408" customHeight="1">
      <c r="B28" s="132"/>
      <c r="C28" s="133"/>
      <c r="D28" s="133"/>
      <c r="E28" s="415" t="s">
        <v>1029</v>
      </c>
      <c r="F28" s="415"/>
      <c r="G28" s="415"/>
      <c r="H28" s="415"/>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39</v>
      </c>
      <c r="E31" s="43"/>
      <c r="F31" s="43"/>
      <c r="G31" s="43"/>
      <c r="H31" s="43"/>
      <c r="I31" s="129"/>
      <c r="J31" s="139">
        <f>ROUND(J97,2)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41</v>
      </c>
      <c r="G33" s="43"/>
      <c r="H33" s="43"/>
      <c r="I33" s="140" t="s">
        <v>40</v>
      </c>
      <c r="J33" s="47" t="s">
        <v>42</v>
      </c>
      <c r="K33" s="46"/>
    </row>
    <row r="34" spans="2:11" s="1" customFormat="1" ht="14.45" customHeight="1">
      <c r="B34" s="42"/>
      <c r="C34" s="43"/>
      <c r="D34" s="50" t="s">
        <v>43</v>
      </c>
      <c r="E34" s="50" t="s">
        <v>44</v>
      </c>
      <c r="F34" s="141">
        <f>ROUND(SUM(BE97:BE165),2)</f>
        <v>0</v>
      </c>
      <c r="G34" s="43"/>
      <c r="H34" s="43"/>
      <c r="I34" s="142">
        <v>0.21</v>
      </c>
      <c r="J34" s="141">
        <f>ROUND(ROUND((SUM(BE97:BE165)),2)*I34,2)</f>
        <v>0</v>
      </c>
      <c r="K34" s="46"/>
    </row>
    <row r="35" spans="2:11" s="1" customFormat="1" ht="14.45" customHeight="1">
      <c r="B35" s="42"/>
      <c r="C35" s="43"/>
      <c r="D35" s="43"/>
      <c r="E35" s="50" t="s">
        <v>45</v>
      </c>
      <c r="F35" s="141">
        <f>ROUND(SUM(BF97:BF165),2)</f>
        <v>0</v>
      </c>
      <c r="G35" s="43"/>
      <c r="H35" s="43"/>
      <c r="I35" s="142">
        <v>0.15</v>
      </c>
      <c r="J35" s="141">
        <f>ROUND(ROUND((SUM(BF97:BF165)),2)*I35,2)</f>
        <v>0</v>
      </c>
      <c r="K35" s="46"/>
    </row>
    <row r="36" spans="2:11" s="1" customFormat="1" ht="14.45" customHeight="1" hidden="1">
      <c r="B36" s="42"/>
      <c r="C36" s="43"/>
      <c r="D36" s="43"/>
      <c r="E36" s="50" t="s">
        <v>46</v>
      </c>
      <c r="F36" s="141">
        <f>ROUND(SUM(BG97:BG165),2)</f>
        <v>0</v>
      </c>
      <c r="G36" s="43"/>
      <c r="H36" s="43"/>
      <c r="I36" s="142">
        <v>0.21</v>
      </c>
      <c r="J36" s="141">
        <v>0</v>
      </c>
      <c r="K36" s="46"/>
    </row>
    <row r="37" spans="2:11" s="1" customFormat="1" ht="14.45" customHeight="1" hidden="1">
      <c r="B37" s="42"/>
      <c r="C37" s="43"/>
      <c r="D37" s="43"/>
      <c r="E37" s="50" t="s">
        <v>47</v>
      </c>
      <c r="F37" s="141">
        <f>ROUND(SUM(BH97:BH165),2)</f>
        <v>0</v>
      </c>
      <c r="G37" s="43"/>
      <c r="H37" s="43"/>
      <c r="I37" s="142">
        <v>0.15</v>
      </c>
      <c r="J37" s="141">
        <v>0</v>
      </c>
      <c r="K37" s="46"/>
    </row>
    <row r="38" spans="2:11" s="1" customFormat="1" ht="14.45" customHeight="1" hidden="1">
      <c r="B38" s="42"/>
      <c r="C38" s="43"/>
      <c r="D38" s="43"/>
      <c r="E38" s="50" t="s">
        <v>48</v>
      </c>
      <c r="F38" s="141">
        <f>ROUND(SUM(BI97:BI165),2)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49</v>
      </c>
      <c r="E40" s="80"/>
      <c r="F40" s="80"/>
      <c r="G40" s="145" t="s">
        <v>50</v>
      </c>
      <c r="H40" s="146" t="s">
        <v>51</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132</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04" t="str">
        <f>E7</f>
        <v>1.1.1.2.15-Rekonstrukce výukových laboratoří pro ZF MENDELU</v>
      </c>
      <c r="F49" s="405"/>
      <c r="G49" s="405"/>
      <c r="H49" s="405"/>
      <c r="I49" s="129"/>
      <c r="J49" s="43"/>
      <c r="K49" s="46"/>
    </row>
    <row r="50" spans="2:11" ht="13.5">
      <c r="B50" s="29"/>
      <c r="C50" s="38" t="s">
        <v>127</v>
      </c>
      <c r="D50" s="30"/>
      <c r="E50" s="30"/>
      <c r="F50" s="30"/>
      <c r="G50" s="30"/>
      <c r="H50" s="30"/>
      <c r="I50" s="128"/>
      <c r="J50" s="30"/>
      <c r="K50" s="32"/>
    </row>
    <row r="51" spans="2:11" ht="16.5" customHeight="1">
      <c r="B51" s="29"/>
      <c r="C51" s="30"/>
      <c r="D51" s="30"/>
      <c r="E51" s="404" t="s">
        <v>128</v>
      </c>
      <c r="F51" s="364"/>
      <c r="G51" s="364"/>
      <c r="H51" s="364"/>
      <c r="I51" s="128"/>
      <c r="J51" s="30"/>
      <c r="K51" s="32"/>
    </row>
    <row r="52" spans="2:11" ht="13.5">
      <c r="B52" s="29"/>
      <c r="C52" s="38" t="s">
        <v>129</v>
      </c>
      <c r="D52" s="30"/>
      <c r="E52" s="30"/>
      <c r="F52" s="30"/>
      <c r="G52" s="30"/>
      <c r="H52" s="30"/>
      <c r="I52" s="128"/>
      <c r="J52" s="30"/>
      <c r="K52" s="32"/>
    </row>
    <row r="53" spans="2:11" s="1" customFormat="1" ht="16.5" customHeight="1">
      <c r="B53" s="42"/>
      <c r="C53" s="43"/>
      <c r="D53" s="43"/>
      <c r="E53" s="388" t="s">
        <v>836</v>
      </c>
      <c r="F53" s="406"/>
      <c r="G53" s="406"/>
      <c r="H53" s="406"/>
      <c r="I53" s="129"/>
      <c r="J53" s="43"/>
      <c r="K53" s="46"/>
    </row>
    <row r="54" spans="2:11" s="1" customFormat="1" ht="14.45" customHeight="1">
      <c r="B54" s="42"/>
      <c r="C54" s="38" t="s">
        <v>837</v>
      </c>
      <c r="D54" s="43"/>
      <c r="E54" s="43"/>
      <c r="F54" s="43"/>
      <c r="G54" s="43"/>
      <c r="H54" s="43"/>
      <c r="I54" s="129"/>
      <c r="J54" s="43"/>
      <c r="K54" s="46"/>
    </row>
    <row r="55" spans="2:11" s="1" customFormat="1" ht="17.25" customHeight="1">
      <c r="B55" s="42"/>
      <c r="C55" s="43"/>
      <c r="D55" s="43"/>
      <c r="E55" s="407" t="str">
        <f>E13</f>
        <v>2018/001-1-1.4.3 - D.1.4.3-Zařízení silnoproudé elektrotechniky</v>
      </c>
      <c r="F55" s="406"/>
      <c r="G55" s="406"/>
      <c r="H55" s="406"/>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24</v>
      </c>
      <c r="D57" s="43"/>
      <c r="E57" s="43"/>
      <c r="F57" s="36" t="str">
        <f>F16</f>
        <v xml:space="preserve"> </v>
      </c>
      <c r="G57" s="43"/>
      <c r="H57" s="43"/>
      <c r="I57" s="130" t="s">
        <v>26</v>
      </c>
      <c r="J57" s="131" t="str">
        <f>IF(J16="","",J16)</f>
        <v>8. 1. 2018</v>
      </c>
      <c r="K57" s="46"/>
    </row>
    <row r="58" spans="2:11" s="1" customFormat="1" ht="6.95" customHeight="1">
      <c r="B58" s="42"/>
      <c r="C58" s="43"/>
      <c r="D58" s="43"/>
      <c r="E58" s="43"/>
      <c r="F58" s="43"/>
      <c r="G58" s="43"/>
      <c r="H58" s="43"/>
      <c r="I58" s="129"/>
      <c r="J58" s="43"/>
      <c r="K58" s="46"/>
    </row>
    <row r="59" spans="2:11" s="1" customFormat="1" ht="13.5">
      <c r="B59" s="42"/>
      <c r="C59" s="38" t="s">
        <v>28</v>
      </c>
      <c r="D59" s="43"/>
      <c r="E59" s="43"/>
      <c r="F59" s="36" t="str">
        <f>E19</f>
        <v>MENDELU</v>
      </c>
      <c r="G59" s="43"/>
      <c r="H59" s="43"/>
      <c r="I59" s="130" t="s">
        <v>34</v>
      </c>
      <c r="J59" s="368" t="str">
        <f>E25</f>
        <v>HEXAPLAN INTERNATIONAL spol. s r.o.</v>
      </c>
      <c r="K59" s="46"/>
    </row>
    <row r="60" spans="2:11" s="1" customFormat="1" ht="14.45" customHeight="1">
      <c r="B60" s="42"/>
      <c r="C60" s="38" t="s">
        <v>32</v>
      </c>
      <c r="D60" s="43"/>
      <c r="E60" s="43"/>
      <c r="F60" s="36" t="str">
        <f>IF(E22="","",E22)</f>
        <v/>
      </c>
      <c r="G60" s="43"/>
      <c r="H60" s="43"/>
      <c r="I60" s="129"/>
      <c r="J60" s="408"/>
      <c r="K60" s="46"/>
    </row>
    <row r="61" spans="2:11" s="1" customFormat="1" ht="10.35" customHeight="1">
      <c r="B61" s="42"/>
      <c r="C61" s="43"/>
      <c r="D61" s="43"/>
      <c r="E61" s="43"/>
      <c r="F61" s="43"/>
      <c r="G61" s="43"/>
      <c r="H61" s="43"/>
      <c r="I61" s="129"/>
      <c r="J61" s="43"/>
      <c r="K61" s="46"/>
    </row>
    <row r="62" spans="2:11" s="1" customFormat="1" ht="29.25" customHeight="1">
      <c r="B62" s="42"/>
      <c r="C62" s="155" t="s">
        <v>133</v>
      </c>
      <c r="D62" s="143"/>
      <c r="E62" s="143"/>
      <c r="F62" s="143"/>
      <c r="G62" s="143"/>
      <c r="H62" s="143"/>
      <c r="I62" s="156"/>
      <c r="J62" s="157" t="s">
        <v>134</v>
      </c>
      <c r="K62" s="158"/>
    </row>
    <row r="63" spans="2:11" s="1" customFormat="1" ht="10.35" customHeight="1">
      <c r="B63" s="42"/>
      <c r="C63" s="43"/>
      <c r="D63" s="43"/>
      <c r="E63" s="43"/>
      <c r="F63" s="43"/>
      <c r="G63" s="43"/>
      <c r="H63" s="43"/>
      <c r="I63" s="129"/>
      <c r="J63" s="43"/>
      <c r="K63" s="46"/>
    </row>
    <row r="64" spans="2:47" s="1" customFormat="1" ht="29.25" customHeight="1">
      <c r="B64" s="42"/>
      <c r="C64" s="159" t="s">
        <v>135</v>
      </c>
      <c r="D64" s="43"/>
      <c r="E64" s="43"/>
      <c r="F64" s="43"/>
      <c r="G64" s="43"/>
      <c r="H64" s="43"/>
      <c r="I64" s="129"/>
      <c r="J64" s="139">
        <f>J97</f>
        <v>0</v>
      </c>
      <c r="K64" s="46"/>
      <c r="AU64" s="25" t="s">
        <v>136</v>
      </c>
    </row>
    <row r="65" spans="2:11" s="8" customFormat="1" ht="24.95" customHeight="1">
      <c r="B65" s="160"/>
      <c r="C65" s="161"/>
      <c r="D65" s="162" t="s">
        <v>1030</v>
      </c>
      <c r="E65" s="163"/>
      <c r="F65" s="163"/>
      <c r="G65" s="163"/>
      <c r="H65" s="163"/>
      <c r="I65" s="164"/>
      <c r="J65" s="165">
        <f>J98</f>
        <v>0</v>
      </c>
      <c r="K65" s="166"/>
    </row>
    <row r="66" spans="2:11" s="8" customFormat="1" ht="24.95" customHeight="1">
      <c r="B66" s="160"/>
      <c r="C66" s="161"/>
      <c r="D66" s="162" t="s">
        <v>1031</v>
      </c>
      <c r="E66" s="163"/>
      <c r="F66" s="163"/>
      <c r="G66" s="163"/>
      <c r="H66" s="163"/>
      <c r="I66" s="164"/>
      <c r="J66" s="165">
        <f>J106</f>
        <v>0</v>
      </c>
      <c r="K66" s="166"/>
    </row>
    <row r="67" spans="2:11" s="9" customFormat="1" ht="19.9" customHeight="1">
      <c r="B67" s="167"/>
      <c r="C67" s="168"/>
      <c r="D67" s="169" t="s">
        <v>1032</v>
      </c>
      <c r="E67" s="170"/>
      <c r="F67" s="170"/>
      <c r="G67" s="170"/>
      <c r="H67" s="170"/>
      <c r="I67" s="171"/>
      <c r="J67" s="172">
        <f>J107</f>
        <v>0</v>
      </c>
      <c r="K67" s="173"/>
    </row>
    <row r="68" spans="2:11" s="9" customFormat="1" ht="19.9" customHeight="1">
      <c r="B68" s="167"/>
      <c r="C68" s="168"/>
      <c r="D68" s="169" t="s">
        <v>1033</v>
      </c>
      <c r="E68" s="170"/>
      <c r="F68" s="170"/>
      <c r="G68" s="170"/>
      <c r="H68" s="170"/>
      <c r="I68" s="171"/>
      <c r="J68" s="172">
        <f>J117</f>
        <v>0</v>
      </c>
      <c r="K68" s="173"/>
    </row>
    <row r="69" spans="2:11" s="9" customFormat="1" ht="19.9" customHeight="1">
      <c r="B69" s="167"/>
      <c r="C69" s="168"/>
      <c r="D69" s="169" t="s">
        <v>1034</v>
      </c>
      <c r="E69" s="170"/>
      <c r="F69" s="170"/>
      <c r="G69" s="170"/>
      <c r="H69" s="170"/>
      <c r="I69" s="171"/>
      <c r="J69" s="172">
        <f>J121</f>
        <v>0</v>
      </c>
      <c r="K69" s="173"/>
    </row>
    <row r="70" spans="2:11" s="9" customFormat="1" ht="19.9" customHeight="1">
      <c r="B70" s="167"/>
      <c r="C70" s="168"/>
      <c r="D70" s="169" t="s">
        <v>1035</v>
      </c>
      <c r="E70" s="170"/>
      <c r="F70" s="170"/>
      <c r="G70" s="170"/>
      <c r="H70" s="170"/>
      <c r="I70" s="171"/>
      <c r="J70" s="172">
        <f>J135</f>
        <v>0</v>
      </c>
      <c r="K70" s="173"/>
    </row>
    <row r="71" spans="2:11" s="9" customFormat="1" ht="19.9" customHeight="1">
      <c r="B71" s="167"/>
      <c r="C71" s="168"/>
      <c r="D71" s="169" t="s">
        <v>1036</v>
      </c>
      <c r="E71" s="170"/>
      <c r="F71" s="170"/>
      <c r="G71" s="170"/>
      <c r="H71" s="170"/>
      <c r="I71" s="171"/>
      <c r="J71" s="172">
        <f>J152</f>
        <v>0</v>
      </c>
      <c r="K71" s="173"/>
    </row>
    <row r="72" spans="2:11" s="9" customFormat="1" ht="19.9" customHeight="1">
      <c r="B72" s="167"/>
      <c r="C72" s="168"/>
      <c r="D72" s="169" t="s">
        <v>1037</v>
      </c>
      <c r="E72" s="170"/>
      <c r="F72" s="170"/>
      <c r="G72" s="170"/>
      <c r="H72" s="170"/>
      <c r="I72" s="171"/>
      <c r="J72" s="172">
        <f>J160</f>
        <v>0</v>
      </c>
      <c r="K72" s="173"/>
    </row>
    <row r="73" spans="2:11" s="9" customFormat="1" ht="19.9" customHeight="1">
      <c r="B73" s="167"/>
      <c r="C73" s="168"/>
      <c r="D73" s="169" t="s">
        <v>1038</v>
      </c>
      <c r="E73" s="170"/>
      <c r="F73" s="170"/>
      <c r="G73" s="170"/>
      <c r="H73" s="170"/>
      <c r="I73" s="171"/>
      <c r="J73" s="172">
        <f>J162</f>
        <v>0</v>
      </c>
      <c r="K73" s="173"/>
    </row>
    <row r="74" spans="2:11" s="1" customFormat="1" ht="21.75" customHeight="1">
      <c r="B74" s="42"/>
      <c r="C74" s="43"/>
      <c r="D74" s="43"/>
      <c r="E74" s="43"/>
      <c r="F74" s="43"/>
      <c r="G74" s="43"/>
      <c r="H74" s="43"/>
      <c r="I74" s="129"/>
      <c r="J74" s="43"/>
      <c r="K74" s="46"/>
    </row>
    <row r="75" spans="2:11" s="1" customFormat="1" ht="6.95" customHeight="1">
      <c r="B75" s="57"/>
      <c r="C75" s="58"/>
      <c r="D75" s="58"/>
      <c r="E75" s="58"/>
      <c r="F75" s="58"/>
      <c r="G75" s="58"/>
      <c r="H75" s="58"/>
      <c r="I75" s="150"/>
      <c r="J75" s="58"/>
      <c r="K75" s="59"/>
    </row>
    <row r="79" spans="2:12" s="1" customFormat="1" ht="6.95" customHeight="1">
      <c r="B79" s="60"/>
      <c r="C79" s="61"/>
      <c r="D79" s="61"/>
      <c r="E79" s="61"/>
      <c r="F79" s="61"/>
      <c r="G79" s="61"/>
      <c r="H79" s="61"/>
      <c r="I79" s="153"/>
      <c r="J79" s="61"/>
      <c r="K79" s="61"/>
      <c r="L79" s="62"/>
    </row>
    <row r="80" spans="2:12" s="1" customFormat="1" ht="36.95" customHeight="1">
      <c r="B80" s="42"/>
      <c r="C80" s="63" t="s">
        <v>153</v>
      </c>
      <c r="D80" s="64"/>
      <c r="E80" s="64"/>
      <c r="F80" s="64"/>
      <c r="G80" s="64"/>
      <c r="H80" s="64"/>
      <c r="I80" s="174"/>
      <c r="J80" s="64"/>
      <c r="K80" s="64"/>
      <c r="L80" s="62"/>
    </row>
    <row r="81" spans="2:12" s="1" customFormat="1" ht="6.95" customHeight="1">
      <c r="B81" s="42"/>
      <c r="C81" s="64"/>
      <c r="D81" s="64"/>
      <c r="E81" s="64"/>
      <c r="F81" s="64"/>
      <c r="G81" s="64"/>
      <c r="H81" s="64"/>
      <c r="I81" s="174"/>
      <c r="J81" s="64"/>
      <c r="K81" s="64"/>
      <c r="L81" s="62"/>
    </row>
    <row r="82" spans="2:12" s="1" customFormat="1" ht="14.45" customHeight="1">
      <c r="B82" s="42"/>
      <c r="C82" s="66" t="s">
        <v>18</v>
      </c>
      <c r="D82" s="64"/>
      <c r="E82" s="64"/>
      <c r="F82" s="64"/>
      <c r="G82" s="64"/>
      <c r="H82" s="64"/>
      <c r="I82" s="174"/>
      <c r="J82" s="64"/>
      <c r="K82" s="64"/>
      <c r="L82" s="62"/>
    </row>
    <row r="83" spans="2:12" s="1" customFormat="1" ht="16.5" customHeight="1">
      <c r="B83" s="42"/>
      <c r="C83" s="64"/>
      <c r="D83" s="64"/>
      <c r="E83" s="409" t="str">
        <f>E7</f>
        <v>1.1.1.2.15-Rekonstrukce výukových laboratoří pro ZF MENDELU</v>
      </c>
      <c r="F83" s="410"/>
      <c r="G83" s="410"/>
      <c r="H83" s="410"/>
      <c r="I83" s="174"/>
      <c r="J83" s="64"/>
      <c r="K83" s="64"/>
      <c r="L83" s="62"/>
    </row>
    <row r="84" spans="2:12" ht="13.5">
      <c r="B84" s="29"/>
      <c r="C84" s="66" t="s">
        <v>127</v>
      </c>
      <c r="D84" s="175"/>
      <c r="E84" s="175"/>
      <c r="F84" s="175"/>
      <c r="G84" s="175"/>
      <c r="H84" s="175"/>
      <c r="J84" s="175"/>
      <c r="K84" s="175"/>
      <c r="L84" s="176"/>
    </row>
    <row r="85" spans="2:12" ht="16.5" customHeight="1">
      <c r="B85" s="29"/>
      <c r="C85" s="175"/>
      <c r="D85" s="175"/>
      <c r="E85" s="409" t="s">
        <v>128</v>
      </c>
      <c r="F85" s="414"/>
      <c r="G85" s="414"/>
      <c r="H85" s="414"/>
      <c r="J85" s="175"/>
      <c r="K85" s="175"/>
      <c r="L85" s="176"/>
    </row>
    <row r="86" spans="2:12" ht="13.5">
      <c r="B86" s="29"/>
      <c r="C86" s="66" t="s">
        <v>129</v>
      </c>
      <c r="D86" s="175"/>
      <c r="E86" s="175"/>
      <c r="F86" s="175"/>
      <c r="G86" s="175"/>
      <c r="H86" s="175"/>
      <c r="J86" s="175"/>
      <c r="K86" s="175"/>
      <c r="L86" s="176"/>
    </row>
    <row r="87" spans="2:12" s="1" customFormat="1" ht="16.5" customHeight="1">
      <c r="B87" s="42"/>
      <c r="C87" s="64"/>
      <c r="D87" s="64"/>
      <c r="E87" s="413" t="s">
        <v>836</v>
      </c>
      <c r="F87" s="411"/>
      <c r="G87" s="411"/>
      <c r="H87" s="411"/>
      <c r="I87" s="174"/>
      <c r="J87" s="64"/>
      <c r="K87" s="64"/>
      <c r="L87" s="62"/>
    </row>
    <row r="88" spans="2:12" s="1" customFormat="1" ht="14.45" customHeight="1">
      <c r="B88" s="42"/>
      <c r="C88" s="66" t="s">
        <v>837</v>
      </c>
      <c r="D88" s="64"/>
      <c r="E88" s="64"/>
      <c r="F88" s="64"/>
      <c r="G88" s="64"/>
      <c r="H88" s="64"/>
      <c r="I88" s="174"/>
      <c r="J88" s="64"/>
      <c r="K88" s="64"/>
      <c r="L88" s="62"/>
    </row>
    <row r="89" spans="2:12" s="1" customFormat="1" ht="17.25" customHeight="1">
      <c r="B89" s="42"/>
      <c r="C89" s="64"/>
      <c r="D89" s="64"/>
      <c r="E89" s="379" t="str">
        <f>E13</f>
        <v>2018/001-1-1.4.3 - D.1.4.3-Zařízení silnoproudé elektrotechniky</v>
      </c>
      <c r="F89" s="411"/>
      <c r="G89" s="411"/>
      <c r="H89" s="411"/>
      <c r="I89" s="174"/>
      <c r="J89" s="64"/>
      <c r="K89" s="64"/>
      <c r="L89" s="62"/>
    </row>
    <row r="90" spans="2:12" s="1" customFormat="1" ht="6.95" customHeight="1">
      <c r="B90" s="42"/>
      <c r="C90" s="64"/>
      <c r="D90" s="64"/>
      <c r="E90" s="64"/>
      <c r="F90" s="64"/>
      <c r="G90" s="64"/>
      <c r="H90" s="64"/>
      <c r="I90" s="174"/>
      <c r="J90" s="64"/>
      <c r="K90" s="64"/>
      <c r="L90" s="62"/>
    </row>
    <row r="91" spans="2:12" s="1" customFormat="1" ht="18" customHeight="1">
      <c r="B91" s="42"/>
      <c r="C91" s="66" t="s">
        <v>24</v>
      </c>
      <c r="D91" s="64"/>
      <c r="E91" s="64"/>
      <c r="F91" s="177" t="str">
        <f>F16</f>
        <v xml:space="preserve"> </v>
      </c>
      <c r="G91" s="64"/>
      <c r="H91" s="64"/>
      <c r="I91" s="178" t="s">
        <v>26</v>
      </c>
      <c r="J91" s="74" t="str">
        <f>IF(J16="","",J16)</f>
        <v>8. 1. 2018</v>
      </c>
      <c r="K91" s="64"/>
      <c r="L91" s="62"/>
    </row>
    <row r="92" spans="2:12" s="1" customFormat="1" ht="6.95" customHeight="1">
      <c r="B92" s="42"/>
      <c r="C92" s="64"/>
      <c r="D92" s="64"/>
      <c r="E92" s="64"/>
      <c r="F92" s="64"/>
      <c r="G92" s="64"/>
      <c r="H92" s="64"/>
      <c r="I92" s="174"/>
      <c r="J92" s="64"/>
      <c r="K92" s="64"/>
      <c r="L92" s="62"/>
    </row>
    <row r="93" spans="2:12" s="1" customFormat="1" ht="13.5">
      <c r="B93" s="42"/>
      <c r="C93" s="66" t="s">
        <v>28</v>
      </c>
      <c r="D93" s="64"/>
      <c r="E93" s="64"/>
      <c r="F93" s="177" t="str">
        <f>E19</f>
        <v>MENDELU</v>
      </c>
      <c r="G93" s="64"/>
      <c r="H93" s="64"/>
      <c r="I93" s="178" t="s">
        <v>34</v>
      </c>
      <c r="J93" s="177" t="str">
        <f>E25</f>
        <v>HEXAPLAN INTERNATIONAL spol. s r.o.</v>
      </c>
      <c r="K93" s="64"/>
      <c r="L93" s="62"/>
    </row>
    <row r="94" spans="2:12" s="1" customFormat="1" ht="14.45" customHeight="1">
      <c r="B94" s="42"/>
      <c r="C94" s="66" t="s">
        <v>32</v>
      </c>
      <c r="D94" s="64"/>
      <c r="E94" s="64"/>
      <c r="F94" s="177" t="str">
        <f>IF(E22="","",E22)</f>
        <v/>
      </c>
      <c r="G94" s="64"/>
      <c r="H94" s="64"/>
      <c r="I94" s="174"/>
      <c r="J94" s="64"/>
      <c r="K94" s="64"/>
      <c r="L94" s="62"/>
    </row>
    <row r="95" spans="2:12" s="1" customFormat="1" ht="10.35" customHeight="1">
      <c r="B95" s="42"/>
      <c r="C95" s="64"/>
      <c r="D95" s="64"/>
      <c r="E95" s="64"/>
      <c r="F95" s="64"/>
      <c r="G95" s="64"/>
      <c r="H95" s="64"/>
      <c r="I95" s="174"/>
      <c r="J95" s="64"/>
      <c r="K95" s="64"/>
      <c r="L95" s="62"/>
    </row>
    <row r="96" spans="2:20" s="10" customFormat="1" ht="29.25" customHeight="1">
      <c r="B96" s="179"/>
      <c r="C96" s="180" t="s">
        <v>154</v>
      </c>
      <c r="D96" s="181" t="s">
        <v>58</v>
      </c>
      <c r="E96" s="181" t="s">
        <v>54</v>
      </c>
      <c r="F96" s="181" t="s">
        <v>155</v>
      </c>
      <c r="G96" s="181" t="s">
        <v>156</v>
      </c>
      <c r="H96" s="181" t="s">
        <v>157</v>
      </c>
      <c r="I96" s="182" t="s">
        <v>158</v>
      </c>
      <c r="J96" s="181" t="s">
        <v>134</v>
      </c>
      <c r="K96" s="183" t="s">
        <v>159</v>
      </c>
      <c r="L96" s="184"/>
      <c r="M96" s="82" t="s">
        <v>160</v>
      </c>
      <c r="N96" s="83" t="s">
        <v>43</v>
      </c>
      <c r="O96" s="83" t="s">
        <v>161</v>
      </c>
      <c r="P96" s="83" t="s">
        <v>162</v>
      </c>
      <c r="Q96" s="83" t="s">
        <v>163</v>
      </c>
      <c r="R96" s="83" t="s">
        <v>164</v>
      </c>
      <c r="S96" s="83" t="s">
        <v>165</v>
      </c>
      <c r="T96" s="84" t="s">
        <v>166</v>
      </c>
    </row>
    <row r="97" spans="2:63" s="1" customFormat="1" ht="29.25" customHeight="1">
      <c r="B97" s="42"/>
      <c r="C97" s="88" t="s">
        <v>135</v>
      </c>
      <c r="D97" s="64"/>
      <c r="E97" s="64"/>
      <c r="F97" s="64"/>
      <c r="G97" s="64"/>
      <c r="H97" s="64"/>
      <c r="I97" s="174"/>
      <c r="J97" s="185">
        <f>BK97</f>
        <v>0</v>
      </c>
      <c r="K97" s="64"/>
      <c r="L97" s="62"/>
      <c r="M97" s="85"/>
      <c r="N97" s="86"/>
      <c r="O97" s="86"/>
      <c r="P97" s="186">
        <f>P98+P106</f>
        <v>0</v>
      </c>
      <c r="Q97" s="86"/>
      <c r="R97" s="186">
        <f>R98+R106</f>
        <v>0</v>
      </c>
      <c r="S97" s="86"/>
      <c r="T97" s="187">
        <f>T98+T106</f>
        <v>0</v>
      </c>
      <c r="AT97" s="25" t="s">
        <v>72</v>
      </c>
      <c r="AU97" s="25" t="s">
        <v>136</v>
      </c>
      <c r="BK97" s="188">
        <f>BK98+BK106</f>
        <v>0</v>
      </c>
    </row>
    <row r="98" spans="2:63" s="11" customFormat="1" ht="37.35" customHeight="1">
      <c r="B98" s="189"/>
      <c r="C98" s="190"/>
      <c r="D98" s="191" t="s">
        <v>72</v>
      </c>
      <c r="E98" s="192" t="s">
        <v>116</v>
      </c>
      <c r="F98" s="192" t="s">
        <v>1039</v>
      </c>
      <c r="G98" s="190"/>
      <c r="H98" s="190"/>
      <c r="I98" s="193"/>
      <c r="J98" s="194">
        <f>BK98</f>
        <v>0</v>
      </c>
      <c r="K98" s="190"/>
      <c r="L98" s="195"/>
      <c r="M98" s="196"/>
      <c r="N98" s="197"/>
      <c r="O98" s="197"/>
      <c r="P98" s="198">
        <f>SUM(P99:P105)</f>
        <v>0</v>
      </c>
      <c r="Q98" s="197"/>
      <c r="R98" s="198">
        <f>SUM(R99:R105)</f>
        <v>0</v>
      </c>
      <c r="S98" s="197"/>
      <c r="T98" s="199">
        <f>SUM(T99:T105)</f>
        <v>0</v>
      </c>
      <c r="AR98" s="200" t="s">
        <v>93</v>
      </c>
      <c r="AT98" s="201" t="s">
        <v>72</v>
      </c>
      <c r="AU98" s="201" t="s">
        <v>73</v>
      </c>
      <c r="AY98" s="200" t="s">
        <v>169</v>
      </c>
      <c r="BK98" s="202">
        <f>SUM(BK99:BK105)</f>
        <v>0</v>
      </c>
    </row>
    <row r="99" spans="2:65" s="1" customFormat="1" ht="38.25" customHeight="1">
      <c r="B99" s="42"/>
      <c r="C99" s="205" t="s">
        <v>80</v>
      </c>
      <c r="D99" s="205" t="s">
        <v>171</v>
      </c>
      <c r="E99" s="206" t="s">
        <v>1040</v>
      </c>
      <c r="F99" s="207" t="s">
        <v>1041</v>
      </c>
      <c r="G99" s="208" t="s">
        <v>526</v>
      </c>
      <c r="H99" s="209">
        <v>1</v>
      </c>
      <c r="I99" s="210"/>
      <c r="J99" s="211">
        <f aca="true" t="shared" si="0" ref="J99:J105">ROUND(I99*H99,2)</f>
        <v>0</v>
      </c>
      <c r="K99" s="207" t="s">
        <v>23</v>
      </c>
      <c r="L99" s="62"/>
      <c r="M99" s="212" t="s">
        <v>23</v>
      </c>
      <c r="N99" s="213" t="s">
        <v>44</v>
      </c>
      <c r="O99" s="43"/>
      <c r="P99" s="214">
        <f aca="true" t="shared" si="1" ref="P99:P105">O99*H99</f>
        <v>0</v>
      </c>
      <c r="Q99" s="214">
        <v>0</v>
      </c>
      <c r="R99" s="214">
        <f aca="true" t="shared" si="2" ref="R99:R105">Q99*H99</f>
        <v>0</v>
      </c>
      <c r="S99" s="214">
        <v>0</v>
      </c>
      <c r="T99" s="215">
        <f aca="true" t="shared" si="3" ref="T99:T105">S99*H99</f>
        <v>0</v>
      </c>
      <c r="AR99" s="25" t="s">
        <v>582</v>
      </c>
      <c r="AT99" s="25" t="s">
        <v>171</v>
      </c>
      <c r="AU99" s="25" t="s">
        <v>80</v>
      </c>
      <c r="AY99" s="25" t="s">
        <v>169</v>
      </c>
      <c r="BE99" s="216">
        <f aca="true" t="shared" si="4" ref="BE99:BE105">IF(N99="základní",J99,0)</f>
        <v>0</v>
      </c>
      <c r="BF99" s="216">
        <f aca="true" t="shared" si="5" ref="BF99:BF105">IF(N99="snížená",J99,0)</f>
        <v>0</v>
      </c>
      <c r="BG99" s="216">
        <f aca="true" t="shared" si="6" ref="BG99:BG105">IF(N99="zákl. přenesená",J99,0)</f>
        <v>0</v>
      </c>
      <c r="BH99" s="216">
        <f aca="true" t="shared" si="7" ref="BH99:BH105">IF(N99="sníž. přenesená",J99,0)</f>
        <v>0</v>
      </c>
      <c r="BI99" s="216">
        <f aca="true" t="shared" si="8" ref="BI99:BI105">IF(N99="nulová",J99,0)</f>
        <v>0</v>
      </c>
      <c r="BJ99" s="25" t="s">
        <v>80</v>
      </c>
      <c r="BK99" s="216">
        <f aca="true" t="shared" si="9" ref="BK99:BK105">ROUND(I99*H99,2)</f>
        <v>0</v>
      </c>
      <c r="BL99" s="25" t="s">
        <v>582</v>
      </c>
      <c r="BM99" s="25" t="s">
        <v>82</v>
      </c>
    </row>
    <row r="100" spans="2:65" s="1" customFormat="1" ht="25.5" customHeight="1">
      <c r="B100" s="42"/>
      <c r="C100" s="205" t="s">
        <v>82</v>
      </c>
      <c r="D100" s="205" t="s">
        <v>171</v>
      </c>
      <c r="E100" s="206" t="s">
        <v>1042</v>
      </c>
      <c r="F100" s="207" t="s">
        <v>1043</v>
      </c>
      <c r="G100" s="208" t="s">
        <v>526</v>
      </c>
      <c r="H100" s="209">
        <v>1</v>
      </c>
      <c r="I100" s="210"/>
      <c r="J100" s="211">
        <f t="shared" si="0"/>
        <v>0</v>
      </c>
      <c r="K100" s="207" t="s">
        <v>23</v>
      </c>
      <c r="L100" s="62"/>
      <c r="M100" s="212" t="s">
        <v>23</v>
      </c>
      <c r="N100" s="213" t="s">
        <v>44</v>
      </c>
      <c r="O100" s="43"/>
      <c r="P100" s="214">
        <f t="shared" si="1"/>
        <v>0</v>
      </c>
      <c r="Q100" s="214">
        <v>0</v>
      </c>
      <c r="R100" s="214">
        <f t="shared" si="2"/>
        <v>0</v>
      </c>
      <c r="S100" s="214">
        <v>0</v>
      </c>
      <c r="T100" s="215">
        <f t="shared" si="3"/>
        <v>0</v>
      </c>
      <c r="AR100" s="25" t="s">
        <v>582</v>
      </c>
      <c r="AT100" s="25" t="s">
        <v>171</v>
      </c>
      <c r="AU100" s="25" t="s">
        <v>80</v>
      </c>
      <c r="AY100" s="25" t="s">
        <v>169</v>
      </c>
      <c r="BE100" s="216">
        <f t="shared" si="4"/>
        <v>0</v>
      </c>
      <c r="BF100" s="216">
        <f t="shared" si="5"/>
        <v>0</v>
      </c>
      <c r="BG100" s="216">
        <f t="shared" si="6"/>
        <v>0</v>
      </c>
      <c r="BH100" s="216">
        <f t="shared" si="7"/>
        <v>0</v>
      </c>
      <c r="BI100" s="216">
        <f t="shared" si="8"/>
        <v>0</v>
      </c>
      <c r="BJ100" s="25" t="s">
        <v>80</v>
      </c>
      <c r="BK100" s="216">
        <f t="shared" si="9"/>
        <v>0</v>
      </c>
      <c r="BL100" s="25" t="s">
        <v>582</v>
      </c>
      <c r="BM100" s="25" t="s">
        <v>175</v>
      </c>
    </row>
    <row r="101" spans="2:65" s="1" customFormat="1" ht="25.5" customHeight="1">
      <c r="B101" s="42"/>
      <c r="C101" s="205" t="s">
        <v>93</v>
      </c>
      <c r="D101" s="205" t="s">
        <v>171</v>
      </c>
      <c r="E101" s="206" t="s">
        <v>1044</v>
      </c>
      <c r="F101" s="207" t="s">
        <v>1045</v>
      </c>
      <c r="G101" s="208" t="s">
        <v>526</v>
      </c>
      <c r="H101" s="209">
        <v>1</v>
      </c>
      <c r="I101" s="210"/>
      <c r="J101" s="211">
        <f t="shared" si="0"/>
        <v>0</v>
      </c>
      <c r="K101" s="207" t="s">
        <v>23</v>
      </c>
      <c r="L101" s="62"/>
      <c r="M101" s="212" t="s">
        <v>23</v>
      </c>
      <c r="N101" s="213" t="s">
        <v>44</v>
      </c>
      <c r="O101" s="43"/>
      <c r="P101" s="214">
        <f t="shared" si="1"/>
        <v>0</v>
      </c>
      <c r="Q101" s="214">
        <v>0</v>
      </c>
      <c r="R101" s="214">
        <f t="shared" si="2"/>
        <v>0</v>
      </c>
      <c r="S101" s="214">
        <v>0</v>
      </c>
      <c r="T101" s="215">
        <f t="shared" si="3"/>
        <v>0</v>
      </c>
      <c r="AR101" s="25" t="s">
        <v>582</v>
      </c>
      <c r="AT101" s="25" t="s">
        <v>171</v>
      </c>
      <c r="AU101" s="25" t="s">
        <v>80</v>
      </c>
      <c r="AY101" s="25" t="s">
        <v>169</v>
      </c>
      <c r="BE101" s="216">
        <f t="shared" si="4"/>
        <v>0</v>
      </c>
      <c r="BF101" s="216">
        <f t="shared" si="5"/>
        <v>0</v>
      </c>
      <c r="BG101" s="216">
        <f t="shared" si="6"/>
        <v>0</v>
      </c>
      <c r="BH101" s="216">
        <f t="shared" si="7"/>
        <v>0</v>
      </c>
      <c r="BI101" s="216">
        <f t="shared" si="8"/>
        <v>0</v>
      </c>
      <c r="BJ101" s="25" t="s">
        <v>80</v>
      </c>
      <c r="BK101" s="216">
        <f t="shared" si="9"/>
        <v>0</v>
      </c>
      <c r="BL101" s="25" t="s">
        <v>582</v>
      </c>
      <c r="BM101" s="25" t="s">
        <v>195</v>
      </c>
    </row>
    <row r="102" spans="2:65" s="1" customFormat="1" ht="25.5" customHeight="1">
      <c r="B102" s="42"/>
      <c r="C102" s="205" t="s">
        <v>175</v>
      </c>
      <c r="D102" s="205" t="s">
        <v>171</v>
      </c>
      <c r="E102" s="206" t="s">
        <v>1046</v>
      </c>
      <c r="F102" s="207" t="s">
        <v>1047</v>
      </c>
      <c r="G102" s="208" t="s">
        <v>526</v>
      </c>
      <c r="H102" s="209">
        <v>1</v>
      </c>
      <c r="I102" s="210"/>
      <c r="J102" s="211">
        <f t="shared" si="0"/>
        <v>0</v>
      </c>
      <c r="K102" s="207" t="s">
        <v>23</v>
      </c>
      <c r="L102" s="62"/>
      <c r="M102" s="212" t="s">
        <v>23</v>
      </c>
      <c r="N102" s="213" t="s">
        <v>44</v>
      </c>
      <c r="O102" s="43"/>
      <c r="P102" s="214">
        <f t="shared" si="1"/>
        <v>0</v>
      </c>
      <c r="Q102" s="214">
        <v>0</v>
      </c>
      <c r="R102" s="214">
        <f t="shared" si="2"/>
        <v>0</v>
      </c>
      <c r="S102" s="214">
        <v>0</v>
      </c>
      <c r="T102" s="215">
        <f t="shared" si="3"/>
        <v>0</v>
      </c>
      <c r="AR102" s="25" t="s">
        <v>582</v>
      </c>
      <c r="AT102" s="25" t="s">
        <v>171</v>
      </c>
      <c r="AU102" s="25" t="s">
        <v>80</v>
      </c>
      <c r="AY102" s="25" t="s">
        <v>169</v>
      </c>
      <c r="BE102" s="216">
        <f t="shared" si="4"/>
        <v>0</v>
      </c>
      <c r="BF102" s="216">
        <f t="shared" si="5"/>
        <v>0</v>
      </c>
      <c r="BG102" s="216">
        <f t="shared" si="6"/>
        <v>0</v>
      </c>
      <c r="BH102" s="216">
        <f t="shared" si="7"/>
        <v>0</v>
      </c>
      <c r="BI102" s="216">
        <f t="shared" si="8"/>
        <v>0</v>
      </c>
      <c r="BJ102" s="25" t="s">
        <v>80</v>
      </c>
      <c r="BK102" s="216">
        <f t="shared" si="9"/>
        <v>0</v>
      </c>
      <c r="BL102" s="25" t="s">
        <v>582</v>
      </c>
      <c r="BM102" s="25" t="s">
        <v>227</v>
      </c>
    </row>
    <row r="103" spans="2:65" s="1" customFormat="1" ht="38.25" customHeight="1">
      <c r="B103" s="42"/>
      <c r="C103" s="205" t="s">
        <v>206</v>
      </c>
      <c r="D103" s="205" t="s">
        <v>171</v>
      </c>
      <c r="E103" s="206" t="s">
        <v>1048</v>
      </c>
      <c r="F103" s="207" t="s">
        <v>1049</v>
      </c>
      <c r="G103" s="208" t="s">
        <v>526</v>
      </c>
      <c r="H103" s="209">
        <v>1</v>
      </c>
      <c r="I103" s="210"/>
      <c r="J103" s="211">
        <f t="shared" si="0"/>
        <v>0</v>
      </c>
      <c r="K103" s="207" t="s">
        <v>23</v>
      </c>
      <c r="L103" s="62"/>
      <c r="M103" s="212" t="s">
        <v>23</v>
      </c>
      <c r="N103" s="213" t="s">
        <v>44</v>
      </c>
      <c r="O103" s="43"/>
      <c r="P103" s="214">
        <f t="shared" si="1"/>
        <v>0</v>
      </c>
      <c r="Q103" s="214">
        <v>0</v>
      </c>
      <c r="R103" s="214">
        <f t="shared" si="2"/>
        <v>0</v>
      </c>
      <c r="S103" s="214">
        <v>0</v>
      </c>
      <c r="T103" s="215">
        <f t="shared" si="3"/>
        <v>0</v>
      </c>
      <c r="AR103" s="25" t="s">
        <v>582</v>
      </c>
      <c r="AT103" s="25" t="s">
        <v>171</v>
      </c>
      <c r="AU103" s="25" t="s">
        <v>80</v>
      </c>
      <c r="AY103" s="25" t="s">
        <v>169</v>
      </c>
      <c r="BE103" s="216">
        <f t="shared" si="4"/>
        <v>0</v>
      </c>
      <c r="BF103" s="216">
        <f t="shared" si="5"/>
        <v>0</v>
      </c>
      <c r="BG103" s="216">
        <f t="shared" si="6"/>
        <v>0</v>
      </c>
      <c r="BH103" s="216">
        <f t="shared" si="7"/>
        <v>0</v>
      </c>
      <c r="BI103" s="216">
        <f t="shared" si="8"/>
        <v>0</v>
      </c>
      <c r="BJ103" s="25" t="s">
        <v>80</v>
      </c>
      <c r="BK103" s="216">
        <f t="shared" si="9"/>
        <v>0</v>
      </c>
      <c r="BL103" s="25" t="s">
        <v>582</v>
      </c>
      <c r="BM103" s="25" t="s">
        <v>240</v>
      </c>
    </row>
    <row r="104" spans="2:65" s="1" customFormat="1" ht="25.5" customHeight="1">
      <c r="B104" s="42"/>
      <c r="C104" s="205" t="s">
        <v>195</v>
      </c>
      <c r="D104" s="205" t="s">
        <v>171</v>
      </c>
      <c r="E104" s="206" t="s">
        <v>1050</v>
      </c>
      <c r="F104" s="207" t="s">
        <v>1051</v>
      </c>
      <c r="G104" s="208" t="s">
        <v>526</v>
      </c>
      <c r="H104" s="209">
        <v>1</v>
      </c>
      <c r="I104" s="210"/>
      <c r="J104" s="211">
        <f t="shared" si="0"/>
        <v>0</v>
      </c>
      <c r="K104" s="207" t="s">
        <v>23</v>
      </c>
      <c r="L104" s="62"/>
      <c r="M104" s="212" t="s">
        <v>23</v>
      </c>
      <c r="N104" s="213" t="s">
        <v>44</v>
      </c>
      <c r="O104" s="43"/>
      <c r="P104" s="214">
        <f t="shared" si="1"/>
        <v>0</v>
      </c>
      <c r="Q104" s="214">
        <v>0</v>
      </c>
      <c r="R104" s="214">
        <f t="shared" si="2"/>
        <v>0</v>
      </c>
      <c r="S104" s="214">
        <v>0</v>
      </c>
      <c r="T104" s="215">
        <f t="shared" si="3"/>
        <v>0</v>
      </c>
      <c r="AR104" s="25" t="s">
        <v>582</v>
      </c>
      <c r="AT104" s="25" t="s">
        <v>171</v>
      </c>
      <c r="AU104" s="25" t="s">
        <v>80</v>
      </c>
      <c r="AY104" s="25" t="s">
        <v>169</v>
      </c>
      <c r="BE104" s="216">
        <f t="shared" si="4"/>
        <v>0</v>
      </c>
      <c r="BF104" s="216">
        <f t="shared" si="5"/>
        <v>0</v>
      </c>
      <c r="BG104" s="216">
        <f t="shared" si="6"/>
        <v>0</v>
      </c>
      <c r="BH104" s="216">
        <f t="shared" si="7"/>
        <v>0</v>
      </c>
      <c r="BI104" s="216">
        <f t="shared" si="8"/>
        <v>0</v>
      </c>
      <c r="BJ104" s="25" t="s">
        <v>80</v>
      </c>
      <c r="BK104" s="216">
        <f t="shared" si="9"/>
        <v>0</v>
      </c>
      <c r="BL104" s="25" t="s">
        <v>582</v>
      </c>
      <c r="BM104" s="25" t="s">
        <v>250</v>
      </c>
    </row>
    <row r="105" spans="2:65" s="1" customFormat="1" ht="38.25" customHeight="1">
      <c r="B105" s="42"/>
      <c r="C105" s="205" t="s">
        <v>220</v>
      </c>
      <c r="D105" s="205" t="s">
        <v>171</v>
      </c>
      <c r="E105" s="206" t="s">
        <v>1052</v>
      </c>
      <c r="F105" s="207" t="s">
        <v>1053</v>
      </c>
      <c r="G105" s="208" t="s">
        <v>526</v>
      </c>
      <c r="H105" s="209">
        <v>1</v>
      </c>
      <c r="I105" s="210"/>
      <c r="J105" s="211">
        <f t="shared" si="0"/>
        <v>0</v>
      </c>
      <c r="K105" s="207" t="s">
        <v>23</v>
      </c>
      <c r="L105" s="62"/>
      <c r="M105" s="212" t="s">
        <v>23</v>
      </c>
      <c r="N105" s="213" t="s">
        <v>44</v>
      </c>
      <c r="O105" s="43"/>
      <c r="P105" s="214">
        <f t="shared" si="1"/>
        <v>0</v>
      </c>
      <c r="Q105" s="214">
        <v>0</v>
      </c>
      <c r="R105" s="214">
        <f t="shared" si="2"/>
        <v>0</v>
      </c>
      <c r="S105" s="214">
        <v>0</v>
      </c>
      <c r="T105" s="215">
        <f t="shared" si="3"/>
        <v>0</v>
      </c>
      <c r="AR105" s="25" t="s">
        <v>582</v>
      </c>
      <c r="AT105" s="25" t="s">
        <v>171</v>
      </c>
      <c r="AU105" s="25" t="s">
        <v>80</v>
      </c>
      <c r="AY105" s="25" t="s">
        <v>169</v>
      </c>
      <c r="BE105" s="216">
        <f t="shared" si="4"/>
        <v>0</v>
      </c>
      <c r="BF105" s="216">
        <f t="shared" si="5"/>
        <v>0</v>
      </c>
      <c r="BG105" s="216">
        <f t="shared" si="6"/>
        <v>0</v>
      </c>
      <c r="BH105" s="216">
        <f t="shared" si="7"/>
        <v>0</v>
      </c>
      <c r="BI105" s="216">
        <f t="shared" si="8"/>
        <v>0</v>
      </c>
      <c r="BJ105" s="25" t="s">
        <v>80</v>
      </c>
      <c r="BK105" s="216">
        <f t="shared" si="9"/>
        <v>0</v>
      </c>
      <c r="BL105" s="25" t="s">
        <v>582</v>
      </c>
      <c r="BM105" s="25" t="s">
        <v>267</v>
      </c>
    </row>
    <row r="106" spans="2:63" s="11" customFormat="1" ht="37.35" customHeight="1">
      <c r="B106" s="189"/>
      <c r="C106" s="190"/>
      <c r="D106" s="191" t="s">
        <v>72</v>
      </c>
      <c r="E106" s="192" t="s">
        <v>935</v>
      </c>
      <c r="F106" s="192" t="s">
        <v>1054</v>
      </c>
      <c r="G106" s="190"/>
      <c r="H106" s="190"/>
      <c r="I106" s="193"/>
      <c r="J106" s="194">
        <f>BK106</f>
        <v>0</v>
      </c>
      <c r="K106" s="190"/>
      <c r="L106" s="195"/>
      <c r="M106" s="196"/>
      <c r="N106" s="197"/>
      <c r="O106" s="197"/>
      <c r="P106" s="198">
        <f>P107+P117+P121+P135+P152+P160+P162</f>
        <v>0</v>
      </c>
      <c r="Q106" s="197"/>
      <c r="R106" s="198">
        <f>R107+R117+R121+R135+R152+R160+R162</f>
        <v>0</v>
      </c>
      <c r="S106" s="197"/>
      <c r="T106" s="199">
        <f>T107+T117+T121+T135+T152+T160+T162</f>
        <v>0</v>
      </c>
      <c r="AR106" s="200" t="s">
        <v>93</v>
      </c>
      <c r="AT106" s="201" t="s">
        <v>72</v>
      </c>
      <c r="AU106" s="201" t="s">
        <v>73</v>
      </c>
      <c r="AY106" s="200" t="s">
        <v>169</v>
      </c>
      <c r="BK106" s="202">
        <f>BK107+BK117+BK121+BK135+BK152+BK160+BK162</f>
        <v>0</v>
      </c>
    </row>
    <row r="107" spans="2:63" s="11" customFormat="1" ht="19.9" customHeight="1">
      <c r="B107" s="189"/>
      <c r="C107" s="190"/>
      <c r="D107" s="191" t="s">
        <v>72</v>
      </c>
      <c r="E107" s="203" t="s">
        <v>965</v>
      </c>
      <c r="F107" s="203" t="s">
        <v>1004</v>
      </c>
      <c r="G107" s="190"/>
      <c r="H107" s="190"/>
      <c r="I107" s="193"/>
      <c r="J107" s="204">
        <f>BK107</f>
        <v>0</v>
      </c>
      <c r="K107" s="190"/>
      <c r="L107" s="195"/>
      <c r="M107" s="196"/>
      <c r="N107" s="197"/>
      <c r="O107" s="197"/>
      <c r="P107" s="198">
        <f>SUM(P108:P116)</f>
        <v>0</v>
      </c>
      <c r="Q107" s="197"/>
      <c r="R107" s="198">
        <f>SUM(R108:R116)</f>
        <v>0</v>
      </c>
      <c r="S107" s="197"/>
      <c r="T107" s="199">
        <f>SUM(T108:T116)</f>
        <v>0</v>
      </c>
      <c r="AR107" s="200" t="s">
        <v>93</v>
      </c>
      <c r="AT107" s="201" t="s">
        <v>72</v>
      </c>
      <c r="AU107" s="201" t="s">
        <v>80</v>
      </c>
      <c r="AY107" s="200" t="s">
        <v>169</v>
      </c>
      <c r="BK107" s="202">
        <f>SUM(BK108:BK116)</f>
        <v>0</v>
      </c>
    </row>
    <row r="108" spans="2:65" s="1" customFormat="1" ht="16.5" customHeight="1">
      <c r="B108" s="42"/>
      <c r="C108" s="205" t="s">
        <v>227</v>
      </c>
      <c r="D108" s="205" t="s">
        <v>171</v>
      </c>
      <c r="E108" s="206" t="s">
        <v>1055</v>
      </c>
      <c r="F108" s="207" t="s">
        <v>1056</v>
      </c>
      <c r="G108" s="208" t="s">
        <v>526</v>
      </c>
      <c r="H108" s="209">
        <v>71</v>
      </c>
      <c r="I108" s="210"/>
      <c r="J108" s="211">
        <f aca="true" t="shared" si="10" ref="J108:J116">ROUND(I108*H108,2)</f>
        <v>0</v>
      </c>
      <c r="K108" s="207" t="s">
        <v>23</v>
      </c>
      <c r="L108" s="62"/>
      <c r="M108" s="212" t="s">
        <v>23</v>
      </c>
      <c r="N108" s="213" t="s">
        <v>44</v>
      </c>
      <c r="O108" s="43"/>
      <c r="P108" s="214">
        <f aca="true" t="shared" si="11" ref="P108:P116">O108*H108</f>
        <v>0</v>
      </c>
      <c r="Q108" s="214">
        <v>0</v>
      </c>
      <c r="R108" s="214">
        <f aca="true" t="shared" si="12" ref="R108:R116">Q108*H108</f>
        <v>0</v>
      </c>
      <c r="S108" s="214">
        <v>0</v>
      </c>
      <c r="T108" s="215">
        <f aca="true" t="shared" si="13" ref="T108:T116">S108*H108</f>
        <v>0</v>
      </c>
      <c r="AR108" s="25" t="s">
        <v>582</v>
      </c>
      <c r="AT108" s="25" t="s">
        <v>171</v>
      </c>
      <c r="AU108" s="25" t="s">
        <v>82</v>
      </c>
      <c r="AY108" s="25" t="s">
        <v>169</v>
      </c>
      <c r="BE108" s="216">
        <f aca="true" t="shared" si="14" ref="BE108:BE116">IF(N108="základní",J108,0)</f>
        <v>0</v>
      </c>
      <c r="BF108" s="216">
        <f aca="true" t="shared" si="15" ref="BF108:BF116">IF(N108="snížená",J108,0)</f>
        <v>0</v>
      </c>
      <c r="BG108" s="216">
        <f aca="true" t="shared" si="16" ref="BG108:BG116">IF(N108="zákl. přenesená",J108,0)</f>
        <v>0</v>
      </c>
      <c r="BH108" s="216">
        <f aca="true" t="shared" si="17" ref="BH108:BH116">IF(N108="sníž. přenesená",J108,0)</f>
        <v>0</v>
      </c>
      <c r="BI108" s="216">
        <f aca="true" t="shared" si="18" ref="BI108:BI116">IF(N108="nulová",J108,0)</f>
        <v>0</v>
      </c>
      <c r="BJ108" s="25" t="s">
        <v>80</v>
      </c>
      <c r="BK108" s="216">
        <f aca="true" t="shared" si="19" ref="BK108:BK116">ROUND(I108*H108,2)</f>
        <v>0</v>
      </c>
      <c r="BL108" s="25" t="s">
        <v>582</v>
      </c>
      <c r="BM108" s="25" t="s">
        <v>284</v>
      </c>
    </row>
    <row r="109" spans="2:65" s="1" customFormat="1" ht="16.5" customHeight="1">
      <c r="B109" s="42"/>
      <c r="C109" s="205" t="s">
        <v>233</v>
      </c>
      <c r="D109" s="205" t="s">
        <v>171</v>
      </c>
      <c r="E109" s="206" t="s">
        <v>1057</v>
      </c>
      <c r="F109" s="207" t="s">
        <v>1058</v>
      </c>
      <c r="G109" s="208" t="s">
        <v>526</v>
      </c>
      <c r="H109" s="209">
        <v>13</v>
      </c>
      <c r="I109" s="210"/>
      <c r="J109" s="211">
        <f t="shared" si="10"/>
        <v>0</v>
      </c>
      <c r="K109" s="207" t="s">
        <v>23</v>
      </c>
      <c r="L109" s="62"/>
      <c r="M109" s="212" t="s">
        <v>23</v>
      </c>
      <c r="N109" s="213" t="s">
        <v>44</v>
      </c>
      <c r="O109" s="43"/>
      <c r="P109" s="214">
        <f t="shared" si="11"/>
        <v>0</v>
      </c>
      <c r="Q109" s="214">
        <v>0</v>
      </c>
      <c r="R109" s="214">
        <f t="shared" si="12"/>
        <v>0</v>
      </c>
      <c r="S109" s="214">
        <v>0</v>
      </c>
      <c r="T109" s="215">
        <f t="shared" si="13"/>
        <v>0</v>
      </c>
      <c r="AR109" s="25" t="s">
        <v>582</v>
      </c>
      <c r="AT109" s="25" t="s">
        <v>171</v>
      </c>
      <c r="AU109" s="25" t="s">
        <v>82</v>
      </c>
      <c r="AY109" s="25" t="s">
        <v>169</v>
      </c>
      <c r="BE109" s="216">
        <f t="shared" si="14"/>
        <v>0</v>
      </c>
      <c r="BF109" s="216">
        <f t="shared" si="15"/>
        <v>0</v>
      </c>
      <c r="BG109" s="216">
        <f t="shared" si="16"/>
        <v>0</v>
      </c>
      <c r="BH109" s="216">
        <f t="shared" si="17"/>
        <v>0</v>
      </c>
      <c r="BI109" s="216">
        <f t="shared" si="18"/>
        <v>0</v>
      </c>
      <c r="BJ109" s="25" t="s">
        <v>80</v>
      </c>
      <c r="BK109" s="216">
        <f t="shared" si="19"/>
        <v>0</v>
      </c>
      <c r="BL109" s="25" t="s">
        <v>582</v>
      </c>
      <c r="BM109" s="25" t="s">
        <v>298</v>
      </c>
    </row>
    <row r="110" spans="2:65" s="1" customFormat="1" ht="16.5" customHeight="1">
      <c r="B110" s="42"/>
      <c r="C110" s="205" t="s">
        <v>240</v>
      </c>
      <c r="D110" s="205" t="s">
        <v>171</v>
      </c>
      <c r="E110" s="206" t="s">
        <v>1059</v>
      </c>
      <c r="F110" s="207" t="s">
        <v>1060</v>
      </c>
      <c r="G110" s="208" t="s">
        <v>526</v>
      </c>
      <c r="H110" s="209">
        <v>18</v>
      </c>
      <c r="I110" s="210"/>
      <c r="J110" s="211">
        <f t="shared" si="10"/>
        <v>0</v>
      </c>
      <c r="K110" s="207" t="s">
        <v>23</v>
      </c>
      <c r="L110" s="62"/>
      <c r="M110" s="212" t="s">
        <v>23</v>
      </c>
      <c r="N110" s="213" t="s">
        <v>44</v>
      </c>
      <c r="O110" s="43"/>
      <c r="P110" s="214">
        <f t="shared" si="11"/>
        <v>0</v>
      </c>
      <c r="Q110" s="214">
        <v>0</v>
      </c>
      <c r="R110" s="214">
        <f t="shared" si="12"/>
        <v>0</v>
      </c>
      <c r="S110" s="214">
        <v>0</v>
      </c>
      <c r="T110" s="215">
        <f t="shared" si="13"/>
        <v>0</v>
      </c>
      <c r="AR110" s="25" t="s">
        <v>582</v>
      </c>
      <c r="AT110" s="25" t="s">
        <v>171</v>
      </c>
      <c r="AU110" s="25" t="s">
        <v>82</v>
      </c>
      <c r="AY110" s="25" t="s">
        <v>169</v>
      </c>
      <c r="BE110" s="216">
        <f t="shared" si="14"/>
        <v>0</v>
      </c>
      <c r="BF110" s="216">
        <f t="shared" si="15"/>
        <v>0</v>
      </c>
      <c r="BG110" s="216">
        <f t="shared" si="16"/>
        <v>0</v>
      </c>
      <c r="BH110" s="216">
        <f t="shared" si="17"/>
        <v>0</v>
      </c>
      <c r="BI110" s="216">
        <f t="shared" si="18"/>
        <v>0</v>
      </c>
      <c r="BJ110" s="25" t="s">
        <v>80</v>
      </c>
      <c r="BK110" s="216">
        <f t="shared" si="19"/>
        <v>0</v>
      </c>
      <c r="BL110" s="25" t="s">
        <v>582</v>
      </c>
      <c r="BM110" s="25" t="s">
        <v>310</v>
      </c>
    </row>
    <row r="111" spans="2:65" s="1" customFormat="1" ht="16.5" customHeight="1">
      <c r="B111" s="42"/>
      <c r="C111" s="205" t="s">
        <v>246</v>
      </c>
      <c r="D111" s="205" t="s">
        <v>171</v>
      </c>
      <c r="E111" s="206" t="s">
        <v>1061</v>
      </c>
      <c r="F111" s="207" t="s">
        <v>1062</v>
      </c>
      <c r="G111" s="208" t="s">
        <v>526</v>
      </c>
      <c r="H111" s="209">
        <v>3</v>
      </c>
      <c r="I111" s="210"/>
      <c r="J111" s="211">
        <f t="shared" si="10"/>
        <v>0</v>
      </c>
      <c r="K111" s="207" t="s">
        <v>23</v>
      </c>
      <c r="L111" s="62"/>
      <c r="M111" s="212" t="s">
        <v>23</v>
      </c>
      <c r="N111" s="213" t="s">
        <v>44</v>
      </c>
      <c r="O111" s="43"/>
      <c r="P111" s="214">
        <f t="shared" si="11"/>
        <v>0</v>
      </c>
      <c r="Q111" s="214">
        <v>0</v>
      </c>
      <c r="R111" s="214">
        <f t="shared" si="12"/>
        <v>0</v>
      </c>
      <c r="S111" s="214">
        <v>0</v>
      </c>
      <c r="T111" s="215">
        <f t="shared" si="13"/>
        <v>0</v>
      </c>
      <c r="AR111" s="25" t="s">
        <v>582</v>
      </c>
      <c r="AT111" s="25" t="s">
        <v>171</v>
      </c>
      <c r="AU111" s="25" t="s">
        <v>82</v>
      </c>
      <c r="AY111" s="25" t="s">
        <v>169</v>
      </c>
      <c r="BE111" s="216">
        <f t="shared" si="14"/>
        <v>0</v>
      </c>
      <c r="BF111" s="216">
        <f t="shared" si="15"/>
        <v>0</v>
      </c>
      <c r="BG111" s="216">
        <f t="shared" si="16"/>
        <v>0</v>
      </c>
      <c r="BH111" s="216">
        <f t="shared" si="17"/>
        <v>0</v>
      </c>
      <c r="BI111" s="216">
        <f t="shared" si="18"/>
        <v>0</v>
      </c>
      <c r="BJ111" s="25" t="s">
        <v>80</v>
      </c>
      <c r="BK111" s="216">
        <f t="shared" si="19"/>
        <v>0</v>
      </c>
      <c r="BL111" s="25" t="s">
        <v>582</v>
      </c>
      <c r="BM111" s="25" t="s">
        <v>322</v>
      </c>
    </row>
    <row r="112" spans="2:65" s="1" customFormat="1" ht="16.5" customHeight="1">
      <c r="B112" s="42"/>
      <c r="C112" s="205" t="s">
        <v>250</v>
      </c>
      <c r="D112" s="205" t="s">
        <v>171</v>
      </c>
      <c r="E112" s="206" t="s">
        <v>1063</v>
      </c>
      <c r="F112" s="207" t="s">
        <v>1064</v>
      </c>
      <c r="G112" s="208" t="s">
        <v>122</v>
      </c>
      <c r="H112" s="209">
        <v>850</v>
      </c>
      <c r="I112" s="210"/>
      <c r="J112" s="211">
        <f t="shared" si="10"/>
        <v>0</v>
      </c>
      <c r="K112" s="207" t="s">
        <v>23</v>
      </c>
      <c r="L112" s="62"/>
      <c r="M112" s="212" t="s">
        <v>23</v>
      </c>
      <c r="N112" s="213" t="s">
        <v>44</v>
      </c>
      <c r="O112" s="43"/>
      <c r="P112" s="214">
        <f t="shared" si="11"/>
        <v>0</v>
      </c>
      <c r="Q112" s="214">
        <v>0</v>
      </c>
      <c r="R112" s="214">
        <f t="shared" si="12"/>
        <v>0</v>
      </c>
      <c r="S112" s="214">
        <v>0</v>
      </c>
      <c r="T112" s="215">
        <f t="shared" si="13"/>
        <v>0</v>
      </c>
      <c r="AR112" s="25" t="s">
        <v>582</v>
      </c>
      <c r="AT112" s="25" t="s">
        <v>171</v>
      </c>
      <c r="AU112" s="25" t="s">
        <v>82</v>
      </c>
      <c r="AY112" s="25" t="s">
        <v>169</v>
      </c>
      <c r="BE112" s="216">
        <f t="shared" si="14"/>
        <v>0</v>
      </c>
      <c r="BF112" s="216">
        <f t="shared" si="15"/>
        <v>0</v>
      </c>
      <c r="BG112" s="216">
        <f t="shared" si="16"/>
        <v>0</v>
      </c>
      <c r="BH112" s="216">
        <f t="shared" si="17"/>
        <v>0</v>
      </c>
      <c r="BI112" s="216">
        <f t="shared" si="18"/>
        <v>0</v>
      </c>
      <c r="BJ112" s="25" t="s">
        <v>80</v>
      </c>
      <c r="BK112" s="216">
        <f t="shared" si="19"/>
        <v>0</v>
      </c>
      <c r="BL112" s="25" t="s">
        <v>582</v>
      </c>
      <c r="BM112" s="25" t="s">
        <v>334</v>
      </c>
    </row>
    <row r="113" spans="2:65" s="1" customFormat="1" ht="16.5" customHeight="1">
      <c r="B113" s="42"/>
      <c r="C113" s="205" t="s">
        <v>255</v>
      </c>
      <c r="D113" s="205" t="s">
        <v>171</v>
      </c>
      <c r="E113" s="206" t="s">
        <v>1065</v>
      </c>
      <c r="F113" s="207" t="s">
        <v>1066</v>
      </c>
      <c r="G113" s="208" t="s">
        <v>1012</v>
      </c>
      <c r="H113" s="209">
        <v>50</v>
      </c>
      <c r="I113" s="210"/>
      <c r="J113" s="211">
        <f t="shared" si="10"/>
        <v>0</v>
      </c>
      <c r="K113" s="207" t="s">
        <v>23</v>
      </c>
      <c r="L113" s="62"/>
      <c r="M113" s="212" t="s">
        <v>23</v>
      </c>
      <c r="N113" s="213" t="s">
        <v>44</v>
      </c>
      <c r="O113" s="43"/>
      <c r="P113" s="214">
        <f t="shared" si="11"/>
        <v>0</v>
      </c>
      <c r="Q113" s="214">
        <v>0</v>
      </c>
      <c r="R113" s="214">
        <f t="shared" si="12"/>
        <v>0</v>
      </c>
      <c r="S113" s="214">
        <v>0</v>
      </c>
      <c r="T113" s="215">
        <f t="shared" si="13"/>
        <v>0</v>
      </c>
      <c r="AR113" s="25" t="s">
        <v>582</v>
      </c>
      <c r="AT113" s="25" t="s">
        <v>171</v>
      </c>
      <c r="AU113" s="25" t="s">
        <v>82</v>
      </c>
      <c r="AY113" s="25" t="s">
        <v>169</v>
      </c>
      <c r="BE113" s="216">
        <f t="shared" si="14"/>
        <v>0</v>
      </c>
      <c r="BF113" s="216">
        <f t="shared" si="15"/>
        <v>0</v>
      </c>
      <c r="BG113" s="216">
        <f t="shared" si="16"/>
        <v>0</v>
      </c>
      <c r="BH113" s="216">
        <f t="shared" si="17"/>
        <v>0</v>
      </c>
      <c r="BI113" s="216">
        <f t="shared" si="18"/>
        <v>0</v>
      </c>
      <c r="BJ113" s="25" t="s">
        <v>80</v>
      </c>
      <c r="BK113" s="216">
        <f t="shared" si="19"/>
        <v>0</v>
      </c>
      <c r="BL113" s="25" t="s">
        <v>582</v>
      </c>
      <c r="BM113" s="25" t="s">
        <v>344</v>
      </c>
    </row>
    <row r="114" spans="2:65" s="1" customFormat="1" ht="16.5" customHeight="1">
      <c r="B114" s="42"/>
      <c r="C114" s="205" t="s">
        <v>267</v>
      </c>
      <c r="D114" s="205" t="s">
        <v>171</v>
      </c>
      <c r="E114" s="206" t="s">
        <v>1067</v>
      </c>
      <c r="F114" s="207" t="s">
        <v>1068</v>
      </c>
      <c r="G114" s="208" t="s">
        <v>526</v>
      </c>
      <c r="H114" s="209">
        <v>200</v>
      </c>
      <c r="I114" s="210"/>
      <c r="J114" s="211">
        <f t="shared" si="10"/>
        <v>0</v>
      </c>
      <c r="K114" s="207" t="s">
        <v>23</v>
      </c>
      <c r="L114" s="62"/>
      <c r="M114" s="212" t="s">
        <v>23</v>
      </c>
      <c r="N114" s="213" t="s">
        <v>44</v>
      </c>
      <c r="O114" s="43"/>
      <c r="P114" s="214">
        <f t="shared" si="11"/>
        <v>0</v>
      </c>
      <c r="Q114" s="214">
        <v>0</v>
      </c>
      <c r="R114" s="214">
        <f t="shared" si="12"/>
        <v>0</v>
      </c>
      <c r="S114" s="214">
        <v>0</v>
      </c>
      <c r="T114" s="215">
        <f t="shared" si="13"/>
        <v>0</v>
      </c>
      <c r="AR114" s="25" t="s">
        <v>582</v>
      </c>
      <c r="AT114" s="25" t="s">
        <v>171</v>
      </c>
      <c r="AU114" s="25" t="s">
        <v>82</v>
      </c>
      <c r="AY114" s="25" t="s">
        <v>169</v>
      </c>
      <c r="BE114" s="216">
        <f t="shared" si="14"/>
        <v>0</v>
      </c>
      <c r="BF114" s="216">
        <f t="shared" si="15"/>
        <v>0</v>
      </c>
      <c r="BG114" s="216">
        <f t="shared" si="16"/>
        <v>0</v>
      </c>
      <c r="BH114" s="216">
        <f t="shared" si="17"/>
        <v>0</v>
      </c>
      <c r="BI114" s="216">
        <f t="shared" si="18"/>
        <v>0</v>
      </c>
      <c r="BJ114" s="25" t="s">
        <v>80</v>
      </c>
      <c r="BK114" s="216">
        <f t="shared" si="19"/>
        <v>0</v>
      </c>
      <c r="BL114" s="25" t="s">
        <v>582</v>
      </c>
      <c r="BM114" s="25" t="s">
        <v>356</v>
      </c>
    </row>
    <row r="115" spans="2:65" s="1" customFormat="1" ht="16.5" customHeight="1">
      <c r="B115" s="42"/>
      <c r="C115" s="205" t="s">
        <v>10</v>
      </c>
      <c r="D115" s="205" t="s">
        <v>171</v>
      </c>
      <c r="E115" s="206" t="s">
        <v>1069</v>
      </c>
      <c r="F115" s="207" t="s">
        <v>1070</v>
      </c>
      <c r="G115" s="208" t="s">
        <v>359</v>
      </c>
      <c r="H115" s="209">
        <v>0.1</v>
      </c>
      <c r="I115" s="210"/>
      <c r="J115" s="211">
        <f t="shared" si="10"/>
        <v>0</v>
      </c>
      <c r="K115" s="207" t="s">
        <v>23</v>
      </c>
      <c r="L115" s="62"/>
      <c r="M115" s="212" t="s">
        <v>23</v>
      </c>
      <c r="N115" s="213" t="s">
        <v>44</v>
      </c>
      <c r="O115" s="43"/>
      <c r="P115" s="214">
        <f t="shared" si="11"/>
        <v>0</v>
      </c>
      <c r="Q115" s="214">
        <v>0</v>
      </c>
      <c r="R115" s="214">
        <f t="shared" si="12"/>
        <v>0</v>
      </c>
      <c r="S115" s="214">
        <v>0</v>
      </c>
      <c r="T115" s="215">
        <f t="shared" si="13"/>
        <v>0</v>
      </c>
      <c r="AR115" s="25" t="s">
        <v>582</v>
      </c>
      <c r="AT115" s="25" t="s">
        <v>171</v>
      </c>
      <c r="AU115" s="25" t="s">
        <v>82</v>
      </c>
      <c r="AY115" s="25" t="s">
        <v>169</v>
      </c>
      <c r="BE115" s="216">
        <f t="shared" si="14"/>
        <v>0</v>
      </c>
      <c r="BF115" s="216">
        <f t="shared" si="15"/>
        <v>0</v>
      </c>
      <c r="BG115" s="216">
        <f t="shared" si="16"/>
        <v>0</v>
      </c>
      <c r="BH115" s="216">
        <f t="shared" si="17"/>
        <v>0</v>
      </c>
      <c r="BI115" s="216">
        <f t="shared" si="18"/>
        <v>0</v>
      </c>
      <c r="BJ115" s="25" t="s">
        <v>80</v>
      </c>
      <c r="BK115" s="216">
        <f t="shared" si="19"/>
        <v>0</v>
      </c>
      <c r="BL115" s="25" t="s">
        <v>582</v>
      </c>
      <c r="BM115" s="25" t="s">
        <v>371</v>
      </c>
    </row>
    <row r="116" spans="2:65" s="1" customFormat="1" ht="16.5" customHeight="1">
      <c r="B116" s="42"/>
      <c r="C116" s="205" t="s">
        <v>284</v>
      </c>
      <c r="D116" s="205" t="s">
        <v>171</v>
      </c>
      <c r="E116" s="206" t="s">
        <v>1071</v>
      </c>
      <c r="F116" s="207" t="s">
        <v>1072</v>
      </c>
      <c r="G116" s="208" t="s">
        <v>359</v>
      </c>
      <c r="H116" s="209">
        <v>0.1</v>
      </c>
      <c r="I116" s="210"/>
      <c r="J116" s="211">
        <f t="shared" si="10"/>
        <v>0</v>
      </c>
      <c r="K116" s="207" t="s">
        <v>23</v>
      </c>
      <c r="L116" s="62"/>
      <c r="M116" s="212" t="s">
        <v>23</v>
      </c>
      <c r="N116" s="213" t="s">
        <v>44</v>
      </c>
      <c r="O116" s="43"/>
      <c r="P116" s="214">
        <f t="shared" si="11"/>
        <v>0</v>
      </c>
      <c r="Q116" s="214">
        <v>0</v>
      </c>
      <c r="R116" s="214">
        <f t="shared" si="12"/>
        <v>0</v>
      </c>
      <c r="S116" s="214">
        <v>0</v>
      </c>
      <c r="T116" s="215">
        <f t="shared" si="13"/>
        <v>0</v>
      </c>
      <c r="AR116" s="25" t="s">
        <v>582</v>
      </c>
      <c r="AT116" s="25" t="s">
        <v>171</v>
      </c>
      <c r="AU116" s="25" t="s">
        <v>82</v>
      </c>
      <c r="AY116" s="25" t="s">
        <v>169</v>
      </c>
      <c r="BE116" s="216">
        <f t="shared" si="14"/>
        <v>0</v>
      </c>
      <c r="BF116" s="216">
        <f t="shared" si="15"/>
        <v>0</v>
      </c>
      <c r="BG116" s="216">
        <f t="shared" si="16"/>
        <v>0</v>
      </c>
      <c r="BH116" s="216">
        <f t="shared" si="17"/>
        <v>0</v>
      </c>
      <c r="BI116" s="216">
        <f t="shared" si="18"/>
        <v>0</v>
      </c>
      <c r="BJ116" s="25" t="s">
        <v>80</v>
      </c>
      <c r="BK116" s="216">
        <f t="shared" si="19"/>
        <v>0</v>
      </c>
      <c r="BL116" s="25" t="s">
        <v>582</v>
      </c>
      <c r="BM116" s="25" t="s">
        <v>386</v>
      </c>
    </row>
    <row r="117" spans="2:63" s="11" customFormat="1" ht="29.85" customHeight="1">
      <c r="B117" s="189"/>
      <c r="C117" s="190"/>
      <c r="D117" s="191" t="s">
        <v>72</v>
      </c>
      <c r="E117" s="203" t="s">
        <v>1073</v>
      </c>
      <c r="F117" s="203" t="s">
        <v>1074</v>
      </c>
      <c r="G117" s="190"/>
      <c r="H117" s="190"/>
      <c r="I117" s="193"/>
      <c r="J117" s="204">
        <f>BK117</f>
        <v>0</v>
      </c>
      <c r="K117" s="190"/>
      <c r="L117" s="195"/>
      <c r="M117" s="196"/>
      <c r="N117" s="197"/>
      <c r="O117" s="197"/>
      <c r="P117" s="198">
        <f>SUM(P118:P120)</f>
        <v>0</v>
      </c>
      <c r="Q117" s="197"/>
      <c r="R117" s="198">
        <f>SUM(R118:R120)</f>
        <v>0</v>
      </c>
      <c r="S117" s="197"/>
      <c r="T117" s="199">
        <f>SUM(T118:T120)</f>
        <v>0</v>
      </c>
      <c r="AR117" s="200" t="s">
        <v>93</v>
      </c>
      <c r="AT117" s="201" t="s">
        <v>72</v>
      </c>
      <c r="AU117" s="201" t="s">
        <v>80</v>
      </c>
      <c r="AY117" s="200" t="s">
        <v>169</v>
      </c>
      <c r="BK117" s="202">
        <f>SUM(BK118:BK120)</f>
        <v>0</v>
      </c>
    </row>
    <row r="118" spans="2:65" s="1" customFormat="1" ht="25.5" customHeight="1">
      <c r="B118" s="42"/>
      <c r="C118" s="205" t="s">
        <v>291</v>
      </c>
      <c r="D118" s="205" t="s">
        <v>171</v>
      </c>
      <c r="E118" s="206" t="s">
        <v>1075</v>
      </c>
      <c r="F118" s="207" t="s">
        <v>1076</v>
      </c>
      <c r="G118" s="208" t="s">
        <v>526</v>
      </c>
      <c r="H118" s="209">
        <v>20</v>
      </c>
      <c r="I118" s="210"/>
      <c r="J118" s="211">
        <f>ROUND(I118*H118,2)</f>
        <v>0</v>
      </c>
      <c r="K118" s="207" t="s">
        <v>23</v>
      </c>
      <c r="L118" s="62"/>
      <c r="M118" s="212" t="s">
        <v>23</v>
      </c>
      <c r="N118" s="213" t="s">
        <v>44</v>
      </c>
      <c r="O118" s="43"/>
      <c r="P118" s="214">
        <f>O118*H118</f>
        <v>0</v>
      </c>
      <c r="Q118" s="214">
        <v>0</v>
      </c>
      <c r="R118" s="214">
        <f>Q118*H118</f>
        <v>0</v>
      </c>
      <c r="S118" s="214">
        <v>0</v>
      </c>
      <c r="T118" s="215">
        <f>S118*H118</f>
        <v>0</v>
      </c>
      <c r="AR118" s="25" t="s">
        <v>582</v>
      </c>
      <c r="AT118" s="25" t="s">
        <v>171</v>
      </c>
      <c r="AU118" s="25" t="s">
        <v>82</v>
      </c>
      <c r="AY118" s="25" t="s">
        <v>169</v>
      </c>
      <c r="BE118" s="216">
        <f>IF(N118="základní",J118,0)</f>
        <v>0</v>
      </c>
      <c r="BF118" s="216">
        <f>IF(N118="snížená",J118,0)</f>
        <v>0</v>
      </c>
      <c r="BG118" s="216">
        <f>IF(N118="zákl. přenesená",J118,0)</f>
        <v>0</v>
      </c>
      <c r="BH118" s="216">
        <f>IF(N118="sníž. přenesená",J118,0)</f>
        <v>0</v>
      </c>
      <c r="BI118" s="216">
        <f>IF(N118="nulová",J118,0)</f>
        <v>0</v>
      </c>
      <c r="BJ118" s="25" t="s">
        <v>80</v>
      </c>
      <c r="BK118" s="216">
        <f>ROUND(I118*H118,2)</f>
        <v>0</v>
      </c>
      <c r="BL118" s="25" t="s">
        <v>582</v>
      </c>
      <c r="BM118" s="25" t="s">
        <v>408</v>
      </c>
    </row>
    <row r="119" spans="2:65" s="1" customFormat="1" ht="25.5" customHeight="1">
      <c r="B119" s="42"/>
      <c r="C119" s="205" t="s">
        <v>298</v>
      </c>
      <c r="D119" s="205" t="s">
        <v>171</v>
      </c>
      <c r="E119" s="206" t="s">
        <v>1077</v>
      </c>
      <c r="F119" s="207" t="s">
        <v>1078</v>
      </c>
      <c r="G119" s="208" t="s">
        <v>526</v>
      </c>
      <c r="H119" s="209">
        <v>1</v>
      </c>
      <c r="I119" s="210"/>
      <c r="J119" s="211">
        <f>ROUND(I119*H119,2)</f>
        <v>0</v>
      </c>
      <c r="K119" s="207" t="s">
        <v>23</v>
      </c>
      <c r="L119" s="62"/>
      <c r="M119" s="212" t="s">
        <v>23</v>
      </c>
      <c r="N119" s="213" t="s">
        <v>44</v>
      </c>
      <c r="O119" s="43"/>
      <c r="P119" s="214">
        <f>O119*H119</f>
        <v>0</v>
      </c>
      <c r="Q119" s="214">
        <v>0</v>
      </c>
      <c r="R119" s="214">
        <f>Q119*H119</f>
        <v>0</v>
      </c>
      <c r="S119" s="214">
        <v>0</v>
      </c>
      <c r="T119" s="215">
        <f>S119*H119</f>
        <v>0</v>
      </c>
      <c r="AR119" s="25" t="s">
        <v>582</v>
      </c>
      <c r="AT119" s="25" t="s">
        <v>171</v>
      </c>
      <c r="AU119" s="25" t="s">
        <v>82</v>
      </c>
      <c r="AY119" s="25" t="s">
        <v>169</v>
      </c>
      <c r="BE119" s="216">
        <f>IF(N119="základní",J119,0)</f>
        <v>0</v>
      </c>
      <c r="BF119" s="216">
        <f>IF(N119="snížená",J119,0)</f>
        <v>0</v>
      </c>
      <c r="BG119" s="216">
        <f>IF(N119="zákl. přenesená",J119,0)</f>
        <v>0</v>
      </c>
      <c r="BH119" s="216">
        <f>IF(N119="sníž. přenesená",J119,0)</f>
        <v>0</v>
      </c>
      <c r="BI119" s="216">
        <f>IF(N119="nulová",J119,0)</f>
        <v>0</v>
      </c>
      <c r="BJ119" s="25" t="s">
        <v>80</v>
      </c>
      <c r="BK119" s="216">
        <f>ROUND(I119*H119,2)</f>
        <v>0</v>
      </c>
      <c r="BL119" s="25" t="s">
        <v>582</v>
      </c>
      <c r="BM119" s="25" t="s">
        <v>419</v>
      </c>
    </row>
    <row r="120" spans="2:65" s="1" customFormat="1" ht="25.5" customHeight="1">
      <c r="B120" s="42"/>
      <c r="C120" s="205" t="s">
        <v>303</v>
      </c>
      <c r="D120" s="205" t="s">
        <v>171</v>
      </c>
      <c r="E120" s="206" t="s">
        <v>1079</v>
      </c>
      <c r="F120" s="207" t="s">
        <v>1080</v>
      </c>
      <c r="G120" s="208" t="s">
        <v>526</v>
      </c>
      <c r="H120" s="209">
        <v>43</v>
      </c>
      <c r="I120" s="210"/>
      <c r="J120" s="211">
        <f>ROUND(I120*H120,2)</f>
        <v>0</v>
      </c>
      <c r="K120" s="207" t="s">
        <v>23</v>
      </c>
      <c r="L120" s="62"/>
      <c r="M120" s="212" t="s">
        <v>23</v>
      </c>
      <c r="N120" s="213" t="s">
        <v>44</v>
      </c>
      <c r="O120" s="43"/>
      <c r="P120" s="214">
        <f>O120*H120</f>
        <v>0</v>
      </c>
      <c r="Q120" s="214">
        <v>0</v>
      </c>
      <c r="R120" s="214">
        <f>Q120*H120</f>
        <v>0</v>
      </c>
      <c r="S120" s="214">
        <v>0</v>
      </c>
      <c r="T120" s="215">
        <f>S120*H120</f>
        <v>0</v>
      </c>
      <c r="AR120" s="25" t="s">
        <v>582</v>
      </c>
      <c r="AT120" s="25" t="s">
        <v>171</v>
      </c>
      <c r="AU120" s="25" t="s">
        <v>82</v>
      </c>
      <c r="AY120" s="25" t="s">
        <v>169</v>
      </c>
      <c r="BE120" s="216">
        <f>IF(N120="základní",J120,0)</f>
        <v>0</v>
      </c>
      <c r="BF120" s="216">
        <f>IF(N120="snížená",J120,0)</f>
        <v>0</v>
      </c>
      <c r="BG120" s="216">
        <f>IF(N120="zákl. přenesená",J120,0)</f>
        <v>0</v>
      </c>
      <c r="BH120" s="216">
        <f>IF(N120="sníž. přenesená",J120,0)</f>
        <v>0</v>
      </c>
      <c r="BI120" s="216">
        <f>IF(N120="nulová",J120,0)</f>
        <v>0</v>
      </c>
      <c r="BJ120" s="25" t="s">
        <v>80</v>
      </c>
      <c r="BK120" s="216">
        <f>ROUND(I120*H120,2)</f>
        <v>0</v>
      </c>
      <c r="BL120" s="25" t="s">
        <v>582</v>
      </c>
      <c r="BM120" s="25" t="s">
        <v>429</v>
      </c>
    </row>
    <row r="121" spans="2:63" s="11" customFormat="1" ht="29.85" customHeight="1">
      <c r="B121" s="189"/>
      <c r="C121" s="190"/>
      <c r="D121" s="191" t="s">
        <v>72</v>
      </c>
      <c r="E121" s="203" t="s">
        <v>1081</v>
      </c>
      <c r="F121" s="203" t="s">
        <v>1082</v>
      </c>
      <c r="G121" s="190"/>
      <c r="H121" s="190"/>
      <c r="I121" s="193"/>
      <c r="J121" s="204">
        <f>BK121</f>
        <v>0</v>
      </c>
      <c r="K121" s="190"/>
      <c r="L121" s="195"/>
      <c r="M121" s="196"/>
      <c r="N121" s="197"/>
      <c r="O121" s="197"/>
      <c r="P121" s="198">
        <f>SUM(P122:P134)</f>
        <v>0</v>
      </c>
      <c r="Q121" s="197"/>
      <c r="R121" s="198">
        <f>SUM(R122:R134)</f>
        <v>0</v>
      </c>
      <c r="S121" s="197"/>
      <c r="T121" s="199">
        <f>SUM(T122:T134)</f>
        <v>0</v>
      </c>
      <c r="AR121" s="200" t="s">
        <v>93</v>
      </c>
      <c r="AT121" s="201" t="s">
        <v>72</v>
      </c>
      <c r="AU121" s="201" t="s">
        <v>80</v>
      </c>
      <c r="AY121" s="200" t="s">
        <v>169</v>
      </c>
      <c r="BK121" s="202">
        <f>SUM(BK122:BK134)</f>
        <v>0</v>
      </c>
    </row>
    <row r="122" spans="2:65" s="1" customFormat="1" ht="25.5" customHeight="1">
      <c r="B122" s="42"/>
      <c r="C122" s="205" t="s">
        <v>310</v>
      </c>
      <c r="D122" s="205" t="s">
        <v>171</v>
      </c>
      <c r="E122" s="206" t="s">
        <v>1083</v>
      </c>
      <c r="F122" s="207" t="s">
        <v>1084</v>
      </c>
      <c r="G122" s="208" t="s">
        <v>526</v>
      </c>
      <c r="H122" s="209">
        <v>5</v>
      </c>
      <c r="I122" s="210"/>
      <c r="J122" s="211">
        <f aca="true" t="shared" si="20" ref="J122:J134">ROUND(I122*H122,2)</f>
        <v>0</v>
      </c>
      <c r="K122" s="207" t="s">
        <v>23</v>
      </c>
      <c r="L122" s="62"/>
      <c r="M122" s="212" t="s">
        <v>23</v>
      </c>
      <c r="N122" s="213" t="s">
        <v>44</v>
      </c>
      <c r="O122" s="43"/>
      <c r="P122" s="214">
        <f aca="true" t="shared" si="21" ref="P122:P134">O122*H122</f>
        <v>0</v>
      </c>
      <c r="Q122" s="214">
        <v>0</v>
      </c>
      <c r="R122" s="214">
        <f aca="true" t="shared" si="22" ref="R122:R134">Q122*H122</f>
        <v>0</v>
      </c>
      <c r="S122" s="214">
        <v>0</v>
      </c>
      <c r="T122" s="215">
        <f aca="true" t="shared" si="23" ref="T122:T134">S122*H122</f>
        <v>0</v>
      </c>
      <c r="AR122" s="25" t="s">
        <v>582</v>
      </c>
      <c r="AT122" s="25" t="s">
        <v>171</v>
      </c>
      <c r="AU122" s="25" t="s">
        <v>82</v>
      </c>
      <c r="AY122" s="25" t="s">
        <v>169</v>
      </c>
      <c r="BE122" s="216">
        <f aca="true" t="shared" si="24" ref="BE122:BE134">IF(N122="základní",J122,0)</f>
        <v>0</v>
      </c>
      <c r="BF122" s="216">
        <f aca="true" t="shared" si="25" ref="BF122:BF134">IF(N122="snížená",J122,0)</f>
        <v>0</v>
      </c>
      <c r="BG122" s="216">
        <f aca="true" t="shared" si="26" ref="BG122:BG134">IF(N122="zákl. přenesená",J122,0)</f>
        <v>0</v>
      </c>
      <c r="BH122" s="216">
        <f aca="true" t="shared" si="27" ref="BH122:BH134">IF(N122="sníž. přenesená",J122,0)</f>
        <v>0</v>
      </c>
      <c r="BI122" s="216">
        <f aca="true" t="shared" si="28" ref="BI122:BI134">IF(N122="nulová",J122,0)</f>
        <v>0</v>
      </c>
      <c r="BJ122" s="25" t="s">
        <v>80</v>
      </c>
      <c r="BK122" s="216">
        <f aca="true" t="shared" si="29" ref="BK122:BK134">ROUND(I122*H122,2)</f>
        <v>0</v>
      </c>
      <c r="BL122" s="25" t="s">
        <v>582</v>
      </c>
      <c r="BM122" s="25" t="s">
        <v>441</v>
      </c>
    </row>
    <row r="123" spans="2:65" s="1" customFormat="1" ht="25.5" customHeight="1">
      <c r="B123" s="42"/>
      <c r="C123" s="205" t="s">
        <v>9</v>
      </c>
      <c r="D123" s="205" t="s">
        <v>171</v>
      </c>
      <c r="E123" s="206" t="s">
        <v>1085</v>
      </c>
      <c r="F123" s="207" t="s">
        <v>1086</v>
      </c>
      <c r="G123" s="208" t="s">
        <v>526</v>
      </c>
      <c r="H123" s="209">
        <v>7</v>
      </c>
      <c r="I123" s="210"/>
      <c r="J123" s="211">
        <f t="shared" si="20"/>
        <v>0</v>
      </c>
      <c r="K123" s="207" t="s">
        <v>23</v>
      </c>
      <c r="L123" s="62"/>
      <c r="M123" s="212" t="s">
        <v>23</v>
      </c>
      <c r="N123" s="213" t="s">
        <v>44</v>
      </c>
      <c r="O123" s="43"/>
      <c r="P123" s="214">
        <f t="shared" si="21"/>
        <v>0</v>
      </c>
      <c r="Q123" s="214">
        <v>0</v>
      </c>
      <c r="R123" s="214">
        <f t="shared" si="22"/>
        <v>0</v>
      </c>
      <c r="S123" s="214">
        <v>0</v>
      </c>
      <c r="T123" s="215">
        <f t="shared" si="23"/>
        <v>0</v>
      </c>
      <c r="AR123" s="25" t="s">
        <v>582</v>
      </c>
      <c r="AT123" s="25" t="s">
        <v>171</v>
      </c>
      <c r="AU123" s="25" t="s">
        <v>82</v>
      </c>
      <c r="AY123" s="25" t="s">
        <v>169</v>
      </c>
      <c r="BE123" s="216">
        <f t="shared" si="24"/>
        <v>0</v>
      </c>
      <c r="BF123" s="216">
        <f t="shared" si="25"/>
        <v>0</v>
      </c>
      <c r="BG123" s="216">
        <f t="shared" si="26"/>
        <v>0</v>
      </c>
      <c r="BH123" s="216">
        <f t="shared" si="27"/>
        <v>0</v>
      </c>
      <c r="BI123" s="216">
        <f t="shared" si="28"/>
        <v>0</v>
      </c>
      <c r="BJ123" s="25" t="s">
        <v>80</v>
      </c>
      <c r="BK123" s="216">
        <f t="shared" si="29"/>
        <v>0</v>
      </c>
      <c r="BL123" s="25" t="s">
        <v>582</v>
      </c>
      <c r="BM123" s="25" t="s">
        <v>455</v>
      </c>
    </row>
    <row r="124" spans="2:65" s="1" customFormat="1" ht="25.5" customHeight="1">
      <c r="B124" s="42"/>
      <c r="C124" s="205" t="s">
        <v>322</v>
      </c>
      <c r="D124" s="205" t="s">
        <v>171</v>
      </c>
      <c r="E124" s="206" t="s">
        <v>1087</v>
      </c>
      <c r="F124" s="207" t="s">
        <v>1088</v>
      </c>
      <c r="G124" s="208" t="s">
        <v>526</v>
      </c>
      <c r="H124" s="209">
        <v>1</v>
      </c>
      <c r="I124" s="210"/>
      <c r="J124" s="211">
        <f t="shared" si="20"/>
        <v>0</v>
      </c>
      <c r="K124" s="207" t="s">
        <v>23</v>
      </c>
      <c r="L124" s="62"/>
      <c r="M124" s="212" t="s">
        <v>23</v>
      </c>
      <c r="N124" s="213" t="s">
        <v>44</v>
      </c>
      <c r="O124" s="43"/>
      <c r="P124" s="214">
        <f t="shared" si="21"/>
        <v>0</v>
      </c>
      <c r="Q124" s="214">
        <v>0</v>
      </c>
      <c r="R124" s="214">
        <f t="shared" si="22"/>
        <v>0</v>
      </c>
      <c r="S124" s="214">
        <v>0</v>
      </c>
      <c r="T124" s="215">
        <f t="shared" si="23"/>
        <v>0</v>
      </c>
      <c r="AR124" s="25" t="s">
        <v>582</v>
      </c>
      <c r="AT124" s="25" t="s">
        <v>171</v>
      </c>
      <c r="AU124" s="25" t="s">
        <v>82</v>
      </c>
      <c r="AY124" s="25" t="s">
        <v>169</v>
      </c>
      <c r="BE124" s="216">
        <f t="shared" si="24"/>
        <v>0</v>
      </c>
      <c r="BF124" s="216">
        <f t="shared" si="25"/>
        <v>0</v>
      </c>
      <c r="BG124" s="216">
        <f t="shared" si="26"/>
        <v>0</v>
      </c>
      <c r="BH124" s="216">
        <f t="shared" si="27"/>
        <v>0</v>
      </c>
      <c r="BI124" s="216">
        <f t="shared" si="28"/>
        <v>0</v>
      </c>
      <c r="BJ124" s="25" t="s">
        <v>80</v>
      </c>
      <c r="BK124" s="216">
        <f t="shared" si="29"/>
        <v>0</v>
      </c>
      <c r="BL124" s="25" t="s">
        <v>582</v>
      </c>
      <c r="BM124" s="25" t="s">
        <v>465</v>
      </c>
    </row>
    <row r="125" spans="2:65" s="1" customFormat="1" ht="25.5" customHeight="1">
      <c r="B125" s="42"/>
      <c r="C125" s="205" t="s">
        <v>328</v>
      </c>
      <c r="D125" s="205" t="s">
        <v>171</v>
      </c>
      <c r="E125" s="206" t="s">
        <v>1089</v>
      </c>
      <c r="F125" s="207" t="s">
        <v>1090</v>
      </c>
      <c r="G125" s="208" t="s">
        <v>526</v>
      </c>
      <c r="H125" s="209">
        <v>2</v>
      </c>
      <c r="I125" s="210"/>
      <c r="J125" s="211">
        <f t="shared" si="20"/>
        <v>0</v>
      </c>
      <c r="K125" s="207" t="s">
        <v>23</v>
      </c>
      <c r="L125" s="62"/>
      <c r="M125" s="212" t="s">
        <v>23</v>
      </c>
      <c r="N125" s="213" t="s">
        <v>44</v>
      </c>
      <c r="O125" s="43"/>
      <c r="P125" s="214">
        <f t="shared" si="21"/>
        <v>0</v>
      </c>
      <c r="Q125" s="214">
        <v>0</v>
      </c>
      <c r="R125" s="214">
        <f t="shared" si="22"/>
        <v>0</v>
      </c>
      <c r="S125" s="214">
        <v>0</v>
      </c>
      <c r="T125" s="215">
        <f t="shared" si="23"/>
        <v>0</v>
      </c>
      <c r="AR125" s="25" t="s">
        <v>582</v>
      </c>
      <c r="AT125" s="25" t="s">
        <v>171</v>
      </c>
      <c r="AU125" s="25" t="s">
        <v>82</v>
      </c>
      <c r="AY125" s="25" t="s">
        <v>169</v>
      </c>
      <c r="BE125" s="216">
        <f t="shared" si="24"/>
        <v>0</v>
      </c>
      <c r="BF125" s="216">
        <f t="shared" si="25"/>
        <v>0</v>
      </c>
      <c r="BG125" s="216">
        <f t="shared" si="26"/>
        <v>0</v>
      </c>
      <c r="BH125" s="216">
        <f t="shared" si="27"/>
        <v>0</v>
      </c>
      <c r="BI125" s="216">
        <f t="shared" si="28"/>
        <v>0</v>
      </c>
      <c r="BJ125" s="25" t="s">
        <v>80</v>
      </c>
      <c r="BK125" s="216">
        <f t="shared" si="29"/>
        <v>0</v>
      </c>
      <c r="BL125" s="25" t="s">
        <v>582</v>
      </c>
      <c r="BM125" s="25" t="s">
        <v>477</v>
      </c>
    </row>
    <row r="126" spans="2:65" s="1" customFormat="1" ht="25.5" customHeight="1">
      <c r="B126" s="42"/>
      <c r="C126" s="205" t="s">
        <v>334</v>
      </c>
      <c r="D126" s="205" t="s">
        <v>171</v>
      </c>
      <c r="E126" s="206" t="s">
        <v>1091</v>
      </c>
      <c r="F126" s="207" t="s">
        <v>1092</v>
      </c>
      <c r="G126" s="208" t="s">
        <v>526</v>
      </c>
      <c r="H126" s="209">
        <v>2</v>
      </c>
      <c r="I126" s="210"/>
      <c r="J126" s="211">
        <f t="shared" si="20"/>
        <v>0</v>
      </c>
      <c r="K126" s="207" t="s">
        <v>23</v>
      </c>
      <c r="L126" s="62"/>
      <c r="M126" s="212" t="s">
        <v>23</v>
      </c>
      <c r="N126" s="213" t="s">
        <v>44</v>
      </c>
      <c r="O126" s="43"/>
      <c r="P126" s="214">
        <f t="shared" si="21"/>
        <v>0</v>
      </c>
      <c r="Q126" s="214">
        <v>0</v>
      </c>
      <c r="R126" s="214">
        <f t="shared" si="22"/>
        <v>0</v>
      </c>
      <c r="S126" s="214">
        <v>0</v>
      </c>
      <c r="T126" s="215">
        <f t="shared" si="23"/>
        <v>0</v>
      </c>
      <c r="AR126" s="25" t="s">
        <v>582</v>
      </c>
      <c r="AT126" s="25" t="s">
        <v>171</v>
      </c>
      <c r="AU126" s="25" t="s">
        <v>82</v>
      </c>
      <c r="AY126" s="25" t="s">
        <v>169</v>
      </c>
      <c r="BE126" s="216">
        <f t="shared" si="24"/>
        <v>0</v>
      </c>
      <c r="BF126" s="216">
        <f t="shared" si="25"/>
        <v>0</v>
      </c>
      <c r="BG126" s="216">
        <f t="shared" si="26"/>
        <v>0</v>
      </c>
      <c r="BH126" s="216">
        <f t="shared" si="27"/>
        <v>0</v>
      </c>
      <c r="BI126" s="216">
        <f t="shared" si="28"/>
        <v>0</v>
      </c>
      <c r="BJ126" s="25" t="s">
        <v>80</v>
      </c>
      <c r="BK126" s="216">
        <f t="shared" si="29"/>
        <v>0</v>
      </c>
      <c r="BL126" s="25" t="s">
        <v>582</v>
      </c>
      <c r="BM126" s="25" t="s">
        <v>487</v>
      </c>
    </row>
    <row r="127" spans="2:65" s="1" customFormat="1" ht="25.5" customHeight="1">
      <c r="B127" s="42"/>
      <c r="C127" s="205" t="s">
        <v>339</v>
      </c>
      <c r="D127" s="205" t="s">
        <v>171</v>
      </c>
      <c r="E127" s="206" t="s">
        <v>1093</v>
      </c>
      <c r="F127" s="207" t="s">
        <v>1094</v>
      </c>
      <c r="G127" s="208" t="s">
        <v>526</v>
      </c>
      <c r="H127" s="209">
        <v>98</v>
      </c>
      <c r="I127" s="210"/>
      <c r="J127" s="211">
        <f t="shared" si="20"/>
        <v>0</v>
      </c>
      <c r="K127" s="207" t="s">
        <v>23</v>
      </c>
      <c r="L127" s="62"/>
      <c r="M127" s="212" t="s">
        <v>23</v>
      </c>
      <c r="N127" s="213" t="s">
        <v>44</v>
      </c>
      <c r="O127" s="43"/>
      <c r="P127" s="214">
        <f t="shared" si="21"/>
        <v>0</v>
      </c>
      <c r="Q127" s="214">
        <v>0</v>
      </c>
      <c r="R127" s="214">
        <f t="shared" si="22"/>
        <v>0</v>
      </c>
      <c r="S127" s="214">
        <v>0</v>
      </c>
      <c r="T127" s="215">
        <f t="shared" si="23"/>
        <v>0</v>
      </c>
      <c r="AR127" s="25" t="s">
        <v>582</v>
      </c>
      <c r="AT127" s="25" t="s">
        <v>171</v>
      </c>
      <c r="AU127" s="25" t="s">
        <v>82</v>
      </c>
      <c r="AY127" s="25" t="s">
        <v>169</v>
      </c>
      <c r="BE127" s="216">
        <f t="shared" si="24"/>
        <v>0</v>
      </c>
      <c r="BF127" s="216">
        <f t="shared" si="25"/>
        <v>0</v>
      </c>
      <c r="BG127" s="216">
        <f t="shared" si="26"/>
        <v>0</v>
      </c>
      <c r="BH127" s="216">
        <f t="shared" si="27"/>
        <v>0</v>
      </c>
      <c r="BI127" s="216">
        <f t="shared" si="28"/>
        <v>0</v>
      </c>
      <c r="BJ127" s="25" t="s">
        <v>80</v>
      </c>
      <c r="BK127" s="216">
        <f t="shared" si="29"/>
        <v>0</v>
      </c>
      <c r="BL127" s="25" t="s">
        <v>582</v>
      </c>
      <c r="BM127" s="25" t="s">
        <v>501</v>
      </c>
    </row>
    <row r="128" spans="2:65" s="1" customFormat="1" ht="25.5" customHeight="1">
      <c r="B128" s="42"/>
      <c r="C128" s="205" t="s">
        <v>344</v>
      </c>
      <c r="D128" s="205" t="s">
        <v>171</v>
      </c>
      <c r="E128" s="206" t="s">
        <v>1095</v>
      </c>
      <c r="F128" s="207" t="s">
        <v>1096</v>
      </c>
      <c r="G128" s="208" t="s">
        <v>526</v>
      </c>
      <c r="H128" s="209">
        <v>27</v>
      </c>
      <c r="I128" s="210"/>
      <c r="J128" s="211">
        <f t="shared" si="20"/>
        <v>0</v>
      </c>
      <c r="K128" s="207" t="s">
        <v>23</v>
      </c>
      <c r="L128" s="62"/>
      <c r="M128" s="212" t="s">
        <v>23</v>
      </c>
      <c r="N128" s="213" t="s">
        <v>44</v>
      </c>
      <c r="O128" s="43"/>
      <c r="P128" s="214">
        <f t="shared" si="21"/>
        <v>0</v>
      </c>
      <c r="Q128" s="214">
        <v>0</v>
      </c>
      <c r="R128" s="214">
        <f t="shared" si="22"/>
        <v>0</v>
      </c>
      <c r="S128" s="214">
        <v>0</v>
      </c>
      <c r="T128" s="215">
        <f t="shared" si="23"/>
        <v>0</v>
      </c>
      <c r="AR128" s="25" t="s">
        <v>582</v>
      </c>
      <c r="AT128" s="25" t="s">
        <v>171</v>
      </c>
      <c r="AU128" s="25" t="s">
        <v>82</v>
      </c>
      <c r="AY128" s="25" t="s">
        <v>169</v>
      </c>
      <c r="BE128" s="216">
        <f t="shared" si="24"/>
        <v>0</v>
      </c>
      <c r="BF128" s="216">
        <f t="shared" si="25"/>
        <v>0</v>
      </c>
      <c r="BG128" s="216">
        <f t="shared" si="26"/>
        <v>0</v>
      </c>
      <c r="BH128" s="216">
        <f t="shared" si="27"/>
        <v>0</v>
      </c>
      <c r="BI128" s="216">
        <f t="shared" si="28"/>
        <v>0</v>
      </c>
      <c r="BJ128" s="25" t="s">
        <v>80</v>
      </c>
      <c r="BK128" s="216">
        <f t="shared" si="29"/>
        <v>0</v>
      </c>
      <c r="BL128" s="25" t="s">
        <v>582</v>
      </c>
      <c r="BM128" s="25" t="s">
        <v>515</v>
      </c>
    </row>
    <row r="129" spans="2:65" s="1" customFormat="1" ht="25.5" customHeight="1">
      <c r="B129" s="42"/>
      <c r="C129" s="205" t="s">
        <v>351</v>
      </c>
      <c r="D129" s="205" t="s">
        <v>171</v>
      </c>
      <c r="E129" s="206" t="s">
        <v>1097</v>
      </c>
      <c r="F129" s="207" t="s">
        <v>1098</v>
      </c>
      <c r="G129" s="208" t="s">
        <v>526</v>
      </c>
      <c r="H129" s="209">
        <v>3</v>
      </c>
      <c r="I129" s="210"/>
      <c r="J129" s="211">
        <f t="shared" si="20"/>
        <v>0</v>
      </c>
      <c r="K129" s="207" t="s">
        <v>23</v>
      </c>
      <c r="L129" s="62"/>
      <c r="M129" s="212" t="s">
        <v>23</v>
      </c>
      <c r="N129" s="213" t="s">
        <v>44</v>
      </c>
      <c r="O129" s="43"/>
      <c r="P129" s="214">
        <f t="shared" si="21"/>
        <v>0</v>
      </c>
      <c r="Q129" s="214">
        <v>0</v>
      </c>
      <c r="R129" s="214">
        <f t="shared" si="22"/>
        <v>0</v>
      </c>
      <c r="S129" s="214">
        <v>0</v>
      </c>
      <c r="T129" s="215">
        <f t="shared" si="23"/>
        <v>0</v>
      </c>
      <c r="AR129" s="25" t="s">
        <v>582</v>
      </c>
      <c r="AT129" s="25" t="s">
        <v>171</v>
      </c>
      <c r="AU129" s="25" t="s">
        <v>82</v>
      </c>
      <c r="AY129" s="25" t="s">
        <v>169</v>
      </c>
      <c r="BE129" s="216">
        <f t="shared" si="24"/>
        <v>0</v>
      </c>
      <c r="BF129" s="216">
        <f t="shared" si="25"/>
        <v>0</v>
      </c>
      <c r="BG129" s="216">
        <f t="shared" si="26"/>
        <v>0</v>
      </c>
      <c r="BH129" s="216">
        <f t="shared" si="27"/>
        <v>0</v>
      </c>
      <c r="BI129" s="216">
        <f t="shared" si="28"/>
        <v>0</v>
      </c>
      <c r="BJ129" s="25" t="s">
        <v>80</v>
      </c>
      <c r="BK129" s="216">
        <f t="shared" si="29"/>
        <v>0</v>
      </c>
      <c r="BL129" s="25" t="s">
        <v>582</v>
      </c>
      <c r="BM129" s="25" t="s">
        <v>528</v>
      </c>
    </row>
    <row r="130" spans="2:65" s="1" customFormat="1" ht="25.5" customHeight="1">
      <c r="B130" s="42"/>
      <c r="C130" s="205" t="s">
        <v>356</v>
      </c>
      <c r="D130" s="205" t="s">
        <v>171</v>
      </c>
      <c r="E130" s="206" t="s">
        <v>1099</v>
      </c>
      <c r="F130" s="207" t="s">
        <v>1100</v>
      </c>
      <c r="G130" s="208" t="s">
        <v>526</v>
      </c>
      <c r="H130" s="209">
        <v>4</v>
      </c>
      <c r="I130" s="210"/>
      <c r="J130" s="211">
        <f t="shared" si="20"/>
        <v>0</v>
      </c>
      <c r="K130" s="207" t="s">
        <v>23</v>
      </c>
      <c r="L130" s="62"/>
      <c r="M130" s="212" t="s">
        <v>23</v>
      </c>
      <c r="N130" s="213" t="s">
        <v>44</v>
      </c>
      <c r="O130" s="43"/>
      <c r="P130" s="214">
        <f t="shared" si="21"/>
        <v>0</v>
      </c>
      <c r="Q130" s="214">
        <v>0</v>
      </c>
      <c r="R130" s="214">
        <f t="shared" si="22"/>
        <v>0</v>
      </c>
      <c r="S130" s="214">
        <v>0</v>
      </c>
      <c r="T130" s="215">
        <f t="shared" si="23"/>
        <v>0</v>
      </c>
      <c r="AR130" s="25" t="s">
        <v>582</v>
      </c>
      <c r="AT130" s="25" t="s">
        <v>171</v>
      </c>
      <c r="AU130" s="25" t="s">
        <v>82</v>
      </c>
      <c r="AY130" s="25" t="s">
        <v>169</v>
      </c>
      <c r="BE130" s="216">
        <f t="shared" si="24"/>
        <v>0</v>
      </c>
      <c r="BF130" s="216">
        <f t="shared" si="25"/>
        <v>0</v>
      </c>
      <c r="BG130" s="216">
        <f t="shared" si="26"/>
        <v>0</v>
      </c>
      <c r="BH130" s="216">
        <f t="shared" si="27"/>
        <v>0</v>
      </c>
      <c r="BI130" s="216">
        <f t="shared" si="28"/>
        <v>0</v>
      </c>
      <c r="BJ130" s="25" t="s">
        <v>80</v>
      </c>
      <c r="BK130" s="216">
        <f t="shared" si="29"/>
        <v>0</v>
      </c>
      <c r="BL130" s="25" t="s">
        <v>582</v>
      </c>
      <c r="BM130" s="25" t="s">
        <v>538</v>
      </c>
    </row>
    <row r="131" spans="2:65" s="1" customFormat="1" ht="16.5" customHeight="1">
      <c r="B131" s="42"/>
      <c r="C131" s="205" t="s">
        <v>363</v>
      </c>
      <c r="D131" s="205" t="s">
        <v>171</v>
      </c>
      <c r="E131" s="206" t="s">
        <v>1101</v>
      </c>
      <c r="F131" s="207" t="s">
        <v>1102</v>
      </c>
      <c r="G131" s="208" t="s">
        <v>526</v>
      </c>
      <c r="H131" s="209">
        <v>1</v>
      </c>
      <c r="I131" s="210"/>
      <c r="J131" s="211">
        <f t="shared" si="20"/>
        <v>0</v>
      </c>
      <c r="K131" s="207" t="s">
        <v>23</v>
      </c>
      <c r="L131" s="62"/>
      <c r="M131" s="212" t="s">
        <v>23</v>
      </c>
      <c r="N131" s="213" t="s">
        <v>44</v>
      </c>
      <c r="O131" s="43"/>
      <c r="P131" s="214">
        <f t="shared" si="21"/>
        <v>0</v>
      </c>
      <c r="Q131" s="214">
        <v>0</v>
      </c>
      <c r="R131" s="214">
        <f t="shared" si="22"/>
        <v>0</v>
      </c>
      <c r="S131" s="214">
        <v>0</v>
      </c>
      <c r="T131" s="215">
        <f t="shared" si="23"/>
        <v>0</v>
      </c>
      <c r="AR131" s="25" t="s">
        <v>582</v>
      </c>
      <c r="AT131" s="25" t="s">
        <v>171</v>
      </c>
      <c r="AU131" s="25" t="s">
        <v>82</v>
      </c>
      <c r="AY131" s="25" t="s">
        <v>169</v>
      </c>
      <c r="BE131" s="216">
        <f t="shared" si="24"/>
        <v>0</v>
      </c>
      <c r="BF131" s="216">
        <f t="shared" si="25"/>
        <v>0</v>
      </c>
      <c r="BG131" s="216">
        <f t="shared" si="26"/>
        <v>0</v>
      </c>
      <c r="BH131" s="216">
        <f t="shared" si="27"/>
        <v>0</v>
      </c>
      <c r="BI131" s="216">
        <f t="shared" si="28"/>
        <v>0</v>
      </c>
      <c r="BJ131" s="25" t="s">
        <v>80</v>
      </c>
      <c r="BK131" s="216">
        <f t="shared" si="29"/>
        <v>0</v>
      </c>
      <c r="BL131" s="25" t="s">
        <v>582</v>
      </c>
      <c r="BM131" s="25" t="s">
        <v>1103</v>
      </c>
    </row>
    <row r="132" spans="2:65" s="1" customFormat="1" ht="16.5" customHeight="1">
      <c r="B132" s="42"/>
      <c r="C132" s="205" t="s">
        <v>371</v>
      </c>
      <c r="D132" s="205" t="s">
        <v>171</v>
      </c>
      <c r="E132" s="206" t="s">
        <v>1104</v>
      </c>
      <c r="F132" s="207" t="s">
        <v>1105</v>
      </c>
      <c r="G132" s="208" t="s">
        <v>526</v>
      </c>
      <c r="H132" s="209">
        <v>146</v>
      </c>
      <c r="I132" s="210"/>
      <c r="J132" s="211">
        <f t="shared" si="20"/>
        <v>0</v>
      </c>
      <c r="K132" s="207" t="s">
        <v>23</v>
      </c>
      <c r="L132" s="62"/>
      <c r="M132" s="212" t="s">
        <v>23</v>
      </c>
      <c r="N132" s="213" t="s">
        <v>44</v>
      </c>
      <c r="O132" s="43"/>
      <c r="P132" s="214">
        <f t="shared" si="21"/>
        <v>0</v>
      </c>
      <c r="Q132" s="214">
        <v>0</v>
      </c>
      <c r="R132" s="214">
        <f t="shared" si="22"/>
        <v>0</v>
      </c>
      <c r="S132" s="214">
        <v>0</v>
      </c>
      <c r="T132" s="215">
        <f t="shared" si="23"/>
        <v>0</v>
      </c>
      <c r="AR132" s="25" t="s">
        <v>582</v>
      </c>
      <c r="AT132" s="25" t="s">
        <v>171</v>
      </c>
      <c r="AU132" s="25" t="s">
        <v>82</v>
      </c>
      <c r="AY132" s="25" t="s">
        <v>169</v>
      </c>
      <c r="BE132" s="216">
        <f t="shared" si="24"/>
        <v>0</v>
      </c>
      <c r="BF132" s="216">
        <f t="shared" si="25"/>
        <v>0</v>
      </c>
      <c r="BG132" s="216">
        <f t="shared" si="26"/>
        <v>0</v>
      </c>
      <c r="BH132" s="216">
        <f t="shared" si="27"/>
        <v>0</v>
      </c>
      <c r="BI132" s="216">
        <f t="shared" si="28"/>
        <v>0</v>
      </c>
      <c r="BJ132" s="25" t="s">
        <v>80</v>
      </c>
      <c r="BK132" s="216">
        <f t="shared" si="29"/>
        <v>0</v>
      </c>
      <c r="BL132" s="25" t="s">
        <v>582</v>
      </c>
      <c r="BM132" s="25" t="s">
        <v>550</v>
      </c>
    </row>
    <row r="133" spans="2:65" s="1" customFormat="1" ht="16.5" customHeight="1">
      <c r="B133" s="42"/>
      <c r="C133" s="205" t="s">
        <v>378</v>
      </c>
      <c r="D133" s="205" t="s">
        <v>171</v>
      </c>
      <c r="E133" s="206" t="s">
        <v>1106</v>
      </c>
      <c r="F133" s="207" t="s">
        <v>1107</v>
      </c>
      <c r="G133" s="208" t="s">
        <v>526</v>
      </c>
      <c r="H133" s="209">
        <v>50</v>
      </c>
      <c r="I133" s="210"/>
      <c r="J133" s="211">
        <f t="shared" si="20"/>
        <v>0</v>
      </c>
      <c r="K133" s="207" t="s">
        <v>23</v>
      </c>
      <c r="L133" s="62"/>
      <c r="M133" s="212" t="s">
        <v>23</v>
      </c>
      <c r="N133" s="213" t="s">
        <v>44</v>
      </c>
      <c r="O133" s="43"/>
      <c r="P133" s="214">
        <f t="shared" si="21"/>
        <v>0</v>
      </c>
      <c r="Q133" s="214">
        <v>0</v>
      </c>
      <c r="R133" s="214">
        <f t="shared" si="22"/>
        <v>0</v>
      </c>
      <c r="S133" s="214">
        <v>0</v>
      </c>
      <c r="T133" s="215">
        <f t="shared" si="23"/>
        <v>0</v>
      </c>
      <c r="AR133" s="25" t="s">
        <v>582</v>
      </c>
      <c r="AT133" s="25" t="s">
        <v>171</v>
      </c>
      <c r="AU133" s="25" t="s">
        <v>82</v>
      </c>
      <c r="AY133" s="25" t="s">
        <v>169</v>
      </c>
      <c r="BE133" s="216">
        <f t="shared" si="24"/>
        <v>0</v>
      </c>
      <c r="BF133" s="216">
        <f t="shared" si="25"/>
        <v>0</v>
      </c>
      <c r="BG133" s="216">
        <f t="shared" si="26"/>
        <v>0</v>
      </c>
      <c r="BH133" s="216">
        <f t="shared" si="27"/>
        <v>0</v>
      </c>
      <c r="BI133" s="216">
        <f t="shared" si="28"/>
        <v>0</v>
      </c>
      <c r="BJ133" s="25" t="s">
        <v>80</v>
      </c>
      <c r="BK133" s="216">
        <f t="shared" si="29"/>
        <v>0</v>
      </c>
      <c r="BL133" s="25" t="s">
        <v>582</v>
      </c>
      <c r="BM133" s="25" t="s">
        <v>562</v>
      </c>
    </row>
    <row r="134" spans="2:65" s="1" customFormat="1" ht="16.5" customHeight="1">
      <c r="B134" s="42"/>
      <c r="C134" s="205" t="s">
        <v>386</v>
      </c>
      <c r="D134" s="205" t="s">
        <v>171</v>
      </c>
      <c r="E134" s="206" t="s">
        <v>1108</v>
      </c>
      <c r="F134" s="207" t="s">
        <v>1109</v>
      </c>
      <c r="G134" s="208" t="s">
        <v>526</v>
      </c>
      <c r="H134" s="209">
        <v>6</v>
      </c>
      <c r="I134" s="210"/>
      <c r="J134" s="211">
        <f t="shared" si="20"/>
        <v>0</v>
      </c>
      <c r="K134" s="207" t="s">
        <v>23</v>
      </c>
      <c r="L134" s="62"/>
      <c r="M134" s="212" t="s">
        <v>23</v>
      </c>
      <c r="N134" s="213" t="s">
        <v>44</v>
      </c>
      <c r="O134" s="43"/>
      <c r="P134" s="214">
        <f t="shared" si="21"/>
        <v>0</v>
      </c>
      <c r="Q134" s="214">
        <v>0</v>
      </c>
      <c r="R134" s="214">
        <f t="shared" si="22"/>
        <v>0</v>
      </c>
      <c r="S134" s="214">
        <v>0</v>
      </c>
      <c r="T134" s="215">
        <f t="shared" si="23"/>
        <v>0</v>
      </c>
      <c r="AR134" s="25" t="s">
        <v>582</v>
      </c>
      <c r="AT134" s="25" t="s">
        <v>171</v>
      </c>
      <c r="AU134" s="25" t="s">
        <v>82</v>
      </c>
      <c r="AY134" s="25" t="s">
        <v>169</v>
      </c>
      <c r="BE134" s="216">
        <f t="shared" si="24"/>
        <v>0</v>
      </c>
      <c r="BF134" s="216">
        <f t="shared" si="25"/>
        <v>0</v>
      </c>
      <c r="BG134" s="216">
        <f t="shared" si="26"/>
        <v>0</v>
      </c>
      <c r="BH134" s="216">
        <f t="shared" si="27"/>
        <v>0</v>
      </c>
      <c r="BI134" s="216">
        <f t="shared" si="28"/>
        <v>0</v>
      </c>
      <c r="BJ134" s="25" t="s">
        <v>80</v>
      </c>
      <c r="BK134" s="216">
        <f t="shared" si="29"/>
        <v>0</v>
      </c>
      <c r="BL134" s="25" t="s">
        <v>582</v>
      </c>
      <c r="BM134" s="25" t="s">
        <v>573</v>
      </c>
    </row>
    <row r="135" spans="2:63" s="11" customFormat="1" ht="29.85" customHeight="1">
      <c r="B135" s="189"/>
      <c r="C135" s="190"/>
      <c r="D135" s="191" t="s">
        <v>72</v>
      </c>
      <c r="E135" s="203" t="s">
        <v>1110</v>
      </c>
      <c r="F135" s="203" t="s">
        <v>1111</v>
      </c>
      <c r="G135" s="190"/>
      <c r="H135" s="190"/>
      <c r="I135" s="193"/>
      <c r="J135" s="204">
        <f>BK135</f>
        <v>0</v>
      </c>
      <c r="K135" s="190"/>
      <c r="L135" s="195"/>
      <c r="M135" s="196"/>
      <c r="N135" s="197"/>
      <c r="O135" s="197"/>
      <c r="P135" s="198">
        <f>SUM(P136:P151)</f>
        <v>0</v>
      </c>
      <c r="Q135" s="197"/>
      <c r="R135" s="198">
        <f>SUM(R136:R151)</f>
        <v>0</v>
      </c>
      <c r="S135" s="197"/>
      <c r="T135" s="199">
        <f>SUM(T136:T151)</f>
        <v>0</v>
      </c>
      <c r="AR135" s="200" t="s">
        <v>93</v>
      </c>
      <c r="AT135" s="201" t="s">
        <v>72</v>
      </c>
      <c r="AU135" s="201" t="s">
        <v>80</v>
      </c>
      <c r="AY135" s="200" t="s">
        <v>169</v>
      </c>
      <c r="BK135" s="202">
        <f>SUM(BK136:BK151)</f>
        <v>0</v>
      </c>
    </row>
    <row r="136" spans="2:65" s="1" customFormat="1" ht="16.5" customHeight="1">
      <c r="B136" s="42"/>
      <c r="C136" s="205" t="s">
        <v>399</v>
      </c>
      <c r="D136" s="205" t="s">
        <v>171</v>
      </c>
      <c r="E136" s="206" t="s">
        <v>1112</v>
      </c>
      <c r="F136" s="207" t="s">
        <v>1113</v>
      </c>
      <c r="G136" s="208" t="s">
        <v>122</v>
      </c>
      <c r="H136" s="209">
        <v>85</v>
      </c>
      <c r="I136" s="210"/>
      <c r="J136" s="211">
        <f aca="true" t="shared" si="30" ref="J136:J151">ROUND(I136*H136,2)</f>
        <v>0</v>
      </c>
      <c r="K136" s="207" t="s">
        <v>23</v>
      </c>
      <c r="L136" s="62"/>
      <c r="M136" s="212" t="s">
        <v>23</v>
      </c>
      <c r="N136" s="213" t="s">
        <v>44</v>
      </c>
      <c r="O136" s="43"/>
      <c r="P136" s="214">
        <f aca="true" t="shared" si="31" ref="P136:P151">O136*H136</f>
        <v>0</v>
      </c>
      <c r="Q136" s="214">
        <v>0</v>
      </c>
      <c r="R136" s="214">
        <f aca="true" t="shared" si="32" ref="R136:R151">Q136*H136</f>
        <v>0</v>
      </c>
      <c r="S136" s="214">
        <v>0</v>
      </c>
      <c r="T136" s="215">
        <f aca="true" t="shared" si="33" ref="T136:T151">S136*H136</f>
        <v>0</v>
      </c>
      <c r="AR136" s="25" t="s">
        <v>582</v>
      </c>
      <c r="AT136" s="25" t="s">
        <v>171</v>
      </c>
      <c r="AU136" s="25" t="s">
        <v>82</v>
      </c>
      <c r="AY136" s="25" t="s">
        <v>169</v>
      </c>
      <c r="BE136" s="216">
        <f aca="true" t="shared" si="34" ref="BE136:BE151">IF(N136="základní",J136,0)</f>
        <v>0</v>
      </c>
      <c r="BF136" s="216">
        <f aca="true" t="shared" si="35" ref="BF136:BF151">IF(N136="snížená",J136,0)</f>
        <v>0</v>
      </c>
      <c r="BG136" s="216">
        <f aca="true" t="shared" si="36" ref="BG136:BG151">IF(N136="zákl. přenesená",J136,0)</f>
        <v>0</v>
      </c>
      <c r="BH136" s="216">
        <f aca="true" t="shared" si="37" ref="BH136:BH151">IF(N136="sníž. přenesená",J136,0)</f>
        <v>0</v>
      </c>
      <c r="BI136" s="216">
        <f aca="true" t="shared" si="38" ref="BI136:BI151">IF(N136="nulová",J136,0)</f>
        <v>0</v>
      </c>
      <c r="BJ136" s="25" t="s">
        <v>80</v>
      </c>
      <c r="BK136" s="216">
        <f aca="true" t="shared" si="39" ref="BK136:BK151">ROUND(I136*H136,2)</f>
        <v>0</v>
      </c>
      <c r="BL136" s="25" t="s">
        <v>582</v>
      </c>
      <c r="BM136" s="25" t="s">
        <v>582</v>
      </c>
    </row>
    <row r="137" spans="2:65" s="1" customFormat="1" ht="16.5" customHeight="1">
      <c r="B137" s="42"/>
      <c r="C137" s="205" t="s">
        <v>408</v>
      </c>
      <c r="D137" s="205" t="s">
        <v>171</v>
      </c>
      <c r="E137" s="206" t="s">
        <v>1114</v>
      </c>
      <c r="F137" s="207" t="s">
        <v>1115</v>
      </c>
      <c r="G137" s="208" t="s">
        <v>122</v>
      </c>
      <c r="H137" s="209">
        <v>125</v>
      </c>
      <c r="I137" s="210"/>
      <c r="J137" s="211">
        <f t="shared" si="30"/>
        <v>0</v>
      </c>
      <c r="K137" s="207" t="s">
        <v>23</v>
      </c>
      <c r="L137" s="62"/>
      <c r="M137" s="212" t="s">
        <v>23</v>
      </c>
      <c r="N137" s="213" t="s">
        <v>44</v>
      </c>
      <c r="O137" s="43"/>
      <c r="P137" s="214">
        <f t="shared" si="31"/>
        <v>0</v>
      </c>
      <c r="Q137" s="214">
        <v>0</v>
      </c>
      <c r="R137" s="214">
        <f t="shared" si="32"/>
        <v>0</v>
      </c>
      <c r="S137" s="214">
        <v>0</v>
      </c>
      <c r="T137" s="215">
        <f t="shared" si="33"/>
        <v>0</v>
      </c>
      <c r="AR137" s="25" t="s">
        <v>582</v>
      </c>
      <c r="AT137" s="25" t="s">
        <v>171</v>
      </c>
      <c r="AU137" s="25" t="s">
        <v>82</v>
      </c>
      <c r="AY137" s="25" t="s">
        <v>169</v>
      </c>
      <c r="BE137" s="216">
        <f t="shared" si="34"/>
        <v>0</v>
      </c>
      <c r="BF137" s="216">
        <f t="shared" si="35"/>
        <v>0</v>
      </c>
      <c r="BG137" s="216">
        <f t="shared" si="36"/>
        <v>0</v>
      </c>
      <c r="BH137" s="216">
        <f t="shared" si="37"/>
        <v>0</v>
      </c>
      <c r="BI137" s="216">
        <f t="shared" si="38"/>
        <v>0</v>
      </c>
      <c r="BJ137" s="25" t="s">
        <v>80</v>
      </c>
      <c r="BK137" s="216">
        <f t="shared" si="39"/>
        <v>0</v>
      </c>
      <c r="BL137" s="25" t="s">
        <v>582</v>
      </c>
      <c r="BM137" s="25" t="s">
        <v>592</v>
      </c>
    </row>
    <row r="138" spans="2:65" s="1" customFormat="1" ht="16.5" customHeight="1">
      <c r="B138" s="42"/>
      <c r="C138" s="205" t="s">
        <v>413</v>
      </c>
      <c r="D138" s="205" t="s">
        <v>171</v>
      </c>
      <c r="E138" s="206" t="s">
        <v>1116</v>
      </c>
      <c r="F138" s="207" t="s">
        <v>1117</v>
      </c>
      <c r="G138" s="208" t="s">
        <v>122</v>
      </c>
      <c r="H138" s="209">
        <v>40</v>
      </c>
      <c r="I138" s="210"/>
      <c r="J138" s="211">
        <f t="shared" si="30"/>
        <v>0</v>
      </c>
      <c r="K138" s="207" t="s">
        <v>23</v>
      </c>
      <c r="L138" s="62"/>
      <c r="M138" s="212" t="s">
        <v>23</v>
      </c>
      <c r="N138" s="213" t="s">
        <v>44</v>
      </c>
      <c r="O138" s="43"/>
      <c r="P138" s="214">
        <f t="shared" si="31"/>
        <v>0</v>
      </c>
      <c r="Q138" s="214">
        <v>0</v>
      </c>
      <c r="R138" s="214">
        <f t="shared" si="32"/>
        <v>0</v>
      </c>
      <c r="S138" s="214">
        <v>0</v>
      </c>
      <c r="T138" s="215">
        <f t="shared" si="33"/>
        <v>0</v>
      </c>
      <c r="AR138" s="25" t="s">
        <v>582</v>
      </c>
      <c r="AT138" s="25" t="s">
        <v>171</v>
      </c>
      <c r="AU138" s="25" t="s">
        <v>82</v>
      </c>
      <c r="AY138" s="25" t="s">
        <v>169</v>
      </c>
      <c r="BE138" s="216">
        <f t="shared" si="34"/>
        <v>0</v>
      </c>
      <c r="BF138" s="216">
        <f t="shared" si="35"/>
        <v>0</v>
      </c>
      <c r="BG138" s="216">
        <f t="shared" si="36"/>
        <v>0</v>
      </c>
      <c r="BH138" s="216">
        <f t="shared" si="37"/>
        <v>0</v>
      </c>
      <c r="BI138" s="216">
        <f t="shared" si="38"/>
        <v>0</v>
      </c>
      <c r="BJ138" s="25" t="s">
        <v>80</v>
      </c>
      <c r="BK138" s="216">
        <f t="shared" si="39"/>
        <v>0</v>
      </c>
      <c r="BL138" s="25" t="s">
        <v>582</v>
      </c>
      <c r="BM138" s="25" t="s">
        <v>602</v>
      </c>
    </row>
    <row r="139" spans="2:65" s="1" customFormat="1" ht="16.5" customHeight="1">
      <c r="B139" s="42"/>
      <c r="C139" s="205" t="s">
        <v>419</v>
      </c>
      <c r="D139" s="205" t="s">
        <v>171</v>
      </c>
      <c r="E139" s="206" t="s">
        <v>1118</v>
      </c>
      <c r="F139" s="207" t="s">
        <v>1119</v>
      </c>
      <c r="G139" s="208" t="s">
        <v>122</v>
      </c>
      <c r="H139" s="209">
        <v>40</v>
      </c>
      <c r="I139" s="210"/>
      <c r="J139" s="211">
        <f t="shared" si="30"/>
        <v>0</v>
      </c>
      <c r="K139" s="207" t="s">
        <v>23</v>
      </c>
      <c r="L139" s="62"/>
      <c r="M139" s="212" t="s">
        <v>23</v>
      </c>
      <c r="N139" s="213" t="s">
        <v>44</v>
      </c>
      <c r="O139" s="43"/>
      <c r="P139" s="214">
        <f t="shared" si="31"/>
        <v>0</v>
      </c>
      <c r="Q139" s="214">
        <v>0</v>
      </c>
      <c r="R139" s="214">
        <f t="shared" si="32"/>
        <v>0</v>
      </c>
      <c r="S139" s="214">
        <v>0</v>
      </c>
      <c r="T139" s="215">
        <f t="shared" si="33"/>
        <v>0</v>
      </c>
      <c r="AR139" s="25" t="s">
        <v>582</v>
      </c>
      <c r="AT139" s="25" t="s">
        <v>171</v>
      </c>
      <c r="AU139" s="25" t="s">
        <v>82</v>
      </c>
      <c r="AY139" s="25" t="s">
        <v>169</v>
      </c>
      <c r="BE139" s="216">
        <f t="shared" si="34"/>
        <v>0</v>
      </c>
      <c r="BF139" s="216">
        <f t="shared" si="35"/>
        <v>0</v>
      </c>
      <c r="BG139" s="216">
        <f t="shared" si="36"/>
        <v>0</v>
      </c>
      <c r="BH139" s="216">
        <f t="shared" si="37"/>
        <v>0</v>
      </c>
      <c r="BI139" s="216">
        <f t="shared" si="38"/>
        <v>0</v>
      </c>
      <c r="BJ139" s="25" t="s">
        <v>80</v>
      </c>
      <c r="BK139" s="216">
        <f t="shared" si="39"/>
        <v>0</v>
      </c>
      <c r="BL139" s="25" t="s">
        <v>582</v>
      </c>
      <c r="BM139" s="25" t="s">
        <v>611</v>
      </c>
    </row>
    <row r="140" spans="2:65" s="1" customFormat="1" ht="16.5" customHeight="1">
      <c r="B140" s="42"/>
      <c r="C140" s="205" t="s">
        <v>424</v>
      </c>
      <c r="D140" s="205" t="s">
        <v>171</v>
      </c>
      <c r="E140" s="206" t="s">
        <v>1120</v>
      </c>
      <c r="F140" s="207" t="s">
        <v>1121</v>
      </c>
      <c r="G140" s="208" t="s">
        <v>122</v>
      </c>
      <c r="H140" s="209">
        <v>80</v>
      </c>
      <c r="I140" s="210"/>
      <c r="J140" s="211">
        <f t="shared" si="30"/>
        <v>0</v>
      </c>
      <c r="K140" s="207" t="s">
        <v>23</v>
      </c>
      <c r="L140" s="62"/>
      <c r="M140" s="212" t="s">
        <v>23</v>
      </c>
      <c r="N140" s="213" t="s">
        <v>44</v>
      </c>
      <c r="O140" s="43"/>
      <c r="P140" s="214">
        <f t="shared" si="31"/>
        <v>0</v>
      </c>
      <c r="Q140" s="214">
        <v>0</v>
      </c>
      <c r="R140" s="214">
        <f t="shared" si="32"/>
        <v>0</v>
      </c>
      <c r="S140" s="214">
        <v>0</v>
      </c>
      <c r="T140" s="215">
        <f t="shared" si="33"/>
        <v>0</v>
      </c>
      <c r="AR140" s="25" t="s">
        <v>582</v>
      </c>
      <c r="AT140" s="25" t="s">
        <v>171</v>
      </c>
      <c r="AU140" s="25" t="s">
        <v>82</v>
      </c>
      <c r="AY140" s="25" t="s">
        <v>169</v>
      </c>
      <c r="BE140" s="216">
        <f t="shared" si="34"/>
        <v>0</v>
      </c>
      <c r="BF140" s="216">
        <f t="shared" si="35"/>
        <v>0</v>
      </c>
      <c r="BG140" s="216">
        <f t="shared" si="36"/>
        <v>0</v>
      </c>
      <c r="BH140" s="216">
        <f t="shared" si="37"/>
        <v>0</v>
      </c>
      <c r="BI140" s="216">
        <f t="shared" si="38"/>
        <v>0</v>
      </c>
      <c r="BJ140" s="25" t="s">
        <v>80</v>
      </c>
      <c r="BK140" s="216">
        <f t="shared" si="39"/>
        <v>0</v>
      </c>
      <c r="BL140" s="25" t="s">
        <v>582</v>
      </c>
      <c r="BM140" s="25" t="s">
        <v>623</v>
      </c>
    </row>
    <row r="141" spans="2:65" s="1" customFormat="1" ht="16.5" customHeight="1">
      <c r="B141" s="42"/>
      <c r="C141" s="205" t="s">
        <v>429</v>
      </c>
      <c r="D141" s="205" t="s">
        <v>171</v>
      </c>
      <c r="E141" s="206" t="s">
        <v>1122</v>
      </c>
      <c r="F141" s="207" t="s">
        <v>1123</v>
      </c>
      <c r="G141" s="208" t="s">
        <v>122</v>
      </c>
      <c r="H141" s="209">
        <v>510</v>
      </c>
      <c r="I141" s="210"/>
      <c r="J141" s="211">
        <f t="shared" si="30"/>
        <v>0</v>
      </c>
      <c r="K141" s="207" t="s">
        <v>23</v>
      </c>
      <c r="L141" s="62"/>
      <c r="M141" s="212" t="s">
        <v>23</v>
      </c>
      <c r="N141" s="213" t="s">
        <v>44</v>
      </c>
      <c r="O141" s="43"/>
      <c r="P141" s="214">
        <f t="shared" si="31"/>
        <v>0</v>
      </c>
      <c r="Q141" s="214">
        <v>0</v>
      </c>
      <c r="R141" s="214">
        <f t="shared" si="32"/>
        <v>0</v>
      </c>
      <c r="S141" s="214">
        <v>0</v>
      </c>
      <c r="T141" s="215">
        <f t="shared" si="33"/>
        <v>0</v>
      </c>
      <c r="AR141" s="25" t="s">
        <v>582</v>
      </c>
      <c r="AT141" s="25" t="s">
        <v>171</v>
      </c>
      <c r="AU141" s="25" t="s">
        <v>82</v>
      </c>
      <c r="AY141" s="25" t="s">
        <v>169</v>
      </c>
      <c r="BE141" s="216">
        <f t="shared" si="34"/>
        <v>0</v>
      </c>
      <c r="BF141" s="216">
        <f t="shared" si="35"/>
        <v>0</v>
      </c>
      <c r="BG141" s="216">
        <f t="shared" si="36"/>
        <v>0</v>
      </c>
      <c r="BH141" s="216">
        <f t="shared" si="37"/>
        <v>0</v>
      </c>
      <c r="BI141" s="216">
        <f t="shared" si="38"/>
        <v>0</v>
      </c>
      <c r="BJ141" s="25" t="s">
        <v>80</v>
      </c>
      <c r="BK141" s="216">
        <f t="shared" si="39"/>
        <v>0</v>
      </c>
      <c r="BL141" s="25" t="s">
        <v>582</v>
      </c>
      <c r="BM141" s="25" t="s">
        <v>633</v>
      </c>
    </row>
    <row r="142" spans="2:65" s="1" customFormat="1" ht="16.5" customHeight="1">
      <c r="B142" s="42"/>
      <c r="C142" s="205" t="s">
        <v>434</v>
      </c>
      <c r="D142" s="205" t="s">
        <v>171</v>
      </c>
      <c r="E142" s="206" t="s">
        <v>1124</v>
      </c>
      <c r="F142" s="207" t="s">
        <v>1125</v>
      </c>
      <c r="G142" s="208" t="s">
        <v>122</v>
      </c>
      <c r="H142" s="209">
        <v>4476</v>
      </c>
      <c r="I142" s="210"/>
      <c r="J142" s="211">
        <f t="shared" si="30"/>
        <v>0</v>
      </c>
      <c r="K142" s="207" t="s">
        <v>23</v>
      </c>
      <c r="L142" s="62"/>
      <c r="M142" s="212" t="s">
        <v>23</v>
      </c>
      <c r="N142" s="213" t="s">
        <v>44</v>
      </c>
      <c r="O142" s="43"/>
      <c r="P142" s="214">
        <f t="shared" si="31"/>
        <v>0</v>
      </c>
      <c r="Q142" s="214">
        <v>0</v>
      </c>
      <c r="R142" s="214">
        <f t="shared" si="32"/>
        <v>0</v>
      </c>
      <c r="S142" s="214">
        <v>0</v>
      </c>
      <c r="T142" s="215">
        <f t="shared" si="33"/>
        <v>0</v>
      </c>
      <c r="AR142" s="25" t="s">
        <v>582</v>
      </c>
      <c r="AT142" s="25" t="s">
        <v>171</v>
      </c>
      <c r="AU142" s="25" t="s">
        <v>82</v>
      </c>
      <c r="AY142" s="25" t="s">
        <v>169</v>
      </c>
      <c r="BE142" s="216">
        <f t="shared" si="34"/>
        <v>0</v>
      </c>
      <c r="BF142" s="216">
        <f t="shared" si="35"/>
        <v>0</v>
      </c>
      <c r="BG142" s="216">
        <f t="shared" si="36"/>
        <v>0</v>
      </c>
      <c r="BH142" s="216">
        <f t="shared" si="37"/>
        <v>0</v>
      </c>
      <c r="BI142" s="216">
        <f t="shared" si="38"/>
        <v>0</v>
      </c>
      <c r="BJ142" s="25" t="s">
        <v>80</v>
      </c>
      <c r="BK142" s="216">
        <f t="shared" si="39"/>
        <v>0</v>
      </c>
      <c r="BL142" s="25" t="s">
        <v>582</v>
      </c>
      <c r="BM142" s="25" t="s">
        <v>641</v>
      </c>
    </row>
    <row r="143" spans="2:65" s="1" customFormat="1" ht="16.5" customHeight="1">
      <c r="B143" s="42"/>
      <c r="C143" s="205" t="s">
        <v>441</v>
      </c>
      <c r="D143" s="205" t="s">
        <v>171</v>
      </c>
      <c r="E143" s="206" t="s">
        <v>1126</v>
      </c>
      <c r="F143" s="207" t="s">
        <v>1127</v>
      </c>
      <c r="G143" s="208" t="s">
        <v>122</v>
      </c>
      <c r="H143" s="209">
        <v>50</v>
      </c>
      <c r="I143" s="210"/>
      <c r="J143" s="211">
        <f t="shared" si="30"/>
        <v>0</v>
      </c>
      <c r="K143" s="207" t="s">
        <v>23</v>
      </c>
      <c r="L143" s="62"/>
      <c r="M143" s="212" t="s">
        <v>23</v>
      </c>
      <c r="N143" s="213" t="s">
        <v>44</v>
      </c>
      <c r="O143" s="43"/>
      <c r="P143" s="214">
        <f t="shared" si="31"/>
        <v>0</v>
      </c>
      <c r="Q143" s="214">
        <v>0</v>
      </c>
      <c r="R143" s="214">
        <f t="shared" si="32"/>
        <v>0</v>
      </c>
      <c r="S143" s="214">
        <v>0</v>
      </c>
      <c r="T143" s="215">
        <f t="shared" si="33"/>
        <v>0</v>
      </c>
      <c r="AR143" s="25" t="s">
        <v>582</v>
      </c>
      <c r="AT143" s="25" t="s">
        <v>171</v>
      </c>
      <c r="AU143" s="25" t="s">
        <v>82</v>
      </c>
      <c r="AY143" s="25" t="s">
        <v>169</v>
      </c>
      <c r="BE143" s="216">
        <f t="shared" si="34"/>
        <v>0</v>
      </c>
      <c r="BF143" s="216">
        <f t="shared" si="35"/>
        <v>0</v>
      </c>
      <c r="BG143" s="216">
        <f t="shared" si="36"/>
        <v>0</v>
      </c>
      <c r="BH143" s="216">
        <f t="shared" si="37"/>
        <v>0</v>
      </c>
      <c r="BI143" s="216">
        <f t="shared" si="38"/>
        <v>0</v>
      </c>
      <c r="BJ143" s="25" t="s">
        <v>80</v>
      </c>
      <c r="BK143" s="216">
        <f t="shared" si="39"/>
        <v>0</v>
      </c>
      <c r="BL143" s="25" t="s">
        <v>582</v>
      </c>
      <c r="BM143" s="25" t="s">
        <v>654</v>
      </c>
    </row>
    <row r="144" spans="2:65" s="1" customFormat="1" ht="16.5" customHeight="1">
      <c r="B144" s="42"/>
      <c r="C144" s="205" t="s">
        <v>450</v>
      </c>
      <c r="D144" s="205" t="s">
        <v>171</v>
      </c>
      <c r="E144" s="206" t="s">
        <v>1128</v>
      </c>
      <c r="F144" s="207" t="s">
        <v>1129</v>
      </c>
      <c r="G144" s="208" t="s">
        <v>122</v>
      </c>
      <c r="H144" s="209">
        <v>96</v>
      </c>
      <c r="I144" s="210"/>
      <c r="J144" s="211">
        <f t="shared" si="30"/>
        <v>0</v>
      </c>
      <c r="K144" s="207" t="s">
        <v>23</v>
      </c>
      <c r="L144" s="62"/>
      <c r="M144" s="212" t="s">
        <v>23</v>
      </c>
      <c r="N144" s="213" t="s">
        <v>44</v>
      </c>
      <c r="O144" s="43"/>
      <c r="P144" s="214">
        <f t="shared" si="31"/>
        <v>0</v>
      </c>
      <c r="Q144" s="214">
        <v>0</v>
      </c>
      <c r="R144" s="214">
        <f t="shared" si="32"/>
        <v>0</v>
      </c>
      <c r="S144" s="214">
        <v>0</v>
      </c>
      <c r="T144" s="215">
        <f t="shared" si="33"/>
        <v>0</v>
      </c>
      <c r="AR144" s="25" t="s">
        <v>582</v>
      </c>
      <c r="AT144" s="25" t="s">
        <v>171</v>
      </c>
      <c r="AU144" s="25" t="s">
        <v>82</v>
      </c>
      <c r="AY144" s="25" t="s">
        <v>169</v>
      </c>
      <c r="BE144" s="216">
        <f t="shared" si="34"/>
        <v>0</v>
      </c>
      <c r="BF144" s="216">
        <f t="shared" si="35"/>
        <v>0</v>
      </c>
      <c r="BG144" s="216">
        <f t="shared" si="36"/>
        <v>0</v>
      </c>
      <c r="BH144" s="216">
        <f t="shared" si="37"/>
        <v>0</v>
      </c>
      <c r="BI144" s="216">
        <f t="shared" si="38"/>
        <v>0</v>
      </c>
      <c r="BJ144" s="25" t="s">
        <v>80</v>
      </c>
      <c r="BK144" s="216">
        <f t="shared" si="39"/>
        <v>0</v>
      </c>
      <c r="BL144" s="25" t="s">
        <v>582</v>
      </c>
      <c r="BM144" s="25" t="s">
        <v>668</v>
      </c>
    </row>
    <row r="145" spans="2:65" s="1" customFormat="1" ht="16.5" customHeight="1">
      <c r="B145" s="42"/>
      <c r="C145" s="205" t="s">
        <v>455</v>
      </c>
      <c r="D145" s="205" t="s">
        <v>171</v>
      </c>
      <c r="E145" s="206" t="s">
        <v>1130</v>
      </c>
      <c r="F145" s="207" t="s">
        <v>1131</v>
      </c>
      <c r="G145" s="208" t="s">
        <v>122</v>
      </c>
      <c r="H145" s="209">
        <v>24</v>
      </c>
      <c r="I145" s="210"/>
      <c r="J145" s="211">
        <f t="shared" si="30"/>
        <v>0</v>
      </c>
      <c r="K145" s="207" t="s">
        <v>23</v>
      </c>
      <c r="L145" s="62"/>
      <c r="M145" s="212" t="s">
        <v>23</v>
      </c>
      <c r="N145" s="213" t="s">
        <v>44</v>
      </c>
      <c r="O145" s="43"/>
      <c r="P145" s="214">
        <f t="shared" si="31"/>
        <v>0</v>
      </c>
      <c r="Q145" s="214">
        <v>0</v>
      </c>
      <c r="R145" s="214">
        <f t="shared" si="32"/>
        <v>0</v>
      </c>
      <c r="S145" s="214">
        <v>0</v>
      </c>
      <c r="T145" s="215">
        <f t="shared" si="33"/>
        <v>0</v>
      </c>
      <c r="AR145" s="25" t="s">
        <v>582</v>
      </c>
      <c r="AT145" s="25" t="s">
        <v>171</v>
      </c>
      <c r="AU145" s="25" t="s">
        <v>82</v>
      </c>
      <c r="AY145" s="25" t="s">
        <v>169</v>
      </c>
      <c r="BE145" s="216">
        <f t="shared" si="34"/>
        <v>0</v>
      </c>
      <c r="BF145" s="216">
        <f t="shared" si="35"/>
        <v>0</v>
      </c>
      <c r="BG145" s="216">
        <f t="shared" si="36"/>
        <v>0</v>
      </c>
      <c r="BH145" s="216">
        <f t="shared" si="37"/>
        <v>0</v>
      </c>
      <c r="BI145" s="216">
        <f t="shared" si="38"/>
        <v>0</v>
      </c>
      <c r="BJ145" s="25" t="s">
        <v>80</v>
      </c>
      <c r="BK145" s="216">
        <f t="shared" si="39"/>
        <v>0</v>
      </c>
      <c r="BL145" s="25" t="s">
        <v>582</v>
      </c>
      <c r="BM145" s="25" t="s">
        <v>683</v>
      </c>
    </row>
    <row r="146" spans="2:65" s="1" customFormat="1" ht="16.5" customHeight="1">
      <c r="B146" s="42"/>
      <c r="C146" s="205" t="s">
        <v>460</v>
      </c>
      <c r="D146" s="205" t="s">
        <v>171</v>
      </c>
      <c r="E146" s="206" t="s">
        <v>1132</v>
      </c>
      <c r="F146" s="207" t="s">
        <v>1133</v>
      </c>
      <c r="G146" s="208" t="s">
        <v>122</v>
      </c>
      <c r="H146" s="209">
        <v>120</v>
      </c>
      <c r="I146" s="210"/>
      <c r="J146" s="211">
        <f t="shared" si="30"/>
        <v>0</v>
      </c>
      <c r="K146" s="207" t="s">
        <v>23</v>
      </c>
      <c r="L146" s="62"/>
      <c r="M146" s="212" t="s">
        <v>23</v>
      </c>
      <c r="N146" s="213" t="s">
        <v>44</v>
      </c>
      <c r="O146" s="43"/>
      <c r="P146" s="214">
        <f t="shared" si="31"/>
        <v>0</v>
      </c>
      <c r="Q146" s="214">
        <v>0</v>
      </c>
      <c r="R146" s="214">
        <f t="shared" si="32"/>
        <v>0</v>
      </c>
      <c r="S146" s="214">
        <v>0</v>
      </c>
      <c r="T146" s="215">
        <f t="shared" si="33"/>
        <v>0</v>
      </c>
      <c r="AR146" s="25" t="s">
        <v>582</v>
      </c>
      <c r="AT146" s="25" t="s">
        <v>171</v>
      </c>
      <c r="AU146" s="25" t="s">
        <v>82</v>
      </c>
      <c r="AY146" s="25" t="s">
        <v>169</v>
      </c>
      <c r="BE146" s="216">
        <f t="shared" si="34"/>
        <v>0</v>
      </c>
      <c r="BF146" s="216">
        <f t="shared" si="35"/>
        <v>0</v>
      </c>
      <c r="BG146" s="216">
        <f t="shared" si="36"/>
        <v>0</v>
      </c>
      <c r="BH146" s="216">
        <f t="shared" si="37"/>
        <v>0</v>
      </c>
      <c r="BI146" s="216">
        <f t="shared" si="38"/>
        <v>0</v>
      </c>
      <c r="BJ146" s="25" t="s">
        <v>80</v>
      </c>
      <c r="BK146" s="216">
        <f t="shared" si="39"/>
        <v>0</v>
      </c>
      <c r="BL146" s="25" t="s">
        <v>582</v>
      </c>
      <c r="BM146" s="25" t="s">
        <v>693</v>
      </c>
    </row>
    <row r="147" spans="2:65" s="1" customFormat="1" ht="16.5" customHeight="1">
      <c r="B147" s="42"/>
      <c r="C147" s="205" t="s">
        <v>465</v>
      </c>
      <c r="D147" s="205" t="s">
        <v>171</v>
      </c>
      <c r="E147" s="206" t="s">
        <v>1134</v>
      </c>
      <c r="F147" s="207" t="s">
        <v>1135</v>
      </c>
      <c r="G147" s="208" t="s">
        <v>526</v>
      </c>
      <c r="H147" s="209">
        <v>138</v>
      </c>
      <c r="I147" s="210"/>
      <c r="J147" s="211">
        <f t="shared" si="30"/>
        <v>0</v>
      </c>
      <c r="K147" s="207" t="s">
        <v>23</v>
      </c>
      <c r="L147" s="62"/>
      <c r="M147" s="212" t="s">
        <v>23</v>
      </c>
      <c r="N147" s="213" t="s">
        <v>44</v>
      </c>
      <c r="O147" s="43"/>
      <c r="P147" s="214">
        <f t="shared" si="31"/>
        <v>0</v>
      </c>
      <c r="Q147" s="214">
        <v>0</v>
      </c>
      <c r="R147" s="214">
        <f t="shared" si="32"/>
        <v>0</v>
      </c>
      <c r="S147" s="214">
        <v>0</v>
      </c>
      <c r="T147" s="215">
        <f t="shared" si="33"/>
        <v>0</v>
      </c>
      <c r="AR147" s="25" t="s">
        <v>582</v>
      </c>
      <c r="AT147" s="25" t="s">
        <v>171</v>
      </c>
      <c r="AU147" s="25" t="s">
        <v>82</v>
      </c>
      <c r="AY147" s="25" t="s">
        <v>169</v>
      </c>
      <c r="BE147" s="216">
        <f t="shared" si="34"/>
        <v>0</v>
      </c>
      <c r="BF147" s="216">
        <f t="shared" si="35"/>
        <v>0</v>
      </c>
      <c r="BG147" s="216">
        <f t="shared" si="36"/>
        <v>0</v>
      </c>
      <c r="BH147" s="216">
        <f t="shared" si="37"/>
        <v>0</v>
      </c>
      <c r="BI147" s="216">
        <f t="shared" si="38"/>
        <v>0</v>
      </c>
      <c r="BJ147" s="25" t="s">
        <v>80</v>
      </c>
      <c r="BK147" s="216">
        <f t="shared" si="39"/>
        <v>0</v>
      </c>
      <c r="BL147" s="25" t="s">
        <v>582</v>
      </c>
      <c r="BM147" s="25" t="s">
        <v>706</v>
      </c>
    </row>
    <row r="148" spans="2:65" s="1" customFormat="1" ht="16.5" customHeight="1">
      <c r="B148" s="42"/>
      <c r="C148" s="205" t="s">
        <v>471</v>
      </c>
      <c r="D148" s="205" t="s">
        <v>171</v>
      </c>
      <c r="E148" s="206" t="s">
        <v>1136</v>
      </c>
      <c r="F148" s="207" t="s">
        <v>1137</v>
      </c>
      <c r="G148" s="208" t="s">
        <v>526</v>
      </c>
      <c r="H148" s="209">
        <v>8</v>
      </c>
      <c r="I148" s="210"/>
      <c r="J148" s="211">
        <f t="shared" si="30"/>
        <v>0</v>
      </c>
      <c r="K148" s="207" t="s">
        <v>23</v>
      </c>
      <c r="L148" s="62"/>
      <c r="M148" s="212" t="s">
        <v>23</v>
      </c>
      <c r="N148" s="213" t="s">
        <v>44</v>
      </c>
      <c r="O148" s="43"/>
      <c r="P148" s="214">
        <f t="shared" si="31"/>
        <v>0</v>
      </c>
      <c r="Q148" s="214">
        <v>0</v>
      </c>
      <c r="R148" s="214">
        <f t="shared" si="32"/>
        <v>0</v>
      </c>
      <c r="S148" s="214">
        <v>0</v>
      </c>
      <c r="T148" s="215">
        <f t="shared" si="33"/>
        <v>0</v>
      </c>
      <c r="AR148" s="25" t="s">
        <v>582</v>
      </c>
      <c r="AT148" s="25" t="s">
        <v>171</v>
      </c>
      <c r="AU148" s="25" t="s">
        <v>82</v>
      </c>
      <c r="AY148" s="25" t="s">
        <v>169</v>
      </c>
      <c r="BE148" s="216">
        <f t="shared" si="34"/>
        <v>0</v>
      </c>
      <c r="BF148" s="216">
        <f t="shared" si="35"/>
        <v>0</v>
      </c>
      <c r="BG148" s="216">
        <f t="shared" si="36"/>
        <v>0</v>
      </c>
      <c r="BH148" s="216">
        <f t="shared" si="37"/>
        <v>0</v>
      </c>
      <c r="BI148" s="216">
        <f t="shared" si="38"/>
        <v>0</v>
      </c>
      <c r="BJ148" s="25" t="s">
        <v>80</v>
      </c>
      <c r="BK148" s="216">
        <f t="shared" si="39"/>
        <v>0</v>
      </c>
      <c r="BL148" s="25" t="s">
        <v>582</v>
      </c>
      <c r="BM148" s="25" t="s">
        <v>716</v>
      </c>
    </row>
    <row r="149" spans="2:65" s="1" customFormat="1" ht="16.5" customHeight="1">
      <c r="B149" s="42"/>
      <c r="C149" s="205" t="s">
        <v>477</v>
      </c>
      <c r="D149" s="205" t="s">
        <v>171</v>
      </c>
      <c r="E149" s="206" t="s">
        <v>1138</v>
      </c>
      <c r="F149" s="207" t="s">
        <v>1139</v>
      </c>
      <c r="G149" s="208" t="s">
        <v>526</v>
      </c>
      <c r="H149" s="209">
        <v>420</v>
      </c>
      <c r="I149" s="210"/>
      <c r="J149" s="211">
        <f t="shared" si="30"/>
        <v>0</v>
      </c>
      <c r="K149" s="207" t="s">
        <v>23</v>
      </c>
      <c r="L149" s="62"/>
      <c r="M149" s="212" t="s">
        <v>23</v>
      </c>
      <c r="N149" s="213" t="s">
        <v>44</v>
      </c>
      <c r="O149" s="43"/>
      <c r="P149" s="214">
        <f t="shared" si="31"/>
        <v>0</v>
      </c>
      <c r="Q149" s="214">
        <v>0</v>
      </c>
      <c r="R149" s="214">
        <f t="shared" si="32"/>
        <v>0</v>
      </c>
      <c r="S149" s="214">
        <v>0</v>
      </c>
      <c r="T149" s="215">
        <f t="shared" si="33"/>
        <v>0</v>
      </c>
      <c r="AR149" s="25" t="s">
        <v>582</v>
      </c>
      <c r="AT149" s="25" t="s">
        <v>171</v>
      </c>
      <c r="AU149" s="25" t="s">
        <v>82</v>
      </c>
      <c r="AY149" s="25" t="s">
        <v>169</v>
      </c>
      <c r="BE149" s="216">
        <f t="shared" si="34"/>
        <v>0</v>
      </c>
      <c r="BF149" s="216">
        <f t="shared" si="35"/>
        <v>0</v>
      </c>
      <c r="BG149" s="216">
        <f t="shared" si="36"/>
        <v>0</v>
      </c>
      <c r="BH149" s="216">
        <f t="shared" si="37"/>
        <v>0</v>
      </c>
      <c r="BI149" s="216">
        <f t="shared" si="38"/>
        <v>0</v>
      </c>
      <c r="BJ149" s="25" t="s">
        <v>80</v>
      </c>
      <c r="BK149" s="216">
        <f t="shared" si="39"/>
        <v>0</v>
      </c>
      <c r="BL149" s="25" t="s">
        <v>582</v>
      </c>
      <c r="BM149" s="25" t="s">
        <v>726</v>
      </c>
    </row>
    <row r="150" spans="2:65" s="1" customFormat="1" ht="16.5" customHeight="1">
      <c r="B150" s="42"/>
      <c r="C150" s="205" t="s">
        <v>483</v>
      </c>
      <c r="D150" s="205" t="s">
        <v>171</v>
      </c>
      <c r="E150" s="206" t="s">
        <v>1140</v>
      </c>
      <c r="F150" s="207" t="s">
        <v>1141</v>
      </c>
      <c r="G150" s="208" t="s">
        <v>526</v>
      </c>
      <c r="H150" s="209">
        <v>40</v>
      </c>
      <c r="I150" s="210"/>
      <c r="J150" s="211">
        <f t="shared" si="30"/>
        <v>0</v>
      </c>
      <c r="K150" s="207" t="s">
        <v>23</v>
      </c>
      <c r="L150" s="62"/>
      <c r="M150" s="212" t="s">
        <v>23</v>
      </c>
      <c r="N150" s="213" t="s">
        <v>44</v>
      </c>
      <c r="O150" s="43"/>
      <c r="P150" s="214">
        <f t="shared" si="31"/>
        <v>0</v>
      </c>
      <c r="Q150" s="214">
        <v>0</v>
      </c>
      <c r="R150" s="214">
        <f t="shared" si="32"/>
        <v>0</v>
      </c>
      <c r="S150" s="214">
        <v>0</v>
      </c>
      <c r="T150" s="215">
        <f t="shared" si="33"/>
        <v>0</v>
      </c>
      <c r="AR150" s="25" t="s">
        <v>582</v>
      </c>
      <c r="AT150" s="25" t="s">
        <v>171</v>
      </c>
      <c r="AU150" s="25" t="s">
        <v>82</v>
      </c>
      <c r="AY150" s="25" t="s">
        <v>169</v>
      </c>
      <c r="BE150" s="216">
        <f t="shared" si="34"/>
        <v>0</v>
      </c>
      <c r="BF150" s="216">
        <f t="shared" si="35"/>
        <v>0</v>
      </c>
      <c r="BG150" s="216">
        <f t="shared" si="36"/>
        <v>0</v>
      </c>
      <c r="BH150" s="216">
        <f t="shared" si="37"/>
        <v>0</v>
      </c>
      <c r="BI150" s="216">
        <f t="shared" si="38"/>
        <v>0</v>
      </c>
      <c r="BJ150" s="25" t="s">
        <v>80</v>
      </c>
      <c r="BK150" s="216">
        <f t="shared" si="39"/>
        <v>0</v>
      </c>
      <c r="BL150" s="25" t="s">
        <v>582</v>
      </c>
      <c r="BM150" s="25" t="s">
        <v>734</v>
      </c>
    </row>
    <row r="151" spans="2:65" s="1" customFormat="1" ht="16.5" customHeight="1">
      <c r="B151" s="42"/>
      <c r="C151" s="205" t="s">
        <v>487</v>
      </c>
      <c r="D151" s="205" t="s">
        <v>171</v>
      </c>
      <c r="E151" s="206" t="s">
        <v>1142</v>
      </c>
      <c r="F151" s="207" t="s">
        <v>1143</v>
      </c>
      <c r="G151" s="208" t="s">
        <v>122</v>
      </c>
      <c r="H151" s="209">
        <v>150</v>
      </c>
      <c r="I151" s="210"/>
      <c r="J151" s="211">
        <f t="shared" si="30"/>
        <v>0</v>
      </c>
      <c r="K151" s="207" t="s">
        <v>23</v>
      </c>
      <c r="L151" s="62"/>
      <c r="M151" s="212" t="s">
        <v>23</v>
      </c>
      <c r="N151" s="213" t="s">
        <v>44</v>
      </c>
      <c r="O151" s="43"/>
      <c r="P151" s="214">
        <f t="shared" si="31"/>
        <v>0</v>
      </c>
      <c r="Q151" s="214">
        <v>0</v>
      </c>
      <c r="R151" s="214">
        <f t="shared" si="32"/>
        <v>0</v>
      </c>
      <c r="S151" s="214">
        <v>0</v>
      </c>
      <c r="T151" s="215">
        <f t="shared" si="33"/>
        <v>0</v>
      </c>
      <c r="AR151" s="25" t="s">
        <v>582</v>
      </c>
      <c r="AT151" s="25" t="s">
        <v>171</v>
      </c>
      <c r="AU151" s="25" t="s">
        <v>82</v>
      </c>
      <c r="AY151" s="25" t="s">
        <v>169</v>
      </c>
      <c r="BE151" s="216">
        <f t="shared" si="34"/>
        <v>0</v>
      </c>
      <c r="BF151" s="216">
        <f t="shared" si="35"/>
        <v>0</v>
      </c>
      <c r="BG151" s="216">
        <f t="shared" si="36"/>
        <v>0</v>
      </c>
      <c r="BH151" s="216">
        <f t="shared" si="37"/>
        <v>0</v>
      </c>
      <c r="BI151" s="216">
        <f t="shared" si="38"/>
        <v>0</v>
      </c>
      <c r="BJ151" s="25" t="s">
        <v>80</v>
      </c>
      <c r="BK151" s="216">
        <f t="shared" si="39"/>
        <v>0</v>
      </c>
      <c r="BL151" s="25" t="s">
        <v>582</v>
      </c>
      <c r="BM151" s="25" t="s">
        <v>745</v>
      </c>
    </row>
    <row r="152" spans="2:63" s="11" customFormat="1" ht="29.85" customHeight="1">
      <c r="B152" s="189"/>
      <c r="C152" s="190"/>
      <c r="D152" s="191" t="s">
        <v>72</v>
      </c>
      <c r="E152" s="203" t="s">
        <v>1144</v>
      </c>
      <c r="F152" s="203" t="s">
        <v>1145</v>
      </c>
      <c r="G152" s="190"/>
      <c r="H152" s="190"/>
      <c r="I152" s="193"/>
      <c r="J152" s="204">
        <f>BK152</f>
        <v>0</v>
      </c>
      <c r="K152" s="190"/>
      <c r="L152" s="195"/>
      <c r="M152" s="196"/>
      <c r="N152" s="197"/>
      <c r="O152" s="197"/>
      <c r="P152" s="198">
        <f>SUM(P153:P159)</f>
        <v>0</v>
      </c>
      <c r="Q152" s="197"/>
      <c r="R152" s="198">
        <f>SUM(R153:R159)</f>
        <v>0</v>
      </c>
      <c r="S152" s="197"/>
      <c r="T152" s="199">
        <f>SUM(T153:T159)</f>
        <v>0</v>
      </c>
      <c r="AR152" s="200" t="s">
        <v>80</v>
      </c>
      <c r="AT152" s="201" t="s">
        <v>72</v>
      </c>
      <c r="AU152" s="201" t="s">
        <v>80</v>
      </c>
      <c r="AY152" s="200" t="s">
        <v>169</v>
      </c>
      <c r="BK152" s="202">
        <f>SUM(BK153:BK159)</f>
        <v>0</v>
      </c>
    </row>
    <row r="153" spans="2:65" s="1" customFormat="1" ht="16.5" customHeight="1">
      <c r="B153" s="42"/>
      <c r="C153" s="205" t="s">
        <v>496</v>
      </c>
      <c r="D153" s="205" t="s">
        <v>171</v>
      </c>
      <c r="E153" s="206" t="s">
        <v>1146</v>
      </c>
      <c r="F153" s="207" t="s">
        <v>1147</v>
      </c>
      <c r="G153" s="208" t="s">
        <v>526</v>
      </c>
      <c r="H153" s="209">
        <v>75</v>
      </c>
      <c r="I153" s="210"/>
      <c r="J153" s="211">
        <f aca="true" t="shared" si="40" ref="J153:J159">ROUND(I153*H153,2)</f>
        <v>0</v>
      </c>
      <c r="K153" s="207" t="s">
        <v>23</v>
      </c>
      <c r="L153" s="62"/>
      <c r="M153" s="212" t="s">
        <v>23</v>
      </c>
      <c r="N153" s="213" t="s">
        <v>44</v>
      </c>
      <c r="O153" s="43"/>
      <c r="P153" s="214">
        <f aca="true" t="shared" si="41" ref="P153:P159">O153*H153</f>
        <v>0</v>
      </c>
      <c r="Q153" s="214">
        <v>0</v>
      </c>
      <c r="R153" s="214">
        <f aca="true" t="shared" si="42" ref="R153:R159">Q153*H153</f>
        <v>0</v>
      </c>
      <c r="S153" s="214">
        <v>0</v>
      </c>
      <c r="T153" s="215">
        <f aca="true" t="shared" si="43" ref="T153:T159">S153*H153</f>
        <v>0</v>
      </c>
      <c r="AR153" s="25" t="s">
        <v>175</v>
      </c>
      <c r="AT153" s="25" t="s">
        <v>171</v>
      </c>
      <c r="AU153" s="25" t="s">
        <v>82</v>
      </c>
      <c r="AY153" s="25" t="s">
        <v>169</v>
      </c>
      <c r="BE153" s="216">
        <f aca="true" t="shared" si="44" ref="BE153:BE159">IF(N153="základní",J153,0)</f>
        <v>0</v>
      </c>
      <c r="BF153" s="216">
        <f aca="true" t="shared" si="45" ref="BF153:BF159">IF(N153="snížená",J153,0)</f>
        <v>0</v>
      </c>
      <c r="BG153" s="216">
        <f aca="true" t="shared" si="46" ref="BG153:BG159">IF(N153="zákl. přenesená",J153,0)</f>
        <v>0</v>
      </c>
      <c r="BH153" s="216">
        <f aca="true" t="shared" si="47" ref="BH153:BH159">IF(N153="sníž. přenesená",J153,0)</f>
        <v>0</v>
      </c>
      <c r="BI153" s="216">
        <f aca="true" t="shared" si="48" ref="BI153:BI159">IF(N153="nulová",J153,0)</f>
        <v>0</v>
      </c>
      <c r="BJ153" s="25" t="s">
        <v>80</v>
      </c>
      <c r="BK153" s="216">
        <f aca="true" t="shared" si="49" ref="BK153:BK159">ROUND(I153*H153,2)</f>
        <v>0</v>
      </c>
      <c r="BL153" s="25" t="s">
        <v>175</v>
      </c>
      <c r="BM153" s="25" t="s">
        <v>753</v>
      </c>
    </row>
    <row r="154" spans="2:65" s="1" customFormat="1" ht="16.5" customHeight="1">
      <c r="B154" s="42"/>
      <c r="C154" s="205" t="s">
        <v>501</v>
      </c>
      <c r="D154" s="205" t="s">
        <v>171</v>
      </c>
      <c r="E154" s="206" t="s">
        <v>1148</v>
      </c>
      <c r="F154" s="207" t="s">
        <v>1149</v>
      </c>
      <c r="G154" s="208" t="s">
        <v>122</v>
      </c>
      <c r="H154" s="209">
        <v>80</v>
      </c>
      <c r="I154" s="210"/>
      <c r="J154" s="211">
        <f t="shared" si="40"/>
        <v>0</v>
      </c>
      <c r="K154" s="207" t="s">
        <v>23</v>
      </c>
      <c r="L154" s="62"/>
      <c r="M154" s="212" t="s">
        <v>23</v>
      </c>
      <c r="N154" s="213" t="s">
        <v>44</v>
      </c>
      <c r="O154" s="43"/>
      <c r="P154" s="214">
        <f t="shared" si="41"/>
        <v>0</v>
      </c>
      <c r="Q154" s="214">
        <v>0</v>
      </c>
      <c r="R154" s="214">
        <f t="shared" si="42"/>
        <v>0</v>
      </c>
      <c r="S154" s="214">
        <v>0</v>
      </c>
      <c r="T154" s="215">
        <f t="shared" si="43"/>
        <v>0</v>
      </c>
      <c r="AR154" s="25" t="s">
        <v>175</v>
      </c>
      <c r="AT154" s="25" t="s">
        <v>171</v>
      </c>
      <c r="AU154" s="25" t="s">
        <v>82</v>
      </c>
      <c r="AY154" s="25" t="s">
        <v>169</v>
      </c>
      <c r="BE154" s="216">
        <f t="shared" si="44"/>
        <v>0</v>
      </c>
      <c r="BF154" s="216">
        <f t="shared" si="45"/>
        <v>0</v>
      </c>
      <c r="BG154" s="216">
        <f t="shared" si="46"/>
        <v>0</v>
      </c>
      <c r="BH154" s="216">
        <f t="shared" si="47"/>
        <v>0</v>
      </c>
      <c r="BI154" s="216">
        <f t="shared" si="48"/>
        <v>0</v>
      </c>
      <c r="BJ154" s="25" t="s">
        <v>80</v>
      </c>
      <c r="BK154" s="216">
        <f t="shared" si="49"/>
        <v>0</v>
      </c>
      <c r="BL154" s="25" t="s">
        <v>175</v>
      </c>
      <c r="BM154" s="25" t="s">
        <v>764</v>
      </c>
    </row>
    <row r="155" spans="2:65" s="1" customFormat="1" ht="16.5" customHeight="1">
      <c r="B155" s="42"/>
      <c r="C155" s="205" t="s">
        <v>507</v>
      </c>
      <c r="D155" s="205" t="s">
        <v>171</v>
      </c>
      <c r="E155" s="206" t="s">
        <v>1150</v>
      </c>
      <c r="F155" s="207" t="s">
        <v>1151</v>
      </c>
      <c r="G155" s="208" t="s">
        <v>122</v>
      </c>
      <c r="H155" s="209">
        <v>125</v>
      </c>
      <c r="I155" s="210"/>
      <c r="J155" s="211">
        <f t="shared" si="40"/>
        <v>0</v>
      </c>
      <c r="K155" s="207" t="s">
        <v>23</v>
      </c>
      <c r="L155" s="62"/>
      <c r="M155" s="212" t="s">
        <v>23</v>
      </c>
      <c r="N155" s="213" t="s">
        <v>44</v>
      </c>
      <c r="O155" s="43"/>
      <c r="P155" s="214">
        <f t="shared" si="41"/>
        <v>0</v>
      </c>
      <c r="Q155" s="214">
        <v>0</v>
      </c>
      <c r="R155" s="214">
        <f t="shared" si="42"/>
        <v>0</v>
      </c>
      <c r="S155" s="214">
        <v>0</v>
      </c>
      <c r="T155" s="215">
        <f t="shared" si="43"/>
        <v>0</v>
      </c>
      <c r="AR155" s="25" t="s">
        <v>175</v>
      </c>
      <c r="AT155" s="25" t="s">
        <v>171</v>
      </c>
      <c r="AU155" s="25" t="s">
        <v>82</v>
      </c>
      <c r="AY155" s="25" t="s">
        <v>169</v>
      </c>
      <c r="BE155" s="216">
        <f t="shared" si="44"/>
        <v>0</v>
      </c>
      <c r="BF155" s="216">
        <f t="shared" si="45"/>
        <v>0</v>
      </c>
      <c r="BG155" s="216">
        <f t="shared" si="46"/>
        <v>0</v>
      </c>
      <c r="BH155" s="216">
        <f t="shared" si="47"/>
        <v>0</v>
      </c>
      <c r="BI155" s="216">
        <f t="shared" si="48"/>
        <v>0</v>
      </c>
      <c r="BJ155" s="25" t="s">
        <v>80</v>
      </c>
      <c r="BK155" s="216">
        <f t="shared" si="49"/>
        <v>0</v>
      </c>
      <c r="BL155" s="25" t="s">
        <v>175</v>
      </c>
      <c r="BM155" s="25" t="s">
        <v>773</v>
      </c>
    </row>
    <row r="156" spans="2:65" s="1" customFormat="1" ht="16.5" customHeight="1">
      <c r="B156" s="42"/>
      <c r="C156" s="205" t="s">
        <v>515</v>
      </c>
      <c r="D156" s="205" t="s">
        <v>171</v>
      </c>
      <c r="E156" s="206" t="s">
        <v>1152</v>
      </c>
      <c r="F156" s="207" t="s">
        <v>1153</v>
      </c>
      <c r="G156" s="208" t="s">
        <v>526</v>
      </c>
      <c r="H156" s="209">
        <v>1</v>
      </c>
      <c r="I156" s="210"/>
      <c r="J156" s="211">
        <f t="shared" si="40"/>
        <v>0</v>
      </c>
      <c r="K156" s="207" t="s">
        <v>23</v>
      </c>
      <c r="L156" s="62"/>
      <c r="M156" s="212" t="s">
        <v>23</v>
      </c>
      <c r="N156" s="213" t="s">
        <v>44</v>
      </c>
      <c r="O156" s="43"/>
      <c r="P156" s="214">
        <f t="shared" si="41"/>
        <v>0</v>
      </c>
      <c r="Q156" s="214">
        <v>0</v>
      </c>
      <c r="R156" s="214">
        <f t="shared" si="42"/>
        <v>0</v>
      </c>
      <c r="S156" s="214">
        <v>0</v>
      </c>
      <c r="T156" s="215">
        <f t="shared" si="43"/>
        <v>0</v>
      </c>
      <c r="AR156" s="25" t="s">
        <v>175</v>
      </c>
      <c r="AT156" s="25" t="s">
        <v>171</v>
      </c>
      <c r="AU156" s="25" t="s">
        <v>82</v>
      </c>
      <c r="AY156" s="25" t="s">
        <v>169</v>
      </c>
      <c r="BE156" s="216">
        <f t="shared" si="44"/>
        <v>0</v>
      </c>
      <c r="BF156" s="216">
        <f t="shared" si="45"/>
        <v>0</v>
      </c>
      <c r="BG156" s="216">
        <f t="shared" si="46"/>
        <v>0</v>
      </c>
      <c r="BH156" s="216">
        <f t="shared" si="47"/>
        <v>0</v>
      </c>
      <c r="BI156" s="216">
        <f t="shared" si="48"/>
        <v>0</v>
      </c>
      <c r="BJ156" s="25" t="s">
        <v>80</v>
      </c>
      <c r="BK156" s="216">
        <f t="shared" si="49"/>
        <v>0</v>
      </c>
      <c r="BL156" s="25" t="s">
        <v>175</v>
      </c>
      <c r="BM156" s="25" t="s">
        <v>782</v>
      </c>
    </row>
    <row r="157" spans="2:65" s="1" customFormat="1" ht="16.5" customHeight="1">
      <c r="B157" s="42"/>
      <c r="C157" s="205" t="s">
        <v>523</v>
      </c>
      <c r="D157" s="205" t="s">
        <v>171</v>
      </c>
      <c r="E157" s="206" t="s">
        <v>1154</v>
      </c>
      <c r="F157" s="207" t="s">
        <v>1155</v>
      </c>
      <c r="G157" s="208" t="s">
        <v>114</v>
      </c>
      <c r="H157" s="209">
        <v>10.5</v>
      </c>
      <c r="I157" s="210"/>
      <c r="J157" s="211">
        <f t="shared" si="40"/>
        <v>0</v>
      </c>
      <c r="K157" s="207" t="s">
        <v>23</v>
      </c>
      <c r="L157" s="62"/>
      <c r="M157" s="212" t="s">
        <v>23</v>
      </c>
      <c r="N157" s="213" t="s">
        <v>44</v>
      </c>
      <c r="O157" s="43"/>
      <c r="P157" s="214">
        <f t="shared" si="41"/>
        <v>0</v>
      </c>
      <c r="Q157" s="214">
        <v>0</v>
      </c>
      <c r="R157" s="214">
        <f t="shared" si="42"/>
        <v>0</v>
      </c>
      <c r="S157" s="214">
        <v>0</v>
      </c>
      <c r="T157" s="215">
        <f t="shared" si="43"/>
        <v>0</v>
      </c>
      <c r="AR157" s="25" t="s">
        <v>175</v>
      </c>
      <c r="AT157" s="25" t="s">
        <v>171</v>
      </c>
      <c r="AU157" s="25" t="s">
        <v>82</v>
      </c>
      <c r="AY157" s="25" t="s">
        <v>169</v>
      </c>
      <c r="BE157" s="216">
        <f t="shared" si="44"/>
        <v>0</v>
      </c>
      <c r="BF157" s="216">
        <f t="shared" si="45"/>
        <v>0</v>
      </c>
      <c r="BG157" s="216">
        <f t="shared" si="46"/>
        <v>0</v>
      </c>
      <c r="BH157" s="216">
        <f t="shared" si="47"/>
        <v>0</v>
      </c>
      <c r="BI157" s="216">
        <f t="shared" si="48"/>
        <v>0</v>
      </c>
      <c r="BJ157" s="25" t="s">
        <v>80</v>
      </c>
      <c r="BK157" s="216">
        <f t="shared" si="49"/>
        <v>0</v>
      </c>
      <c r="BL157" s="25" t="s">
        <v>175</v>
      </c>
      <c r="BM157" s="25" t="s">
        <v>794</v>
      </c>
    </row>
    <row r="158" spans="2:65" s="1" customFormat="1" ht="25.5" customHeight="1">
      <c r="B158" s="42"/>
      <c r="C158" s="205" t="s">
        <v>528</v>
      </c>
      <c r="D158" s="205" t="s">
        <v>171</v>
      </c>
      <c r="E158" s="206" t="s">
        <v>1156</v>
      </c>
      <c r="F158" s="207" t="s">
        <v>1157</v>
      </c>
      <c r="G158" s="208" t="s">
        <v>526</v>
      </c>
      <c r="H158" s="209">
        <v>80</v>
      </c>
      <c r="I158" s="210"/>
      <c r="J158" s="211">
        <f t="shared" si="40"/>
        <v>0</v>
      </c>
      <c r="K158" s="207" t="s">
        <v>23</v>
      </c>
      <c r="L158" s="62"/>
      <c r="M158" s="212" t="s">
        <v>23</v>
      </c>
      <c r="N158" s="213" t="s">
        <v>44</v>
      </c>
      <c r="O158" s="43"/>
      <c r="P158" s="214">
        <f t="shared" si="41"/>
        <v>0</v>
      </c>
      <c r="Q158" s="214">
        <v>0</v>
      </c>
      <c r="R158" s="214">
        <f t="shared" si="42"/>
        <v>0</v>
      </c>
      <c r="S158" s="214">
        <v>0</v>
      </c>
      <c r="T158" s="215">
        <f t="shared" si="43"/>
        <v>0</v>
      </c>
      <c r="AR158" s="25" t="s">
        <v>175</v>
      </c>
      <c r="AT158" s="25" t="s">
        <v>171</v>
      </c>
      <c r="AU158" s="25" t="s">
        <v>82</v>
      </c>
      <c r="AY158" s="25" t="s">
        <v>169</v>
      </c>
      <c r="BE158" s="216">
        <f t="shared" si="44"/>
        <v>0</v>
      </c>
      <c r="BF158" s="216">
        <f t="shared" si="45"/>
        <v>0</v>
      </c>
      <c r="BG158" s="216">
        <f t="shared" si="46"/>
        <v>0</v>
      </c>
      <c r="BH158" s="216">
        <f t="shared" si="47"/>
        <v>0</v>
      </c>
      <c r="BI158" s="216">
        <f t="shared" si="48"/>
        <v>0</v>
      </c>
      <c r="BJ158" s="25" t="s">
        <v>80</v>
      </c>
      <c r="BK158" s="216">
        <f t="shared" si="49"/>
        <v>0</v>
      </c>
      <c r="BL158" s="25" t="s">
        <v>175</v>
      </c>
      <c r="BM158" s="25" t="s">
        <v>806</v>
      </c>
    </row>
    <row r="159" spans="2:65" s="1" customFormat="1" ht="25.5" customHeight="1">
      <c r="B159" s="42"/>
      <c r="C159" s="205" t="s">
        <v>534</v>
      </c>
      <c r="D159" s="205" t="s">
        <v>171</v>
      </c>
      <c r="E159" s="206" t="s">
        <v>1158</v>
      </c>
      <c r="F159" s="207" t="s">
        <v>1159</v>
      </c>
      <c r="G159" s="208" t="s">
        <v>526</v>
      </c>
      <c r="H159" s="209">
        <v>6</v>
      </c>
      <c r="I159" s="210"/>
      <c r="J159" s="211">
        <f t="shared" si="40"/>
        <v>0</v>
      </c>
      <c r="K159" s="207" t="s">
        <v>23</v>
      </c>
      <c r="L159" s="62"/>
      <c r="M159" s="212" t="s">
        <v>23</v>
      </c>
      <c r="N159" s="213" t="s">
        <v>44</v>
      </c>
      <c r="O159" s="43"/>
      <c r="P159" s="214">
        <f t="shared" si="41"/>
        <v>0</v>
      </c>
      <c r="Q159" s="214">
        <v>0</v>
      </c>
      <c r="R159" s="214">
        <f t="shared" si="42"/>
        <v>0</v>
      </c>
      <c r="S159" s="214">
        <v>0</v>
      </c>
      <c r="T159" s="215">
        <f t="shared" si="43"/>
        <v>0</v>
      </c>
      <c r="AR159" s="25" t="s">
        <v>175</v>
      </c>
      <c r="AT159" s="25" t="s">
        <v>171</v>
      </c>
      <c r="AU159" s="25" t="s">
        <v>82</v>
      </c>
      <c r="AY159" s="25" t="s">
        <v>169</v>
      </c>
      <c r="BE159" s="216">
        <f t="shared" si="44"/>
        <v>0</v>
      </c>
      <c r="BF159" s="216">
        <f t="shared" si="45"/>
        <v>0</v>
      </c>
      <c r="BG159" s="216">
        <f t="shared" si="46"/>
        <v>0</v>
      </c>
      <c r="BH159" s="216">
        <f t="shared" si="47"/>
        <v>0</v>
      </c>
      <c r="BI159" s="216">
        <f t="shared" si="48"/>
        <v>0</v>
      </c>
      <c r="BJ159" s="25" t="s">
        <v>80</v>
      </c>
      <c r="BK159" s="216">
        <f t="shared" si="49"/>
        <v>0</v>
      </c>
      <c r="BL159" s="25" t="s">
        <v>175</v>
      </c>
      <c r="BM159" s="25" t="s">
        <v>825</v>
      </c>
    </row>
    <row r="160" spans="2:63" s="11" customFormat="1" ht="29.85" customHeight="1">
      <c r="B160" s="189"/>
      <c r="C160" s="190"/>
      <c r="D160" s="191" t="s">
        <v>72</v>
      </c>
      <c r="E160" s="203" t="s">
        <v>1160</v>
      </c>
      <c r="F160" s="203" t="s">
        <v>1161</v>
      </c>
      <c r="G160" s="190"/>
      <c r="H160" s="190"/>
      <c r="I160" s="193"/>
      <c r="J160" s="204">
        <f>BK160</f>
        <v>0</v>
      </c>
      <c r="K160" s="190"/>
      <c r="L160" s="195"/>
      <c r="M160" s="196"/>
      <c r="N160" s="197"/>
      <c r="O160" s="197"/>
      <c r="P160" s="198">
        <f>P161</f>
        <v>0</v>
      </c>
      <c r="Q160" s="197"/>
      <c r="R160" s="198">
        <f>R161</f>
        <v>0</v>
      </c>
      <c r="S160" s="197"/>
      <c r="T160" s="199">
        <f>T161</f>
        <v>0</v>
      </c>
      <c r="AR160" s="200" t="s">
        <v>80</v>
      </c>
      <c r="AT160" s="201" t="s">
        <v>72</v>
      </c>
      <c r="AU160" s="201" t="s">
        <v>80</v>
      </c>
      <c r="AY160" s="200" t="s">
        <v>169</v>
      </c>
      <c r="BK160" s="202">
        <f>BK161</f>
        <v>0</v>
      </c>
    </row>
    <row r="161" spans="2:65" s="1" customFormat="1" ht="25.5" customHeight="1">
      <c r="B161" s="42"/>
      <c r="C161" s="205" t="s">
        <v>538</v>
      </c>
      <c r="D161" s="205" t="s">
        <v>171</v>
      </c>
      <c r="E161" s="206" t="s">
        <v>1162</v>
      </c>
      <c r="F161" s="207" t="s">
        <v>1163</v>
      </c>
      <c r="G161" s="208" t="s">
        <v>114</v>
      </c>
      <c r="H161" s="209">
        <v>1</v>
      </c>
      <c r="I161" s="210"/>
      <c r="J161" s="211">
        <f>ROUND(I161*H161,2)</f>
        <v>0</v>
      </c>
      <c r="K161" s="207" t="s">
        <v>23</v>
      </c>
      <c r="L161" s="62"/>
      <c r="M161" s="212" t="s">
        <v>23</v>
      </c>
      <c r="N161" s="213" t="s">
        <v>44</v>
      </c>
      <c r="O161" s="43"/>
      <c r="P161" s="214">
        <f>O161*H161</f>
        <v>0</v>
      </c>
      <c r="Q161" s="214">
        <v>0</v>
      </c>
      <c r="R161" s="214">
        <f>Q161*H161</f>
        <v>0</v>
      </c>
      <c r="S161" s="214">
        <v>0</v>
      </c>
      <c r="T161" s="215">
        <f>S161*H161</f>
        <v>0</v>
      </c>
      <c r="AR161" s="25" t="s">
        <v>175</v>
      </c>
      <c r="AT161" s="25" t="s">
        <v>171</v>
      </c>
      <c r="AU161" s="25" t="s">
        <v>82</v>
      </c>
      <c r="AY161" s="25" t="s">
        <v>169</v>
      </c>
      <c r="BE161" s="216">
        <f>IF(N161="základní",J161,0)</f>
        <v>0</v>
      </c>
      <c r="BF161" s="216">
        <f>IF(N161="snížená",J161,0)</f>
        <v>0</v>
      </c>
      <c r="BG161" s="216">
        <f>IF(N161="zákl. přenesená",J161,0)</f>
        <v>0</v>
      </c>
      <c r="BH161" s="216">
        <f>IF(N161="sníž. přenesená",J161,0)</f>
        <v>0</v>
      </c>
      <c r="BI161" s="216">
        <f>IF(N161="nulová",J161,0)</f>
        <v>0</v>
      </c>
      <c r="BJ161" s="25" t="s">
        <v>80</v>
      </c>
      <c r="BK161" s="216">
        <f>ROUND(I161*H161,2)</f>
        <v>0</v>
      </c>
      <c r="BL161" s="25" t="s">
        <v>175</v>
      </c>
      <c r="BM161" s="25" t="s">
        <v>1164</v>
      </c>
    </row>
    <row r="162" spans="2:63" s="11" customFormat="1" ht="29.85" customHeight="1">
      <c r="B162" s="189"/>
      <c r="C162" s="190"/>
      <c r="D162" s="191" t="s">
        <v>72</v>
      </c>
      <c r="E162" s="203" t="s">
        <v>1165</v>
      </c>
      <c r="F162" s="203" t="s">
        <v>1166</v>
      </c>
      <c r="G162" s="190"/>
      <c r="H162" s="190"/>
      <c r="I162" s="193"/>
      <c r="J162" s="204">
        <f>BK162</f>
        <v>0</v>
      </c>
      <c r="K162" s="190"/>
      <c r="L162" s="195"/>
      <c r="M162" s="196"/>
      <c r="N162" s="197"/>
      <c r="O162" s="197"/>
      <c r="P162" s="198">
        <f>SUM(P163:P165)</f>
        <v>0</v>
      </c>
      <c r="Q162" s="197"/>
      <c r="R162" s="198">
        <f>SUM(R163:R165)</f>
        <v>0</v>
      </c>
      <c r="S162" s="197"/>
      <c r="T162" s="199">
        <f>SUM(T163:T165)</f>
        <v>0</v>
      </c>
      <c r="AR162" s="200" t="s">
        <v>80</v>
      </c>
      <c r="AT162" s="201" t="s">
        <v>72</v>
      </c>
      <c r="AU162" s="201" t="s">
        <v>80</v>
      </c>
      <c r="AY162" s="200" t="s">
        <v>169</v>
      </c>
      <c r="BK162" s="202">
        <f>SUM(BK163:BK165)</f>
        <v>0</v>
      </c>
    </row>
    <row r="163" spans="2:65" s="1" customFormat="1" ht="16.5" customHeight="1">
      <c r="B163" s="42"/>
      <c r="C163" s="205" t="s">
        <v>545</v>
      </c>
      <c r="D163" s="205" t="s">
        <v>171</v>
      </c>
      <c r="E163" s="206" t="s">
        <v>1167</v>
      </c>
      <c r="F163" s="207" t="s">
        <v>1168</v>
      </c>
      <c r="G163" s="208" t="s">
        <v>301</v>
      </c>
      <c r="H163" s="209">
        <v>10</v>
      </c>
      <c r="I163" s="210"/>
      <c r="J163" s="211">
        <f>ROUND(I163*H163,2)</f>
        <v>0</v>
      </c>
      <c r="K163" s="207" t="s">
        <v>23</v>
      </c>
      <c r="L163" s="62"/>
      <c r="M163" s="212" t="s">
        <v>23</v>
      </c>
      <c r="N163" s="213" t="s">
        <v>44</v>
      </c>
      <c r="O163" s="43"/>
      <c r="P163" s="214">
        <f>O163*H163</f>
        <v>0</v>
      </c>
      <c r="Q163" s="214">
        <v>0</v>
      </c>
      <c r="R163" s="214">
        <f>Q163*H163</f>
        <v>0</v>
      </c>
      <c r="S163" s="214">
        <v>0</v>
      </c>
      <c r="T163" s="215">
        <f>S163*H163</f>
        <v>0</v>
      </c>
      <c r="AR163" s="25" t="s">
        <v>175</v>
      </c>
      <c r="AT163" s="25" t="s">
        <v>171</v>
      </c>
      <c r="AU163" s="25" t="s">
        <v>82</v>
      </c>
      <c r="AY163" s="25" t="s">
        <v>169</v>
      </c>
      <c r="BE163" s="216">
        <f>IF(N163="základní",J163,0)</f>
        <v>0</v>
      </c>
      <c r="BF163" s="216">
        <f>IF(N163="snížená",J163,0)</f>
        <v>0</v>
      </c>
      <c r="BG163" s="216">
        <f>IF(N163="zákl. přenesená",J163,0)</f>
        <v>0</v>
      </c>
      <c r="BH163" s="216">
        <f>IF(N163="sníž. přenesená",J163,0)</f>
        <v>0</v>
      </c>
      <c r="BI163" s="216">
        <f>IF(N163="nulová",J163,0)</f>
        <v>0</v>
      </c>
      <c r="BJ163" s="25" t="s">
        <v>80</v>
      </c>
      <c r="BK163" s="216">
        <f>ROUND(I163*H163,2)</f>
        <v>0</v>
      </c>
      <c r="BL163" s="25" t="s">
        <v>175</v>
      </c>
      <c r="BM163" s="25" t="s">
        <v>1169</v>
      </c>
    </row>
    <row r="164" spans="2:65" s="1" customFormat="1" ht="16.5" customHeight="1">
      <c r="B164" s="42"/>
      <c r="C164" s="205" t="s">
        <v>550</v>
      </c>
      <c r="D164" s="205" t="s">
        <v>171</v>
      </c>
      <c r="E164" s="206" t="s">
        <v>1170</v>
      </c>
      <c r="F164" s="207" t="s">
        <v>1171</v>
      </c>
      <c r="G164" s="208" t="s">
        <v>301</v>
      </c>
      <c r="H164" s="209">
        <v>35</v>
      </c>
      <c r="I164" s="210"/>
      <c r="J164" s="211">
        <f>ROUND(I164*H164,2)</f>
        <v>0</v>
      </c>
      <c r="K164" s="207" t="s">
        <v>23</v>
      </c>
      <c r="L164" s="62"/>
      <c r="M164" s="212" t="s">
        <v>23</v>
      </c>
      <c r="N164" s="213" t="s">
        <v>44</v>
      </c>
      <c r="O164" s="43"/>
      <c r="P164" s="214">
        <f>O164*H164</f>
        <v>0</v>
      </c>
      <c r="Q164" s="214">
        <v>0</v>
      </c>
      <c r="R164" s="214">
        <f>Q164*H164</f>
        <v>0</v>
      </c>
      <c r="S164" s="214">
        <v>0</v>
      </c>
      <c r="T164" s="215">
        <f>S164*H164</f>
        <v>0</v>
      </c>
      <c r="AR164" s="25" t="s">
        <v>175</v>
      </c>
      <c r="AT164" s="25" t="s">
        <v>171</v>
      </c>
      <c r="AU164" s="25" t="s">
        <v>82</v>
      </c>
      <c r="AY164" s="25" t="s">
        <v>169</v>
      </c>
      <c r="BE164" s="216">
        <f>IF(N164="základní",J164,0)</f>
        <v>0</v>
      </c>
      <c r="BF164" s="216">
        <f>IF(N164="snížená",J164,0)</f>
        <v>0</v>
      </c>
      <c r="BG164" s="216">
        <f>IF(N164="zákl. přenesená",J164,0)</f>
        <v>0</v>
      </c>
      <c r="BH164" s="216">
        <f>IF(N164="sníž. přenesená",J164,0)</f>
        <v>0</v>
      </c>
      <c r="BI164" s="216">
        <f>IF(N164="nulová",J164,0)</f>
        <v>0</v>
      </c>
      <c r="BJ164" s="25" t="s">
        <v>80</v>
      </c>
      <c r="BK164" s="216">
        <f>ROUND(I164*H164,2)</f>
        <v>0</v>
      </c>
      <c r="BL164" s="25" t="s">
        <v>175</v>
      </c>
      <c r="BM164" s="25" t="s">
        <v>1172</v>
      </c>
    </row>
    <row r="165" spans="2:65" s="1" customFormat="1" ht="16.5" customHeight="1">
      <c r="B165" s="42"/>
      <c r="C165" s="205" t="s">
        <v>556</v>
      </c>
      <c r="D165" s="205" t="s">
        <v>171</v>
      </c>
      <c r="E165" s="206" t="s">
        <v>1173</v>
      </c>
      <c r="F165" s="207" t="s">
        <v>1174</v>
      </c>
      <c r="G165" s="208" t="s">
        <v>301</v>
      </c>
      <c r="H165" s="209">
        <v>5</v>
      </c>
      <c r="I165" s="210"/>
      <c r="J165" s="211">
        <f>ROUND(I165*H165,2)</f>
        <v>0</v>
      </c>
      <c r="K165" s="207" t="s">
        <v>23</v>
      </c>
      <c r="L165" s="62"/>
      <c r="M165" s="212" t="s">
        <v>23</v>
      </c>
      <c r="N165" s="277" t="s">
        <v>44</v>
      </c>
      <c r="O165" s="278"/>
      <c r="P165" s="279">
        <f>O165*H165</f>
        <v>0</v>
      </c>
      <c r="Q165" s="279">
        <v>0</v>
      </c>
      <c r="R165" s="279">
        <f>Q165*H165</f>
        <v>0</v>
      </c>
      <c r="S165" s="279">
        <v>0</v>
      </c>
      <c r="T165" s="280">
        <f>S165*H165</f>
        <v>0</v>
      </c>
      <c r="AR165" s="25" t="s">
        <v>175</v>
      </c>
      <c r="AT165" s="25" t="s">
        <v>171</v>
      </c>
      <c r="AU165" s="25" t="s">
        <v>82</v>
      </c>
      <c r="AY165" s="25" t="s">
        <v>169</v>
      </c>
      <c r="BE165" s="216">
        <f>IF(N165="základní",J165,0)</f>
        <v>0</v>
      </c>
      <c r="BF165" s="216">
        <f>IF(N165="snížená",J165,0)</f>
        <v>0</v>
      </c>
      <c r="BG165" s="216">
        <f>IF(N165="zákl. přenesená",J165,0)</f>
        <v>0</v>
      </c>
      <c r="BH165" s="216">
        <f>IF(N165="sníž. přenesená",J165,0)</f>
        <v>0</v>
      </c>
      <c r="BI165" s="216">
        <f>IF(N165="nulová",J165,0)</f>
        <v>0</v>
      </c>
      <c r="BJ165" s="25" t="s">
        <v>80</v>
      </c>
      <c r="BK165" s="216">
        <f>ROUND(I165*H165,2)</f>
        <v>0</v>
      </c>
      <c r="BL165" s="25" t="s">
        <v>175</v>
      </c>
      <c r="BM165" s="25" t="s">
        <v>1175</v>
      </c>
    </row>
    <row r="166" spans="2:12" s="1" customFormat="1" ht="6.95" customHeight="1">
      <c r="B166" s="57"/>
      <c r="C166" s="58"/>
      <c r="D166" s="58"/>
      <c r="E166" s="58"/>
      <c r="F166" s="58"/>
      <c r="G166" s="58"/>
      <c r="H166" s="58"/>
      <c r="I166" s="150"/>
      <c r="J166" s="58"/>
      <c r="K166" s="58"/>
      <c r="L166" s="62"/>
    </row>
  </sheetData>
  <sheetProtection algorithmName="SHA-512" hashValue="oMJvp+QNHNqBKXzPRrSpfxidkemN6mD6IoBwIhRphDxF5Bxo4tUp7fLmjtiiDnqL+DQY0Uf5UMWJcL21GZNhRQ==" saltValue="yz3+qAdPkKIF0iDS+UrS7bYKw6FTZBVMsqWI1RmJYXRsWSeMlO3g1OvzHKpSUqDEpPOwPLht77xTDS0N6+4uXQ==" spinCount="100000" sheet="1" objects="1" scenarios="1" formatColumns="0" formatRows="0" autoFilter="0"/>
  <autoFilter ref="C96:K165"/>
  <mergeCells count="16">
    <mergeCell ref="L2:V2"/>
    <mergeCell ref="E83:H83"/>
    <mergeCell ref="E87:H87"/>
    <mergeCell ref="E85:H85"/>
    <mergeCell ref="E89:H89"/>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107</v>
      </c>
      <c r="G1" s="412" t="s">
        <v>108</v>
      </c>
      <c r="H1" s="412"/>
      <c r="I1" s="125"/>
      <c r="J1" s="124" t="s">
        <v>109</v>
      </c>
      <c r="K1" s="123" t="s">
        <v>110</v>
      </c>
      <c r="L1" s="124" t="s">
        <v>111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3"/>
      <c r="M2" s="403"/>
      <c r="N2" s="403"/>
      <c r="O2" s="403"/>
      <c r="P2" s="403"/>
      <c r="Q2" s="403"/>
      <c r="R2" s="403"/>
      <c r="S2" s="403"/>
      <c r="T2" s="403"/>
      <c r="U2" s="403"/>
      <c r="V2" s="403"/>
      <c r="AT2" s="25" t="s">
        <v>103</v>
      </c>
    </row>
    <row r="3" spans="2:46" ht="6.95" customHeight="1">
      <c r="B3" s="26"/>
      <c r="C3" s="27"/>
      <c r="D3" s="27"/>
      <c r="E3" s="27"/>
      <c r="F3" s="27"/>
      <c r="G3" s="27"/>
      <c r="H3" s="27"/>
      <c r="I3" s="127"/>
      <c r="J3" s="27"/>
      <c r="K3" s="28"/>
      <c r="AT3" s="25" t="s">
        <v>82</v>
      </c>
    </row>
    <row r="4" spans="2:46" ht="36.95" customHeight="1">
      <c r="B4" s="29"/>
      <c r="C4" s="30"/>
      <c r="D4" s="31" t="s">
        <v>119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4" t="str">
        <f>'Rekapitulace stavby'!K6</f>
        <v>1.1.1.2.15-Rekonstrukce výukových laboratoří pro ZF MENDELU</v>
      </c>
      <c r="F7" s="405"/>
      <c r="G7" s="405"/>
      <c r="H7" s="405"/>
      <c r="I7" s="128"/>
      <c r="J7" s="30"/>
      <c r="K7" s="32"/>
    </row>
    <row r="8" spans="2:11" ht="13.5">
      <c r="B8" s="29"/>
      <c r="C8" s="30"/>
      <c r="D8" s="38" t="s">
        <v>127</v>
      </c>
      <c r="E8" s="30"/>
      <c r="F8" s="30"/>
      <c r="G8" s="30"/>
      <c r="H8" s="30"/>
      <c r="I8" s="128"/>
      <c r="J8" s="30"/>
      <c r="K8" s="32"/>
    </row>
    <row r="9" spans="2:11" ht="16.5" customHeight="1">
      <c r="B9" s="29"/>
      <c r="C9" s="30"/>
      <c r="D9" s="30"/>
      <c r="E9" s="404" t="s">
        <v>128</v>
      </c>
      <c r="F9" s="364"/>
      <c r="G9" s="364"/>
      <c r="H9" s="364"/>
      <c r="I9" s="128"/>
      <c r="J9" s="30"/>
      <c r="K9" s="32"/>
    </row>
    <row r="10" spans="2:11" ht="13.5">
      <c r="B10" s="29"/>
      <c r="C10" s="30"/>
      <c r="D10" s="38" t="s">
        <v>129</v>
      </c>
      <c r="E10" s="30"/>
      <c r="F10" s="30"/>
      <c r="G10" s="30"/>
      <c r="H10" s="30"/>
      <c r="I10" s="128"/>
      <c r="J10" s="30"/>
      <c r="K10" s="32"/>
    </row>
    <row r="11" spans="2:11" s="1" customFormat="1" ht="16.5" customHeight="1">
      <c r="B11" s="42"/>
      <c r="C11" s="43"/>
      <c r="D11" s="43"/>
      <c r="E11" s="388" t="s">
        <v>836</v>
      </c>
      <c r="F11" s="406"/>
      <c r="G11" s="406"/>
      <c r="H11" s="406"/>
      <c r="I11" s="129"/>
      <c r="J11" s="43"/>
      <c r="K11" s="46"/>
    </row>
    <row r="12" spans="2:11" s="1" customFormat="1" ht="13.5">
      <c r="B12" s="42"/>
      <c r="C12" s="43"/>
      <c r="D12" s="38" t="s">
        <v>837</v>
      </c>
      <c r="E12" s="43"/>
      <c r="F12" s="43"/>
      <c r="G12" s="43"/>
      <c r="H12" s="43"/>
      <c r="I12" s="129"/>
      <c r="J12" s="43"/>
      <c r="K12" s="46"/>
    </row>
    <row r="13" spans="2:11" s="1" customFormat="1" ht="36.95" customHeight="1">
      <c r="B13" s="42"/>
      <c r="C13" s="43"/>
      <c r="D13" s="43"/>
      <c r="E13" s="407" t="s">
        <v>1176</v>
      </c>
      <c r="F13" s="406"/>
      <c r="G13" s="406"/>
      <c r="H13" s="406"/>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20</v>
      </c>
      <c r="E15" s="43"/>
      <c r="F15" s="36" t="s">
        <v>21</v>
      </c>
      <c r="G15" s="43"/>
      <c r="H15" s="43"/>
      <c r="I15" s="130" t="s">
        <v>22</v>
      </c>
      <c r="J15" s="36" t="s">
        <v>23</v>
      </c>
      <c r="K15" s="46"/>
    </row>
    <row r="16" spans="2:11" s="1" customFormat="1" ht="14.45" customHeight="1">
      <c r="B16" s="42"/>
      <c r="C16" s="43"/>
      <c r="D16" s="38" t="s">
        <v>24</v>
      </c>
      <c r="E16" s="43"/>
      <c r="F16" s="36" t="s">
        <v>25</v>
      </c>
      <c r="G16" s="43"/>
      <c r="H16" s="43"/>
      <c r="I16" s="130" t="s">
        <v>26</v>
      </c>
      <c r="J16" s="131" t="str">
        <f>'Rekapitulace stavby'!AN8</f>
        <v>8. 1. 2018</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28</v>
      </c>
      <c r="E18" s="43"/>
      <c r="F18" s="43"/>
      <c r="G18" s="43"/>
      <c r="H18" s="43"/>
      <c r="I18" s="130" t="s">
        <v>29</v>
      </c>
      <c r="J18" s="36" t="s">
        <v>23</v>
      </c>
      <c r="K18" s="46"/>
    </row>
    <row r="19" spans="2:11" s="1" customFormat="1" ht="18" customHeight="1">
      <c r="B19" s="42"/>
      <c r="C19" s="43"/>
      <c r="D19" s="43"/>
      <c r="E19" s="36" t="s">
        <v>30</v>
      </c>
      <c r="F19" s="43"/>
      <c r="G19" s="43"/>
      <c r="H19" s="43"/>
      <c r="I19" s="130" t="s">
        <v>31</v>
      </c>
      <c r="J19" s="36" t="s">
        <v>23</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32</v>
      </c>
      <c r="E21" s="43"/>
      <c r="F21" s="43"/>
      <c r="G21" s="43"/>
      <c r="H21" s="43"/>
      <c r="I21" s="130" t="s">
        <v>29</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31</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34</v>
      </c>
      <c r="E24" s="43"/>
      <c r="F24" s="43"/>
      <c r="G24" s="43"/>
      <c r="H24" s="43"/>
      <c r="I24" s="130" t="s">
        <v>29</v>
      </c>
      <c r="J24" s="36" t="s">
        <v>23</v>
      </c>
      <c r="K24" s="46"/>
    </row>
    <row r="25" spans="2:11" s="1" customFormat="1" ht="18" customHeight="1">
      <c r="B25" s="42"/>
      <c r="C25" s="43"/>
      <c r="D25" s="43"/>
      <c r="E25" s="36" t="s">
        <v>35</v>
      </c>
      <c r="F25" s="43"/>
      <c r="G25" s="43"/>
      <c r="H25" s="43"/>
      <c r="I25" s="130" t="s">
        <v>31</v>
      </c>
      <c r="J25" s="36" t="s">
        <v>23</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37</v>
      </c>
      <c r="E27" s="43"/>
      <c r="F27" s="43"/>
      <c r="G27" s="43"/>
      <c r="H27" s="43"/>
      <c r="I27" s="129"/>
      <c r="J27" s="43"/>
      <c r="K27" s="46"/>
    </row>
    <row r="28" spans="2:11" s="7" customFormat="1" ht="408" customHeight="1">
      <c r="B28" s="132"/>
      <c r="C28" s="133"/>
      <c r="D28" s="133"/>
      <c r="E28" s="415" t="s">
        <v>1029</v>
      </c>
      <c r="F28" s="415"/>
      <c r="G28" s="415"/>
      <c r="H28" s="415"/>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39</v>
      </c>
      <c r="E31" s="43"/>
      <c r="F31" s="43"/>
      <c r="G31" s="43"/>
      <c r="H31" s="43"/>
      <c r="I31" s="129"/>
      <c r="J31" s="139">
        <f>ROUND(J94,2)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41</v>
      </c>
      <c r="G33" s="43"/>
      <c r="H33" s="43"/>
      <c r="I33" s="140" t="s">
        <v>40</v>
      </c>
      <c r="J33" s="47" t="s">
        <v>42</v>
      </c>
      <c r="K33" s="46"/>
    </row>
    <row r="34" spans="2:11" s="1" customFormat="1" ht="14.45" customHeight="1">
      <c r="B34" s="42"/>
      <c r="C34" s="43"/>
      <c r="D34" s="50" t="s">
        <v>43</v>
      </c>
      <c r="E34" s="50" t="s">
        <v>44</v>
      </c>
      <c r="F34" s="141">
        <f>ROUND(SUM(BE94:BE124),2)</f>
        <v>0</v>
      </c>
      <c r="G34" s="43"/>
      <c r="H34" s="43"/>
      <c r="I34" s="142">
        <v>0.21</v>
      </c>
      <c r="J34" s="141">
        <f>ROUND(ROUND((SUM(BE94:BE124)),2)*I34,2)</f>
        <v>0</v>
      </c>
      <c r="K34" s="46"/>
    </row>
    <row r="35" spans="2:11" s="1" customFormat="1" ht="14.45" customHeight="1">
      <c r="B35" s="42"/>
      <c r="C35" s="43"/>
      <c r="D35" s="43"/>
      <c r="E35" s="50" t="s">
        <v>45</v>
      </c>
      <c r="F35" s="141">
        <f>ROUND(SUM(BF94:BF124),2)</f>
        <v>0</v>
      </c>
      <c r="G35" s="43"/>
      <c r="H35" s="43"/>
      <c r="I35" s="142">
        <v>0.15</v>
      </c>
      <c r="J35" s="141">
        <f>ROUND(ROUND((SUM(BF94:BF124)),2)*I35,2)</f>
        <v>0</v>
      </c>
      <c r="K35" s="46"/>
    </row>
    <row r="36" spans="2:11" s="1" customFormat="1" ht="14.45" customHeight="1" hidden="1">
      <c r="B36" s="42"/>
      <c r="C36" s="43"/>
      <c r="D36" s="43"/>
      <c r="E36" s="50" t="s">
        <v>46</v>
      </c>
      <c r="F36" s="141">
        <f>ROUND(SUM(BG94:BG124),2)</f>
        <v>0</v>
      </c>
      <c r="G36" s="43"/>
      <c r="H36" s="43"/>
      <c r="I36" s="142">
        <v>0.21</v>
      </c>
      <c r="J36" s="141">
        <v>0</v>
      </c>
      <c r="K36" s="46"/>
    </row>
    <row r="37" spans="2:11" s="1" customFormat="1" ht="14.45" customHeight="1" hidden="1">
      <c r="B37" s="42"/>
      <c r="C37" s="43"/>
      <c r="D37" s="43"/>
      <c r="E37" s="50" t="s">
        <v>47</v>
      </c>
      <c r="F37" s="141">
        <f>ROUND(SUM(BH94:BH124),2)</f>
        <v>0</v>
      </c>
      <c r="G37" s="43"/>
      <c r="H37" s="43"/>
      <c r="I37" s="142">
        <v>0.15</v>
      </c>
      <c r="J37" s="141">
        <v>0</v>
      </c>
      <c r="K37" s="46"/>
    </row>
    <row r="38" spans="2:11" s="1" customFormat="1" ht="14.45" customHeight="1" hidden="1">
      <c r="B38" s="42"/>
      <c r="C38" s="43"/>
      <c r="D38" s="43"/>
      <c r="E38" s="50" t="s">
        <v>48</v>
      </c>
      <c r="F38" s="141">
        <f>ROUND(SUM(BI94:BI124),2)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49</v>
      </c>
      <c r="E40" s="80"/>
      <c r="F40" s="80"/>
      <c r="G40" s="145" t="s">
        <v>50</v>
      </c>
      <c r="H40" s="146" t="s">
        <v>51</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132</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16.5" customHeight="1">
      <c r="B49" s="42"/>
      <c r="C49" s="43"/>
      <c r="D49" s="43"/>
      <c r="E49" s="404" t="str">
        <f>E7</f>
        <v>1.1.1.2.15-Rekonstrukce výukových laboratoří pro ZF MENDELU</v>
      </c>
      <c r="F49" s="405"/>
      <c r="G49" s="405"/>
      <c r="H49" s="405"/>
      <c r="I49" s="129"/>
      <c r="J49" s="43"/>
      <c r="K49" s="46"/>
    </row>
    <row r="50" spans="2:11" ht="13.5">
      <c r="B50" s="29"/>
      <c r="C50" s="38" t="s">
        <v>127</v>
      </c>
      <c r="D50" s="30"/>
      <c r="E50" s="30"/>
      <c r="F50" s="30"/>
      <c r="G50" s="30"/>
      <c r="H50" s="30"/>
      <c r="I50" s="128"/>
      <c r="J50" s="30"/>
      <c r="K50" s="32"/>
    </row>
    <row r="51" spans="2:11" ht="16.5" customHeight="1">
      <c r="B51" s="29"/>
      <c r="C51" s="30"/>
      <c r="D51" s="30"/>
      <c r="E51" s="404" t="s">
        <v>128</v>
      </c>
      <c r="F51" s="364"/>
      <c r="G51" s="364"/>
      <c r="H51" s="364"/>
      <c r="I51" s="128"/>
      <c r="J51" s="30"/>
      <c r="K51" s="32"/>
    </row>
    <row r="52" spans="2:11" ht="13.5">
      <c r="B52" s="29"/>
      <c r="C52" s="38" t="s">
        <v>129</v>
      </c>
      <c r="D52" s="30"/>
      <c r="E52" s="30"/>
      <c r="F52" s="30"/>
      <c r="G52" s="30"/>
      <c r="H52" s="30"/>
      <c r="I52" s="128"/>
      <c r="J52" s="30"/>
      <c r="K52" s="32"/>
    </row>
    <row r="53" spans="2:11" s="1" customFormat="1" ht="16.5" customHeight="1">
      <c r="B53" s="42"/>
      <c r="C53" s="43"/>
      <c r="D53" s="43"/>
      <c r="E53" s="388" t="s">
        <v>836</v>
      </c>
      <c r="F53" s="406"/>
      <c r="G53" s="406"/>
      <c r="H53" s="406"/>
      <c r="I53" s="129"/>
      <c r="J53" s="43"/>
      <c r="K53" s="46"/>
    </row>
    <row r="54" spans="2:11" s="1" customFormat="1" ht="14.45" customHeight="1">
      <c r="B54" s="42"/>
      <c r="C54" s="38" t="s">
        <v>837</v>
      </c>
      <c r="D54" s="43"/>
      <c r="E54" s="43"/>
      <c r="F54" s="43"/>
      <c r="G54" s="43"/>
      <c r="H54" s="43"/>
      <c r="I54" s="129"/>
      <c r="J54" s="43"/>
      <c r="K54" s="46"/>
    </row>
    <row r="55" spans="2:11" s="1" customFormat="1" ht="17.25" customHeight="1">
      <c r="B55" s="42"/>
      <c r="C55" s="43"/>
      <c r="D55" s="43"/>
      <c r="E55" s="407" t="str">
        <f>E13</f>
        <v>2018/001-1-1.4.4 - D.1.4.4-Zařízení slaboproudé elektrotechniky</v>
      </c>
      <c r="F55" s="406"/>
      <c r="G55" s="406"/>
      <c r="H55" s="406"/>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24</v>
      </c>
      <c r="D57" s="43"/>
      <c r="E57" s="43"/>
      <c r="F57" s="36" t="str">
        <f>F16</f>
        <v xml:space="preserve"> </v>
      </c>
      <c r="G57" s="43"/>
      <c r="H57" s="43"/>
      <c r="I57" s="130" t="s">
        <v>26</v>
      </c>
      <c r="J57" s="131" t="str">
        <f>IF(J16="","",J16)</f>
        <v>8. 1. 2018</v>
      </c>
      <c r="K57" s="46"/>
    </row>
    <row r="58" spans="2:11" s="1" customFormat="1" ht="6.95" customHeight="1">
      <c r="B58" s="42"/>
      <c r="C58" s="43"/>
      <c r="D58" s="43"/>
      <c r="E58" s="43"/>
      <c r="F58" s="43"/>
      <c r="G58" s="43"/>
      <c r="H58" s="43"/>
      <c r="I58" s="129"/>
      <c r="J58" s="43"/>
      <c r="K58" s="46"/>
    </row>
    <row r="59" spans="2:11" s="1" customFormat="1" ht="13.5">
      <c r="B59" s="42"/>
      <c r="C59" s="38" t="s">
        <v>28</v>
      </c>
      <c r="D59" s="43"/>
      <c r="E59" s="43"/>
      <c r="F59" s="36" t="str">
        <f>E19</f>
        <v>MENDELU</v>
      </c>
      <c r="G59" s="43"/>
      <c r="H59" s="43"/>
      <c r="I59" s="130" t="s">
        <v>34</v>
      </c>
      <c r="J59" s="368" t="str">
        <f>E25</f>
        <v>HEXAPLAN INTERNATIONAL spol. s r.o.</v>
      </c>
      <c r="K59" s="46"/>
    </row>
    <row r="60" spans="2:11" s="1" customFormat="1" ht="14.45" customHeight="1">
      <c r="B60" s="42"/>
      <c r="C60" s="38" t="s">
        <v>32</v>
      </c>
      <c r="D60" s="43"/>
      <c r="E60" s="43"/>
      <c r="F60" s="36" t="str">
        <f>IF(E22="","",E22)</f>
        <v/>
      </c>
      <c r="G60" s="43"/>
      <c r="H60" s="43"/>
      <c r="I60" s="129"/>
      <c r="J60" s="408"/>
      <c r="K60" s="46"/>
    </row>
    <row r="61" spans="2:11" s="1" customFormat="1" ht="10.35" customHeight="1">
      <c r="B61" s="42"/>
      <c r="C61" s="43"/>
      <c r="D61" s="43"/>
      <c r="E61" s="43"/>
      <c r="F61" s="43"/>
      <c r="G61" s="43"/>
      <c r="H61" s="43"/>
      <c r="I61" s="129"/>
      <c r="J61" s="43"/>
      <c r="K61" s="46"/>
    </row>
    <row r="62" spans="2:11" s="1" customFormat="1" ht="29.25" customHeight="1">
      <c r="B62" s="42"/>
      <c r="C62" s="155" t="s">
        <v>133</v>
      </c>
      <c r="D62" s="143"/>
      <c r="E62" s="143"/>
      <c r="F62" s="143"/>
      <c r="G62" s="143"/>
      <c r="H62" s="143"/>
      <c r="I62" s="156"/>
      <c r="J62" s="157" t="s">
        <v>134</v>
      </c>
      <c r="K62" s="158"/>
    </row>
    <row r="63" spans="2:11" s="1" customFormat="1" ht="10.35" customHeight="1">
      <c r="B63" s="42"/>
      <c r="C63" s="43"/>
      <c r="D63" s="43"/>
      <c r="E63" s="43"/>
      <c r="F63" s="43"/>
      <c r="G63" s="43"/>
      <c r="H63" s="43"/>
      <c r="I63" s="129"/>
      <c r="J63" s="43"/>
      <c r="K63" s="46"/>
    </row>
    <row r="64" spans="2:47" s="1" customFormat="1" ht="29.25" customHeight="1">
      <c r="B64" s="42"/>
      <c r="C64" s="159" t="s">
        <v>135</v>
      </c>
      <c r="D64" s="43"/>
      <c r="E64" s="43"/>
      <c r="F64" s="43"/>
      <c r="G64" s="43"/>
      <c r="H64" s="43"/>
      <c r="I64" s="129"/>
      <c r="J64" s="139">
        <f>J94</f>
        <v>0</v>
      </c>
      <c r="K64" s="46"/>
      <c r="AU64" s="25" t="s">
        <v>136</v>
      </c>
    </row>
    <row r="65" spans="2:11" s="8" customFormat="1" ht="24.95" customHeight="1">
      <c r="B65" s="160"/>
      <c r="C65" s="161"/>
      <c r="D65" s="162" t="s">
        <v>1177</v>
      </c>
      <c r="E65" s="163"/>
      <c r="F65" s="163"/>
      <c r="G65" s="163"/>
      <c r="H65" s="163"/>
      <c r="I65" s="164"/>
      <c r="J65" s="165">
        <f>J95</f>
        <v>0</v>
      </c>
      <c r="K65" s="166"/>
    </row>
    <row r="66" spans="2:11" s="9" customFormat="1" ht="19.9" customHeight="1">
      <c r="B66" s="167"/>
      <c r="C66" s="168"/>
      <c r="D66" s="169" t="s">
        <v>1178</v>
      </c>
      <c r="E66" s="170"/>
      <c r="F66" s="170"/>
      <c r="G66" s="170"/>
      <c r="H66" s="170"/>
      <c r="I66" s="171"/>
      <c r="J66" s="172">
        <f>J96</f>
        <v>0</v>
      </c>
      <c r="K66" s="173"/>
    </row>
    <row r="67" spans="2:11" s="9" customFormat="1" ht="19.9" customHeight="1">
      <c r="B67" s="167"/>
      <c r="C67" s="168"/>
      <c r="D67" s="169" t="s">
        <v>1179</v>
      </c>
      <c r="E67" s="170"/>
      <c r="F67" s="170"/>
      <c r="G67" s="170"/>
      <c r="H67" s="170"/>
      <c r="I67" s="171"/>
      <c r="J67" s="172">
        <f>J110</f>
        <v>0</v>
      </c>
      <c r="K67" s="173"/>
    </row>
    <row r="68" spans="2:11" s="9" customFormat="1" ht="19.9" customHeight="1">
      <c r="B68" s="167"/>
      <c r="C68" s="168"/>
      <c r="D68" s="169" t="s">
        <v>1180</v>
      </c>
      <c r="E68" s="170"/>
      <c r="F68" s="170"/>
      <c r="G68" s="170"/>
      <c r="H68" s="170"/>
      <c r="I68" s="171"/>
      <c r="J68" s="172">
        <f>J113</f>
        <v>0</v>
      </c>
      <c r="K68" s="173"/>
    </row>
    <row r="69" spans="2:11" s="9" customFormat="1" ht="19.9" customHeight="1">
      <c r="B69" s="167"/>
      <c r="C69" s="168"/>
      <c r="D69" s="169" t="s">
        <v>1181</v>
      </c>
      <c r="E69" s="170"/>
      <c r="F69" s="170"/>
      <c r="G69" s="170"/>
      <c r="H69" s="170"/>
      <c r="I69" s="171"/>
      <c r="J69" s="172">
        <f>J121</f>
        <v>0</v>
      </c>
      <c r="K69" s="173"/>
    </row>
    <row r="70" spans="2:11" s="9" customFormat="1" ht="19.9" customHeight="1">
      <c r="B70" s="167"/>
      <c r="C70" s="168"/>
      <c r="D70" s="169" t="s">
        <v>1182</v>
      </c>
      <c r="E70" s="170"/>
      <c r="F70" s="170"/>
      <c r="G70" s="170"/>
      <c r="H70" s="170"/>
      <c r="I70" s="171"/>
      <c r="J70" s="172">
        <f>J123</f>
        <v>0</v>
      </c>
      <c r="K70" s="173"/>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0"/>
      <c r="J72" s="58"/>
      <c r="K72" s="59"/>
    </row>
    <row r="76" spans="2:12" s="1" customFormat="1" ht="6.95" customHeight="1">
      <c r="B76" s="60"/>
      <c r="C76" s="61"/>
      <c r="D76" s="61"/>
      <c r="E76" s="61"/>
      <c r="F76" s="61"/>
      <c r="G76" s="61"/>
      <c r="H76" s="61"/>
      <c r="I76" s="153"/>
      <c r="J76" s="61"/>
      <c r="K76" s="61"/>
      <c r="L76" s="62"/>
    </row>
    <row r="77" spans="2:12" s="1" customFormat="1" ht="36.95" customHeight="1">
      <c r="B77" s="42"/>
      <c r="C77" s="63" t="s">
        <v>153</v>
      </c>
      <c r="D77" s="64"/>
      <c r="E77" s="64"/>
      <c r="F77" s="64"/>
      <c r="G77" s="64"/>
      <c r="H77" s="64"/>
      <c r="I77" s="174"/>
      <c r="J77" s="64"/>
      <c r="K77" s="64"/>
      <c r="L77" s="62"/>
    </row>
    <row r="78" spans="2:12" s="1" customFormat="1" ht="6.95" customHeight="1">
      <c r="B78" s="42"/>
      <c r="C78" s="64"/>
      <c r="D78" s="64"/>
      <c r="E78" s="64"/>
      <c r="F78" s="64"/>
      <c r="G78" s="64"/>
      <c r="H78" s="64"/>
      <c r="I78" s="174"/>
      <c r="J78" s="64"/>
      <c r="K78" s="64"/>
      <c r="L78" s="62"/>
    </row>
    <row r="79" spans="2:12" s="1" customFormat="1" ht="14.45" customHeight="1">
      <c r="B79" s="42"/>
      <c r="C79" s="66" t="s">
        <v>18</v>
      </c>
      <c r="D79" s="64"/>
      <c r="E79" s="64"/>
      <c r="F79" s="64"/>
      <c r="G79" s="64"/>
      <c r="H79" s="64"/>
      <c r="I79" s="174"/>
      <c r="J79" s="64"/>
      <c r="K79" s="64"/>
      <c r="L79" s="62"/>
    </row>
    <row r="80" spans="2:12" s="1" customFormat="1" ht="16.5" customHeight="1">
      <c r="B80" s="42"/>
      <c r="C80" s="64"/>
      <c r="D80" s="64"/>
      <c r="E80" s="409" t="str">
        <f>E7</f>
        <v>1.1.1.2.15-Rekonstrukce výukových laboratoří pro ZF MENDELU</v>
      </c>
      <c r="F80" s="410"/>
      <c r="G80" s="410"/>
      <c r="H80" s="410"/>
      <c r="I80" s="174"/>
      <c r="J80" s="64"/>
      <c r="K80" s="64"/>
      <c r="L80" s="62"/>
    </row>
    <row r="81" spans="2:12" ht="13.5">
      <c r="B81" s="29"/>
      <c r="C81" s="66" t="s">
        <v>127</v>
      </c>
      <c r="D81" s="175"/>
      <c r="E81" s="175"/>
      <c r="F81" s="175"/>
      <c r="G81" s="175"/>
      <c r="H81" s="175"/>
      <c r="J81" s="175"/>
      <c r="K81" s="175"/>
      <c r="L81" s="176"/>
    </row>
    <row r="82" spans="2:12" ht="16.5" customHeight="1">
      <c r="B82" s="29"/>
      <c r="C82" s="175"/>
      <c r="D82" s="175"/>
      <c r="E82" s="409" t="s">
        <v>128</v>
      </c>
      <c r="F82" s="414"/>
      <c r="G82" s="414"/>
      <c r="H82" s="414"/>
      <c r="J82" s="175"/>
      <c r="K82" s="175"/>
      <c r="L82" s="176"/>
    </row>
    <row r="83" spans="2:12" ht="13.5">
      <c r="B83" s="29"/>
      <c r="C83" s="66" t="s">
        <v>129</v>
      </c>
      <c r="D83" s="175"/>
      <c r="E83" s="175"/>
      <c r="F83" s="175"/>
      <c r="G83" s="175"/>
      <c r="H83" s="175"/>
      <c r="J83" s="175"/>
      <c r="K83" s="175"/>
      <c r="L83" s="176"/>
    </row>
    <row r="84" spans="2:12" s="1" customFormat="1" ht="16.5" customHeight="1">
      <c r="B84" s="42"/>
      <c r="C84" s="64"/>
      <c r="D84" s="64"/>
      <c r="E84" s="413" t="s">
        <v>836</v>
      </c>
      <c r="F84" s="411"/>
      <c r="G84" s="411"/>
      <c r="H84" s="411"/>
      <c r="I84" s="174"/>
      <c r="J84" s="64"/>
      <c r="K84" s="64"/>
      <c r="L84" s="62"/>
    </row>
    <row r="85" spans="2:12" s="1" customFormat="1" ht="14.45" customHeight="1">
      <c r="B85" s="42"/>
      <c r="C85" s="66" t="s">
        <v>837</v>
      </c>
      <c r="D85" s="64"/>
      <c r="E85" s="64"/>
      <c r="F85" s="64"/>
      <c r="G85" s="64"/>
      <c r="H85" s="64"/>
      <c r="I85" s="174"/>
      <c r="J85" s="64"/>
      <c r="K85" s="64"/>
      <c r="L85" s="62"/>
    </row>
    <row r="86" spans="2:12" s="1" customFormat="1" ht="17.25" customHeight="1">
      <c r="B86" s="42"/>
      <c r="C86" s="64"/>
      <c r="D86" s="64"/>
      <c r="E86" s="379" t="str">
        <f>E13</f>
        <v>2018/001-1-1.4.4 - D.1.4.4-Zařízení slaboproudé elektrotechniky</v>
      </c>
      <c r="F86" s="411"/>
      <c r="G86" s="411"/>
      <c r="H86" s="411"/>
      <c r="I86" s="174"/>
      <c r="J86" s="64"/>
      <c r="K86" s="64"/>
      <c r="L86" s="62"/>
    </row>
    <row r="87" spans="2:12" s="1" customFormat="1" ht="6.95" customHeight="1">
      <c r="B87" s="42"/>
      <c r="C87" s="64"/>
      <c r="D87" s="64"/>
      <c r="E87" s="64"/>
      <c r="F87" s="64"/>
      <c r="G87" s="64"/>
      <c r="H87" s="64"/>
      <c r="I87" s="174"/>
      <c r="J87" s="64"/>
      <c r="K87" s="64"/>
      <c r="L87" s="62"/>
    </row>
    <row r="88" spans="2:12" s="1" customFormat="1" ht="18" customHeight="1">
      <c r="B88" s="42"/>
      <c r="C88" s="66" t="s">
        <v>24</v>
      </c>
      <c r="D88" s="64"/>
      <c r="E88" s="64"/>
      <c r="F88" s="177" t="str">
        <f>F16</f>
        <v xml:space="preserve"> </v>
      </c>
      <c r="G88" s="64"/>
      <c r="H88" s="64"/>
      <c r="I88" s="178" t="s">
        <v>26</v>
      </c>
      <c r="J88" s="74" t="str">
        <f>IF(J16="","",J16)</f>
        <v>8. 1. 2018</v>
      </c>
      <c r="K88" s="64"/>
      <c r="L88" s="62"/>
    </row>
    <row r="89" spans="2:12" s="1" customFormat="1" ht="6.95" customHeight="1">
      <c r="B89" s="42"/>
      <c r="C89" s="64"/>
      <c r="D89" s="64"/>
      <c r="E89" s="64"/>
      <c r="F89" s="64"/>
      <c r="G89" s="64"/>
      <c r="H89" s="64"/>
      <c r="I89" s="174"/>
      <c r="J89" s="64"/>
      <c r="K89" s="64"/>
      <c r="L89" s="62"/>
    </row>
    <row r="90" spans="2:12" s="1" customFormat="1" ht="13.5">
      <c r="B90" s="42"/>
      <c r="C90" s="66" t="s">
        <v>28</v>
      </c>
      <c r="D90" s="64"/>
      <c r="E90" s="64"/>
      <c r="F90" s="177" t="str">
        <f>E19</f>
        <v>MENDELU</v>
      </c>
      <c r="G90" s="64"/>
      <c r="H90" s="64"/>
      <c r="I90" s="178" t="s">
        <v>34</v>
      </c>
      <c r="J90" s="177" t="str">
        <f>E25</f>
        <v>HEXAPLAN INTERNATIONAL spol. s r.o.</v>
      </c>
      <c r="K90" s="64"/>
      <c r="L90" s="62"/>
    </row>
    <row r="91" spans="2:12" s="1" customFormat="1" ht="14.45" customHeight="1">
      <c r="B91" s="42"/>
      <c r="C91" s="66" t="s">
        <v>32</v>
      </c>
      <c r="D91" s="64"/>
      <c r="E91" s="64"/>
      <c r="F91" s="177" t="str">
        <f>IF(E22="","",E22)</f>
        <v/>
      </c>
      <c r="G91" s="64"/>
      <c r="H91" s="64"/>
      <c r="I91" s="174"/>
      <c r="J91" s="64"/>
      <c r="K91" s="64"/>
      <c r="L91" s="62"/>
    </row>
    <row r="92" spans="2:12" s="1" customFormat="1" ht="10.35" customHeight="1">
      <c r="B92" s="42"/>
      <c r="C92" s="64"/>
      <c r="D92" s="64"/>
      <c r="E92" s="64"/>
      <c r="F92" s="64"/>
      <c r="G92" s="64"/>
      <c r="H92" s="64"/>
      <c r="I92" s="174"/>
      <c r="J92" s="64"/>
      <c r="K92" s="64"/>
      <c r="L92" s="62"/>
    </row>
    <row r="93" spans="2:20" s="10" customFormat="1" ht="29.25" customHeight="1">
      <c r="B93" s="179"/>
      <c r="C93" s="180" t="s">
        <v>154</v>
      </c>
      <c r="D93" s="181" t="s">
        <v>58</v>
      </c>
      <c r="E93" s="181" t="s">
        <v>54</v>
      </c>
      <c r="F93" s="181" t="s">
        <v>155</v>
      </c>
      <c r="G93" s="181" t="s">
        <v>156</v>
      </c>
      <c r="H93" s="181" t="s">
        <v>157</v>
      </c>
      <c r="I93" s="182" t="s">
        <v>158</v>
      </c>
      <c r="J93" s="181" t="s">
        <v>134</v>
      </c>
      <c r="K93" s="183" t="s">
        <v>159</v>
      </c>
      <c r="L93" s="184"/>
      <c r="M93" s="82" t="s">
        <v>160</v>
      </c>
      <c r="N93" s="83" t="s">
        <v>43</v>
      </c>
      <c r="O93" s="83" t="s">
        <v>161</v>
      </c>
      <c r="P93" s="83" t="s">
        <v>162</v>
      </c>
      <c r="Q93" s="83" t="s">
        <v>163</v>
      </c>
      <c r="R93" s="83" t="s">
        <v>164</v>
      </c>
      <c r="S93" s="83" t="s">
        <v>165</v>
      </c>
      <c r="T93" s="84" t="s">
        <v>166</v>
      </c>
    </row>
    <row r="94" spans="2:63" s="1" customFormat="1" ht="29.25" customHeight="1">
      <c r="B94" s="42"/>
      <c r="C94" s="88" t="s">
        <v>135</v>
      </c>
      <c r="D94" s="64"/>
      <c r="E94" s="64"/>
      <c r="F94" s="64"/>
      <c r="G94" s="64"/>
      <c r="H94" s="64"/>
      <c r="I94" s="174"/>
      <c r="J94" s="185">
        <f>BK94</f>
        <v>0</v>
      </c>
      <c r="K94" s="64"/>
      <c r="L94" s="62"/>
      <c r="M94" s="85"/>
      <c r="N94" s="86"/>
      <c r="O94" s="86"/>
      <c r="P94" s="186">
        <f>P95</f>
        <v>0</v>
      </c>
      <c r="Q94" s="86"/>
      <c r="R94" s="186">
        <f>R95</f>
        <v>0</v>
      </c>
      <c r="S94" s="86"/>
      <c r="T94" s="187">
        <f>T95</f>
        <v>0</v>
      </c>
      <c r="AT94" s="25" t="s">
        <v>72</v>
      </c>
      <c r="AU94" s="25" t="s">
        <v>136</v>
      </c>
      <c r="BK94" s="188">
        <f>BK95</f>
        <v>0</v>
      </c>
    </row>
    <row r="95" spans="2:63" s="11" customFormat="1" ht="37.35" customHeight="1">
      <c r="B95" s="189"/>
      <c r="C95" s="190"/>
      <c r="D95" s="191" t="s">
        <v>72</v>
      </c>
      <c r="E95" s="192" t="s">
        <v>116</v>
      </c>
      <c r="F95" s="192" t="s">
        <v>1054</v>
      </c>
      <c r="G95" s="190"/>
      <c r="H95" s="190"/>
      <c r="I95" s="193"/>
      <c r="J95" s="194">
        <f>BK95</f>
        <v>0</v>
      </c>
      <c r="K95" s="190"/>
      <c r="L95" s="195"/>
      <c r="M95" s="196"/>
      <c r="N95" s="197"/>
      <c r="O95" s="197"/>
      <c r="P95" s="198">
        <f>P96+P110+P113+P121+P123</f>
        <v>0</v>
      </c>
      <c r="Q95" s="197"/>
      <c r="R95" s="198">
        <f>R96+R110+R113+R121+R123</f>
        <v>0</v>
      </c>
      <c r="S95" s="197"/>
      <c r="T95" s="199">
        <f>T96+T110+T113+T121+T123</f>
        <v>0</v>
      </c>
      <c r="AR95" s="200" t="s">
        <v>80</v>
      </c>
      <c r="AT95" s="201" t="s">
        <v>72</v>
      </c>
      <c r="AU95" s="201" t="s">
        <v>73</v>
      </c>
      <c r="AY95" s="200" t="s">
        <v>169</v>
      </c>
      <c r="BK95" s="202">
        <f>BK96+BK110+BK113+BK121+BK123</f>
        <v>0</v>
      </c>
    </row>
    <row r="96" spans="2:63" s="11" customFormat="1" ht="19.9" customHeight="1">
      <c r="B96" s="189"/>
      <c r="C96" s="190"/>
      <c r="D96" s="191" t="s">
        <v>72</v>
      </c>
      <c r="E96" s="203" t="s">
        <v>935</v>
      </c>
      <c r="F96" s="203" t="s">
        <v>1183</v>
      </c>
      <c r="G96" s="190"/>
      <c r="H96" s="190"/>
      <c r="I96" s="193"/>
      <c r="J96" s="204">
        <f>BK96</f>
        <v>0</v>
      </c>
      <c r="K96" s="190"/>
      <c r="L96" s="195"/>
      <c r="M96" s="196"/>
      <c r="N96" s="197"/>
      <c r="O96" s="197"/>
      <c r="P96" s="198">
        <f>SUM(P97:P109)</f>
        <v>0</v>
      </c>
      <c r="Q96" s="197"/>
      <c r="R96" s="198">
        <f>SUM(R97:R109)</f>
        <v>0</v>
      </c>
      <c r="S96" s="197"/>
      <c r="T96" s="199">
        <f>SUM(T97:T109)</f>
        <v>0</v>
      </c>
      <c r="AR96" s="200" t="s">
        <v>80</v>
      </c>
      <c r="AT96" s="201" t="s">
        <v>72</v>
      </c>
      <c r="AU96" s="201" t="s">
        <v>80</v>
      </c>
      <c r="AY96" s="200" t="s">
        <v>169</v>
      </c>
      <c r="BK96" s="202">
        <f>SUM(BK97:BK109)</f>
        <v>0</v>
      </c>
    </row>
    <row r="97" spans="2:65" s="1" customFormat="1" ht="16.5" customHeight="1">
      <c r="B97" s="42"/>
      <c r="C97" s="205" t="s">
        <v>80</v>
      </c>
      <c r="D97" s="205" t="s">
        <v>171</v>
      </c>
      <c r="E97" s="206" t="s">
        <v>1040</v>
      </c>
      <c r="F97" s="207" t="s">
        <v>1184</v>
      </c>
      <c r="G97" s="208" t="s">
        <v>893</v>
      </c>
      <c r="H97" s="209">
        <v>1</v>
      </c>
      <c r="I97" s="210"/>
      <c r="J97" s="211">
        <f>ROUND(I97*H97,2)</f>
        <v>0</v>
      </c>
      <c r="K97" s="207" t="s">
        <v>23</v>
      </c>
      <c r="L97" s="62"/>
      <c r="M97" s="212" t="s">
        <v>23</v>
      </c>
      <c r="N97" s="213" t="s">
        <v>44</v>
      </c>
      <c r="O97" s="43"/>
      <c r="P97" s="214">
        <f>O97*H97</f>
        <v>0</v>
      </c>
      <c r="Q97" s="214">
        <v>0</v>
      </c>
      <c r="R97" s="214">
        <f>Q97*H97</f>
        <v>0</v>
      </c>
      <c r="S97" s="214">
        <v>0</v>
      </c>
      <c r="T97" s="215">
        <f>S97*H97</f>
        <v>0</v>
      </c>
      <c r="AR97" s="25" t="s">
        <v>175</v>
      </c>
      <c r="AT97" s="25" t="s">
        <v>171</v>
      </c>
      <c r="AU97" s="25" t="s">
        <v>82</v>
      </c>
      <c r="AY97" s="25" t="s">
        <v>169</v>
      </c>
      <c r="BE97" s="216">
        <f>IF(N97="základní",J97,0)</f>
        <v>0</v>
      </c>
      <c r="BF97" s="216">
        <f>IF(N97="snížená",J97,0)</f>
        <v>0</v>
      </c>
      <c r="BG97" s="216">
        <f>IF(N97="zákl. přenesená",J97,0)</f>
        <v>0</v>
      </c>
      <c r="BH97" s="216">
        <f>IF(N97="sníž. přenesená",J97,0)</f>
        <v>0</v>
      </c>
      <c r="BI97" s="216">
        <f>IF(N97="nulová",J97,0)</f>
        <v>0</v>
      </c>
      <c r="BJ97" s="25" t="s">
        <v>80</v>
      </c>
      <c r="BK97" s="216">
        <f>ROUND(I97*H97,2)</f>
        <v>0</v>
      </c>
      <c r="BL97" s="25" t="s">
        <v>175</v>
      </c>
      <c r="BM97" s="25" t="s">
        <v>82</v>
      </c>
    </row>
    <row r="98" spans="2:47" s="1" customFormat="1" ht="40.5">
      <c r="B98" s="42"/>
      <c r="C98" s="64"/>
      <c r="D98" s="217" t="s">
        <v>566</v>
      </c>
      <c r="E98" s="64"/>
      <c r="F98" s="218" t="s">
        <v>1185</v>
      </c>
      <c r="G98" s="64"/>
      <c r="H98" s="64"/>
      <c r="I98" s="174"/>
      <c r="J98" s="64"/>
      <c r="K98" s="64"/>
      <c r="L98" s="62"/>
      <c r="M98" s="219"/>
      <c r="N98" s="43"/>
      <c r="O98" s="43"/>
      <c r="P98" s="43"/>
      <c r="Q98" s="43"/>
      <c r="R98" s="43"/>
      <c r="S98" s="43"/>
      <c r="T98" s="79"/>
      <c r="AT98" s="25" t="s">
        <v>566</v>
      </c>
      <c r="AU98" s="25" t="s">
        <v>82</v>
      </c>
    </row>
    <row r="99" spans="2:65" s="1" customFormat="1" ht="16.5" customHeight="1">
      <c r="B99" s="42"/>
      <c r="C99" s="205" t="s">
        <v>82</v>
      </c>
      <c r="D99" s="205" t="s">
        <v>171</v>
      </c>
      <c r="E99" s="206" t="s">
        <v>1042</v>
      </c>
      <c r="F99" s="207" t="s">
        <v>1186</v>
      </c>
      <c r="G99" s="208" t="s">
        <v>526</v>
      </c>
      <c r="H99" s="209">
        <v>36</v>
      </c>
      <c r="I99" s="210"/>
      <c r="J99" s="211">
        <f aca="true" t="shared" si="0" ref="J99:J109">ROUND(I99*H99,2)</f>
        <v>0</v>
      </c>
      <c r="K99" s="207" t="s">
        <v>23</v>
      </c>
      <c r="L99" s="62"/>
      <c r="M99" s="212" t="s">
        <v>23</v>
      </c>
      <c r="N99" s="213" t="s">
        <v>44</v>
      </c>
      <c r="O99" s="43"/>
      <c r="P99" s="214">
        <f aca="true" t="shared" si="1" ref="P99:P109">O99*H99</f>
        <v>0</v>
      </c>
      <c r="Q99" s="214">
        <v>0</v>
      </c>
      <c r="R99" s="214">
        <f aca="true" t="shared" si="2" ref="R99:R109">Q99*H99</f>
        <v>0</v>
      </c>
      <c r="S99" s="214">
        <v>0</v>
      </c>
      <c r="T99" s="215">
        <f aca="true" t="shared" si="3" ref="T99:T109">S99*H99</f>
        <v>0</v>
      </c>
      <c r="AR99" s="25" t="s">
        <v>175</v>
      </c>
      <c r="AT99" s="25" t="s">
        <v>171</v>
      </c>
      <c r="AU99" s="25" t="s">
        <v>82</v>
      </c>
      <c r="AY99" s="25" t="s">
        <v>169</v>
      </c>
      <c r="BE99" s="216">
        <f aca="true" t="shared" si="4" ref="BE99:BE109">IF(N99="základní",J99,0)</f>
        <v>0</v>
      </c>
      <c r="BF99" s="216">
        <f aca="true" t="shared" si="5" ref="BF99:BF109">IF(N99="snížená",J99,0)</f>
        <v>0</v>
      </c>
      <c r="BG99" s="216">
        <f aca="true" t="shared" si="6" ref="BG99:BG109">IF(N99="zákl. přenesená",J99,0)</f>
        <v>0</v>
      </c>
      <c r="BH99" s="216">
        <f aca="true" t="shared" si="7" ref="BH99:BH109">IF(N99="sníž. přenesená",J99,0)</f>
        <v>0</v>
      </c>
      <c r="BI99" s="216">
        <f aca="true" t="shared" si="8" ref="BI99:BI109">IF(N99="nulová",J99,0)</f>
        <v>0</v>
      </c>
      <c r="BJ99" s="25" t="s">
        <v>80</v>
      </c>
      <c r="BK99" s="216">
        <f aca="true" t="shared" si="9" ref="BK99:BK109">ROUND(I99*H99,2)</f>
        <v>0</v>
      </c>
      <c r="BL99" s="25" t="s">
        <v>175</v>
      </c>
      <c r="BM99" s="25" t="s">
        <v>175</v>
      </c>
    </row>
    <row r="100" spans="2:65" s="1" customFormat="1" ht="16.5" customHeight="1">
      <c r="B100" s="42"/>
      <c r="C100" s="205" t="s">
        <v>93</v>
      </c>
      <c r="D100" s="205" t="s">
        <v>171</v>
      </c>
      <c r="E100" s="206" t="s">
        <v>1044</v>
      </c>
      <c r="F100" s="207" t="s">
        <v>1187</v>
      </c>
      <c r="G100" s="208" t="s">
        <v>526</v>
      </c>
      <c r="H100" s="209">
        <v>6</v>
      </c>
      <c r="I100" s="210"/>
      <c r="J100" s="211">
        <f t="shared" si="0"/>
        <v>0</v>
      </c>
      <c r="K100" s="207" t="s">
        <v>23</v>
      </c>
      <c r="L100" s="62"/>
      <c r="M100" s="212" t="s">
        <v>23</v>
      </c>
      <c r="N100" s="213" t="s">
        <v>44</v>
      </c>
      <c r="O100" s="43"/>
      <c r="P100" s="214">
        <f t="shared" si="1"/>
        <v>0</v>
      </c>
      <c r="Q100" s="214">
        <v>0</v>
      </c>
      <c r="R100" s="214">
        <f t="shared" si="2"/>
        <v>0</v>
      </c>
      <c r="S100" s="214">
        <v>0</v>
      </c>
      <c r="T100" s="215">
        <f t="shared" si="3"/>
        <v>0</v>
      </c>
      <c r="AR100" s="25" t="s">
        <v>175</v>
      </c>
      <c r="AT100" s="25" t="s">
        <v>171</v>
      </c>
      <c r="AU100" s="25" t="s">
        <v>82</v>
      </c>
      <c r="AY100" s="25" t="s">
        <v>169</v>
      </c>
      <c r="BE100" s="216">
        <f t="shared" si="4"/>
        <v>0</v>
      </c>
      <c r="BF100" s="216">
        <f t="shared" si="5"/>
        <v>0</v>
      </c>
      <c r="BG100" s="216">
        <f t="shared" si="6"/>
        <v>0</v>
      </c>
      <c r="BH100" s="216">
        <f t="shared" si="7"/>
        <v>0</v>
      </c>
      <c r="BI100" s="216">
        <f t="shared" si="8"/>
        <v>0</v>
      </c>
      <c r="BJ100" s="25" t="s">
        <v>80</v>
      </c>
      <c r="BK100" s="216">
        <f t="shared" si="9"/>
        <v>0</v>
      </c>
      <c r="BL100" s="25" t="s">
        <v>175</v>
      </c>
      <c r="BM100" s="25" t="s">
        <v>195</v>
      </c>
    </row>
    <row r="101" spans="2:65" s="1" customFormat="1" ht="16.5" customHeight="1">
      <c r="B101" s="42"/>
      <c r="C101" s="205" t="s">
        <v>175</v>
      </c>
      <c r="D101" s="205" t="s">
        <v>171</v>
      </c>
      <c r="E101" s="206" t="s">
        <v>1188</v>
      </c>
      <c r="F101" s="207" t="s">
        <v>1189</v>
      </c>
      <c r="G101" s="208" t="s">
        <v>526</v>
      </c>
      <c r="H101" s="209">
        <v>6</v>
      </c>
      <c r="I101" s="210"/>
      <c r="J101" s="211">
        <f t="shared" si="0"/>
        <v>0</v>
      </c>
      <c r="K101" s="207" t="s">
        <v>23</v>
      </c>
      <c r="L101" s="62"/>
      <c r="M101" s="212" t="s">
        <v>23</v>
      </c>
      <c r="N101" s="213" t="s">
        <v>44</v>
      </c>
      <c r="O101" s="43"/>
      <c r="P101" s="214">
        <f t="shared" si="1"/>
        <v>0</v>
      </c>
      <c r="Q101" s="214">
        <v>0</v>
      </c>
      <c r="R101" s="214">
        <f t="shared" si="2"/>
        <v>0</v>
      </c>
      <c r="S101" s="214">
        <v>0</v>
      </c>
      <c r="T101" s="215">
        <f t="shared" si="3"/>
        <v>0</v>
      </c>
      <c r="AR101" s="25" t="s">
        <v>175</v>
      </c>
      <c r="AT101" s="25" t="s">
        <v>171</v>
      </c>
      <c r="AU101" s="25" t="s">
        <v>82</v>
      </c>
      <c r="AY101" s="25" t="s">
        <v>169</v>
      </c>
      <c r="BE101" s="216">
        <f t="shared" si="4"/>
        <v>0</v>
      </c>
      <c r="BF101" s="216">
        <f t="shared" si="5"/>
        <v>0</v>
      </c>
      <c r="BG101" s="216">
        <f t="shared" si="6"/>
        <v>0</v>
      </c>
      <c r="BH101" s="216">
        <f t="shared" si="7"/>
        <v>0</v>
      </c>
      <c r="BI101" s="216">
        <f t="shared" si="8"/>
        <v>0</v>
      </c>
      <c r="BJ101" s="25" t="s">
        <v>80</v>
      </c>
      <c r="BK101" s="216">
        <f t="shared" si="9"/>
        <v>0</v>
      </c>
      <c r="BL101" s="25" t="s">
        <v>175</v>
      </c>
      <c r="BM101" s="25" t="s">
        <v>1190</v>
      </c>
    </row>
    <row r="102" spans="2:65" s="1" customFormat="1" ht="16.5" customHeight="1">
      <c r="B102" s="42"/>
      <c r="C102" s="205" t="s">
        <v>206</v>
      </c>
      <c r="D102" s="205" t="s">
        <v>171</v>
      </c>
      <c r="E102" s="206" t="s">
        <v>1046</v>
      </c>
      <c r="F102" s="207" t="s">
        <v>1105</v>
      </c>
      <c r="G102" s="208" t="s">
        <v>526</v>
      </c>
      <c r="H102" s="209">
        <v>42</v>
      </c>
      <c r="I102" s="210"/>
      <c r="J102" s="211">
        <f t="shared" si="0"/>
        <v>0</v>
      </c>
      <c r="K102" s="207" t="s">
        <v>23</v>
      </c>
      <c r="L102" s="62"/>
      <c r="M102" s="212" t="s">
        <v>23</v>
      </c>
      <c r="N102" s="213" t="s">
        <v>44</v>
      </c>
      <c r="O102" s="43"/>
      <c r="P102" s="214">
        <f t="shared" si="1"/>
        <v>0</v>
      </c>
      <c r="Q102" s="214">
        <v>0</v>
      </c>
      <c r="R102" s="214">
        <f t="shared" si="2"/>
        <v>0</v>
      </c>
      <c r="S102" s="214">
        <v>0</v>
      </c>
      <c r="T102" s="215">
        <f t="shared" si="3"/>
        <v>0</v>
      </c>
      <c r="AR102" s="25" t="s">
        <v>175</v>
      </c>
      <c r="AT102" s="25" t="s">
        <v>171</v>
      </c>
      <c r="AU102" s="25" t="s">
        <v>82</v>
      </c>
      <c r="AY102" s="25" t="s">
        <v>169</v>
      </c>
      <c r="BE102" s="216">
        <f t="shared" si="4"/>
        <v>0</v>
      </c>
      <c r="BF102" s="216">
        <f t="shared" si="5"/>
        <v>0</v>
      </c>
      <c r="BG102" s="216">
        <f t="shared" si="6"/>
        <v>0</v>
      </c>
      <c r="BH102" s="216">
        <f t="shared" si="7"/>
        <v>0</v>
      </c>
      <c r="BI102" s="216">
        <f t="shared" si="8"/>
        <v>0</v>
      </c>
      <c r="BJ102" s="25" t="s">
        <v>80</v>
      </c>
      <c r="BK102" s="216">
        <f t="shared" si="9"/>
        <v>0</v>
      </c>
      <c r="BL102" s="25" t="s">
        <v>175</v>
      </c>
      <c r="BM102" s="25" t="s">
        <v>227</v>
      </c>
    </row>
    <row r="103" spans="2:65" s="1" customFormat="1" ht="16.5" customHeight="1">
      <c r="B103" s="42"/>
      <c r="C103" s="205" t="s">
        <v>195</v>
      </c>
      <c r="D103" s="205" t="s">
        <v>171</v>
      </c>
      <c r="E103" s="206" t="s">
        <v>1048</v>
      </c>
      <c r="F103" s="207" t="s">
        <v>1191</v>
      </c>
      <c r="G103" s="208" t="s">
        <v>122</v>
      </c>
      <c r="H103" s="209">
        <v>3240</v>
      </c>
      <c r="I103" s="210"/>
      <c r="J103" s="211">
        <f t="shared" si="0"/>
        <v>0</v>
      </c>
      <c r="K103" s="207" t="s">
        <v>23</v>
      </c>
      <c r="L103" s="62"/>
      <c r="M103" s="212" t="s">
        <v>23</v>
      </c>
      <c r="N103" s="213" t="s">
        <v>44</v>
      </c>
      <c r="O103" s="43"/>
      <c r="P103" s="214">
        <f t="shared" si="1"/>
        <v>0</v>
      </c>
      <c r="Q103" s="214">
        <v>0</v>
      </c>
      <c r="R103" s="214">
        <f t="shared" si="2"/>
        <v>0</v>
      </c>
      <c r="S103" s="214">
        <v>0</v>
      </c>
      <c r="T103" s="215">
        <f t="shared" si="3"/>
        <v>0</v>
      </c>
      <c r="AR103" s="25" t="s">
        <v>175</v>
      </c>
      <c r="AT103" s="25" t="s">
        <v>171</v>
      </c>
      <c r="AU103" s="25" t="s">
        <v>82</v>
      </c>
      <c r="AY103" s="25" t="s">
        <v>169</v>
      </c>
      <c r="BE103" s="216">
        <f t="shared" si="4"/>
        <v>0</v>
      </c>
      <c r="BF103" s="216">
        <f t="shared" si="5"/>
        <v>0</v>
      </c>
      <c r="BG103" s="216">
        <f t="shared" si="6"/>
        <v>0</v>
      </c>
      <c r="BH103" s="216">
        <f t="shared" si="7"/>
        <v>0</v>
      </c>
      <c r="BI103" s="216">
        <f t="shared" si="8"/>
        <v>0</v>
      </c>
      <c r="BJ103" s="25" t="s">
        <v>80</v>
      </c>
      <c r="BK103" s="216">
        <f t="shared" si="9"/>
        <v>0</v>
      </c>
      <c r="BL103" s="25" t="s">
        <v>175</v>
      </c>
      <c r="BM103" s="25" t="s">
        <v>240</v>
      </c>
    </row>
    <row r="104" spans="2:65" s="1" customFormat="1" ht="16.5" customHeight="1">
      <c r="B104" s="42"/>
      <c r="C104" s="205" t="s">
        <v>220</v>
      </c>
      <c r="D104" s="205" t="s">
        <v>171</v>
      </c>
      <c r="E104" s="206" t="s">
        <v>1050</v>
      </c>
      <c r="F104" s="207" t="s">
        <v>1192</v>
      </c>
      <c r="G104" s="208" t="s">
        <v>122</v>
      </c>
      <c r="H104" s="209">
        <v>80</v>
      </c>
      <c r="I104" s="210"/>
      <c r="J104" s="211">
        <f t="shared" si="0"/>
        <v>0</v>
      </c>
      <c r="K104" s="207" t="s">
        <v>23</v>
      </c>
      <c r="L104" s="62"/>
      <c r="M104" s="212" t="s">
        <v>23</v>
      </c>
      <c r="N104" s="213" t="s">
        <v>44</v>
      </c>
      <c r="O104" s="43"/>
      <c r="P104" s="214">
        <f t="shared" si="1"/>
        <v>0</v>
      </c>
      <c r="Q104" s="214">
        <v>0</v>
      </c>
      <c r="R104" s="214">
        <f t="shared" si="2"/>
        <v>0</v>
      </c>
      <c r="S104" s="214">
        <v>0</v>
      </c>
      <c r="T104" s="215">
        <f t="shared" si="3"/>
        <v>0</v>
      </c>
      <c r="AR104" s="25" t="s">
        <v>175</v>
      </c>
      <c r="AT104" s="25" t="s">
        <v>171</v>
      </c>
      <c r="AU104" s="25" t="s">
        <v>82</v>
      </c>
      <c r="AY104" s="25" t="s">
        <v>169</v>
      </c>
      <c r="BE104" s="216">
        <f t="shared" si="4"/>
        <v>0</v>
      </c>
      <c r="BF104" s="216">
        <f t="shared" si="5"/>
        <v>0</v>
      </c>
      <c r="BG104" s="216">
        <f t="shared" si="6"/>
        <v>0</v>
      </c>
      <c r="BH104" s="216">
        <f t="shared" si="7"/>
        <v>0</v>
      </c>
      <c r="BI104" s="216">
        <f t="shared" si="8"/>
        <v>0</v>
      </c>
      <c r="BJ104" s="25" t="s">
        <v>80</v>
      </c>
      <c r="BK104" s="216">
        <f t="shared" si="9"/>
        <v>0</v>
      </c>
      <c r="BL104" s="25" t="s">
        <v>175</v>
      </c>
      <c r="BM104" s="25" t="s">
        <v>250</v>
      </c>
    </row>
    <row r="105" spans="2:65" s="1" customFormat="1" ht="16.5" customHeight="1">
      <c r="B105" s="42"/>
      <c r="C105" s="205" t="s">
        <v>227</v>
      </c>
      <c r="D105" s="205" t="s">
        <v>171</v>
      </c>
      <c r="E105" s="206" t="s">
        <v>1193</v>
      </c>
      <c r="F105" s="207" t="s">
        <v>1194</v>
      </c>
      <c r="G105" s="208" t="s">
        <v>122</v>
      </c>
      <c r="H105" s="209">
        <v>80</v>
      </c>
      <c r="I105" s="210"/>
      <c r="J105" s="211">
        <f t="shared" si="0"/>
        <v>0</v>
      </c>
      <c r="K105" s="207" t="s">
        <v>23</v>
      </c>
      <c r="L105" s="62"/>
      <c r="M105" s="212" t="s">
        <v>23</v>
      </c>
      <c r="N105" s="213" t="s">
        <v>44</v>
      </c>
      <c r="O105" s="43"/>
      <c r="P105" s="214">
        <f t="shared" si="1"/>
        <v>0</v>
      </c>
      <c r="Q105" s="214">
        <v>0</v>
      </c>
      <c r="R105" s="214">
        <f t="shared" si="2"/>
        <v>0</v>
      </c>
      <c r="S105" s="214">
        <v>0</v>
      </c>
      <c r="T105" s="215">
        <f t="shared" si="3"/>
        <v>0</v>
      </c>
      <c r="AR105" s="25" t="s">
        <v>175</v>
      </c>
      <c r="AT105" s="25" t="s">
        <v>171</v>
      </c>
      <c r="AU105" s="25" t="s">
        <v>82</v>
      </c>
      <c r="AY105" s="25" t="s">
        <v>169</v>
      </c>
      <c r="BE105" s="216">
        <f t="shared" si="4"/>
        <v>0</v>
      </c>
      <c r="BF105" s="216">
        <f t="shared" si="5"/>
        <v>0</v>
      </c>
      <c r="BG105" s="216">
        <f t="shared" si="6"/>
        <v>0</v>
      </c>
      <c r="BH105" s="216">
        <f t="shared" si="7"/>
        <v>0</v>
      </c>
      <c r="BI105" s="216">
        <f t="shared" si="8"/>
        <v>0</v>
      </c>
      <c r="BJ105" s="25" t="s">
        <v>80</v>
      </c>
      <c r="BK105" s="216">
        <f t="shared" si="9"/>
        <v>0</v>
      </c>
      <c r="BL105" s="25" t="s">
        <v>175</v>
      </c>
      <c r="BM105" s="25" t="s">
        <v>1195</v>
      </c>
    </row>
    <row r="106" spans="2:65" s="1" customFormat="1" ht="16.5" customHeight="1">
      <c r="B106" s="42"/>
      <c r="C106" s="205" t="s">
        <v>233</v>
      </c>
      <c r="D106" s="205" t="s">
        <v>171</v>
      </c>
      <c r="E106" s="206" t="s">
        <v>1052</v>
      </c>
      <c r="F106" s="207" t="s">
        <v>1196</v>
      </c>
      <c r="G106" s="208" t="s">
        <v>526</v>
      </c>
      <c r="H106" s="209">
        <v>72</v>
      </c>
      <c r="I106" s="210"/>
      <c r="J106" s="211">
        <f t="shared" si="0"/>
        <v>0</v>
      </c>
      <c r="K106" s="207" t="s">
        <v>23</v>
      </c>
      <c r="L106" s="62"/>
      <c r="M106" s="212" t="s">
        <v>23</v>
      </c>
      <c r="N106" s="213" t="s">
        <v>44</v>
      </c>
      <c r="O106" s="43"/>
      <c r="P106" s="214">
        <f t="shared" si="1"/>
        <v>0</v>
      </c>
      <c r="Q106" s="214">
        <v>0</v>
      </c>
      <c r="R106" s="214">
        <f t="shared" si="2"/>
        <v>0</v>
      </c>
      <c r="S106" s="214">
        <v>0</v>
      </c>
      <c r="T106" s="215">
        <f t="shared" si="3"/>
        <v>0</v>
      </c>
      <c r="AR106" s="25" t="s">
        <v>175</v>
      </c>
      <c r="AT106" s="25" t="s">
        <v>171</v>
      </c>
      <c r="AU106" s="25" t="s">
        <v>82</v>
      </c>
      <c r="AY106" s="25" t="s">
        <v>169</v>
      </c>
      <c r="BE106" s="216">
        <f t="shared" si="4"/>
        <v>0</v>
      </c>
      <c r="BF106" s="216">
        <f t="shared" si="5"/>
        <v>0</v>
      </c>
      <c r="BG106" s="216">
        <f t="shared" si="6"/>
        <v>0</v>
      </c>
      <c r="BH106" s="216">
        <f t="shared" si="7"/>
        <v>0</v>
      </c>
      <c r="BI106" s="216">
        <f t="shared" si="8"/>
        <v>0</v>
      </c>
      <c r="BJ106" s="25" t="s">
        <v>80</v>
      </c>
      <c r="BK106" s="216">
        <f t="shared" si="9"/>
        <v>0</v>
      </c>
      <c r="BL106" s="25" t="s">
        <v>175</v>
      </c>
      <c r="BM106" s="25" t="s">
        <v>267</v>
      </c>
    </row>
    <row r="107" spans="2:65" s="1" customFormat="1" ht="16.5" customHeight="1">
      <c r="B107" s="42"/>
      <c r="C107" s="205" t="s">
        <v>240</v>
      </c>
      <c r="D107" s="205" t="s">
        <v>171</v>
      </c>
      <c r="E107" s="206" t="s">
        <v>1055</v>
      </c>
      <c r="F107" s="207" t="s">
        <v>1197</v>
      </c>
      <c r="G107" s="208" t="s">
        <v>526</v>
      </c>
      <c r="H107" s="209">
        <v>12</v>
      </c>
      <c r="I107" s="210"/>
      <c r="J107" s="211">
        <f t="shared" si="0"/>
        <v>0</v>
      </c>
      <c r="K107" s="207" t="s">
        <v>23</v>
      </c>
      <c r="L107" s="62"/>
      <c r="M107" s="212" t="s">
        <v>23</v>
      </c>
      <c r="N107" s="213" t="s">
        <v>44</v>
      </c>
      <c r="O107" s="43"/>
      <c r="P107" s="214">
        <f t="shared" si="1"/>
        <v>0</v>
      </c>
      <c r="Q107" s="214">
        <v>0</v>
      </c>
      <c r="R107" s="214">
        <f t="shared" si="2"/>
        <v>0</v>
      </c>
      <c r="S107" s="214">
        <v>0</v>
      </c>
      <c r="T107" s="215">
        <f t="shared" si="3"/>
        <v>0</v>
      </c>
      <c r="AR107" s="25" t="s">
        <v>175</v>
      </c>
      <c r="AT107" s="25" t="s">
        <v>171</v>
      </c>
      <c r="AU107" s="25" t="s">
        <v>82</v>
      </c>
      <c r="AY107" s="25" t="s">
        <v>169</v>
      </c>
      <c r="BE107" s="216">
        <f t="shared" si="4"/>
        <v>0</v>
      </c>
      <c r="BF107" s="216">
        <f t="shared" si="5"/>
        <v>0</v>
      </c>
      <c r="BG107" s="216">
        <f t="shared" si="6"/>
        <v>0</v>
      </c>
      <c r="BH107" s="216">
        <f t="shared" si="7"/>
        <v>0</v>
      </c>
      <c r="BI107" s="216">
        <f t="shared" si="8"/>
        <v>0</v>
      </c>
      <c r="BJ107" s="25" t="s">
        <v>80</v>
      </c>
      <c r="BK107" s="216">
        <f t="shared" si="9"/>
        <v>0</v>
      </c>
      <c r="BL107" s="25" t="s">
        <v>175</v>
      </c>
      <c r="BM107" s="25" t="s">
        <v>284</v>
      </c>
    </row>
    <row r="108" spans="2:65" s="1" customFormat="1" ht="16.5" customHeight="1">
      <c r="B108" s="42"/>
      <c r="C108" s="205" t="s">
        <v>246</v>
      </c>
      <c r="D108" s="205" t="s">
        <v>171</v>
      </c>
      <c r="E108" s="206" t="s">
        <v>1198</v>
      </c>
      <c r="F108" s="207" t="s">
        <v>1199</v>
      </c>
      <c r="G108" s="208" t="s">
        <v>526</v>
      </c>
      <c r="H108" s="209">
        <v>12</v>
      </c>
      <c r="I108" s="210"/>
      <c r="J108" s="211">
        <f t="shared" si="0"/>
        <v>0</v>
      </c>
      <c r="K108" s="207" t="s">
        <v>23</v>
      </c>
      <c r="L108" s="62"/>
      <c r="M108" s="212" t="s">
        <v>23</v>
      </c>
      <c r="N108" s="213" t="s">
        <v>44</v>
      </c>
      <c r="O108" s="43"/>
      <c r="P108" s="214">
        <f t="shared" si="1"/>
        <v>0</v>
      </c>
      <c r="Q108" s="214">
        <v>0</v>
      </c>
      <c r="R108" s="214">
        <f t="shared" si="2"/>
        <v>0</v>
      </c>
      <c r="S108" s="214">
        <v>0</v>
      </c>
      <c r="T108" s="215">
        <f t="shared" si="3"/>
        <v>0</v>
      </c>
      <c r="AR108" s="25" t="s">
        <v>175</v>
      </c>
      <c r="AT108" s="25" t="s">
        <v>171</v>
      </c>
      <c r="AU108" s="25" t="s">
        <v>82</v>
      </c>
      <c r="AY108" s="25" t="s">
        <v>169</v>
      </c>
      <c r="BE108" s="216">
        <f t="shared" si="4"/>
        <v>0</v>
      </c>
      <c r="BF108" s="216">
        <f t="shared" si="5"/>
        <v>0</v>
      </c>
      <c r="BG108" s="216">
        <f t="shared" si="6"/>
        <v>0</v>
      </c>
      <c r="BH108" s="216">
        <f t="shared" si="7"/>
        <v>0</v>
      </c>
      <c r="BI108" s="216">
        <f t="shared" si="8"/>
        <v>0</v>
      </c>
      <c r="BJ108" s="25" t="s">
        <v>80</v>
      </c>
      <c r="BK108" s="216">
        <f t="shared" si="9"/>
        <v>0</v>
      </c>
      <c r="BL108" s="25" t="s">
        <v>175</v>
      </c>
      <c r="BM108" s="25" t="s">
        <v>1200</v>
      </c>
    </row>
    <row r="109" spans="2:65" s="1" customFormat="1" ht="25.5" customHeight="1">
      <c r="B109" s="42"/>
      <c r="C109" s="205" t="s">
        <v>250</v>
      </c>
      <c r="D109" s="205" t="s">
        <v>171</v>
      </c>
      <c r="E109" s="206" t="s">
        <v>1057</v>
      </c>
      <c r="F109" s="207" t="s">
        <v>1201</v>
      </c>
      <c r="G109" s="208" t="s">
        <v>122</v>
      </c>
      <c r="H109" s="209">
        <v>425</v>
      </c>
      <c r="I109" s="210"/>
      <c r="J109" s="211">
        <f t="shared" si="0"/>
        <v>0</v>
      </c>
      <c r="K109" s="207" t="s">
        <v>23</v>
      </c>
      <c r="L109" s="62"/>
      <c r="M109" s="212" t="s">
        <v>23</v>
      </c>
      <c r="N109" s="213" t="s">
        <v>44</v>
      </c>
      <c r="O109" s="43"/>
      <c r="P109" s="214">
        <f t="shared" si="1"/>
        <v>0</v>
      </c>
      <c r="Q109" s="214">
        <v>0</v>
      </c>
      <c r="R109" s="214">
        <f t="shared" si="2"/>
        <v>0</v>
      </c>
      <c r="S109" s="214">
        <v>0</v>
      </c>
      <c r="T109" s="215">
        <f t="shared" si="3"/>
        <v>0</v>
      </c>
      <c r="AR109" s="25" t="s">
        <v>175</v>
      </c>
      <c r="AT109" s="25" t="s">
        <v>171</v>
      </c>
      <c r="AU109" s="25" t="s">
        <v>82</v>
      </c>
      <c r="AY109" s="25" t="s">
        <v>169</v>
      </c>
      <c r="BE109" s="216">
        <f t="shared" si="4"/>
        <v>0</v>
      </c>
      <c r="BF109" s="216">
        <f t="shared" si="5"/>
        <v>0</v>
      </c>
      <c r="BG109" s="216">
        <f t="shared" si="6"/>
        <v>0</v>
      </c>
      <c r="BH109" s="216">
        <f t="shared" si="7"/>
        <v>0</v>
      </c>
      <c r="BI109" s="216">
        <f t="shared" si="8"/>
        <v>0</v>
      </c>
      <c r="BJ109" s="25" t="s">
        <v>80</v>
      </c>
      <c r="BK109" s="216">
        <f t="shared" si="9"/>
        <v>0</v>
      </c>
      <c r="BL109" s="25" t="s">
        <v>175</v>
      </c>
      <c r="BM109" s="25" t="s">
        <v>298</v>
      </c>
    </row>
    <row r="110" spans="2:63" s="11" customFormat="1" ht="29.85" customHeight="1">
      <c r="B110" s="189"/>
      <c r="C110" s="190"/>
      <c r="D110" s="191" t="s">
        <v>72</v>
      </c>
      <c r="E110" s="203" t="s">
        <v>965</v>
      </c>
      <c r="F110" s="203" t="s">
        <v>1111</v>
      </c>
      <c r="G110" s="190"/>
      <c r="H110" s="190"/>
      <c r="I110" s="193"/>
      <c r="J110" s="204">
        <f>BK110</f>
        <v>0</v>
      </c>
      <c r="K110" s="190"/>
      <c r="L110" s="195"/>
      <c r="M110" s="196"/>
      <c r="N110" s="197"/>
      <c r="O110" s="197"/>
      <c r="P110" s="198">
        <f>SUM(P111:P112)</f>
        <v>0</v>
      </c>
      <c r="Q110" s="197"/>
      <c r="R110" s="198">
        <f>SUM(R111:R112)</f>
        <v>0</v>
      </c>
      <c r="S110" s="197"/>
      <c r="T110" s="199">
        <f>SUM(T111:T112)</f>
        <v>0</v>
      </c>
      <c r="AR110" s="200" t="s">
        <v>80</v>
      </c>
      <c r="AT110" s="201" t="s">
        <v>72</v>
      </c>
      <c r="AU110" s="201" t="s">
        <v>80</v>
      </c>
      <c r="AY110" s="200" t="s">
        <v>169</v>
      </c>
      <c r="BK110" s="202">
        <f>SUM(BK111:BK112)</f>
        <v>0</v>
      </c>
    </row>
    <row r="111" spans="2:65" s="1" customFormat="1" ht="25.5" customHeight="1">
      <c r="B111" s="42"/>
      <c r="C111" s="205" t="s">
        <v>255</v>
      </c>
      <c r="D111" s="205" t="s">
        <v>171</v>
      </c>
      <c r="E111" s="206" t="s">
        <v>1059</v>
      </c>
      <c r="F111" s="207" t="s">
        <v>1202</v>
      </c>
      <c r="G111" s="208" t="s">
        <v>122</v>
      </c>
      <c r="H111" s="209">
        <v>25</v>
      </c>
      <c r="I111" s="210"/>
      <c r="J111" s="211">
        <f>ROUND(I111*H111,2)</f>
        <v>0</v>
      </c>
      <c r="K111" s="207" t="s">
        <v>23</v>
      </c>
      <c r="L111" s="62"/>
      <c r="M111" s="212" t="s">
        <v>23</v>
      </c>
      <c r="N111" s="213" t="s">
        <v>44</v>
      </c>
      <c r="O111" s="43"/>
      <c r="P111" s="214">
        <f>O111*H111</f>
        <v>0</v>
      </c>
      <c r="Q111" s="214">
        <v>0</v>
      </c>
      <c r="R111" s="214">
        <f>Q111*H111</f>
        <v>0</v>
      </c>
      <c r="S111" s="214">
        <v>0</v>
      </c>
      <c r="T111" s="215">
        <f>S111*H111</f>
        <v>0</v>
      </c>
      <c r="AR111" s="25" t="s">
        <v>175</v>
      </c>
      <c r="AT111" s="25" t="s">
        <v>171</v>
      </c>
      <c r="AU111" s="25" t="s">
        <v>82</v>
      </c>
      <c r="AY111" s="25" t="s">
        <v>169</v>
      </c>
      <c r="BE111" s="216">
        <f>IF(N111="základní",J111,0)</f>
        <v>0</v>
      </c>
      <c r="BF111" s="216">
        <f>IF(N111="snížená",J111,0)</f>
        <v>0</v>
      </c>
      <c r="BG111" s="216">
        <f>IF(N111="zákl. přenesená",J111,0)</f>
        <v>0</v>
      </c>
      <c r="BH111" s="216">
        <f>IF(N111="sníž. přenesená",J111,0)</f>
        <v>0</v>
      </c>
      <c r="BI111" s="216">
        <f>IF(N111="nulová",J111,0)</f>
        <v>0</v>
      </c>
      <c r="BJ111" s="25" t="s">
        <v>80</v>
      </c>
      <c r="BK111" s="216">
        <f>ROUND(I111*H111,2)</f>
        <v>0</v>
      </c>
      <c r="BL111" s="25" t="s">
        <v>175</v>
      </c>
      <c r="BM111" s="25" t="s">
        <v>310</v>
      </c>
    </row>
    <row r="112" spans="2:65" s="1" customFormat="1" ht="16.5" customHeight="1">
      <c r="B112" s="42"/>
      <c r="C112" s="205" t="s">
        <v>267</v>
      </c>
      <c r="D112" s="205" t="s">
        <v>171</v>
      </c>
      <c r="E112" s="206" t="s">
        <v>1061</v>
      </c>
      <c r="F112" s="207" t="s">
        <v>1143</v>
      </c>
      <c r="G112" s="208" t="s">
        <v>122</v>
      </c>
      <c r="H112" s="209">
        <v>150</v>
      </c>
      <c r="I112" s="210"/>
      <c r="J112" s="211">
        <f>ROUND(I112*H112,2)</f>
        <v>0</v>
      </c>
      <c r="K112" s="207" t="s">
        <v>23</v>
      </c>
      <c r="L112" s="62"/>
      <c r="M112" s="212" t="s">
        <v>23</v>
      </c>
      <c r="N112" s="213" t="s">
        <v>44</v>
      </c>
      <c r="O112" s="43"/>
      <c r="P112" s="214">
        <f>O112*H112</f>
        <v>0</v>
      </c>
      <c r="Q112" s="214">
        <v>0</v>
      </c>
      <c r="R112" s="214">
        <f>Q112*H112</f>
        <v>0</v>
      </c>
      <c r="S112" s="214">
        <v>0</v>
      </c>
      <c r="T112" s="215">
        <f>S112*H112</f>
        <v>0</v>
      </c>
      <c r="AR112" s="25" t="s">
        <v>175</v>
      </c>
      <c r="AT112" s="25" t="s">
        <v>171</v>
      </c>
      <c r="AU112" s="25" t="s">
        <v>82</v>
      </c>
      <c r="AY112" s="25" t="s">
        <v>169</v>
      </c>
      <c r="BE112" s="216">
        <f>IF(N112="základní",J112,0)</f>
        <v>0</v>
      </c>
      <c r="BF112" s="216">
        <f>IF(N112="snížená",J112,0)</f>
        <v>0</v>
      </c>
      <c r="BG112" s="216">
        <f>IF(N112="zákl. přenesená",J112,0)</f>
        <v>0</v>
      </c>
      <c r="BH112" s="216">
        <f>IF(N112="sníž. přenesená",J112,0)</f>
        <v>0</v>
      </c>
      <c r="BI112" s="216">
        <f>IF(N112="nulová",J112,0)</f>
        <v>0</v>
      </c>
      <c r="BJ112" s="25" t="s">
        <v>80</v>
      </c>
      <c r="BK112" s="216">
        <f>ROUND(I112*H112,2)</f>
        <v>0</v>
      </c>
      <c r="BL112" s="25" t="s">
        <v>175</v>
      </c>
      <c r="BM112" s="25" t="s">
        <v>322</v>
      </c>
    </row>
    <row r="113" spans="2:63" s="11" customFormat="1" ht="29.85" customHeight="1">
      <c r="B113" s="189"/>
      <c r="C113" s="190"/>
      <c r="D113" s="191" t="s">
        <v>72</v>
      </c>
      <c r="E113" s="203" t="s">
        <v>1073</v>
      </c>
      <c r="F113" s="203" t="s">
        <v>1145</v>
      </c>
      <c r="G113" s="190"/>
      <c r="H113" s="190"/>
      <c r="I113" s="193"/>
      <c r="J113" s="204">
        <f>BK113</f>
        <v>0</v>
      </c>
      <c r="K113" s="190"/>
      <c r="L113" s="195"/>
      <c r="M113" s="196"/>
      <c r="N113" s="197"/>
      <c r="O113" s="197"/>
      <c r="P113" s="198">
        <f>SUM(P114:P120)</f>
        <v>0</v>
      </c>
      <c r="Q113" s="197"/>
      <c r="R113" s="198">
        <f>SUM(R114:R120)</f>
        <v>0</v>
      </c>
      <c r="S113" s="197"/>
      <c r="T113" s="199">
        <f>SUM(T114:T120)</f>
        <v>0</v>
      </c>
      <c r="AR113" s="200" t="s">
        <v>80</v>
      </c>
      <c r="AT113" s="201" t="s">
        <v>72</v>
      </c>
      <c r="AU113" s="201" t="s">
        <v>80</v>
      </c>
      <c r="AY113" s="200" t="s">
        <v>169</v>
      </c>
      <c r="BK113" s="202">
        <f>SUM(BK114:BK120)</f>
        <v>0</v>
      </c>
    </row>
    <row r="114" spans="2:65" s="1" customFormat="1" ht="16.5" customHeight="1">
      <c r="B114" s="42"/>
      <c r="C114" s="205" t="s">
        <v>10</v>
      </c>
      <c r="D114" s="205" t="s">
        <v>171</v>
      </c>
      <c r="E114" s="206" t="s">
        <v>1063</v>
      </c>
      <c r="F114" s="207" t="s">
        <v>1147</v>
      </c>
      <c r="G114" s="208" t="s">
        <v>526</v>
      </c>
      <c r="H114" s="209">
        <v>27</v>
      </c>
      <c r="I114" s="210"/>
      <c r="J114" s="211">
        <f aca="true" t="shared" si="10" ref="J114:J120">ROUND(I114*H114,2)</f>
        <v>0</v>
      </c>
      <c r="K114" s="207" t="s">
        <v>23</v>
      </c>
      <c r="L114" s="62"/>
      <c r="M114" s="212" t="s">
        <v>23</v>
      </c>
      <c r="N114" s="213" t="s">
        <v>44</v>
      </c>
      <c r="O114" s="43"/>
      <c r="P114" s="214">
        <f aca="true" t="shared" si="11" ref="P114:P120">O114*H114</f>
        <v>0</v>
      </c>
      <c r="Q114" s="214">
        <v>0</v>
      </c>
      <c r="R114" s="214">
        <f aca="true" t="shared" si="12" ref="R114:R120">Q114*H114</f>
        <v>0</v>
      </c>
      <c r="S114" s="214">
        <v>0</v>
      </c>
      <c r="T114" s="215">
        <f aca="true" t="shared" si="13" ref="T114:T120">S114*H114</f>
        <v>0</v>
      </c>
      <c r="AR114" s="25" t="s">
        <v>175</v>
      </c>
      <c r="AT114" s="25" t="s">
        <v>171</v>
      </c>
      <c r="AU114" s="25" t="s">
        <v>82</v>
      </c>
      <c r="AY114" s="25" t="s">
        <v>169</v>
      </c>
      <c r="BE114" s="216">
        <f aca="true" t="shared" si="14" ref="BE114:BE120">IF(N114="základní",J114,0)</f>
        <v>0</v>
      </c>
      <c r="BF114" s="216">
        <f aca="true" t="shared" si="15" ref="BF114:BF120">IF(N114="snížená",J114,0)</f>
        <v>0</v>
      </c>
      <c r="BG114" s="216">
        <f aca="true" t="shared" si="16" ref="BG114:BG120">IF(N114="zákl. přenesená",J114,0)</f>
        <v>0</v>
      </c>
      <c r="BH114" s="216">
        <f aca="true" t="shared" si="17" ref="BH114:BH120">IF(N114="sníž. přenesená",J114,0)</f>
        <v>0</v>
      </c>
      <c r="BI114" s="216">
        <f aca="true" t="shared" si="18" ref="BI114:BI120">IF(N114="nulová",J114,0)</f>
        <v>0</v>
      </c>
      <c r="BJ114" s="25" t="s">
        <v>80</v>
      </c>
      <c r="BK114" s="216">
        <f aca="true" t="shared" si="19" ref="BK114:BK120">ROUND(I114*H114,2)</f>
        <v>0</v>
      </c>
      <c r="BL114" s="25" t="s">
        <v>175</v>
      </c>
      <c r="BM114" s="25" t="s">
        <v>334</v>
      </c>
    </row>
    <row r="115" spans="2:65" s="1" customFormat="1" ht="16.5" customHeight="1">
      <c r="B115" s="42"/>
      <c r="C115" s="205" t="s">
        <v>284</v>
      </c>
      <c r="D115" s="205" t="s">
        <v>171</v>
      </c>
      <c r="E115" s="206" t="s">
        <v>1065</v>
      </c>
      <c r="F115" s="207" t="s">
        <v>1149</v>
      </c>
      <c r="G115" s="208" t="s">
        <v>122</v>
      </c>
      <c r="H115" s="209">
        <v>60</v>
      </c>
      <c r="I115" s="210"/>
      <c r="J115" s="211">
        <f t="shared" si="10"/>
        <v>0</v>
      </c>
      <c r="K115" s="207" t="s">
        <v>23</v>
      </c>
      <c r="L115" s="62"/>
      <c r="M115" s="212" t="s">
        <v>23</v>
      </c>
      <c r="N115" s="213" t="s">
        <v>44</v>
      </c>
      <c r="O115" s="43"/>
      <c r="P115" s="214">
        <f t="shared" si="11"/>
        <v>0</v>
      </c>
      <c r="Q115" s="214">
        <v>0</v>
      </c>
      <c r="R115" s="214">
        <f t="shared" si="12"/>
        <v>0</v>
      </c>
      <c r="S115" s="214">
        <v>0</v>
      </c>
      <c r="T115" s="215">
        <f t="shared" si="13"/>
        <v>0</v>
      </c>
      <c r="AR115" s="25" t="s">
        <v>175</v>
      </c>
      <c r="AT115" s="25" t="s">
        <v>171</v>
      </c>
      <c r="AU115" s="25" t="s">
        <v>82</v>
      </c>
      <c r="AY115" s="25" t="s">
        <v>169</v>
      </c>
      <c r="BE115" s="216">
        <f t="shared" si="14"/>
        <v>0</v>
      </c>
      <c r="BF115" s="216">
        <f t="shared" si="15"/>
        <v>0</v>
      </c>
      <c r="BG115" s="216">
        <f t="shared" si="16"/>
        <v>0</v>
      </c>
      <c r="BH115" s="216">
        <f t="shared" si="17"/>
        <v>0</v>
      </c>
      <c r="BI115" s="216">
        <f t="shared" si="18"/>
        <v>0</v>
      </c>
      <c r="BJ115" s="25" t="s">
        <v>80</v>
      </c>
      <c r="BK115" s="216">
        <f t="shared" si="19"/>
        <v>0</v>
      </c>
      <c r="BL115" s="25" t="s">
        <v>175</v>
      </c>
      <c r="BM115" s="25" t="s">
        <v>344</v>
      </c>
    </row>
    <row r="116" spans="2:65" s="1" customFormat="1" ht="16.5" customHeight="1">
      <c r="B116" s="42"/>
      <c r="C116" s="205" t="s">
        <v>291</v>
      </c>
      <c r="D116" s="205" t="s">
        <v>171</v>
      </c>
      <c r="E116" s="206" t="s">
        <v>1067</v>
      </c>
      <c r="F116" s="207" t="s">
        <v>1151</v>
      </c>
      <c r="G116" s="208" t="s">
        <v>122</v>
      </c>
      <c r="H116" s="209">
        <v>125</v>
      </c>
      <c r="I116" s="210"/>
      <c r="J116" s="211">
        <f t="shared" si="10"/>
        <v>0</v>
      </c>
      <c r="K116" s="207" t="s">
        <v>23</v>
      </c>
      <c r="L116" s="62"/>
      <c r="M116" s="212" t="s">
        <v>23</v>
      </c>
      <c r="N116" s="213" t="s">
        <v>44</v>
      </c>
      <c r="O116" s="43"/>
      <c r="P116" s="214">
        <f t="shared" si="11"/>
        <v>0</v>
      </c>
      <c r="Q116" s="214">
        <v>0</v>
      </c>
      <c r="R116" s="214">
        <f t="shared" si="12"/>
        <v>0</v>
      </c>
      <c r="S116" s="214">
        <v>0</v>
      </c>
      <c r="T116" s="215">
        <f t="shared" si="13"/>
        <v>0</v>
      </c>
      <c r="AR116" s="25" t="s">
        <v>175</v>
      </c>
      <c r="AT116" s="25" t="s">
        <v>171</v>
      </c>
      <c r="AU116" s="25" t="s">
        <v>82</v>
      </c>
      <c r="AY116" s="25" t="s">
        <v>169</v>
      </c>
      <c r="BE116" s="216">
        <f t="shared" si="14"/>
        <v>0</v>
      </c>
      <c r="BF116" s="216">
        <f t="shared" si="15"/>
        <v>0</v>
      </c>
      <c r="BG116" s="216">
        <f t="shared" si="16"/>
        <v>0</v>
      </c>
      <c r="BH116" s="216">
        <f t="shared" si="17"/>
        <v>0</v>
      </c>
      <c r="BI116" s="216">
        <f t="shared" si="18"/>
        <v>0</v>
      </c>
      <c r="BJ116" s="25" t="s">
        <v>80</v>
      </c>
      <c r="BK116" s="216">
        <f t="shared" si="19"/>
        <v>0</v>
      </c>
      <c r="BL116" s="25" t="s">
        <v>175</v>
      </c>
      <c r="BM116" s="25" t="s">
        <v>356</v>
      </c>
    </row>
    <row r="117" spans="2:65" s="1" customFormat="1" ht="16.5" customHeight="1">
      <c r="B117" s="42"/>
      <c r="C117" s="205" t="s">
        <v>298</v>
      </c>
      <c r="D117" s="205" t="s">
        <v>171</v>
      </c>
      <c r="E117" s="206" t="s">
        <v>1069</v>
      </c>
      <c r="F117" s="207" t="s">
        <v>1153</v>
      </c>
      <c r="G117" s="208" t="s">
        <v>526</v>
      </c>
      <c r="H117" s="209">
        <v>1</v>
      </c>
      <c r="I117" s="210"/>
      <c r="J117" s="211">
        <f t="shared" si="10"/>
        <v>0</v>
      </c>
      <c r="K117" s="207" t="s">
        <v>23</v>
      </c>
      <c r="L117" s="62"/>
      <c r="M117" s="212" t="s">
        <v>23</v>
      </c>
      <c r="N117" s="213" t="s">
        <v>44</v>
      </c>
      <c r="O117" s="43"/>
      <c r="P117" s="214">
        <f t="shared" si="11"/>
        <v>0</v>
      </c>
      <c r="Q117" s="214">
        <v>0</v>
      </c>
      <c r="R117" s="214">
        <f t="shared" si="12"/>
        <v>0</v>
      </c>
      <c r="S117" s="214">
        <v>0</v>
      </c>
      <c r="T117" s="215">
        <f t="shared" si="13"/>
        <v>0</v>
      </c>
      <c r="AR117" s="25" t="s">
        <v>175</v>
      </c>
      <c r="AT117" s="25" t="s">
        <v>171</v>
      </c>
      <c r="AU117" s="25" t="s">
        <v>82</v>
      </c>
      <c r="AY117" s="25" t="s">
        <v>169</v>
      </c>
      <c r="BE117" s="216">
        <f t="shared" si="14"/>
        <v>0</v>
      </c>
      <c r="BF117" s="216">
        <f t="shared" si="15"/>
        <v>0</v>
      </c>
      <c r="BG117" s="216">
        <f t="shared" si="16"/>
        <v>0</v>
      </c>
      <c r="BH117" s="216">
        <f t="shared" si="17"/>
        <v>0</v>
      </c>
      <c r="BI117" s="216">
        <f t="shared" si="18"/>
        <v>0</v>
      </c>
      <c r="BJ117" s="25" t="s">
        <v>80</v>
      </c>
      <c r="BK117" s="216">
        <f t="shared" si="19"/>
        <v>0</v>
      </c>
      <c r="BL117" s="25" t="s">
        <v>175</v>
      </c>
      <c r="BM117" s="25" t="s">
        <v>371</v>
      </c>
    </row>
    <row r="118" spans="2:65" s="1" customFormat="1" ht="16.5" customHeight="1">
      <c r="B118" s="42"/>
      <c r="C118" s="205" t="s">
        <v>303</v>
      </c>
      <c r="D118" s="205" t="s">
        <v>171</v>
      </c>
      <c r="E118" s="206" t="s">
        <v>1071</v>
      </c>
      <c r="F118" s="207" t="s">
        <v>1155</v>
      </c>
      <c r="G118" s="208" t="s">
        <v>114</v>
      </c>
      <c r="H118" s="209">
        <v>10.5</v>
      </c>
      <c r="I118" s="210"/>
      <c r="J118" s="211">
        <f t="shared" si="10"/>
        <v>0</v>
      </c>
      <c r="K118" s="207" t="s">
        <v>23</v>
      </c>
      <c r="L118" s="62"/>
      <c r="M118" s="212" t="s">
        <v>23</v>
      </c>
      <c r="N118" s="213" t="s">
        <v>44</v>
      </c>
      <c r="O118" s="43"/>
      <c r="P118" s="214">
        <f t="shared" si="11"/>
        <v>0</v>
      </c>
      <c r="Q118" s="214">
        <v>0</v>
      </c>
      <c r="R118" s="214">
        <f t="shared" si="12"/>
        <v>0</v>
      </c>
      <c r="S118" s="214">
        <v>0</v>
      </c>
      <c r="T118" s="215">
        <f t="shared" si="13"/>
        <v>0</v>
      </c>
      <c r="AR118" s="25" t="s">
        <v>175</v>
      </c>
      <c r="AT118" s="25" t="s">
        <v>171</v>
      </c>
      <c r="AU118" s="25" t="s">
        <v>82</v>
      </c>
      <c r="AY118" s="25" t="s">
        <v>169</v>
      </c>
      <c r="BE118" s="216">
        <f t="shared" si="14"/>
        <v>0</v>
      </c>
      <c r="BF118" s="216">
        <f t="shared" si="15"/>
        <v>0</v>
      </c>
      <c r="BG118" s="216">
        <f t="shared" si="16"/>
        <v>0</v>
      </c>
      <c r="BH118" s="216">
        <f t="shared" si="17"/>
        <v>0</v>
      </c>
      <c r="BI118" s="216">
        <f t="shared" si="18"/>
        <v>0</v>
      </c>
      <c r="BJ118" s="25" t="s">
        <v>80</v>
      </c>
      <c r="BK118" s="216">
        <f t="shared" si="19"/>
        <v>0</v>
      </c>
      <c r="BL118" s="25" t="s">
        <v>175</v>
      </c>
      <c r="BM118" s="25" t="s">
        <v>386</v>
      </c>
    </row>
    <row r="119" spans="2:65" s="1" customFormat="1" ht="25.5" customHeight="1">
      <c r="B119" s="42"/>
      <c r="C119" s="205" t="s">
        <v>310</v>
      </c>
      <c r="D119" s="205" t="s">
        <v>171</v>
      </c>
      <c r="E119" s="206" t="s">
        <v>1075</v>
      </c>
      <c r="F119" s="207" t="s">
        <v>1157</v>
      </c>
      <c r="G119" s="208" t="s">
        <v>526</v>
      </c>
      <c r="H119" s="209">
        <v>70</v>
      </c>
      <c r="I119" s="210"/>
      <c r="J119" s="211">
        <f t="shared" si="10"/>
        <v>0</v>
      </c>
      <c r="K119" s="207" t="s">
        <v>23</v>
      </c>
      <c r="L119" s="62"/>
      <c r="M119" s="212" t="s">
        <v>23</v>
      </c>
      <c r="N119" s="213" t="s">
        <v>44</v>
      </c>
      <c r="O119" s="43"/>
      <c r="P119" s="214">
        <f t="shared" si="11"/>
        <v>0</v>
      </c>
      <c r="Q119" s="214">
        <v>0</v>
      </c>
      <c r="R119" s="214">
        <f t="shared" si="12"/>
        <v>0</v>
      </c>
      <c r="S119" s="214">
        <v>0</v>
      </c>
      <c r="T119" s="215">
        <f t="shared" si="13"/>
        <v>0</v>
      </c>
      <c r="AR119" s="25" t="s">
        <v>175</v>
      </c>
      <c r="AT119" s="25" t="s">
        <v>171</v>
      </c>
      <c r="AU119" s="25" t="s">
        <v>82</v>
      </c>
      <c r="AY119" s="25" t="s">
        <v>169</v>
      </c>
      <c r="BE119" s="216">
        <f t="shared" si="14"/>
        <v>0</v>
      </c>
      <c r="BF119" s="216">
        <f t="shared" si="15"/>
        <v>0</v>
      </c>
      <c r="BG119" s="216">
        <f t="shared" si="16"/>
        <v>0</v>
      </c>
      <c r="BH119" s="216">
        <f t="shared" si="17"/>
        <v>0</v>
      </c>
      <c r="BI119" s="216">
        <f t="shared" si="18"/>
        <v>0</v>
      </c>
      <c r="BJ119" s="25" t="s">
        <v>80</v>
      </c>
      <c r="BK119" s="216">
        <f t="shared" si="19"/>
        <v>0</v>
      </c>
      <c r="BL119" s="25" t="s">
        <v>175</v>
      </c>
      <c r="BM119" s="25" t="s">
        <v>408</v>
      </c>
    </row>
    <row r="120" spans="2:65" s="1" customFormat="1" ht="25.5" customHeight="1">
      <c r="B120" s="42"/>
      <c r="C120" s="205" t="s">
        <v>9</v>
      </c>
      <c r="D120" s="205" t="s">
        <v>171</v>
      </c>
      <c r="E120" s="206" t="s">
        <v>1077</v>
      </c>
      <c r="F120" s="207" t="s">
        <v>1159</v>
      </c>
      <c r="G120" s="208" t="s">
        <v>526</v>
      </c>
      <c r="H120" s="209">
        <v>6</v>
      </c>
      <c r="I120" s="210"/>
      <c r="J120" s="211">
        <f t="shared" si="10"/>
        <v>0</v>
      </c>
      <c r="K120" s="207" t="s">
        <v>23</v>
      </c>
      <c r="L120" s="62"/>
      <c r="M120" s="212" t="s">
        <v>23</v>
      </c>
      <c r="N120" s="213" t="s">
        <v>44</v>
      </c>
      <c r="O120" s="43"/>
      <c r="P120" s="214">
        <f t="shared" si="11"/>
        <v>0</v>
      </c>
      <c r="Q120" s="214">
        <v>0</v>
      </c>
      <c r="R120" s="214">
        <f t="shared" si="12"/>
        <v>0</v>
      </c>
      <c r="S120" s="214">
        <v>0</v>
      </c>
      <c r="T120" s="215">
        <f t="shared" si="13"/>
        <v>0</v>
      </c>
      <c r="AR120" s="25" t="s">
        <v>175</v>
      </c>
      <c r="AT120" s="25" t="s">
        <v>171</v>
      </c>
      <c r="AU120" s="25" t="s">
        <v>82</v>
      </c>
      <c r="AY120" s="25" t="s">
        <v>169</v>
      </c>
      <c r="BE120" s="216">
        <f t="shared" si="14"/>
        <v>0</v>
      </c>
      <c r="BF120" s="216">
        <f t="shared" si="15"/>
        <v>0</v>
      </c>
      <c r="BG120" s="216">
        <f t="shared" si="16"/>
        <v>0</v>
      </c>
      <c r="BH120" s="216">
        <f t="shared" si="17"/>
        <v>0</v>
      </c>
      <c r="BI120" s="216">
        <f t="shared" si="18"/>
        <v>0</v>
      </c>
      <c r="BJ120" s="25" t="s">
        <v>80</v>
      </c>
      <c r="BK120" s="216">
        <f t="shared" si="19"/>
        <v>0</v>
      </c>
      <c r="BL120" s="25" t="s">
        <v>175</v>
      </c>
      <c r="BM120" s="25" t="s">
        <v>419</v>
      </c>
    </row>
    <row r="121" spans="2:63" s="11" customFormat="1" ht="29.85" customHeight="1">
      <c r="B121" s="189"/>
      <c r="C121" s="190"/>
      <c r="D121" s="191" t="s">
        <v>72</v>
      </c>
      <c r="E121" s="203" t="s">
        <v>1081</v>
      </c>
      <c r="F121" s="203" t="s">
        <v>1161</v>
      </c>
      <c r="G121" s="190"/>
      <c r="H121" s="190"/>
      <c r="I121" s="193"/>
      <c r="J121" s="204">
        <f>BK121</f>
        <v>0</v>
      </c>
      <c r="K121" s="190"/>
      <c r="L121" s="195"/>
      <c r="M121" s="196"/>
      <c r="N121" s="197"/>
      <c r="O121" s="197"/>
      <c r="P121" s="198">
        <f>P122</f>
        <v>0</v>
      </c>
      <c r="Q121" s="197"/>
      <c r="R121" s="198">
        <f>R122</f>
        <v>0</v>
      </c>
      <c r="S121" s="197"/>
      <c r="T121" s="199">
        <f>T122</f>
        <v>0</v>
      </c>
      <c r="AR121" s="200" t="s">
        <v>80</v>
      </c>
      <c r="AT121" s="201" t="s">
        <v>72</v>
      </c>
      <c r="AU121" s="201" t="s">
        <v>80</v>
      </c>
      <c r="AY121" s="200" t="s">
        <v>169</v>
      </c>
      <c r="BK121" s="202">
        <f>BK122</f>
        <v>0</v>
      </c>
    </row>
    <row r="122" spans="2:65" s="1" customFormat="1" ht="25.5" customHeight="1">
      <c r="B122" s="42"/>
      <c r="C122" s="205" t="s">
        <v>322</v>
      </c>
      <c r="D122" s="205" t="s">
        <v>171</v>
      </c>
      <c r="E122" s="206" t="s">
        <v>1079</v>
      </c>
      <c r="F122" s="207" t="s">
        <v>1163</v>
      </c>
      <c r="G122" s="208" t="s">
        <v>114</v>
      </c>
      <c r="H122" s="209">
        <v>1</v>
      </c>
      <c r="I122" s="210"/>
      <c r="J122" s="211">
        <f>ROUND(I122*H122,2)</f>
        <v>0</v>
      </c>
      <c r="K122" s="207" t="s">
        <v>23</v>
      </c>
      <c r="L122" s="62"/>
      <c r="M122" s="212" t="s">
        <v>23</v>
      </c>
      <c r="N122" s="213" t="s">
        <v>44</v>
      </c>
      <c r="O122" s="43"/>
      <c r="P122" s="214">
        <f>O122*H122</f>
        <v>0</v>
      </c>
      <c r="Q122" s="214">
        <v>0</v>
      </c>
      <c r="R122" s="214">
        <f>Q122*H122</f>
        <v>0</v>
      </c>
      <c r="S122" s="214">
        <v>0</v>
      </c>
      <c r="T122" s="215">
        <f>S122*H122</f>
        <v>0</v>
      </c>
      <c r="AR122" s="25" t="s">
        <v>175</v>
      </c>
      <c r="AT122" s="25" t="s">
        <v>171</v>
      </c>
      <c r="AU122" s="25" t="s">
        <v>82</v>
      </c>
      <c r="AY122" s="25" t="s">
        <v>169</v>
      </c>
      <c r="BE122" s="216">
        <f>IF(N122="základní",J122,0)</f>
        <v>0</v>
      </c>
      <c r="BF122" s="216">
        <f>IF(N122="snížená",J122,0)</f>
        <v>0</v>
      </c>
      <c r="BG122" s="216">
        <f>IF(N122="zákl. přenesená",J122,0)</f>
        <v>0</v>
      </c>
      <c r="BH122" s="216">
        <f>IF(N122="sníž. přenesená",J122,0)</f>
        <v>0</v>
      </c>
      <c r="BI122" s="216">
        <f>IF(N122="nulová",J122,0)</f>
        <v>0</v>
      </c>
      <c r="BJ122" s="25" t="s">
        <v>80</v>
      </c>
      <c r="BK122" s="216">
        <f>ROUND(I122*H122,2)</f>
        <v>0</v>
      </c>
      <c r="BL122" s="25" t="s">
        <v>175</v>
      </c>
      <c r="BM122" s="25" t="s">
        <v>429</v>
      </c>
    </row>
    <row r="123" spans="2:63" s="11" customFormat="1" ht="29.85" customHeight="1">
      <c r="B123" s="189"/>
      <c r="C123" s="190"/>
      <c r="D123" s="191" t="s">
        <v>72</v>
      </c>
      <c r="E123" s="203" t="s">
        <v>1110</v>
      </c>
      <c r="F123" s="203" t="s">
        <v>1166</v>
      </c>
      <c r="G123" s="190"/>
      <c r="H123" s="190"/>
      <c r="I123" s="193"/>
      <c r="J123" s="204">
        <f>BK123</f>
        <v>0</v>
      </c>
      <c r="K123" s="190"/>
      <c r="L123" s="195"/>
      <c r="M123" s="196"/>
      <c r="N123" s="197"/>
      <c r="O123" s="197"/>
      <c r="P123" s="198">
        <f>P124</f>
        <v>0</v>
      </c>
      <c r="Q123" s="197"/>
      <c r="R123" s="198">
        <f>R124</f>
        <v>0</v>
      </c>
      <c r="S123" s="197"/>
      <c r="T123" s="199">
        <f>T124</f>
        <v>0</v>
      </c>
      <c r="AR123" s="200" t="s">
        <v>80</v>
      </c>
      <c r="AT123" s="201" t="s">
        <v>72</v>
      </c>
      <c r="AU123" s="201" t="s">
        <v>80</v>
      </c>
      <c r="AY123" s="200" t="s">
        <v>169</v>
      </c>
      <c r="BK123" s="202">
        <f>BK124</f>
        <v>0</v>
      </c>
    </row>
    <row r="124" spans="2:65" s="1" customFormat="1" ht="16.5" customHeight="1">
      <c r="B124" s="42"/>
      <c r="C124" s="205" t="s">
        <v>328</v>
      </c>
      <c r="D124" s="205" t="s">
        <v>171</v>
      </c>
      <c r="E124" s="206" t="s">
        <v>1083</v>
      </c>
      <c r="F124" s="207" t="s">
        <v>1168</v>
      </c>
      <c r="G124" s="208" t="s">
        <v>301</v>
      </c>
      <c r="H124" s="209">
        <v>10</v>
      </c>
      <c r="I124" s="210"/>
      <c r="J124" s="211">
        <f>ROUND(I124*H124,2)</f>
        <v>0</v>
      </c>
      <c r="K124" s="207" t="s">
        <v>23</v>
      </c>
      <c r="L124" s="62"/>
      <c r="M124" s="212" t="s">
        <v>23</v>
      </c>
      <c r="N124" s="277" t="s">
        <v>44</v>
      </c>
      <c r="O124" s="278"/>
      <c r="P124" s="279">
        <f>O124*H124</f>
        <v>0</v>
      </c>
      <c r="Q124" s="279">
        <v>0</v>
      </c>
      <c r="R124" s="279">
        <f>Q124*H124</f>
        <v>0</v>
      </c>
      <c r="S124" s="279">
        <v>0</v>
      </c>
      <c r="T124" s="280">
        <f>S124*H124</f>
        <v>0</v>
      </c>
      <c r="AR124" s="25" t="s">
        <v>175</v>
      </c>
      <c r="AT124" s="25" t="s">
        <v>171</v>
      </c>
      <c r="AU124" s="25" t="s">
        <v>82</v>
      </c>
      <c r="AY124" s="25" t="s">
        <v>169</v>
      </c>
      <c r="BE124" s="216">
        <f>IF(N124="základní",J124,0)</f>
        <v>0</v>
      </c>
      <c r="BF124" s="216">
        <f>IF(N124="snížená",J124,0)</f>
        <v>0</v>
      </c>
      <c r="BG124" s="216">
        <f>IF(N124="zákl. přenesená",J124,0)</f>
        <v>0</v>
      </c>
      <c r="BH124" s="216">
        <f>IF(N124="sníž. přenesená",J124,0)</f>
        <v>0</v>
      </c>
      <c r="BI124" s="216">
        <f>IF(N124="nulová",J124,0)</f>
        <v>0</v>
      </c>
      <c r="BJ124" s="25" t="s">
        <v>80</v>
      </c>
      <c r="BK124" s="216">
        <f>ROUND(I124*H124,2)</f>
        <v>0</v>
      </c>
      <c r="BL124" s="25" t="s">
        <v>175</v>
      </c>
      <c r="BM124" s="25" t="s">
        <v>441</v>
      </c>
    </row>
    <row r="125" spans="2:12" s="1" customFormat="1" ht="6.95" customHeight="1">
      <c r="B125" s="57"/>
      <c r="C125" s="58"/>
      <c r="D125" s="58"/>
      <c r="E125" s="58"/>
      <c r="F125" s="58"/>
      <c r="G125" s="58"/>
      <c r="H125" s="58"/>
      <c r="I125" s="150"/>
      <c r="J125" s="58"/>
      <c r="K125" s="58"/>
      <c r="L125" s="62"/>
    </row>
  </sheetData>
  <sheetProtection algorithmName="SHA-512" hashValue="+tCVmdt7e0OZfzLuMsY4v0OjCBFe+XkCQn+AejitvupZyec6z2MFQPQS9HSxx57HyVqaE7Pk1fSQasvKlTEWvg==" saltValue="kGujVMzZgfnXhoKKvwMgaU1yismM+nZvTgaZWlbYWAG0YAVf1FdfnBFf4YROu72AE6nokNJ9E7w+FCr1RWTwtw==" spinCount="100000" sheet="1" objects="1" scenarios="1" formatColumns="0" formatRows="0" autoFilter="0"/>
  <autoFilter ref="C93:K124"/>
  <mergeCells count="16">
    <mergeCell ref="L2:V2"/>
    <mergeCell ref="E80:H80"/>
    <mergeCell ref="E84:H84"/>
    <mergeCell ref="E82:H82"/>
    <mergeCell ref="E86:H86"/>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107</v>
      </c>
      <c r="G1" s="412" t="s">
        <v>108</v>
      </c>
      <c r="H1" s="412"/>
      <c r="I1" s="125"/>
      <c r="J1" s="124" t="s">
        <v>109</v>
      </c>
      <c r="K1" s="123" t="s">
        <v>110</v>
      </c>
      <c r="L1" s="124" t="s">
        <v>111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3"/>
      <c r="M2" s="403"/>
      <c r="N2" s="403"/>
      <c r="O2" s="403"/>
      <c r="P2" s="403"/>
      <c r="Q2" s="403"/>
      <c r="R2" s="403"/>
      <c r="S2" s="403"/>
      <c r="T2" s="403"/>
      <c r="U2" s="403"/>
      <c r="V2" s="403"/>
      <c r="AT2" s="25" t="s">
        <v>106</v>
      </c>
    </row>
    <row r="3" spans="2:46" ht="6.95" customHeight="1">
      <c r="B3" s="26"/>
      <c r="C3" s="27"/>
      <c r="D3" s="27"/>
      <c r="E3" s="27"/>
      <c r="F3" s="27"/>
      <c r="G3" s="27"/>
      <c r="H3" s="27"/>
      <c r="I3" s="127"/>
      <c r="J3" s="27"/>
      <c r="K3" s="28"/>
      <c r="AT3" s="25" t="s">
        <v>82</v>
      </c>
    </row>
    <row r="4" spans="2:46" ht="36.95" customHeight="1">
      <c r="B4" s="29"/>
      <c r="C4" s="30"/>
      <c r="D4" s="31" t="s">
        <v>119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16.5" customHeight="1">
      <c r="B7" s="29"/>
      <c r="C7" s="30"/>
      <c r="D7" s="30"/>
      <c r="E7" s="404" t="str">
        <f>'Rekapitulace stavby'!K6</f>
        <v>1.1.1.2.15-Rekonstrukce výukových laboratoří pro ZF MENDELU</v>
      </c>
      <c r="F7" s="405"/>
      <c r="G7" s="405"/>
      <c r="H7" s="405"/>
      <c r="I7" s="128"/>
      <c r="J7" s="30"/>
      <c r="K7" s="32"/>
    </row>
    <row r="8" spans="2:11" ht="13.5">
      <c r="B8" s="29"/>
      <c r="C8" s="30"/>
      <c r="D8" s="38" t="s">
        <v>127</v>
      </c>
      <c r="E8" s="30"/>
      <c r="F8" s="30"/>
      <c r="G8" s="30"/>
      <c r="H8" s="30"/>
      <c r="I8" s="128"/>
      <c r="J8" s="30"/>
      <c r="K8" s="32"/>
    </row>
    <row r="9" spans="2:11" s="1" customFormat="1" ht="16.5" customHeight="1">
      <c r="B9" s="42"/>
      <c r="C9" s="43"/>
      <c r="D9" s="43"/>
      <c r="E9" s="404" t="s">
        <v>128</v>
      </c>
      <c r="F9" s="406"/>
      <c r="G9" s="406"/>
      <c r="H9" s="406"/>
      <c r="I9" s="129"/>
      <c r="J9" s="43"/>
      <c r="K9" s="46"/>
    </row>
    <row r="10" spans="2:11" s="1" customFormat="1" ht="13.5">
      <c r="B10" s="42"/>
      <c r="C10" s="43"/>
      <c r="D10" s="38" t="s">
        <v>129</v>
      </c>
      <c r="E10" s="43"/>
      <c r="F10" s="43"/>
      <c r="G10" s="43"/>
      <c r="H10" s="43"/>
      <c r="I10" s="129"/>
      <c r="J10" s="43"/>
      <c r="K10" s="46"/>
    </row>
    <row r="11" spans="2:11" s="1" customFormat="1" ht="36.95" customHeight="1">
      <c r="B11" s="42"/>
      <c r="C11" s="43"/>
      <c r="D11" s="43"/>
      <c r="E11" s="407" t="s">
        <v>1203</v>
      </c>
      <c r="F11" s="406"/>
      <c r="G11" s="406"/>
      <c r="H11" s="406"/>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20</v>
      </c>
      <c r="E13" s="43"/>
      <c r="F13" s="36" t="s">
        <v>21</v>
      </c>
      <c r="G13" s="43"/>
      <c r="H13" s="43"/>
      <c r="I13" s="130" t="s">
        <v>22</v>
      </c>
      <c r="J13" s="36" t="s">
        <v>23</v>
      </c>
      <c r="K13" s="46"/>
    </row>
    <row r="14" spans="2:11" s="1" customFormat="1" ht="14.45" customHeight="1">
      <c r="B14" s="42"/>
      <c r="C14" s="43"/>
      <c r="D14" s="38" t="s">
        <v>24</v>
      </c>
      <c r="E14" s="43"/>
      <c r="F14" s="36" t="s">
        <v>25</v>
      </c>
      <c r="G14" s="43"/>
      <c r="H14" s="43"/>
      <c r="I14" s="130" t="s">
        <v>26</v>
      </c>
      <c r="J14" s="131" t="str">
        <f>'Rekapitulace stavby'!AN8</f>
        <v>8. 1. 2018</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28</v>
      </c>
      <c r="E16" s="43"/>
      <c r="F16" s="43"/>
      <c r="G16" s="43"/>
      <c r="H16" s="43"/>
      <c r="I16" s="130" t="s">
        <v>29</v>
      </c>
      <c r="J16" s="36" t="s">
        <v>23</v>
      </c>
      <c r="K16" s="46"/>
    </row>
    <row r="17" spans="2:11" s="1" customFormat="1" ht="18" customHeight="1">
      <c r="B17" s="42"/>
      <c r="C17" s="43"/>
      <c r="D17" s="43"/>
      <c r="E17" s="36" t="s">
        <v>30</v>
      </c>
      <c r="F17" s="43"/>
      <c r="G17" s="43"/>
      <c r="H17" s="43"/>
      <c r="I17" s="130" t="s">
        <v>31</v>
      </c>
      <c r="J17" s="36" t="s">
        <v>23</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32</v>
      </c>
      <c r="E19" s="43"/>
      <c r="F19" s="43"/>
      <c r="G19" s="43"/>
      <c r="H19" s="43"/>
      <c r="I19" s="130" t="s">
        <v>29</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31</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34</v>
      </c>
      <c r="E22" s="43"/>
      <c r="F22" s="43"/>
      <c r="G22" s="43"/>
      <c r="H22" s="43"/>
      <c r="I22" s="130" t="s">
        <v>29</v>
      </c>
      <c r="J22" s="36" t="s">
        <v>23</v>
      </c>
      <c r="K22" s="46"/>
    </row>
    <row r="23" spans="2:11" s="1" customFormat="1" ht="18" customHeight="1">
      <c r="B23" s="42"/>
      <c r="C23" s="43"/>
      <c r="D23" s="43"/>
      <c r="E23" s="36" t="s">
        <v>35</v>
      </c>
      <c r="F23" s="43"/>
      <c r="G23" s="43"/>
      <c r="H23" s="43"/>
      <c r="I23" s="130" t="s">
        <v>31</v>
      </c>
      <c r="J23" s="36" t="s">
        <v>23</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37</v>
      </c>
      <c r="E25" s="43"/>
      <c r="F25" s="43"/>
      <c r="G25" s="43"/>
      <c r="H25" s="43"/>
      <c r="I25" s="129"/>
      <c r="J25" s="43"/>
      <c r="K25" s="46"/>
    </row>
    <row r="26" spans="2:11" s="7" customFormat="1" ht="242.25" customHeight="1">
      <c r="B26" s="132"/>
      <c r="C26" s="133"/>
      <c r="D26" s="133"/>
      <c r="E26" s="368" t="s">
        <v>131</v>
      </c>
      <c r="F26" s="368"/>
      <c r="G26" s="368"/>
      <c r="H26" s="368"/>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39</v>
      </c>
      <c r="E29" s="43"/>
      <c r="F29" s="43"/>
      <c r="G29" s="43"/>
      <c r="H29" s="43"/>
      <c r="I29" s="129"/>
      <c r="J29" s="139">
        <f>ROUND(J89,2)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41</v>
      </c>
      <c r="G31" s="43"/>
      <c r="H31" s="43"/>
      <c r="I31" s="140" t="s">
        <v>40</v>
      </c>
      <c r="J31" s="47" t="s">
        <v>42</v>
      </c>
      <c r="K31" s="46"/>
    </row>
    <row r="32" spans="2:11" s="1" customFormat="1" ht="14.45" customHeight="1">
      <c r="B32" s="42"/>
      <c r="C32" s="43"/>
      <c r="D32" s="50" t="s">
        <v>43</v>
      </c>
      <c r="E32" s="50" t="s">
        <v>44</v>
      </c>
      <c r="F32" s="141">
        <f>ROUND(SUM(BE89:BE128),2)</f>
        <v>0</v>
      </c>
      <c r="G32" s="43"/>
      <c r="H32" s="43"/>
      <c r="I32" s="142">
        <v>0.21</v>
      </c>
      <c r="J32" s="141">
        <f>ROUND(ROUND((SUM(BE89:BE128)),2)*I32,2)</f>
        <v>0</v>
      </c>
      <c r="K32" s="46"/>
    </row>
    <row r="33" spans="2:11" s="1" customFormat="1" ht="14.45" customHeight="1">
      <c r="B33" s="42"/>
      <c r="C33" s="43"/>
      <c r="D33" s="43"/>
      <c r="E33" s="50" t="s">
        <v>45</v>
      </c>
      <c r="F33" s="141">
        <f>ROUND(SUM(BF89:BF128),2)</f>
        <v>0</v>
      </c>
      <c r="G33" s="43"/>
      <c r="H33" s="43"/>
      <c r="I33" s="142">
        <v>0.15</v>
      </c>
      <c r="J33" s="141">
        <f>ROUND(ROUND((SUM(BF89:BF128)),2)*I33,2)</f>
        <v>0</v>
      </c>
      <c r="K33" s="46"/>
    </row>
    <row r="34" spans="2:11" s="1" customFormat="1" ht="14.45" customHeight="1" hidden="1">
      <c r="B34" s="42"/>
      <c r="C34" s="43"/>
      <c r="D34" s="43"/>
      <c r="E34" s="50" t="s">
        <v>46</v>
      </c>
      <c r="F34" s="141">
        <f>ROUND(SUM(BG89:BG128),2)</f>
        <v>0</v>
      </c>
      <c r="G34" s="43"/>
      <c r="H34" s="43"/>
      <c r="I34" s="142">
        <v>0.21</v>
      </c>
      <c r="J34" s="141">
        <v>0</v>
      </c>
      <c r="K34" s="46"/>
    </row>
    <row r="35" spans="2:11" s="1" customFormat="1" ht="14.45" customHeight="1" hidden="1">
      <c r="B35" s="42"/>
      <c r="C35" s="43"/>
      <c r="D35" s="43"/>
      <c r="E35" s="50" t="s">
        <v>47</v>
      </c>
      <c r="F35" s="141">
        <f>ROUND(SUM(BH89:BH128),2)</f>
        <v>0</v>
      </c>
      <c r="G35" s="43"/>
      <c r="H35" s="43"/>
      <c r="I35" s="142">
        <v>0.15</v>
      </c>
      <c r="J35" s="141">
        <v>0</v>
      </c>
      <c r="K35" s="46"/>
    </row>
    <row r="36" spans="2:11" s="1" customFormat="1" ht="14.45" customHeight="1" hidden="1">
      <c r="B36" s="42"/>
      <c r="C36" s="43"/>
      <c r="D36" s="43"/>
      <c r="E36" s="50" t="s">
        <v>48</v>
      </c>
      <c r="F36" s="141">
        <f>ROUND(SUM(BI89:BI128),2)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49</v>
      </c>
      <c r="E38" s="80"/>
      <c r="F38" s="80"/>
      <c r="G38" s="145" t="s">
        <v>50</v>
      </c>
      <c r="H38" s="146" t="s">
        <v>51</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132</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16.5" customHeight="1">
      <c r="B47" s="42"/>
      <c r="C47" s="43"/>
      <c r="D47" s="43"/>
      <c r="E47" s="404" t="str">
        <f>E7</f>
        <v>1.1.1.2.15-Rekonstrukce výukových laboratoří pro ZF MENDELU</v>
      </c>
      <c r="F47" s="405"/>
      <c r="G47" s="405"/>
      <c r="H47" s="405"/>
      <c r="I47" s="129"/>
      <c r="J47" s="43"/>
      <c r="K47" s="46"/>
    </row>
    <row r="48" spans="2:11" ht="13.5">
      <c r="B48" s="29"/>
      <c r="C48" s="38" t="s">
        <v>127</v>
      </c>
      <c r="D48" s="30"/>
      <c r="E48" s="30"/>
      <c r="F48" s="30"/>
      <c r="G48" s="30"/>
      <c r="H48" s="30"/>
      <c r="I48" s="128"/>
      <c r="J48" s="30"/>
      <c r="K48" s="32"/>
    </row>
    <row r="49" spans="2:11" s="1" customFormat="1" ht="16.5" customHeight="1">
      <c r="B49" s="42"/>
      <c r="C49" s="43"/>
      <c r="D49" s="43"/>
      <c r="E49" s="404" t="s">
        <v>128</v>
      </c>
      <c r="F49" s="406"/>
      <c r="G49" s="406"/>
      <c r="H49" s="406"/>
      <c r="I49" s="129"/>
      <c r="J49" s="43"/>
      <c r="K49" s="46"/>
    </row>
    <row r="50" spans="2:11" s="1" customFormat="1" ht="14.45" customHeight="1">
      <c r="B50" s="42"/>
      <c r="C50" s="38" t="s">
        <v>129</v>
      </c>
      <c r="D50" s="43"/>
      <c r="E50" s="43"/>
      <c r="F50" s="43"/>
      <c r="G50" s="43"/>
      <c r="H50" s="43"/>
      <c r="I50" s="129"/>
      <c r="J50" s="43"/>
      <c r="K50" s="46"/>
    </row>
    <row r="51" spans="2:11" s="1" customFormat="1" ht="17.25" customHeight="1">
      <c r="B51" s="42"/>
      <c r="C51" s="43"/>
      <c r="D51" s="43"/>
      <c r="E51" s="407" t="str">
        <f>E11</f>
        <v>2018/001-1-VON - Vedlejší a ostatní náklady</v>
      </c>
      <c r="F51" s="406"/>
      <c r="G51" s="406"/>
      <c r="H51" s="406"/>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24</v>
      </c>
      <c r="D53" s="43"/>
      <c r="E53" s="43"/>
      <c r="F53" s="36" t="str">
        <f>F14</f>
        <v xml:space="preserve"> </v>
      </c>
      <c r="G53" s="43"/>
      <c r="H53" s="43"/>
      <c r="I53" s="130" t="s">
        <v>26</v>
      </c>
      <c r="J53" s="131" t="str">
        <f>IF(J14="","",J14)</f>
        <v>8. 1. 2018</v>
      </c>
      <c r="K53" s="46"/>
    </row>
    <row r="54" spans="2:11" s="1" customFormat="1" ht="6.95" customHeight="1">
      <c r="B54" s="42"/>
      <c r="C54" s="43"/>
      <c r="D54" s="43"/>
      <c r="E54" s="43"/>
      <c r="F54" s="43"/>
      <c r="G54" s="43"/>
      <c r="H54" s="43"/>
      <c r="I54" s="129"/>
      <c r="J54" s="43"/>
      <c r="K54" s="46"/>
    </row>
    <row r="55" spans="2:11" s="1" customFormat="1" ht="13.5">
      <c r="B55" s="42"/>
      <c r="C55" s="38" t="s">
        <v>28</v>
      </c>
      <c r="D55" s="43"/>
      <c r="E55" s="43"/>
      <c r="F55" s="36" t="str">
        <f>E17</f>
        <v>MENDELU</v>
      </c>
      <c r="G55" s="43"/>
      <c r="H55" s="43"/>
      <c r="I55" s="130" t="s">
        <v>34</v>
      </c>
      <c r="J55" s="368" t="str">
        <f>E23</f>
        <v>HEXAPLAN INTERNATIONAL spol. s r.o.</v>
      </c>
      <c r="K55" s="46"/>
    </row>
    <row r="56" spans="2:11" s="1" customFormat="1" ht="14.45" customHeight="1">
      <c r="B56" s="42"/>
      <c r="C56" s="38" t="s">
        <v>32</v>
      </c>
      <c r="D56" s="43"/>
      <c r="E56" s="43"/>
      <c r="F56" s="36" t="str">
        <f>IF(E20="","",E20)</f>
        <v/>
      </c>
      <c r="G56" s="43"/>
      <c r="H56" s="43"/>
      <c r="I56" s="129"/>
      <c r="J56" s="408"/>
      <c r="K56" s="46"/>
    </row>
    <row r="57" spans="2:11" s="1" customFormat="1" ht="10.35" customHeight="1">
      <c r="B57" s="42"/>
      <c r="C57" s="43"/>
      <c r="D57" s="43"/>
      <c r="E57" s="43"/>
      <c r="F57" s="43"/>
      <c r="G57" s="43"/>
      <c r="H57" s="43"/>
      <c r="I57" s="129"/>
      <c r="J57" s="43"/>
      <c r="K57" s="46"/>
    </row>
    <row r="58" spans="2:11" s="1" customFormat="1" ht="29.25" customHeight="1">
      <c r="B58" s="42"/>
      <c r="C58" s="155" t="s">
        <v>133</v>
      </c>
      <c r="D58" s="143"/>
      <c r="E58" s="143"/>
      <c r="F58" s="143"/>
      <c r="G58" s="143"/>
      <c r="H58" s="143"/>
      <c r="I58" s="156"/>
      <c r="J58" s="157" t="s">
        <v>134</v>
      </c>
      <c r="K58" s="158"/>
    </row>
    <row r="59" spans="2:11" s="1" customFormat="1" ht="10.35" customHeight="1">
      <c r="B59" s="42"/>
      <c r="C59" s="43"/>
      <c r="D59" s="43"/>
      <c r="E59" s="43"/>
      <c r="F59" s="43"/>
      <c r="G59" s="43"/>
      <c r="H59" s="43"/>
      <c r="I59" s="129"/>
      <c r="J59" s="43"/>
      <c r="K59" s="46"/>
    </row>
    <row r="60" spans="2:47" s="1" customFormat="1" ht="29.25" customHeight="1">
      <c r="B60" s="42"/>
      <c r="C60" s="159" t="s">
        <v>135</v>
      </c>
      <c r="D60" s="43"/>
      <c r="E60" s="43"/>
      <c r="F60" s="43"/>
      <c r="G60" s="43"/>
      <c r="H60" s="43"/>
      <c r="I60" s="129"/>
      <c r="J60" s="139">
        <f>J89</f>
        <v>0</v>
      </c>
      <c r="K60" s="46"/>
      <c r="AU60" s="25" t="s">
        <v>136</v>
      </c>
    </row>
    <row r="61" spans="2:11" s="8" customFormat="1" ht="24.95" customHeight="1">
      <c r="B61" s="160"/>
      <c r="C61" s="161"/>
      <c r="D61" s="162" t="s">
        <v>1204</v>
      </c>
      <c r="E61" s="163"/>
      <c r="F61" s="163"/>
      <c r="G61" s="163"/>
      <c r="H61" s="163"/>
      <c r="I61" s="164"/>
      <c r="J61" s="165">
        <f>J90</f>
        <v>0</v>
      </c>
      <c r="K61" s="166"/>
    </row>
    <row r="62" spans="2:11" s="9" customFormat="1" ht="19.9" customHeight="1">
      <c r="B62" s="167"/>
      <c r="C62" s="168"/>
      <c r="D62" s="169" t="s">
        <v>1205</v>
      </c>
      <c r="E62" s="170"/>
      <c r="F62" s="170"/>
      <c r="G62" s="170"/>
      <c r="H62" s="170"/>
      <c r="I62" s="171"/>
      <c r="J62" s="172">
        <f>J91</f>
        <v>0</v>
      </c>
      <c r="K62" s="173"/>
    </row>
    <row r="63" spans="2:11" s="9" customFormat="1" ht="19.9" customHeight="1">
      <c r="B63" s="167"/>
      <c r="C63" s="168"/>
      <c r="D63" s="169" t="s">
        <v>1206</v>
      </c>
      <c r="E63" s="170"/>
      <c r="F63" s="170"/>
      <c r="G63" s="170"/>
      <c r="H63" s="170"/>
      <c r="I63" s="171"/>
      <c r="J63" s="172">
        <f>J97</f>
        <v>0</v>
      </c>
      <c r="K63" s="173"/>
    </row>
    <row r="64" spans="2:11" s="9" customFormat="1" ht="19.9" customHeight="1">
      <c r="B64" s="167"/>
      <c r="C64" s="168"/>
      <c r="D64" s="169" t="s">
        <v>1207</v>
      </c>
      <c r="E64" s="170"/>
      <c r="F64" s="170"/>
      <c r="G64" s="170"/>
      <c r="H64" s="170"/>
      <c r="I64" s="171"/>
      <c r="J64" s="172">
        <f>J113</f>
        <v>0</v>
      </c>
      <c r="K64" s="173"/>
    </row>
    <row r="65" spans="2:11" s="9" customFormat="1" ht="19.9" customHeight="1">
      <c r="B65" s="167"/>
      <c r="C65" s="168"/>
      <c r="D65" s="169" t="s">
        <v>1208</v>
      </c>
      <c r="E65" s="170"/>
      <c r="F65" s="170"/>
      <c r="G65" s="170"/>
      <c r="H65" s="170"/>
      <c r="I65" s="171"/>
      <c r="J65" s="172">
        <f>J118</f>
        <v>0</v>
      </c>
      <c r="K65" s="173"/>
    </row>
    <row r="66" spans="2:11" s="9" customFormat="1" ht="19.9" customHeight="1">
      <c r="B66" s="167"/>
      <c r="C66" s="168"/>
      <c r="D66" s="169" t="s">
        <v>1209</v>
      </c>
      <c r="E66" s="170"/>
      <c r="F66" s="170"/>
      <c r="G66" s="170"/>
      <c r="H66" s="170"/>
      <c r="I66" s="171"/>
      <c r="J66" s="172">
        <f>J123</f>
        <v>0</v>
      </c>
      <c r="K66" s="173"/>
    </row>
    <row r="67" spans="2:11" s="9" customFormat="1" ht="19.9" customHeight="1">
      <c r="B67" s="167"/>
      <c r="C67" s="168"/>
      <c r="D67" s="169" t="s">
        <v>1210</v>
      </c>
      <c r="E67" s="170"/>
      <c r="F67" s="170"/>
      <c r="G67" s="170"/>
      <c r="H67" s="170"/>
      <c r="I67" s="171"/>
      <c r="J67" s="172">
        <f>J126</f>
        <v>0</v>
      </c>
      <c r="K67" s="173"/>
    </row>
    <row r="68" spans="2:11" s="1" customFormat="1" ht="21.75" customHeight="1">
      <c r="B68" s="42"/>
      <c r="C68" s="43"/>
      <c r="D68" s="43"/>
      <c r="E68" s="43"/>
      <c r="F68" s="43"/>
      <c r="G68" s="43"/>
      <c r="H68" s="43"/>
      <c r="I68" s="129"/>
      <c r="J68" s="43"/>
      <c r="K68" s="46"/>
    </row>
    <row r="69" spans="2:11" s="1" customFormat="1" ht="6.95" customHeight="1">
      <c r="B69" s="57"/>
      <c r="C69" s="58"/>
      <c r="D69" s="58"/>
      <c r="E69" s="58"/>
      <c r="F69" s="58"/>
      <c r="G69" s="58"/>
      <c r="H69" s="58"/>
      <c r="I69" s="150"/>
      <c r="J69" s="58"/>
      <c r="K69" s="59"/>
    </row>
    <row r="73" spans="2:12" s="1" customFormat="1" ht="6.95" customHeight="1">
      <c r="B73" s="60"/>
      <c r="C73" s="61"/>
      <c r="D73" s="61"/>
      <c r="E73" s="61"/>
      <c r="F73" s="61"/>
      <c r="G73" s="61"/>
      <c r="H73" s="61"/>
      <c r="I73" s="153"/>
      <c r="J73" s="61"/>
      <c r="K73" s="61"/>
      <c r="L73" s="62"/>
    </row>
    <row r="74" spans="2:12" s="1" customFormat="1" ht="36.95" customHeight="1">
      <c r="B74" s="42"/>
      <c r="C74" s="63" t="s">
        <v>153</v>
      </c>
      <c r="D74" s="64"/>
      <c r="E74" s="64"/>
      <c r="F74" s="64"/>
      <c r="G74" s="64"/>
      <c r="H74" s="64"/>
      <c r="I74" s="174"/>
      <c r="J74" s="64"/>
      <c r="K74" s="64"/>
      <c r="L74" s="62"/>
    </row>
    <row r="75" spans="2:12" s="1" customFormat="1" ht="6.95" customHeight="1">
      <c r="B75" s="42"/>
      <c r="C75" s="64"/>
      <c r="D75" s="64"/>
      <c r="E75" s="64"/>
      <c r="F75" s="64"/>
      <c r="G75" s="64"/>
      <c r="H75" s="64"/>
      <c r="I75" s="174"/>
      <c r="J75" s="64"/>
      <c r="K75" s="64"/>
      <c r="L75" s="62"/>
    </row>
    <row r="76" spans="2:12" s="1" customFormat="1" ht="14.45" customHeight="1">
      <c r="B76" s="42"/>
      <c r="C76" s="66" t="s">
        <v>18</v>
      </c>
      <c r="D76" s="64"/>
      <c r="E76" s="64"/>
      <c r="F76" s="64"/>
      <c r="G76" s="64"/>
      <c r="H76" s="64"/>
      <c r="I76" s="174"/>
      <c r="J76" s="64"/>
      <c r="K76" s="64"/>
      <c r="L76" s="62"/>
    </row>
    <row r="77" spans="2:12" s="1" customFormat="1" ht="16.5" customHeight="1">
      <c r="B77" s="42"/>
      <c r="C77" s="64"/>
      <c r="D77" s="64"/>
      <c r="E77" s="409" t="str">
        <f>E7</f>
        <v>1.1.1.2.15-Rekonstrukce výukových laboratoří pro ZF MENDELU</v>
      </c>
      <c r="F77" s="410"/>
      <c r="G77" s="410"/>
      <c r="H77" s="410"/>
      <c r="I77" s="174"/>
      <c r="J77" s="64"/>
      <c r="K77" s="64"/>
      <c r="L77" s="62"/>
    </row>
    <row r="78" spans="2:12" ht="13.5">
      <c r="B78" s="29"/>
      <c r="C78" s="66" t="s">
        <v>127</v>
      </c>
      <c r="D78" s="175"/>
      <c r="E78" s="175"/>
      <c r="F78" s="175"/>
      <c r="G78" s="175"/>
      <c r="H78" s="175"/>
      <c r="J78" s="175"/>
      <c r="K78" s="175"/>
      <c r="L78" s="176"/>
    </row>
    <row r="79" spans="2:12" s="1" customFormat="1" ht="16.5" customHeight="1">
      <c r="B79" s="42"/>
      <c r="C79" s="64"/>
      <c r="D79" s="64"/>
      <c r="E79" s="409" t="s">
        <v>128</v>
      </c>
      <c r="F79" s="411"/>
      <c r="G79" s="411"/>
      <c r="H79" s="411"/>
      <c r="I79" s="174"/>
      <c r="J79" s="64"/>
      <c r="K79" s="64"/>
      <c r="L79" s="62"/>
    </row>
    <row r="80" spans="2:12" s="1" customFormat="1" ht="14.45" customHeight="1">
      <c r="B80" s="42"/>
      <c r="C80" s="66" t="s">
        <v>129</v>
      </c>
      <c r="D80" s="64"/>
      <c r="E80" s="64"/>
      <c r="F80" s="64"/>
      <c r="G80" s="64"/>
      <c r="H80" s="64"/>
      <c r="I80" s="174"/>
      <c r="J80" s="64"/>
      <c r="K80" s="64"/>
      <c r="L80" s="62"/>
    </row>
    <row r="81" spans="2:12" s="1" customFormat="1" ht="17.25" customHeight="1">
      <c r="B81" s="42"/>
      <c r="C81" s="64"/>
      <c r="D81" s="64"/>
      <c r="E81" s="379" t="str">
        <f>E11</f>
        <v>2018/001-1-VON - Vedlejší a ostatní náklady</v>
      </c>
      <c r="F81" s="411"/>
      <c r="G81" s="411"/>
      <c r="H81" s="411"/>
      <c r="I81" s="174"/>
      <c r="J81" s="64"/>
      <c r="K81" s="64"/>
      <c r="L81" s="62"/>
    </row>
    <row r="82" spans="2:12" s="1" customFormat="1" ht="6.95" customHeight="1">
      <c r="B82" s="42"/>
      <c r="C82" s="64"/>
      <c r="D82" s="64"/>
      <c r="E82" s="64"/>
      <c r="F82" s="64"/>
      <c r="G82" s="64"/>
      <c r="H82" s="64"/>
      <c r="I82" s="174"/>
      <c r="J82" s="64"/>
      <c r="K82" s="64"/>
      <c r="L82" s="62"/>
    </row>
    <row r="83" spans="2:12" s="1" customFormat="1" ht="18" customHeight="1">
      <c r="B83" s="42"/>
      <c r="C83" s="66" t="s">
        <v>24</v>
      </c>
      <c r="D83" s="64"/>
      <c r="E83" s="64"/>
      <c r="F83" s="177" t="str">
        <f>F14</f>
        <v xml:space="preserve"> </v>
      </c>
      <c r="G83" s="64"/>
      <c r="H83" s="64"/>
      <c r="I83" s="178" t="s">
        <v>26</v>
      </c>
      <c r="J83" s="74" t="str">
        <f>IF(J14="","",J14)</f>
        <v>8. 1. 2018</v>
      </c>
      <c r="K83" s="64"/>
      <c r="L83" s="62"/>
    </row>
    <row r="84" spans="2:12" s="1" customFormat="1" ht="6.95" customHeight="1">
      <c r="B84" s="42"/>
      <c r="C84" s="64"/>
      <c r="D84" s="64"/>
      <c r="E84" s="64"/>
      <c r="F84" s="64"/>
      <c r="G84" s="64"/>
      <c r="H84" s="64"/>
      <c r="I84" s="174"/>
      <c r="J84" s="64"/>
      <c r="K84" s="64"/>
      <c r="L84" s="62"/>
    </row>
    <row r="85" spans="2:12" s="1" customFormat="1" ht="13.5">
      <c r="B85" s="42"/>
      <c r="C85" s="66" t="s">
        <v>28</v>
      </c>
      <c r="D85" s="64"/>
      <c r="E85" s="64"/>
      <c r="F85" s="177" t="str">
        <f>E17</f>
        <v>MENDELU</v>
      </c>
      <c r="G85" s="64"/>
      <c r="H85" s="64"/>
      <c r="I85" s="178" t="s">
        <v>34</v>
      </c>
      <c r="J85" s="177" t="str">
        <f>E23</f>
        <v>HEXAPLAN INTERNATIONAL spol. s r.o.</v>
      </c>
      <c r="K85" s="64"/>
      <c r="L85" s="62"/>
    </row>
    <row r="86" spans="2:12" s="1" customFormat="1" ht="14.45" customHeight="1">
      <c r="B86" s="42"/>
      <c r="C86" s="66" t="s">
        <v>32</v>
      </c>
      <c r="D86" s="64"/>
      <c r="E86" s="64"/>
      <c r="F86" s="177" t="str">
        <f>IF(E20="","",E20)</f>
        <v/>
      </c>
      <c r="G86" s="64"/>
      <c r="H86" s="64"/>
      <c r="I86" s="174"/>
      <c r="J86" s="64"/>
      <c r="K86" s="64"/>
      <c r="L86" s="62"/>
    </row>
    <row r="87" spans="2:12" s="1" customFormat="1" ht="10.35" customHeight="1">
      <c r="B87" s="42"/>
      <c r="C87" s="64"/>
      <c r="D87" s="64"/>
      <c r="E87" s="64"/>
      <c r="F87" s="64"/>
      <c r="G87" s="64"/>
      <c r="H87" s="64"/>
      <c r="I87" s="174"/>
      <c r="J87" s="64"/>
      <c r="K87" s="64"/>
      <c r="L87" s="62"/>
    </row>
    <row r="88" spans="2:20" s="10" customFormat="1" ht="29.25" customHeight="1">
      <c r="B88" s="179"/>
      <c r="C88" s="180" t="s">
        <v>154</v>
      </c>
      <c r="D88" s="181" t="s">
        <v>58</v>
      </c>
      <c r="E88" s="181" t="s">
        <v>54</v>
      </c>
      <c r="F88" s="181" t="s">
        <v>155</v>
      </c>
      <c r="G88" s="181" t="s">
        <v>156</v>
      </c>
      <c r="H88" s="181" t="s">
        <v>157</v>
      </c>
      <c r="I88" s="182" t="s">
        <v>158</v>
      </c>
      <c r="J88" s="181" t="s">
        <v>134</v>
      </c>
      <c r="K88" s="183" t="s">
        <v>159</v>
      </c>
      <c r="L88" s="184"/>
      <c r="M88" s="82" t="s">
        <v>160</v>
      </c>
      <c r="N88" s="83" t="s">
        <v>43</v>
      </c>
      <c r="O88" s="83" t="s">
        <v>161</v>
      </c>
      <c r="P88" s="83" t="s">
        <v>162</v>
      </c>
      <c r="Q88" s="83" t="s">
        <v>163</v>
      </c>
      <c r="R88" s="83" t="s">
        <v>164</v>
      </c>
      <c r="S88" s="83" t="s">
        <v>165</v>
      </c>
      <c r="T88" s="84" t="s">
        <v>166</v>
      </c>
    </row>
    <row r="89" spans="2:63" s="1" customFormat="1" ht="29.25" customHeight="1">
      <c r="B89" s="42"/>
      <c r="C89" s="88" t="s">
        <v>135</v>
      </c>
      <c r="D89" s="64"/>
      <c r="E89" s="64"/>
      <c r="F89" s="64"/>
      <c r="G89" s="64"/>
      <c r="H89" s="64"/>
      <c r="I89" s="174"/>
      <c r="J89" s="185">
        <f>BK89</f>
        <v>0</v>
      </c>
      <c r="K89" s="64"/>
      <c r="L89" s="62"/>
      <c r="M89" s="85"/>
      <c r="N89" s="86"/>
      <c r="O89" s="86"/>
      <c r="P89" s="186">
        <f>P90</f>
        <v>0</v>
      </c>
      <c r="Q89" s="86"/>
      <c r="R89" s="186">
        <f>R90</f>
        <v>0</v>
      </c>
      <c r="S89" s="86"/>
      <c r="T89" s="187">
        <f>T90</f>
        <v>0</v>
      </c>
      <c r="AT89" s="25" t="s">
        <v>72</v>
      </c>
      <c r="AU89" s="25" t="s">
        <v>136</v>
      </c>
      <c r="BK89" s="188">
        <f>BK90</f>
        <v>0</v>
      </c>
    </row>
    <row r="90" spans="2:63" s="11" customFormat="1" ht="37.35" customHeight="1">
      <c r="B90" s="189"/>
      <c r="C90" s="190"/>
      <c r="D90" s="191" t="s">
        <v>72</v>
      </c>
      <c r="E90" s="192" t="s">
        <v>1211</v>
      </c>
      <c r="F90" s="192" t="s">
        <v>1212</v>
      </c>
      <c r="G90" s="190"/>
      <c r="H90" s="190"/>
      <c r="I90" s="193"/>
      <c r="J90" s="194">
        <f>BK90</f>
        <v>0</v>
      </c>
      <c r="K90" s="190"/>
      <c r="L90" s="195"/>
      <c r="M90" s="196"/>
      <c r="N90" s="197"/>
      <c r="O90" s="197"/>
      <c r="P90" s="198">
        <f>P91+P97+P113+P118+P123+P126</f>
        <v>0</v>
      </c>
      <c r="Q90" s="197"/>
      <c r="R90" s="198">
        <f>R91+R97+R113+R118+R123+R126</f>
        <v>0</v>
      </c>
      <c r="S90" s="197"/>
      <c r="T90" s="199">
        <f>T91+T97+T113+T118+T123+T126</f>
        <v>0</v>
      </c>
      <c r="AR90" s="200" t="s">
        <v>206</v>
      </c>
      <c r="AT90" s="201" t="s">
        <v>72</v>
      </c>
      <c r="AU90" s="201" t="s">
        <v>73</v>
      </c>
      <c r="AY90" s="200" t="s">
        <v>169</v>
      </c>
      <c r="BK90" s="202">
        <f>BK91+BK97+BK113+BK118+BK123+BK126</f>
        <v>0</v>
      </c>
    </row>
    <row r="91" spans="2:63" s="11" customFormat="1" ht="19.9" customHeight="1">
      <c r="B91" s="189"/>
      <c r="C91" s="190"/>
      <c r="D91" s="191" t="s">
        <v>72</v>
      </c>
      <c r="E91" s="203" t="s">
        <v>1213</v>
      </c>
      <c r="F91" s="203" t="s">
        <v>1214</v>
      </c>
      <c r="G91" s="190"/>
      <c r="H91" s="190"/>
      <c r="I91" s="193"/>
      <c r="J91" s="204">
        <f>BK91</f>
        <v>0</v>
      </c>
      <c r="K91" s="190"/>
      <c r="L91" s="195"/>
      <c r="M91" s="196"/>
      <c r="N91" s="197"/>
      <c r="O91" s="197"/>
      <c r="P91" s="198">
        <f>SUM(P92:P96)</f>
        <v>0</v>
      </c>
      <c r="Q91" s="197"/>
      <c r="R91" s="198">
        <f>SUM(R92:R96)</f>
        <v>0</v>
      </c>
      <c r="S91" s="197"/>
      <c r="T91" s="199">
        <f>SUM(T92:T96)</f>
        <v>0</v>
      </c>
      <c r="AR91" s="200" t="s">
        <v>206</v>
      </c>
      <c r="AT91" s="201" t="s">
        <v>72</v>
      </c>
      <c r="AU91" s="201" t="s">
        <v>80</v>
      </c>
      <c r="AY91" s="200" t="s">
        <v>169</v>
      </c>
      <c r="BK91" s="202">
        <f>SUM(BK92:BK96)</f>
        <v>0</v>
      </c>
    </row>
    <row r="92" spans="2:65" s="1" customFormat="1" ht="16.5" customHeight="1">
      <c r="B92" s="42"/>
      <c r="C92" s="205" t="s">
        <v>80</v>
      </c>
      <c r="D92" s="205" t="s">
        <v>171</v>
      </c>
      <c r="E92" s="206" t="s">
        <v>1215</v>
      </c>
      <c r="F92" s="207" t="s">
        <v>1216</v>
      </c>
      <c r="G92" s="208" t="s">
        <v>893</v>
      </c>
      <c r="H92" s="209">
        <v>1</v>
      </c>
      <c r="I92" s="210"/>
      <c r="J92" s="211">
        <f>ROUND(I92*H92,2)</f>
        <v>0</v>
      </c>
      <c r="K92" s="207" t="s">
        <v>174</v>
      </c>
      <c r="L92" s="62"/>
      <c r="M92" s="212" t="s">
        <v>23</v>
      </c>
      <c r="N92" s="213" t="s">
        <v>44</v>
      </c>
      <c r="O92" s="43"/>
      <c r="P92" s="214">
        <f>O92*H92</f>
        <v>0</v>
      </c>
      <c r="Q92" s="214">
        <v>0</v>
      </c>
      <c r="R92" s="214">
        <f>Q92*H92</f>
        <v>0</v>
      </c>
      <c r="S92" s="214">
        <v>0</v>
      </c>
      <c r="T92" s="215">
        <f>S92*H92</f>
        <v>0</v>
      </c>
      <c r="AR92" s="25" t="s">
        <v>1217</v>
      </c>
      <c r="AT92" s="25" t="s">
        <v>171</v>
      </c>
      <c r="AU92" s="25" t="s">
        <v>82</v>
      </c>
      <c r="AY92" s="25" t="s">
        <v>169</v>
      </c>
      <c r="BE92" s="216">
        <f>IF(N92="základní",J92,0)</f>
        <v>0</v>
      </c>
      <c r="BF92" s="216">
        <f>IF(N92="snížená",J92,0)</f>
        <v>0</v>
      </c>
      <c r="BG92" s="216">
        <f>IF(N92="zákl. přenesená",J92,0)</f>
        <v>0</v>
      </c>
      <c r="BH92" s="216">
        <f>IF(N92="sníž. přenesená",J92,0)</f>
        <v>0</v>
      </c>
      <c r="BI92" s="216">
        <f>IF(N92="nulová",J92,0)</f>
        <v>0</v>
      </c>
      <c r="BJ92" s="25" t="s">
        <v>80</v>
      </c>
      <c r="BK92" s="216">
        <f>ROUND(I92*H92,2)</f>
        <v>0</v>
      </c>
      <c r="BL92" s="25" t="s">
        <v>1217</v>
      </c>
      <c r="BM92" s="25" t="s">
        <v>1218</v>
      </c>
    </row>
    <row r="93" spans="2:65" s="1" customFormat="1" ht="16.5" customHeight="1">
      <c r="B93" s="42"/>
      <c r="C93" s="205" t="s">
        <v>82</v>
      </c>
      <c r="D93" s="205" t="s">
        <v>171</v>
      </c>
      <c r="E93" s="206" t="s">
        <v>1219</v>
      </c>
      <c r="F93" s="207" t="s">
        <v>1220</v>
      </c>
      <c r="G93" s="208" t="s">
        <v>893</v>
      </c>
      <c r="H93" s="209">
        <v>1</v>
      </c>
      <c r="I93" s="210"/>
      <c r="J93" s="211">
        <f>ROUND(I93*H93,2)</f>
        <v>0</v>
      </c>
      <c r="K93" s="207" t="s">
        <v>174</v>
      </c>
      <c r="L93" s="62"/>
      <c r="M93" s="212" t="s">
        <v>23</v>
      </c>
      <c r="N93" s="213" t="s">
        <v>44</v>
      </c>
      <c r="O93" s="43"/>
      <c r="P93" s="214">
        <f>O93*H93</f>
        <v>0</v>
      </c>
      <c r="Q93" s="214">
        <v>0</v>
      </c>
      <c r="R93" s="214">
        <f>Q93*H93</f>
        <v>0</v>
      </c>
      <c r="S93" s="214">
        <v>0</v>
      </c>
      <c r="T93" s="215">
        <f>S93*H93</f>
        <v>0</v>
      </c>
      <c r="AR93" s="25" t="s">
        <v>1217</v>
      </c>
      <c r="AT93" s="25" t="s">
        <v>171</v>
      </c>
      <c r="AU93" s="25" t="s">
        <v>82</v>
      </c>
      <c r="AY93" s="25" t="s">
        <v>169</v>
      </c>
      <c r="BE93" s="216">
        <f>IF(N93="základní",J93,0)</f>
        <v>0</v>
      </c>
      <c r="BF93" s="216">
        <f>IF(N93="snížená",J93,0)</f>
        <v>0</v>
      </c>
      <c r="BG93" s="216">
        <f>IF(N93="zákl. přenesená",J93,0)</f>
        <v>0</v>
      </c>
      <c r="BH93" s="216">
        <f>IF(N93="sníž. přenesená",J93,0)</f>
        <v>0</v>
      </c>
      <c r="BI93" s="216">
        <f>IF(N93="nulová",J93,0)</f>
        <v>0</v>
      </c>
      <c r="BJ93" s="25" t="s">
        <v>80</v>
      </c>
      <c r="BK93" s="216">
        <f>ROUND(I93*H93,2)</f>
        <v>0</v>
      </c>
      <c r="BL93" s="25" t="s">
        <v>1217</v>
      </c>
      <c r="BM93" s="25" t="s">
        <v>1221</v>
      </c>
    </row>
    <row r="94" spans="2:47" s="1" customFormat="1" ht="40.5">
      <c r="B94" s="42"/>
      <c r="C94" s="64"/>
      <c r="D94" s="217" t="s">
        <v>566</v>
      </c>
      <c r="E94" s="64"/>
      <c r="F94" s="218" t="s">
        <v>1222</v>
      </c>
      <c r="G94" s="64"/>
      <c r="H94" s="64"/>
      <c r="I94" s="174"/>
      <c r="J94" s="64"/>
      <c r="K94" s="64"/>
      <c r="L94" s="62"/>
      <c r="M94" s="219"/>
      <c r="N94" s="43"/>
      <c r="O94" s="43"/>
      <c r="P94" s="43"/>
      <c r="Q94" s="43"/>
      <c r="R94" s="43"/>
      <c r="S94" s="43"/>
      <c r="T94" s="79"/>
      <c r="AT94" s="25" t="s">
        <v>566</v>
      </c>
      <c r="AU94" s="25" t="s">
        <v>82</v>
      </c>
    </row>
    <row r="95" spans="2:65" s="1" customFormat="1" ht="16.5" customHeight="1">
      <c r="B95" s="42"/>
      <c r="C95" s="205" t="s">
        <v>93</v>
      </c>
      <c r="D95" s="205" t="s">
        <v>171</v>
      </c>
      <c r="E95" s="206" t="s">
        <v>1223</v>
      </c>
      <c r="F95" s="207" t="s">
        <v>1224</v>
      </c>
      <c r="G95" s="208" t="s">
        <v>893</v>
      </c>
      <c r="H95" s="209">
        <v>1</v>
      </c>
      <c r="I95" s="210"/>
      <c r="J95" s="211">
        <f>ROUND(I95*H95,2)</f>
        <v>0</v>
      </c>
      <c r="K95" s="207" t="s">
        <v>174</v>
      </c>
      <c r="L95" s="62"/>
      <c r="M95" s="212" t="s">
        <v>23</v>
      </c>
      <c r="N95" s="213" t="s">
        <v>44</v>
      </c>
      <c r="O95" s="43"/>
      <c r="P95" s="214">
        <f>O95*H95</f>
        <v>0</v>
      </c>
      <c r="Q95" s="214">
        <v>0</v>
      </c>
      <c r="R95" s="214">
        <f>Q95*H95</f>
        <v>0</v>
      </c>
      <c r="S95" s="214">
        <v>0</v>
      </c>
      <c r="T95" s="215">
        <f>S95*H95</f>
        <v>0</v>
      </c>
      <c r="AR95" s="25" t="s">
        <v>1217</v>
      </c>
      <c r="AT95" s="25" t="s">
        <v>171</v>
      </c>
      <c r="AU95" s="25" t="s">
        <v>82</v>
      </c>
      <c r="AY95" s="25" t="s">
        <v>169</v>
      </c>
      <c r="BE95" s="216">
        <f>IF(N95="základní",J95,0)</f>
        <v>0</v>
      </c>
      <c r="BF95" s="216">
        <f>IF(N95="snížená",J95,0)</f>
        <v>0</v>
      </c>
      <c r="BG95" s="216">
        <f>IF(N95="zákl. přenesená",J95,0)</f>
        <v>0</v>
      </c>
      <c r="BH95" s="216">
        <f>IF(N95="sníž. přenesená",J95,0)</f>
        <v>0</v>
      </c>
      <c r="BI95" s="216">
        <f>IF(N95="nulová",J95,0)</f>
        <v>0</v>
      </c>
      <c r="BJ95" s="25" t="s">
        <v>80</v>
      </c>
      <c r="BK95" s="216">
        <f>ROUND(I95*H95,2)</f>
        <v>0</v>
      </c>
      <c r="BL95" s="25" t="s">
        <v>1217</v>
      </c>
      <c r="BM95" s="25" t="s">
        <v>1225</v>
      </c>
    </row>
    <row r="96" spans="2:47" s="1" customFormat="1" ht="243">
      <c r="B96" s="42"/>
      <c r="C96" s="64"/>
      <c r="D96" s="217" t="s">
        <v>566</v>
      </c>
      <c r="E96" s="64"/>
      <c r="F96" s="218" t="s">
        <v>1226</v>
      </c>
      <c r="G96" s="64"/>
      <c r="H96" s="64"/>
      <c r="I96" s="174"/>
      <c r="J96" s="64"/>
      <c r="K96" s="64"/>
      <c r="L96" s="62"/>
      <c r="M96" s="219"/>
      <c r="N96" s="43"/>
      <c r="O96" s="43"/>
      <c r="P96" s="43"/>
      <c r="Q96" s="43"/>
      <c r="R96" s="43"/>
      <c r="S96" s="43"/>
      <c r="T96" s="79"/>
      <c r="AT96" s="25" t="s">
        <v>566</v>
      </c>
      <c r="AU96" s="25" t="s">
        <v>82</v>
      </c>
    </row>
    <row r="97" spans="2:63" s="11" customFormat="1" ht="29.85" customHeight="1">
      <c r="B97" s="189"/>
      <c r="C97" s="190"/>
      <c r="D97" s="191" t="s">
        <v>72</v>
      </c>
      <c r="E97" s="203" t="s">
        <v>1227</v>
      </c>
      <c r="F97" s="203" t="s">
        <v>1228</v>
      </c>
      <c r="G97" s="190"/>
      <c r="H97" s="190"/>
      <c r="I97" s="193"/>
      <c r="J97" s="204">
        <f>BK97</f>
        <v>0</v>
      </c>
      <c r="K97" s="190"/>
      <c r="L97" s="195"/>
      <c r="M97" s="196"/>
      <c r="N97" s="197"/>
      <c r="O97" s="197"/>
      <c r="P97" s="198">
        <f>SUM(P98:P112)</f>
        <v>0</v>
      </c>
      <c r="Q97" s="197"/>
      <c r="R97" s="198">
        <f>SUM(R98:R112)</f>
        <v>0</v>
      </c>
      <c r="S97" s="197"/>
      <c r="T97" s="199">
        <f>SUM(T98:T112)</f>
        <v>0</v>
      </c>
      <c r="AR97" s="200" t="s">
        <v>206</v>
      </c>
      <c r="AT97" s="201" t="s">
        <v>72</v>
      </c>
      <c r="AU97" s="201" t="s">
        <v>80</v>
      </c>
      <c r="AY97" s="200" t="s">
        <v>169</v>
      </c>
      <c r="BK97" s="202">
        <f>SUM(BK98:BK112)</f>
        <v>0</v>
      </c>
    </row>
    <row r="98" spans="2:65" s="1" customFormat="1" ht="16.5" customHeight="1">
      <c r="B98" s="42"/>
      <c r="C98" s="205" t="s">
        <v>175</v>
      </c>
      <c r="D98" s="205" t="s">
        <v>171</v>
      </c>
      <c r="E98" s="206" t="s">
        <v>1229</v>
      </c>
      <c r="F98" s="207" t="s">
        <v>1230</v>
      </c>
      <c r="G98" s="208" t="s">
        <v>893</v>
      </c>
      <c r="H98" s="209">
        <v>1</v>
      </c>
      <c r="I98" s="210"/>
      <c r="J98" s="211">
        <f>ROUND(I98*H98,2)</f>
        <v>0</v>
      </c>
      <c r="K98" s="207" t="s">
        <v>174</v>
      </c>
      <c r="L98" s="62"/>
      <c r="M98" s="212" t="s">
        <v>23</v>
      </c>
      <c r="N98" s="213" t="s">
        <v>44</v>
      </c>
      <c r="O98" s="43"/>
      <c r="P98" s="214">
        <f>O98*H98</f>
        <v>0</v>
      </c>
      <c r="Q98" s="214">
        <v>0</v>
      </c>
      <c r="R98" s="214">
        <f>Q98*H98</f>
        <v>0</v>
      </c>
      <c r="S98" s="214">
        <v>0</v>
      </c>
      <c r="T98" s="215">
        <f>S98*H98</f>
        <v>0</v>
      </c>
      <c r="AR98" s="25" t="s">
        <v>1217</v>
      </c>
      <c r="AT98" s="25" t="s">
        <v>171</v>
      </c>
      <c r="AU98" s="25" t="s">
        <v>82</v>
      </c>
      <c r="AY98" s="25" t="s">
        <v>169</v>
      </c>
      <c r="BE98" s="216">
        <f>IF(N98="základní",J98,0)</f>
        <v>0</v>
      </c>
      <c r="BF98" s="216">
        <f>IF(N98="snížená",J98,0)</f>
        <v>0</v>
      </c>
      <c r="BG98" s="216">
        <f>IF(N98="zákl. přenesená",J98,0)</f>
        <v>0</v>
      </c>
      <c r="BH98" s="216">
        <f>IF(N98="sníž. přenesená",J98,0)</f>
        <v>0</v>
      </c>
      <c r="BI98" s="216">
        <f>IF(N98="nulová",J98,0)</f>
        <v>0</v>
      </c>
      <c r="BJ98" s="25" t="s">
        <v>80</v>
      </c>
      <c r="BK98" s="216">
        <f>ROUND(I98*H98,2)</f>
        <v>0</v>
      </c>
      <c r="BL98" s="25" t="s">
        <v>1217</v>
      </c>
      <c r="BM98" s="25" t="s">
        <v>1231</v>
      </c>
    </row>
    <row r="99" spans="2:47" s="1" customFormat="1" ht="81">
      <c r="B99" s="42"/>
      <c r="C99" s="64"/>
      <c r="D99" s="217" t="s">
        <v>566</v>
      </c>
      <c r="E99" s="64"/>
      <c r="F99" s="218" t="s">
        <v>1232</v>
      </c>
      <c r="G99" s="64"/>
      <c r="H99" s="64"/>
      <c r="I99" s="174"/>
      <c r="J99" s="64"/>
      <c r="K99" s="64"/>
      <c r="L99" s="62"/>
      <c r="M99" s="219"/>
      <c r="N99" s="43"/>
      <c r="O99" s="43"/>
      <c r="P99" s="43"/>
      <c r="Q99" s="43"/>
      <c r="R99" s="43"/>
      <c r="S99" s="43"/>
      <c r="T99" s="79"/>
      <c r="AT99" s="25" t="s">
        <v>566</v>
      </c>
      <c r="AU99" s="25" t="s">
        <v>82</v>
      </c>
    </row>
    <row r="100" spans="2:65" s="1" customFormat="1" ht="16.5" customHeight="1">
      <c r="B100" s="42"/>
      <c r="C100" s="205" t="s">
        <v>206</v>
      </c>
      <c r="D100" s="205" t="s">
        <v>171</v>
      </c>
      <c r="E100" s="206" t="s">
        <v>1233</v>
      </c>
      <c r="F100" s="207" t="s">
        <v>1234</v>
      </c>
      <c r="G100" s="208" t="s">
        <v>893</v>
      </c>
      <c r="H100" s="209">
        <v>1</v>
      </c>
      <c r="I100" s="210"/>
      <c r="J100" s="211">
        <f>ROUND(I100*H100,2)</f>
        <v>0</v>
      </c>
      <c r="K100" s="207" t="s">
        <v>174</v>
      </c>
      <c r="L100" s="62"/>
      <c r="M100" s="212" t="s">
        <v>23</v>
      </c>
      <c r="N100" s="213" t="s">
        <v>44</v>
      </c>
      <c r="O100" s="43"/>
      <c r="P100" s="214">
        <f>O100*H100</f>
        <v>0</v>
      </c>
      <c r="Q100" s="214">
        <v>0</v>
      </c>
      <c r="R100" s="214">
        <f>Q100*H100</f>
        <v>0</v>
      </c>
      <c r="S100" s="214">
        <v>0</v>
      </c>
      <c r="T100" s="215">
        <f>S100*H100</f>
        <v>0</v>
      </c>
      <c r="AR100" s="25" t="s">
        <v>1217</v>
      </c>
      <c r="AT100" s="25" t="s">
        <v>171</v>
      </c>
      <c r="AU100" s="25" t="s">
        <v>82</v>
      </c>
      <c r="AY100" s="25" t="s">
        <v>169</v>
      </c>
      <c r="BE100" s="216">
        <f>IF(N100="základní",J100,0)</f>
        <v>0</v>
      </c>
      <c r="BF100" s="216">
        <f>IF(N100="snížená",J100,0)</f>
        <v>0</v>
      </c>
      <c r="BG100" s="216">
        <f>IF(N100="zákl. přenesená",J100,0)</f>
        <v>0</v>
      </c>
      <c r="BH100" s="216">
        <f>IF(N100="sníž. přenesená",J100,0)</f>
        <v>0</v>
      </c>
      <c r="BI100" s="216">
        <f>IF(N100="nulová",J100,0)</f>
        <v>0</v>
      </c>
      <c r="BJ100" s="25" t="s">
        <v>80</v>
      </c>
      <c r="BK100" s="216">
        <f>ROUND(I100*H100,2)</f>
        <v>0</v>
      </c>
      <c r="BL100" s="25" t="s">
        <v>1217</v>
      </c>
      <c r="BM100" s="25" t="s">
        <v>1235</v>
      </c>
    </row>
    <row r="101" spans="2:47" s="1" customFormat="1" ht="94.5">
      <c r="B101" s="42"/>
      <c r="C101" s="64"/>
      <c r="D101" s="217" t="s">
        <v>566</v>
      </c>
      <c r="E101" s="64"/>
      <c r="F101" s="218" t="s">
        <v>1236</v>
      </c>
      <c r="G101" s="64"/>
      <c r="H101" s="64"/>
      <c r="I101" s="174"/>
      <c r="J101" s="64"/>
      <c r="K101" s="64"/>
      <c r="L101" s="62"/>
      <c r="M101" s="219"/>
      <c r="N101" s="43"/>
      <c r="O101" s="43"/>
      <c r="P101" s="43"/>
      <c r="Q101" s="43"/>
      <c r="R101" s="43"/>
      <c r="S101" s="43"/>
      <c r="T101" s="79"/>
      <c r="AT101" s="25" t="s">
        <v>566</v>
      </c>
      <c r="AU101" s="25" t="s">
        <v>82</v>
      </c>
    </row>
    <row r="102" spans="2:65" s="1" customFormat="1" ht="16.5" customHeight="1">
      <c r="B102" s="42"/>
      <c r="C102" s="205" t="s">
        <v>195</v>
      </c>
      <c r="D102" s="205" t="s">
        <v>171</v>
      </c>
      <c r="E102" s="206" t="s">
        <v>1237</v>
      </c>
      <c r="F102" s="207" t="s">
        <v>1238</v>
      </c>
      <c r="G102" s="208" t="s">
        <v>893</v>
      </c>
      <c r="H102" s="209">
        <v>1</v>
      </c>
      <c r="I102" s="210"/>
      <c r="J102" s="211">
        <f>ROUND(I102*H102,2)</f>
        <v>0</v>
      </c>
      <c r="K102" s="207" t="s">
        <v>174</v>
      </c>
      <c r="L102" s="62"/>
      <c r="M102" s="212" t="s">
        <v>23</v>
      </c>
      <c r="N102" s="213" t="s">
        <v>44</v>
      </c>
      <c r="O102" s="43"/>
      <c r="P102" s="214">
        <f>O102*H102</f>
        <v>0</v>
      </c>
      <c r="Q102" s="214">
        <v>0</v>
      </c>
      <c r="R102" s="214">
        <f>Q102*H102</f>
        <v>0</v>
      </c>
      <c r="S102" s="214">
        <v>0</v>
      </c>
      <c r="T102" s="215">
        <f>S102*H102</f>
        <v>0</v>
      </c>
      <c r="AR102" s="25" t="s">
        <v>1217</v>
      </c>
      <c r="AT102" s="25" t="s">
        <v>171</v>
      </c>
      <c r="AU102" s="25" t="s">
        <v>82</v>
      </c>
      <c r="AY102" s="25" t="s">
        <v>169</v>
      </c>
      <c r="BE102" s="216">
        <f>IF(N102="základní",J102,0)</f>
        <v>0</v>
      </c>
      <c r="BF102" s="216">
        <f>IF(N102="snížená",J102,0)</f>
        <v>0</v>
      </c>
      <c r="BG102" s="216">
        <f>IF(N102="zákl. přenesená",J102,0)</f>
        <v>0</v>
      </c>
      <c r="BH102" s="216">
        <f>IF(N102="sníž. přenesená",J102,0)</f>
        <v>0</v>
      </c>
      <c r="BI102" s="216">
        <f>IF(N102="nulová",J102,0)</f>
        <v>0</v>
      </c>
      <c r="BJ102" s="25" t="s">
        <v>80</v>
      </c>
      <c r="BK102" s="216">
        <f>ROUND(I102*H102,2)</f>
        <v>0</v>
      </c>
      <c r="BL102" s="25" t="s">
        <v>1217</v>
      </c>
      <c r="BM102" s="25" t="s">
        <v>1239</v>
      </c>
    </row>
    <row r="103" spans="2:47" s="1" customFormat="1" ht="54">
      <c r="B103" s="42"/>
      <c r="C103" s="64"/>
      <c r="D103" s="217" t="s">
        <v>566</v>
      </c>
      <c r="E103" s="64"/>
      <c r="F103" s="218" t="s">
        <v>1240</v>
      </c>
      <c r="G103" s="64"/>
      <c r="H103" s="64"/>
      <c r="I103" s="174"/>
      <c r="J103" s="64"/>
      <c r="K103" s="64"/>
      <c r="L103" s="62"/>
      <c r="M103" s="219"/>
      <c r="N103" s="43"/>
      <c r="O103" s="43"/>
      <c r="P103" s="43"/>
      <c r="Q103" s="43"/>
      <c r="R103" s="43"/>
      <c r="S103" s="43"/>
      <c r="T103" s="79"/>
      <c r="AT103" s="25" t="s">
        <v>566</v>
      </c>
      <c r="AU103" s="25" t="s">
        <v>82</v>
      </c>
    </row>
    <row r="104" spans="2:65" s="1" customFormat="1" ht="16.5" customHeight="1">
      <c r="B104" s="42"/>
      <c r="C104" s="205" t="s">
        <v>220</v>
      </c>
      <c r="D104" s="205" t="s">
        <v>171</v>
      </c>
      <c r="E104" s="206" t="s">
        <v>1241</v>
      </c>
      <c r="F104" s="207" t="s">
        <v>1242</v>
      </c>
      <c r="G104" s="208" t="s">
        <v>893</v>
      </c>
      <c r="H104" s="209">
        <v>1</v>
      </c>
      <c r="I104" s="210"/>
      <c r="J104" s="211">
        <f>ROUND(I104*H104,2)</f>
        <v>0</v>
      </c>
      <c r="K104" s="207" t="s">
        <v>174</v>
      </c>
      <c r="L104" s="62"/>
      <c r="M104" s="212" t="s">
        <v>23</v>
      </c>
      <c r="N104" s="213" t="s">
        <v>44</v>
      </c>
      <c r="O104" s="43"/>
      <c r="P104" s="214">
        <f>O104*H104</f>
        <v>0</v>
      </c>
      <c r="Q104" s="214">
        <v>0</v>
      </c>
      <c r="R104" s="214">
        <f>Q104*H104</f>
        <v>0</v>
      </c>
      <c r="S104" s="214">
        <v>0</v>
      </c>
      <c r="T104" s="215">
        <f>S104*H104</f>
        <v>0</v>
      </c>
      <c r="AR104" s="25" t="s">
        <v>1217</v>
      </c>
      <c r="AT104" s="25" t="s">
        <v>171</v>
      </c>
      <c r="AU104" s="25" t="s">
        <v>82</v>
      </c>
      <c r="AY104" s="25" t="s">
        <v>169</v>
      </c>
      <c r="BE104" s="216">
        <f>IF(N104="základní",J104,0)</f>
        <v>0</v>
      </c>
      <c r="BF104" s="216">
        <f>IF(N104="snížená",J104,0)</f>
        <v>0</v>
      </c>
      <c r="BG104" s="216">
        <f>IF(N104="zákl. přenesená",J104,0)</f>
        <v>0</v>
      </c>
      <c r="BH104" s="216">
        <f>IF(N104="sníž. přenesená",J104,0)</f>
        <v>0</v>
      </c>
      <c r="BI104" s="216">
        <f>IF(N104="nulová",J104,0)</f>
        <v>0</v>
      </c>
      <c r="BJ104" s="25" t="s">
        <v>80</v>
      </c>
      <c r="BK104" s="216">
        <f>ROUND(I104*H104,2)</f>
        <v>0</v>
      </c>
      <c r="BL104" s="25" t="s">
        <v>1217</v>
      </c>
      <c r="BM104" s="25" t="s">
        <v>1243</v>
      </c>
    </row>
    <row r="105" spans="2:65" s="1" customFormat="1" ht="16.5" customHeight="1">
      <c r="B105" s="42"/>
      <c r="C105" s="205" t="s">
        <v>227</v>
      </c>
      <c r="D105" s="205" t="s">
        <v>171</v>
      </c>
      <c r="E105" s="206" t="s">
        <v>1244</v>
      </c>
      <c r="F105" s="207" t="s">
        <v>1245</v>
      </c>
      <c r="G105" s="208" t="s">
        <v>893</v>
      </c>
      <c r="H105" s="209">
        <v>1</v>
      </c>
      <c r="I105" s="210"/>
      <c r="J105" s="211">
        <f>ROUND(I105*H105,2)</f>
        <v>0</v>
      </c>
      <c r="K105" s="207" t="s">
        <v>174</v>
      </c>
      <c r="L105" s="62"/>
      <c r="M105" s="212" t="s">
        <v>23</v>
      </c>
      <c r="N105" s="213" t="s">
        <v>44</v>
      </c>
      <c r="O105" s="43"/>
      <c r="P105" s="214">
        <f>O105*H105</f>
        <v>0</v>
      </c>
      <c r="Q105" s="214">
        <v>0</v>
      </c>
      <c r="R105" s="214">
        <f>Q105*H105</f>
        <v>0</v>
      </c>
      <c r="S105" s="214">
        <v>0</v>
      </c>
      <c r="T105" s="215">
        <f>S105*H105</f>
        <v>0</v>
      </c>
      <c r="AR105" s="25" t="s">
        <v>1217</v>
      </c>
      <c r="AT105" s="25" t="s">
        <v>171</v>
      </c>
      <c r="AU105" s="25" t="s">
        <v>82</v>
      </c>
      <c r="AY105" s="25" t="s">
        <v>169</v>
      </c>
      <c r="BE105" s="216">
        <f>IF(N105="základní",J105,0)</f>
        <v>0</v>
      </c>
      <c r="BF105" s="216">
        <f>IF(N105="snížená",J105,0)</f>
        <v>0</v>
      </c>
      <c r="BG105" s="216">
        <f>IF(N105="zákl. přenesená",J105,0)</f>
        <v>0</v>
      </c>
      <c r="BH105" s="216">
        <f>IF(N105="sníž. přenesená",J105,0)</f>
        <v>0</v>
      </c>
      <c r="BI105" s="216">
        <f>IF(N105="nulová",J105,0)</f>
        <v>0</v>
      </c>
      <c r="BJ105" s="25" t="s">
        <v>80</v>
      </c>
      <c r="BK105" s="216">
        <f>ROUND(I105*H105,2)</f>
        <v>0</v>
      </c>
      <c r="BL105" s="25" t="s">
        <v>1217</v>
      </c>
      <c r="BM105" s="25" t="s">
        <v>1246</v>
      </c>
    </row>
    <row r="106" spans="2:47" s="1" customFormat="1" ht="94.5">
      <c r="B106" s="42"/>
      <c r="C106" s="64"/>
      <c r="D106" s="217" t="s">
        <v>566</v>
      </c>
      <c r="E106" s="64"/>
      <c r="F106" s="218" t="s">
        <v>1247</v>
      </c>
      <c r="G106" s="64"/>
      <c r="H106" s="64"/>
      <c r="I106" s="174"/>
      <c r="J106" s="64"/>
      <c r="K106" s="64"/>
      <c r="L106" s="62"/>
      <c r="M106" s="219"/>
      <c r="N106" s="43"/>
      <c r="O106" s="43"/>
      <c r="P106" s="43"/>
      <c r="Q106" s="43"/>
      <c r="R106" s="43"/>
      <c r="S106" s="43"/>
      <c r="T106" s="79"/>
      <c r="AT106" s="25" t="s">
        <v>566</v>
      </c>
      <c r="AU106" s="25" t="s">
        <v>82</v>
      </c>
    </row>
    <row r="107" spans="2:65" s="1" customFormat="1" ht="16.5" customHeight="1">
      <c r="B107" s="42"/>
      <c r="C107" s="205" t="s">
        <v>233</v>
      </c>
      <c r="D107" s="205" t="s">
        <v>171</v>
      </c>
      <c r="E107" s="206" t="s">
        <v>1248</v>
      </c>
      <c r="F107" s="207" t="s">
        <v>1249</v>
      </c>
      <c r="G107" s="208" t="s">
        <v>893</v>
      </c>
      <c r="H107" s="209">
        <v>1</v>
      </c>
      <c r="I107" s="210"/>
      <c r="J107" s="211">
        <f>ROUND(I107*H107,2)</f>
        <v>0</v>
      </c>
      <c r="K107" s="207" t="s">
        <v>174</v>
      </c>
      <c r="L107" s="62"/>
      <c r="M107" s="212" t="s">
        <v>23</v>
      </c>
      <c r="N107" s="213" t="s">
        <v>44</v>
      </c>
      <c r="O107" s="43"/>
      <c r="P107" s="214">
        <f>O107*H107</f>
        <v>0</v>
      </c>
      <c r="Q107" s="214">
        <v>0</v>
      </c>
      <c r="R107" s="214">
        <f>Q107*H107</f>
        <v>0</v>
      </c>
      <c r="S107" s="214">
        <v>0</v>
      </c>
      <c r="T107" s="215">
        <f>S107*H107</f>
        <v>0</v>
      </c>
      <c r="AR107" s="25" t="s">
        <v>1217</v>
      </c>
      <c r="AT107" s="25" t="s">
        <v>171</v>
      </c>
      <c r="AU107" s="25" t="s">
        <v>82</v>
      </c>
      <c r="AY107" s="25" t="s">
        <v>169</v>
      </c>
      <c r="BE107" s="216">
        <f>IF(N107="základní",J107,0)</f>
        <v>0</v>
      </c>
      <c r="BF107" s="216">
        <f>IF(N107="snížená",J107,0)</f>
        <v>0</v>
      </c>
      <c r="BG107" s="216">
        <f>IF(N107="zákl. přenesená",J107,0)</f>
        <v>0</v>
      </c>
      <c r="BH107" s="216">
        <f>IF(N107="sníž. přenesená",J107,0)</f>
        <v>0</v>
      </c>
      <c r="BI107" s="216">
        <f>IF(N107="nulová",J107,0)</f>
        <v>0</v>
      </c>
      <c r="BJ107" s="25" t="s">
        <v>80</v>
      </c>
      <c r="BK107" s="216">
        <f>ROUND(I107*H107,2)</f>
        <v>0</v>
      </c>
      <c r="BL107" s="25" t="s">
        <v>1217</v>
      </c>
      <c r="BM107" s="25" t="s">
        <v>1250</v>
      </c>
    </row>
    <row r="108" spans="2:47" s="1" customFormat="1" ht="94.5">
      <c r="B108" s="42"/>
      <c r="C108" s="64"/>
      <c r="D108" s="217" t="s">
        <v>566</v>
      </c>
      <c r="E108" s="64"/>
      <c r="F108" s="218" t="s">
        <v>1251</v>
      </c>
      <c r="G108" s="64"/>
      <c r="H108" s="64"/>
      <c r="I108" s="174"/>
      <c r="J108" s="64"/>
      <c r="K108" s="64"/>
      <c r="L108" s="62"/>
      <c r="M108" s="219"/>
      <c r="N108" s="43"/>
      <c r="O108" s="43"/>
      <c r="P108" s="43"/>
      <c r="Q108" s="43"/>
      <c r="R108" s="43"/>
      <c r="S108" s="43"/>
      <c r="T108" s="79"/>
      <c r="AT108" s="25" t="s">
        <v>566</v>
      </c>
      <c r="AU108" s="25" t="s">
        <v>82</v>
      </c>
    </row>
    <row r="109" spans="2:65" s="1" customFormat="1" ht="16.5" customHeight="1">
      <c r="B109" s="42"/>
      <c r="C109" s="205" t="s">
        <v>240</v>
      </c>
      <c r="D109" s="205" t="s">
        <v>171</v>
      </c>
      <c r="E109" s="206" t="s">
        <v>1252</v>
      </c>
      <c r="F109" s="207" t="s">
        <v>1253</v>
      </c>
      <c r="G109" s="208" t="s">
        <v>893</v>
      </c>
      <c r="H109" s="209">
        <v>1</v>
      </c>
      <c r="I109" s="210"/>
      <c r="J109" s="211">
        <f>ROUND(I109*H109,2)</f>
        <v>0</v>
      </c>
      <c r="K109" s="207" t="s">
        <v>174</v>
      </c>
      <c r="L109" s="62"/>
      <c r="M109" s="212" t="s">
        <v>23</v>
      </c>
      <c r="N109" s="213" t="s">
        <v>44</v>
      </c>
      <c r="O109" s="43"/>
      <c r="P109" s="214">
        <f>O109*H109</f>
        <v>0</v>
      </c>
      <c r="Q109" s="214">
        <v>0</v>
      </c>
      <c r="R109" s="214">
        <f>Q109*H109</f>
        <v>0</v>
      </c>
      <c r="S109" s="214">
        <v>0</v>
      </c>
      <c r="T109" s="215">
        <f>S109*H109</f>
        <v>0</v>
      </c>
      <c r="AR109" s="25" t="s">
        <v>1217</v>
      </c>
      <c r="AT109" s="25" t="s">
        <v>171</v>
      </c>
      <c r="AU109" s="25" t="s">
        <v>82</v>
      </c>
      <c r="AY109" s="25" t="s">
        <v>169</v>
      </c>
      <c r="BE109" s="216">
        <f>IF(N109="základní",J109,0)</f>
        <v>0</v>
      </c>
      <c r="BF109" s="216">
        <f>IF(N109="snížená",J109,0)</f>
        <v>0</v>
      </c>
      <c r="BG109" s="216">
        <f>IF(N109="zákl. přenesená",J109,0)</f>
        <v>0</v>
      </c>
      <c r="BH109" s="216">
        <f>IF(N109="sníž. přenesená",J109,0)</f>
        <v>0</v>
      </c>
      <c r="BI109" s="216">
        <f>IF(N109="nulová",J109,0)</f>
        <v>0</v>
      </c>
      <c r="BJ109" s="25" t="s">
        <v>80</v>
      </c>
      <c r="BK109" s="216">
        <f>ROUND(I109*H109,2)</f>
        <v>0</v>
      </c>
      <c r="BL109" s="25" t="s">
        <v>1217</v>
      </c>
      <c r="BM109" s="25" t="s">
        <v>1254</v>
      </c>
    </row>
    <row r="110" spans="2:47" s="1" customFormat="1" ht="121.5">
      <c r="B110" s="42"/>
      <c r="C110" s="64"/>
      <c r="D110" s="217" t="s">
        <v>566</v>
      </c>
      <c r="E110" s="64"/>
      <c r="F110" s="218" t="s">
        <v>1255</v>
      </c>
      <c r="G110" s="64"/>
      <c r="H110" s="64"/>
      <c r="I110" s="174"/>
      <c r="J110" s="64"/>
      <c r="K110" s="64"/>
      <c r="L110" s="62"/>
      <c r="M110" s="219"/>
      <c r="N110" s="43"/>
      <c r="O110" s="43"/>
      <c r="P110" s="43"/>
      <c r="Q110" s="43"/>
      <c r="R110" s="43"/>
      <c r="S110" s="43"/>
      <c r="T110" s="79"/>
      <c r="AT110" s="25" t="s">
        <v>566</v>
      </c>
      <c r="AU110" s="25" t="s">
        <v>82</v>
      </c>
    </row>
    <row r="111" spans="2:65" s="1" customFormat="1" ht="16.5" customHeight="1">
      <c r="B111" s="42"/>
      <c r="C111" s="205" t="s">
        <v>246</v>
      </c>
      <c r="D111" s="205" t="s">
        <v>171</v>
      </c>
      <c r="E111" s="206" t="s">
        <v>1256</v>
      </c>
      <c r="F111" s="207" t="s">
        <v>1257</v>
      </c>
      <c r="G111" s="208" t="s">
        <v>893</v>
      </c>
      <c r="H111" s="209">
        <v>1</v>
      </c>
      <c r="I111" s="210"/>
      <c r="J111" s="211">
        <f>ROUND(I111*H111,2)</f>
        <v>0</v>
      </c>
      <c r="K111" s="207" t="s">
        <v>174</v>
      </c>
      <c r="L111" s="62"/>
      <c r="M111" s="212" t="s">
        <v>23</v>
      </c>
      <c r="N111" s="213" t="s">
        <v>44</v>
      </c>
      <c r="O111" s="43"/>
      <c r="P111" s="214">
        <f>O111*H111</f>
        <v>0</v>
      </c>
      <c r="Q111" s="214">
        <v>0</v>
      </c>
      <c r="R111" s="214">
        <f>Q111*H111</f>
        <v>0</v>
      </c>
      <c r="S111" s="214">
        <v>0</v>
      </c>
      <c r="T111" s="215">
        <f>S111*H111</f>
        <v>0</v>
      </c>
      <c r="AR111" s="25" t="s">
        <v>1217</v>
      </c>
      <c r="AT111" s="25" t="s">
        <v>171</v>
      </c>
      <c r="AU111" s="25" t="s">
        <v>82</v>
      </c>
      <c r="AY111" s="25" t="s">
        <v>169</v>
      </c>
      <c r="BE111" s="216">
        <f>IF(N111="základní",J111,0)</f>
        <v>0</v>
      </c>
      <c r="BF111" s="216">
        <f>IF(N111="snížená",J111,0)</f>
        <v>0</v>
      </c>
      <c r="BG111" s="216">
        <f>IF(N111="zákl. přenesená",J111,0)</f>
        <v>0</v>
      </c>
      <c r="BH111" s="216">
        <f>IF(N111="sníž. přenesená",J111,0)</f>
        <v>0</v>
      </c>
      <c r="BI111" s="216">
        <f>IF(N111="nulová",J111,0)</f>
        <v>0</v>
      </c>
      <c r="BJ111" s="25" t="s">
        <v>80</v>
      </c>
      <c r="BK111" s="216">
        <f>ROUND(I111*H111,2)</f>
        <v>0</v>
      </c>
      <c r="BL111" s="25" t="s">
        <v>1217</v>
      </c>
      <c r="BM111" s="25" t="s">
        <v>1258</v>
      </c>
    </row>
    <row r="112" spans="2:47" s="1" customFormat="1" ht="121.5">
      <c r="B112" s="42"/>
      <c r="C112" s="64"/>
      <c r="D112" s="217" t="s">
        <v>566</v>
      </c>
      <c r="E112" s="64"/>
      <c r="F112" s="218" t="s">
        <v>1259</v>
      </c>
      <c r="G112" s="64"/>
      <c r="H112" s="64"/>
      <c r="I112" s="174"/>
      <c r="J112" s="64"/>
      <c r="K112" s="64"/>
      <c r="L112" s="62"/>
      <c r="M112" s="219"/>
      <c r="N112" s="43"/>
      <c r="O112" s="43"/>
      <c r="P112" s="43"/>
      <c r="Q112" s="43"/>
      <c r="R112" s="43"/>
      <c r="S112" s="43"/>
      <c r="T112" s="79"/>
      <c r="AT112" s="25" t="s">
        <v>566</v>
      </c>
      <c r="AU112" s="25" t="s">
        <v>82</v>
      </c>
    </row>
    <row r="113" spans="2:63" s="11" customFormat="1" ht="29.85" customHeight="1">
      <c r="B113" s="189"/>
      <c r="C113" s="190"/>
      <c r="D113" s="191" t="s">
        <v>72</v>
      </c>
      <c r="E113" s="203" t="s">
        <v>1260</v>
      </c>
      <c r="F113" s="203" t="s">
        <v>1261</v>
      </c>
      <c r="G113" s="190"/>
      <c r="H113" s="190"/>
      <c r="I113" s="193"/>
      <c r="J113" s="204">
        <f>BK113</f>
        <v>0</v>
      </c>
      <c r="K113" s="190"/>
      <c r="L113" s="195"/>
      <c r="M113" s="196"/>
      <c r="N113" s="197"/>
      <c r="O113" s="197"/>
      <c r="P113" s="198">
        <f>SUM(P114:P117)</f>
        <v>0</v>
      </c>
      <c r="Q113" s="197"/>
      <c r="R113" s="198">
        <f>SUM(R114:R117)</f>
        <v>0</v>
      </c>
      <c r="S113" s="197"/>
      <c r="T113" s="199">
        <f>SUM(T114:T117)</f>
        <v>0</v>
      </c>
      <c r="AR113" s="200" t="s">
        <v>206</v>
      </c>
      <c r="AT113" s="201" t="s">
        <v>72</v>
      </c>
      <c r="AU113" s="201" t="s">
        <v>80</v>
      </c>
      <c r="AY113" s="200" t="s">
        <v>169</v>
      </c>
      <c r="BK113" s="202">
        <f>SUM(BK114:BK117)</f>
        <v>0</v>
      </c>
    </row>
    <row r="114" spans="2:65" s="1" customFormat="1" ht="16.5" customHeight="1">
      <c r="B114" s="42"/>
      <c r="C114" s="205" t="s">
        <v>250</v>
      </c>
      <c r="D114" s="205" t="s">
        <v>171</v>
      </c>
      <c r="E114" s="206" t="s">
        <v>1262</v>
      </c>
      <c r="F114" s="207" t="s">
        <v>1263</v>
      </c>
      <c r="G114" s="208" t="s">
        <v>893</v>
      </c>
      <c r="H114" s="209">
        <v>1</v>
      </c>
      <c r="I114" s="210"/>
      <c r="J114" s="211">
        <f>ROUND(I114*H114,2)</f>
        <v>0</v>
      </c>
      <c r="K114" s="207" t="s">
        <v>174</v>
      </c>
      <c r="L114" s="62"/>
      <c r="M114" s="212" t="s">
        <v>23</v>
      </c>
      <c r="N114" s="213" t="s">
        <v>44</v>
      </c>
      <c r="O114" s="43"/>
      <c r="P114" s="214">
        <f>O114*H114</f>
        <v>0</v>
      </c>
      <c r="Q114" s="214">
        <v>0</v>
      </c>
      <c r="R114" s="214">
        <f>Q114*H114</f>
        <v>0</v>
      </c>
      <c r="S114" s="214">
        <v>0</v>
      </c>
      <c r="T114" s="215">
        <f>S114*H114</f>
        <v>0</v>
      </c>
      <c r="AR114" s="25" t="s">
        <v>1217</v>
      </c>
      <c r="AT114" s="25" t="s">
        <v>171</v>
      </c>
      <c r="AU114" s="25" t="s">
        <v>82</v>
      </c>
      <c r="AY114" s="25" t="s">
        <v>169</v>
      </c>
      <c r="BE114" s="216">
        <f>IF(N114="základní",J114,0)</f>
        <v>0</v>
      </c>
      <c r="BF114" s="216">
        <f>IF(N114="snížená",J114,0)</f>
        <v>0</v>
      </c>
      <c r="BG114" s="216">
        <f>IF(N114="zákl. přenesená",J114,0)</f>
        <v>0</v>
      </c>
      <c r="BH114" s="216">
        <f>IF(N114="sníž. přenesená",J114,0)</f>
        <v>0</v>
      </c>
      <c r="BI114" s="216">
        <f>IF(N114="nulová",J114,0)</f>
        <v>0</v>
      </c>
      <c r="BJ114" s="25" t="s">
        <v>80</v>
      </c>
      <c r="BK114" s="216">
        <f>ROUND(I114*H114,2)</f>
        <v>0</v>
      </c>
      <c r="BL114" s="25" t="s">
        <v>1217</v>
      </c>
      <c r="BM114" s="25" t="s">
        <v>1264</v>
      </c>
    </row>
    <row r="115" spans="2:47" s="1" customFormat="1" ht="67.5">
      <c r="B115" s="42"/>
      <c r="C115" s="64"/>
      <c r="D115" s="217" t="s">
        <v>566</v>
      </c>
      <c r="E115" s="64"/>
      <c r="F115" s="218" t="s">
        <v>1265</v>
      </c>
      <c r="G115" s="64"/>
      <c r="H115" s="64"/>
      <c r="I115" s="174"/>
      <c r="J115" s="64"/>
      <c r="K115" s="64"/>
      <c r="L115" s="62"/>
      <c r="M115" s="219"/>
      <c r="N115" s="43"/>
      <c r="O115" s="43"/>
      <c r="P115" s="43"/>
      <c r="Q115" s="43"/>
      <c r="R115" s="43"/>
      <c r="S115" s="43"/>
      <c r="T115" s="79"/>
      <c r="AT115" s="25" t="s">
        <v>566</v>
      </c>
      <c r="AU115" s="25" t="s">
        <v>82</v>
      </c>
    </row>
    <row r="116" spans="2:65" s="1" customFormat="1" ht="16.5" customHeight="1">
      <c r="B116" s="42"/>
      <c r="C116" s="205" t="s">
        <v>255</v>
      </c>
      <c r="D116" s="205" t="s">
        <v>171</v>
      </c>
      <c r="E116" s="206" t="s">
        <v>1266</v>
      </c>
      <c r="F116" s="207" t="s">
        <v>1267</v>
      </c>
      <c r="G116" s="208" t="s">
        <v>893</v>
      </c>
      <c r="H116" s="209">
        <v>1</v>
      </c>
      <c r="I116" s="210"/>
      <c r="J116" s="211">
        <f>ROUND(I116*H116,2)</f>
        <v>0</v>
      </c>
      <c r="K116" s="207" t="s">
        <v>174</v>
      </c>
      <c r="L116" s="62"/>
      <c r="M116" s="212" t="s">
        <v>23</v>
      </c>
      <c r="N116" s="213" t="s">
        <v>44</v>
      </c>
      <c r="O116" s="43"/>
      <c r="P116" s="214">
        <f>O116*H116</f>
        <v>0</v>
      </c>
      <c r="Q116" s="214">
        <v>0</v>
      </c>
      <c r="R116" s="214">
        <f>Q116*H116</f>
        <v>0</v>
      </c>
      <c r="S116" s="214">
        <v>0</v>
      </c>
      <c r="T116" s="215">
        <f>S116*H116</f>
        <v>0</v>
      </c>
      <c r="AR116" s="25" t="s">
        <v>1217</v>
      </c>
      <c r="AT116" s="25" t="s">
        <v>171</v>
      </c>
      <c r="AU116" s="25" t="s">
        <v>82</v>
      </c>
      <c r="AY116" s="25" t="s">
        <v>169</v>
      </c>
      <c r="BE116" s="216">
        <f>IF(N116="základní",J116,0)</f>
        <v>0</v>
      </c>
      <c r="BF116" s="216">
        <f>IF(N116="snížená",J116,0)</f>
        <v>0</v>
      </c>
      <c r="BG116" s="216">
        <f>IF(N116="zákl. přenesená",J116,0)</f>
        <v>0</v>
      </c>
      <c r="BH116" s="216">
        <f>IF(N116="sníž. přenesená",J116,0)</f>
        <v>0</v>
      </c>
      <c r="BI116" s="216">
        <f>IF(N116="nulová",J116,0)</f>
        <v>0</v>
      </c>
      <c r="BJ116" s="25" t="s">
        <v>80</v>
      </c>
      <c r="BK116" s="216">
        <f>ROUND(I116*H116,2)</f>
        <v>0</v>
      </c>
      <c r="BL116" s="25" t="s">
        <v>1217</v>
      </c>
      <c r="BM116" s="25" t="s">
        <v>1268</v>
      </c>
    </row>
    <row r="117" spans="2:47" s="1" customFormat="1" ht="310.5">
      <c r="B117" s="42"/>
      <c r="C117" s="64"/>
      <c r="D117" s="217" t="s">
        <v>566</v>
      </c>
      <c r="E117" s="64"/>
      <c r="F117" s="218" t="s">
        <v>1269</v>
      </c>
      <c r="G117" s="64"/>
      <c r="H117" s="64"/>
      <c r="I117" s="174"/>
      <c r="J117" s="64"/>
      <c r="K117" s="64"/>
      <c r="L117" s="62"/>
      <c r="M117" s="219"/>
      <c r="N117" s="43"/>
      <c r="O117" s="43"/>
      <c r="P117" s="43"/>
      <c r="Q117" s="43"/>
      <c r="R117" s="43"/>
      <c r="S117" s="43"/>
      <c r="T117" s="79"/>
      <c r="AT117" s="25" t="s">
        <v>566</v>
      </c>
      <c r="AU117" s="25" t="s">
        <v>82</v>
      </c>
    </row>
    <row r="118" spans="2:63" s="11" customFormat="1" ht="29.85" customHeight="1">
      <c r="B118" s="189"/>
      <c r="C118" s="190"/>
      <c r="D118" s="191" t="s">
        <v>72</v>
      </c>
      <c r="E118" s="203" t="s">
        <v>1270</v>
      </c>
      <c r="F118" s="203" t="s">
        <v>1271</v>
      </c>
      <c r="G118" s="190"/>
      <c r="H118" s="190"/>
      <c r="I118" s="193"/>
      <c r="J118" s="204">
        <f>BK118</f>
        <v>0</v>
      </c>
      <c r="K118" s="190"/>
      <c r="L118" s="195"/>
      <c r="M118" s="196"/>
      <c r="N118" s="197"/>
      <c r="O118" s="197"/>
      <c r="P118" s="198">
        <f>SUM(P119:P122)</f>
        <v>0</v>
      </c>
      <c r="Q118" s="197"/>
      <c r="R118" s="198">
        <f>SUM(R119:R122)</f>
        <v>0</v>
      </c>
      <c r="S118" s="197"/>
      <c r="T118" s="199">
        <f>SUM(T119:T122)</f>
        <v>0</v>
      </c>
      <c r="AR118" s="200" t="s">
        <v>206</v>
      </c>
      <c r="AT118" s="201" t="s">
        <v>72</v>
      </c>
      <c r="AU118" s="201" t="s">
        <v>80</v>
      </c>
      <c r="AY118" s="200" t="s">
        <v>169</v>
      </c>
      <c r="BK118" s="202">
        <f>SUM(BK119:BK122)</f>
        <v>0</v>
      </c>
    </row>
    <row r="119" spans="2:65" s="1" customFormat="1" ht="16.5" customHeight="1">
      <c r="B119" s="42"/>
      <c r="C119" s="205" t="s">
        <v>267</v>
      </c>
      <c r="D119" s="205" t="s">
        <v>171</v>
      </c>
      <c r="E119" s="206" t="s">
        <v>1272</v>
      </c>
      <c r="F119" s="207" t="s">
        <v>1273</v>
      </c>
      <c r="G119" s="208" t="s">
        <v>893</v>
      </c>
      <c r="H119" s="209">
        <v>1</v>
      </c>
      <c r="I119" s="210"/>
      <c r="J119" s="211">
        <f>ROUND(I119*H119,2)</f>
        <v>0</v>
      </c>
      <c r="K119" s="207" t="s">
        <v>174</v>
      </c>
      <c r="L119" s="62"/>
      <c r="M119" s="212" t="s">
        <v>23</v>
      </c>
      <c r="N119" s="213" t="s">
        <v>44</v>
      </c>
      <c r="O119" s="43"/>
      <c r="P119" s="214">
        <f>O119*H119</f>
        <v>0</v>
      </c>
      <c r="Q119" s="214">
        <v>0</v>
      </c>
      <c r="R119" s="214">
        <f>Q119*H119</f>
        <v>0</v>
      </c>
      <c r="S119" s="214">
        <v>0</v>
      </c>
      <c r="T119" s="215">
        <f>S119*H119</f>
        <v>0</v>
      </c>
      <c r="AR119" s="25" t="s">
        <v>1217</v>
      </c>
      <c r="AT119" s="25" t="s">
        <v>171</v>
      </c>
      <c r="AU119" s="25" t="s">
        <v>82</v>
      </c>
      <c r="AY119" s="25" t="s">
        <v>169</v>
      </c>
      <c r="BE119" s="216">
        <f>IF(N119="základní",J119,0)</f>
        <v>0</v>
      </c>
      <c r="BF119" s="216">
        <f>IF(N119="snížená",J119,0)</f>
        <v>0</v>
      </c>
      <c r="BG119" s="216">
        <f>IF(N119="zákl. přenesená",J119,0)</f>
        <v>0</v>
      </c>
      <c r="BH119" s="216">
        <f>IF(N119="sníž. přenesená",J119,0)</f>
        <v>0</v>
      </c>
      <c r="BI119" s="216">
        <f>IF(N119="nulová",J119,0)</f>
        <v>0</v>
      </c>
      <c r="BJ119" s="25" t="s">
        <v>80</v>
      </c>
      <c r="BK119" s="216">
        <f>ROUND(I119*H119,2)</f>
        <v>0</v>
      </c>
      <c r="BL119" s="25" t="s">
        <v>1217</v>
      </c>
      <c r="BM119" s="25" t="s">
        <v>1274</v>
      </c>
    </row>
    <row r="120" spans="2:47" s="1" customFormat="1" ht="67.5">
      <c r="B120" s="42"/>
      <c r="C120" s="64"/>
      <c r="D120" s="217" t="s">
        <v>566</v>
      </c>
      <c r="E120" s="64"/>
      <c r="F120" s="218" t="s">
        <v>1275</v>
      </c>
      <c r="G120" s="64"/>
      <c r="H120" s="64"/>
      <c r="I120" s="174"/>
      <c r="J120" s="64"/>
      <c r="K120" s="64"/>
      <c r="L120" s="62"/>
      <c r="M120" s="219"/>
      <c r="N120" s="43"/>
      <c r="O120" s="43"/>
      <c r="P120" s="43"/>
      <c r="Q120" s="43"/>
      <c r="R120" s="43"/>
      <c r="S120" s="43"/>
      <c r="T120" s="79"/>
      <c r="AT120" s="25" t="s">
        <v>566</v>
      </c>
      <c r="AU120" s="25" t="s">
        <v>82</v>
      </c>
    </row>
    <row r="121" spans="2:65" s="1" customFormat="1" ht="16.5" customHeight="1">
      <c r="B121" s="42"/>
      <c r="C121" s="205" t="s">
        <v>10</v>
      </c>
      <c r="D121" s="205" t="s">
        <v>171</v>
      </c>
      <c r="E121" s="206" t="s">
        <v>1276</v>
      </c>
      <c r="F121" s="207" t="s">
        <v>1277</v>
      </c>
      <c r="G121" s="208" t="s">
        <v>893</v>
      </c>
      <c r="H121" s="209">
        <v>1</v>
      </c>
      <c r="I121" s="210"/>
      <c r="J121" s="211">
        <f>ROUND(I121*H121,2)</f>
        <v>0</v>
      </c>
      <c r="K121" s="207" t="s">
        <v>174</v>
      </c>
      <c r="L121" s="62"/>
      <c r="M121" s="212" t="s">
        <v>23</v>
      </c>
      <c r="N121" s="213" t="s">
        <v>44</v>
      </c>
      <c r="O121" s="43"/>
      <c r="P121" s="214">
        <f>O121*H121</f>
        <v>0</v>
      </c>
      <c r="Q121" s="214">
        <v>0</v>
      </c>
      <c r="R121" s="214">
        <f>Q121*H121</f>
        <v>0</v>
      </c>
      <c r="S121" s="214">
        <v>0</v>
      </c>
      <c r="T121" s="215">
        <f>S121*H121</f>
        <v>0</v>
      </c>
      <c r="AR121" s="25" t="s">
        <v>1217</v>
      </c>
      <c r="AT121" s="25" t="s">
        <v>171</v>
      </c>
      <c r="AU121" s="25" t="s">
        <v>82</v>
      </c>
      <c r="AY121" s="25" t="s">
        <v>169</v>
      </c>
      <c r="BE121" s="216">
        <f>IF(N121="základní",J121,0)</f>
        <v>0</v>
      </c>
      <c r="BF121" s="216">
        <f>IF(N121="snížená",J121,0)</f>
        <v>0</v>
      </c>
      <c r="BG121" s="216">
        <f>IF(N121="zákl. přenesená",J121,0)</f>
        <v>0</v>
      </c>
      <c r="BH121" s="216">
        <f>IF(N121="sníž. přenesená",J121,0)</f>
        <v>0</v>
      </c>
      <c r="BI121" s="216">
        <f>IF(N121="nulová",J121,0)</f>
        <v>0</v>
      </c>
      <c r="BJ121" s="25" t="s">
        <v>80</v>
      </c>
      <c r="BK121" s="216">
        <f>ROUND(I121*H121,2)</f>
        <v>0</v>
      </c>
      <c r="BL121" s="25" t="s">
        <v>1217</v>
      </c>
      <c r="BM121" s="25" t="s">
        <v>1278</v>
      </c>
    </row>
    <row r="122" spans="2:47" s="1" customFormat="1" ht="121.5">
      <c r="B122" s="42"/>
      <c r="C122" s="64"/>
      <c r="D122" s="217" t="s">
        <v>566</v>
      </c>
      <c r="E122" s="64"/>
      <c r="F122" s="218" t="s">
        <v>1279</v>
      </c>
      <c r="G122" s="64"/>
      <c r="H122" s="64"/>
      <c r="I122" s="174"/>
      <c r="J122" s="64"/>
      <c r="K122" s="64"/>
      <c r="L122" s="62"/>
      <c r="M122" s="219"/>
      <c r="N122" s="43"/>
      <c r="O122" s="43"/>
      <c r="P122" s="43"/>
      <c r="Q122" s="43"/>
      <c r="R122" s="43"/>
      <c r="S122" s="43"/>
      <c r="T122" s="79"/>
      <c r="AT122" s="25" t="s">
        <v>566</v>
      </c>
      <c r="AU122" s="25" t="s">
        <v>82</v>
      </c>
    </row>
    <row r="123" spans="2:63" s="11" customFormat="1" ht="29.85" customHeight="1">
      <c r="B123" s="189"/>
      <c r="C123" s="190"/>
      <c r="D123" s="191" t="s">
        <v>72</v>
      </c>
      <c r="E123" s="203" t="s">
        <v>1280</v>
      </c>
      <c r="F123" s="203" t="s">
        <v>1281</v>
      </c>
      <c r="G123" s="190"/>
      <c r="H123" s="190"/>
      <c r="I123" s="193"/>
      <c r="J123" s="204">
        <f>BK123</f>
        <v>0</v>
      </c>
      <c r="K123" s="190"/>
      <c r="L123" s="195"/>
      <c r="M123" s="196"/>
      <c r="N123" s="197"/>
      <c r="O123" s="197"/>
      <c r="P123" s="198">
        <f>SUM(P124:P125)</f>
        <v>0</v>
      </c>
      <c r="Q123" s="197"/>
      <c r="R123" s="198">
        <f>SUM(R124:R125)</f>
        <v>0</v>
      </c>
      <c r="S123" s="197"/>
      <c r="T123" s="199">
        <f>SUM(T124:T125)</f>
        <v>0</v>
      </c>
      <c r="AR123" s="200" t="s">
        <v>206</v>
      </c>
      <c r="AT123" s="201" t="s">
        <v>72</v>
      </c>
      <c r="AU123" s="201" t="s">
        <v>80</v>
      </c>
      <c r="AY123" s="200" t="s">
        <v>169</v>
      </c>
      <c r="BK123" s="202">
        <f>SUM(BK124:BK125)</f>
        <v>0</v>
      </c>
    </row>
    <row r="124" spans="2:65" s="1" customFormat="1" ht="16.5" customHeight="1">
      <c r="B124" s="42"/>
      <c r="C124" s="205" t="s">
        <v>284</v>
      </c>
      <c r="D124" s="205" t="s">
        <v>171</v>
      </c>
      <c r="E124" s="206" t="s">
        <v>1282</v>
      </c>
      <c r="F124" s="207" t="s">
        <v>1283</v>
      </c>
      <c r="G124" s="208" t="s">
        <v>893</v>
      </c>
      <c r="H124" s="209">
        <v>1</v>
      </c>
      <c r="I124" s="210"/>
      <c r="J124" s="211">
        <f>ROUND(I124*H124,2)</f>
        <v>0</v>
      </c>
      <c r="K124" s="207" t="s">
        <v>174</v>
      </c>
      <c r="L124" s="62"/>
      <c r="M124" s="212" t="s">
        <v>23</v>
      </c>
      <c r="N124" s="213" t="s">
        <v>44</v>
      </c>
      <c r="O124" s="43"/>
      <c r="P124" s="214">
        <f>O124*H124</f>
        <v>0</v>
      </c>
      <c r="Q124" s="214">
        <v>0</v>
      </c>
      <c r="R124" s="214">
        <f>Q124*H124</f>
        <v>0</v>
      </c>
      <c r="S124" s="214">
        <v>0</v>
      </c>
      <c r="T124" s="215">
        <f>S124*H124</f>
        <v>0</v>
      </c>
      <c r="AR124" s="25" t="s">
        <v>1217</v>
      </c>
      <c r="AT124" s="25" t="s">
        <v>171</v>
      </c>
      <c r="AU124" s="25" t="s">
        <v>82</v>
      </c>
      <c r="AY124" s="25" t="s">
        <v>169</v>
      </c>
      <c r="BE124" s="216">
        <f>IF(N124="základní",J124,0)</f>
        <v>0</v>
      </c>
      <c r="BF124" s="216">
        <f>IF(N124="snížená",J124,0)</f>
        <v>0</v>
      </c>
      <c r="BG124" s="216">
        <f>IF(N124="zákl. přenesená",J124,0)</f>
        <v>0</v>
      </c>
      <c r="BH124" s="216">
        <f>IF(N124="sníž. přenesená",J124,0)</f>
        <v>0</v>
      </c>
      <c r="BI124" s="216">
        <f>IF(N124="nulová",J124,0)</f>
        <v>0</v>
      </c>
      <c r="BJ124" s="25" t="s">
        <v>80</v>
      </c>
      <c r="BK124" s="216">
        <f>ROUND(I124*H124,2)</f>
        <v>0</v>
      </c>
      <c r="BL124" s="25" t="s">
        <v>1217</v>
      </c>
      <c r="BM124" s="25" t="s">
        <v>1284</v>
      </c>
    </row>
    <row r="125" spans="2:47" s="1" customFormat="1" ht="54">
      <c r="B125" s="42"/>
      <c r="C125" s="64"/>
      <c r="D125" s="217" t="s">
        <v>566</v>
      </c>
      <c r="E125" s="64"/>
      <c r="F125" s="218" t="s">
        <v>1285</v>
      </c>
      <c r="G125" s="64"/>
      <c r="H125" s="64"/>
      <c r="I125" s="174"/>
      <c r="J125" s="64"/>
      <c r="K125" s="64"/>
      <c r="L125" s="62"/>
      <c r="M125" s="219"/>
      <c r="N125" s="43"/>
      <c r="O125" s="43"/>
      <c r="P125" s="43"/>
      <c r="Q125" s="43"/>
      <c r="R125" s="43"/>
      <c r="S125" s="43"/>
      <c r="T125" s="79"/>
      <c r="AT125" s="25" t="s">
        <v>566</v>
      </c>
      <c r="AU125" s="25" t="s">
        <v>82</v>
      </c>
    </row>
    <row r="126" spans="2:63" s="11" customFormat="1" ht="29.85" customHeight="1">
      <c r="B126" s="189"/>
      <c r="C126" s="190"/>
      <c r="D126" s="191" t="s">
        <v>72</v>
      </c>
      <c r="E126" s="203" t="s">
        <v>1286</v>
      </c>
      <c r="F126" s="203" t="s">
        <v>1287</v>
      </c>
      <c r="G126" s="190"/>
      <c r="H126" s="190"/>
      <c r="I126" s="193"/>
      <c r="J126" s="204">
        <f>BK126</f>
        <v>0</v>
      </c>
      <c r="K126" s="190"/>
      <c r="L126" s="195"/>
      <c r="M126" s="196"/>
      <c r="N126" s="197"/>
      <c r="O126" s="197"/>
      <c r="P126" s="198">
        <f>SUM(P127:P128)</f>
        <v>0</v>
      </c>
      <c r="Q126" s="197"/>
      <c r="R126" s="198">
        <f>SUM(R127:R128)</f>
        <v>0</v>
      </c>
      <c r="S126" s="197"/>
      <c r="T126" s="199">
        <f>SUM(T127:T128)</f>
        <v>0</v>
      </c>
      <c r="AR126" s="200" t="s">
        <v>206</v>
      </c>
      <c r="AT126" s="201" t="s">
        <v>72</v>
      </c>
      <c r="AU126" s="201" t="s">
        <v>80</v>
      </c>
      <c r="AY126" s="200" t="s">
        <v>169</v>
      </c>
      <c r="BK126" s="202">
        <f>SUM(BK127:BK128)</f>
        <v>0</v>
      </c>
    </row>
    <row r="127" spans="2:65" s="1" customFormat="1" ht="16.5" customHeight="1">
      <c r="B127" s="42"/>
      <c r="C127" s="205" t="s">
        <v>291</v>
      </c>
      <c r="D127" s="205" t="s">
        <v>171</v>
      </c>
      <c r="E127" s="206" t="s">
        <v>1288</v>
      </c>
      <c r="F127" s="207" t="s">
        <v>1289</v>
      </c>
      <c r="G127" s="208" t="s">
        <v>893</v>
      </c>
      <c r="H127" s="209">
        <v>1</v>
      </c>
      <c r="I127" s="210"/>
      <c r="J127" s="211">
        <f>ROUND(I127*H127,2)</f>
        <v>0</v>
      </c>
      <c r="K127" s="207" t="s">
        <v>174</v>
      </c>
      <c r="L127" s="62"/>
      <c r="M127" s="212" t="s">
        <v>23</v>
      </c>
      <c r="N127" s="213" t="s">
        <v>44</v>
      </c>
      <c r="O127" s="43"/>
      <c r="P127" s="214">
        <f>O127*H127</f>
        <v>0</v>
      </c>
      <c r="Q127" s="214">
        <v>0</v>
      </c>
      <c r="R127" s="214">
        <f>Q127*H127</f>
        <v>0</v>
      </c>
      <c r="S127" s="214">
        <v>0</v>
      </c>
      <c r="T127" s="215">
        <f>S127*H127</f>
        <v>0</v>
      </c>
      <c r="AR127" s="25" t="s">
        <v>1217</v>
      </c>
      <c r="AT127" s="25" t="s">
        <v>171</v>
      </c>
      <c r="AU127" s="25" t="s">
        <v>82</v>
      </c>
      <c r="AY127" s="25" t="s">
        <v>169</v>
      </c>
      <c r="BE127" s="216">
        <f>IF(N127="základní",J127,0)</f>
        <v>0</v>
      </c>
      <c r="BF127" s="216">
        <f>IF(N127="snížená",J127,0)</f>
        <v>0</v>
      </c>
      <c r="BG127" s="216">
        <f>IF(N127="zákl. přenesená",J127,0)</f>
        <v>0</v>
      </c>
      <c r="BH127" s="216">
        <f>IF(N127="sníž. přenesená",J127,0)</f>
        <v>0</v>
      </c>
      <c r="BI127" s="216">
        <f>IF(N127="nulová",J127,0)</f>
        <v>0</v>
      </c>
      <c r="BJ127" s="25" t="s">
        <v>80</v>
      </c>
      <c r="BK127" s="216">
        <f>ROUND(I127*H127,2)</f>
        <v>0</v>
      </c>
      <c r="BL127" s="25" t="s">
        <v>1217</v>
      </c>
      <c r="BM127" s="25" t="s">
        <v>1290</v>
      </c>
    </row>
    <row r="128" spans="2:47" s="1" customFormat="1" ht="54">
      <c r="B128" s="42"/>
      <c r="C128" s="64"/>
      <c r="D128" s="217" t="s">
        <v>566</v>
      </c>
      <c r="E128" s="64"/>
      <c r="F128" s="218" t="s">
        <v>1291</v>
      </c>
      <c r="G128" s="64"/>
      <c r="H128" s="64"/>
      <c r="I128" s="174"/>
      <c r="J128" s="64"/>
      <c r="K128" s="64"/>
      <c r="L128" s="62"/>
      <c r="M128" s="281"/>
      <c r="N128" s="278"/>
      <c r="O128" s="278"/>
      <c r="P128" s="278"/>
      <c r="Q128" s="278"/>
      <c r="R128" s="278"/>
      <c r="S128" s="278"/>
      <c r="T128" s="282"/>
      <c r="AT128" s="25" t="s">
        <v>566</v>
      </c>
      <c r="AU128" s="25" t="s">
        <v>82</v>
      </c>
    </row>
    <row r="129" spans="2:12" s="1" customFormat="1" ht="6.95" customHeight="1">
      <c r="B129" s="57"/>
      <c r="C129" s="58"/>
      <c r="D129" s="58"/>
      <c r="E129" s="58"/>
      <c r="F129" s="58"/>
      <c r="G129" s="58"/>
      <c r="H129" s="58"/>
      <c r="I129" s="150"/>
      <c r="J129" s="58"/>
      <c r="K129" s="58"/>
      <c r="L129" s="62"/>
    </row>
  </sheetData>
  <sheetProtection algorithmName="SHA-512" hashValue="RnbdwolNZMPcpLI/92wv/V1jqvP51TBC8cX14BcVCSpncuwwGXfnqThsQCiOtgHealV50WGiNu54ceZd/ZZuOA==" saltValue="hBmxc/DamWGTZO/3rAkMgJ0CNsgcwvTrseKK6LaPAnzvQhqlNeBeHH+r9tRC2ZBt+nzBvgZphzD4AawFbeYNLA==" spinCount="100000" sheet="1" objects="1" scenarios="1" formatColumns="0" formatRows="0" autoFilter="0"/>
  <autoFilter ref="C88:K128"/>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6" customFormat="1" ht="45" customHeight="1">
      <c r="B3" s="287"/>
      <c r="C3" s="419" t="s">
        <v>1292</v>
      </c>
      <c r="D3" s="419"/>
      <c r="E3" s="419"/>
      <c r="F3" s="419"/>
      <c r="G3" s="419"/>
      <c r="H3" s="419"/>
      <c r="I3" s="419"/>
      <c r="J3" s="419"/>
      <c r="K3" s="288"/>
    </row>
    <row r="4" spans="2:11" ht="25.5" customHeight="1">
      <c r="B4" s="289"/>
      <c r="C4" s="423" t="s">
        <v>1293</v>
      </c>
      <c r="D4" s="423"/>
      <c r="E4" s="423"/>
      <c r="F4" s="423"/>
      <c r="G4" s="423"/>
      <c r="H4" s="423"/>
      <c r="I4" s="423"/>
      <c r="J4" s="423"/>
      <c r="K4" s="290"/>
    </row>
    <row r="5" spans="2:11" ht="5.25" customHeight="1">
      <c r="B5" s="289"/>
      <c r="C5" s="291"/>
      <c r="D5" s="291"/>
      <c r="E5" s="291"/>
      <c r="F5" s="291"/>
      <c r="G5" s="291"/>
      <c r="H5" s="291"/>
      <c r="I5" s="291"/>
      <c r="J5" s="291"/>
      <c r="K5" s="290"/>
    </row>
    <row r="6" spans="2:11" ht="15" customHeight="1">
      <c r="B6" s="289"/>
      <c r="C6" s="422" t="s">
        <v>1294</v>
      </c>
      <c r="D6" s="422"/>
      <c r="E6" s="422"/>
      <c r="F6" s="422"/>
      <c r="G6" s="422"/>
      <c r="H6" s="422"/>
      <c r="I6" s="422"/>
      <c r="J6" s="422"/>
      <c r="K6" s="290"/>
    </row>
    <row r="7" spans="2:11" ht="15" customHeight="1">
      <c r="B7" s="293"/>
      <c r="C7" s="422" t="s">
        <v>1295</v>
      </c>
      <c r="D7" s="422"/>
      <c r="E7" s="422"/>
      <c r="F7" s="422"/>
      <c r="G7" s="422"/>
      <c r="H7" s="422"/>
      <c r="I7" s="422"/>
      <c r="J7" s="422"/>
      <c r="K7" s="290"/>
    </row>
    <row r="8" spans="2:11" ht="12.75" customHeight="1">
      <c r="B8" s="293"/>
      <c r="C8" s="292"/>
      <c r="D8" s="292"/>
      <c r="E8" s="292"/>
      <c r="F8" s="292"/>
      <c r="G8" s="292"/>
      <c r="H8" s="292"/>
      <c r="I8" s="292"/>
      <c r="J8" s="292"/>
      <c r="K8" s="290"/>
    </row>
    <row r="9" spans="2:11" ht="15" customHeight="1">
      <c r="B9" s="293"/>
      <c r="C9" s="422" t="s">
        <v>1296</v>
      </c>
      <c r="D9" s="422"/>
      <c r="E9" s="422"/>
      <c r="F9" s="422"/>
      <c r="G9" s="422"/>
      <c r="H9" s="422"/>
      <c r="I9" s="422"/>
      <c r="J9" s="422"/>
      <c r="K9" s="290"/>
    </row>
    <row r="10" spans="2:11" ht="15" customHeight="1">
      <c r="B10" s="293"/>
      <c r="C10" s="292"/>
      <c r="D10" s="422" t="s">
        <v>1297</v>
      </c>
      <c r="E10" s="422"/>
      <c r="F10" s="422"/>
      <c r="G10" s="422"/>
      <c r="H10" s="422"/>
      <c r="I10" s="422"/>
      <c r="J10" s="422"/>
      <c r="K10" s="290"/>
    </row>
    <row r="11" spans="2:11" ht="15" customHeight="1">
      <c r="B11" s="293"/>
      <c r="C11" s="294"/>
      <c r="D11" s="422" t="s">
        <v>1298</v>
      </c>
      <c r="E11" s="422"/>
      <c r="F11" s="422"/>
      <c r="G11" s="422"/>
      <c r="H11" s="422"/>
      <c r="I11" s="422"/>
      <c r="J11" s="422"/>
      <c r="K11" s="290"/>
    </row>
    <row r="12" spans="2:11" ht="12.75" customHeight="1">
      <c r="B12" s="293"/>
      <c r="C12" s="294"/>
      <c r="D12" s="294"/>
      <c r="E12" s="294"/>
      <c r="F12" s="294"/>
      <c r="G12" s="294"/>
      <c r="H12" s="294"/>
      <c r="I12" s="294"/>
      <c r="J12" s="294"/>
      <c r="K12" s="290"/>
    </row>
    <row r="13" spans="2:11" ht="15" customHeight="1">
      <c r="B13" s="293"/>
      <c r="C13" s="294"/>
      <c r="D13" s="422" t="s">
        <v>1299</v>
      </c>
      <c r="E13" s="422"/>
      <c r="F13" s="422"/>
      <c r="G13" s="422"/>
      <c r="H13" s="422"/>
      <c r="I13" s="422"/>
      <c r="J13" s="422"/>
      <c r="K13" s="290"/>
    </row>
    <row r="14" spans="2:11" ht="15" customHeight="1">
      <c r="B14" s="293"/>
      <c r="C14" s="294"/>
      <c r="D14" s="422" t="s">
        <v>1300</v>
      </c>
      <c r="E14" s="422"/>
      <c r="F14" s="422"/>
      <c r="G14" s="422"/>
      <c r="H14" s="422"/>
      <c r="I14" s="422"/>
      <c r="J14" s="422"/>
      <c r="K14" s="290"/>
    </row>
    <row r="15" spans="2:11" ht="15" customHeight="1">
      <c r="B15" s="293"/>
      <c r="C15" s="294"/>
      <c r="D15" s="422" t="s">
        <v>1301</v>
      </c>
      <c r="E15" s="422"/>
      <c r="F15" s="422"/>
      <c r="G15" s="422"/>
      <c r="H15" s="422"/>
      <c r="I15" s="422"/>
      <c r="J15" s="422"/>
      <c r="K15" s="290"/>
    </row>
    <row r="16" spans="2:11" ht="15" customHeight="1">
      <c r="B16" s="293"/>
      <c r="C16" s="294"/>
      <c r="D16" s="294"/>
      <c r="E16" s="295" t="s">
        <v>79</v>
      </c>
      <c r="F16" s="422" t="s">
        <v>1302</v>
      </c>
      <c r="G16" s="422"/>
      <c r="H16" s="422"/>
      <c r="I16" s="422"/>
      <c r="J16" s="422"/>
      <c r="K16" s="290"/>
    </row>
    <row r="17" spans="2:11" ht="15" customHeight="1">
      <c r="B17" s="293"/>
      <c r="C17" s="294"/>
      <c r="D17" s="294"/>
      <c r="E17" s="295" t="s">
        <v>1303</v>
      </c>
      <c r="F17" s="422" t="s">
        <v>1304</v>
      </c>
      <c r="G17" s="422"/>
      <c r="H17" s="422"/>
      <c r="I17" s="422"/>
      <c r="J17" s="422"/>
      <c r="K17" s="290"/>
    </row>
    <row r="18" spans="2:11" ht="15" customHeight="1">
      <c r="B18" s="293"/>
      <c r="C18" s="294"/>
      <c r="D18" s="294"/>
      <c r="E18" s="295" t="s">
        <v>1305</v>
      </c>
      <c r="F18" s="422" t="s">
        <v>1306</v>
      </c>
      <c r="G18" s="422"/>
      <c r="H18" s="422"/>
      <c r="I18" s="422"/>
      <c r="J18" s="422"/>
      <c r="K18" s="290"/>
    </row>
    <row r="19" spans="2:11" ht="15" customHeight="1">
      <c r="B19" s="293"/>
      <c r="C19" s="294"/>
      <c r="D19" s="294"/>
      <c r="E19" s="295" t="s">
        <v>1307</v>
      </c>
      <c r="F19" s="422" t="s">
        <v>105</v>
      </c>
      <c r="G19" s="422"/>
      <c r="H19" s="422"/>
      <c r="I19" s="422"/>
      <c r="J19" s="422"/>
      <c r="K19" s="290"/>
    </row>
    <row r="20" spans="2:11" ht="15" customHeight="1">
      <c r="B20" s="293"/>
      <c r="C20" s="294"/>
      <c r="D20" s="294"/>
      <c r="E20" s="295" t="s">
        <v>1308</v>
      </c>
      <c r="F20" s="422" t="s">
        <v>1309</v>
      </c>
      <c r="G20" s="422"/>
      <c r="H20" s="422"/>
      <c r="I20" s="422"/>
      <c r="J20" s="422"/>
      <c r="K20" s="290"/>
    </row>
    <row r="21" spans="2:11" ht="15" customHeight="1">
      <c r="B21" s="293"/>
      <c r="C21" s="294"/>
      <c r="D21" s="294"/>
      <c r="E21" s="295" t="s">
        <v>86</v>
      </c>
      <c r="F21" s="422" t="s">
        <v>1310</v>
      </c>
      <c r="G21" s="422"/>
      <c r="H21" s="422"/>
      <c r="I21" s="422"/>
      <c r="J21" s="422"/>
      <c r="K21" s="290"/>
    </row>
    <row r="22" spans="2:11" ht="12.75" customHeight="1">
      <c r="B22" s="293"/>
      <c r="C22" s="294"/>
      <c r="D22" s="294"/>
      <c r="E22" s="294"/>
      <c r="F22" s="294"/>
      <c r="G22" s="294"/>
      <c r="H22" s="294"/>
      <c r="I22" s="294"/>
      <c r="J22" s="294"/>
      <c r="K22" s="290"/>
    </row>
    <row r="23" spans="2:11" ht="15" customHeight="1">
      <c r="B23" s="293"/>
      <c r="C23" s="422" t="s">
        <v>1311</v>
      </c>
      <c r="D23" s="422"/>
      <c r="E23" s="422"/>
      <c r="F23" s="422"/>
      <c r="G23" s="422"/>
      <c r="H23" s="422"/>
      <c r="I23" s="422"/>
      <c r="J23" s="422"/>
      <c r="K23" s="290"/>
    </row>
    <row r="24" spans="2:11" ht="15" customHeight="1">
      <c r="B24" s="293"/>
      <c r="C24" s="422" t="s">
        <v>1312</v>
      </c>
      <c r="D24" s="422"/>
      <c r="E24" s="422"/>
      <c r="F24" s="422"/>
      <c r="G24" s="422"/>
      <c r="H24" s="422"/>
      <c r="I24" s="422"/>
      <c r="J24" s="422"/>
      <c r="K24" s="290"/>
    </row>
    <row r="25" spans="2:11" ht="15" customHeight="1">
      <c r="B25" s="293"/>
      <c r="C25" s="292"/>
      <c r="D25" s="422" t="s">
        <v>1313</v>
      </c>
      <c r="E25" s="422"/>
      <c r="F25" s="422"/>
      <c r="G25" s="422"/>
      <c r="H25" s="422"/>
      <c r="I25" s="422"/>
      <c r="J25" s="422"/>
      <c r="K25" s="290"/>
    </row>
    <row r="26" spans="2:11" ht="15" customHeight="1">
      <c r="B26" s="293"/>
      <c r="C26" s="294"/>
      <c r="D26" s="422" t="s">
        <v>1314</v>
      </c>
      <c r="E26" s="422"/>
      <c r="F26" s="422"/>
      <c r="G26" s="422"/>
      <c r="H26" s="422"/>
      <c r="I26" s="422"/>
      <c r="J26" s="422"/>
      <c r="K26" s="290"/>
    </row>
    <row r="27" spans="2:11" ht="12.75" customHeight="1">
      <c r="B27" s="293"/>
      <c r="C27" s="294"/>
      <c r="D27" s="294"/>
      <c r="E27" s="294"/>
      <c r="F27" s="294"/>
      <c r="G27" s="294"/>
      <c r="H27" s="294"/>
      <c r="I27" s="294"/>
      <c r="J27" s="294"/>
      <c r="K27" s="290"/>
    </row>
    <row r="28" spans="2:11" ht="15" customHeight="1">
      <c r="B28" s="293"/>
      <c r="C28" s="294"/>
      <c r="D28" s="422" t="s">
        <v>1315</v>
      </c>
      <c r="E28" s="422"/>
      <c r="F28" s="422"/>
      <c r="G28" s="422"/>
      <c r="H28" s="422"/>
      <c r="I28" s="422"/>
      <c r="J28" s="422"/>
      <c r="K28" s="290"/>
    </row>
    <row r="29" spans="2:11" ht="15" customHeight="1">
      <c r="B29" s="293"/>
      <c r="C29" s="294"/>
      <c r="D29" s="422" t="s">
        <v>1316</v>
      </c>
      <c r="E29" s="422"/>
      <c r="F29" s="422"/>
      <c r="G29" s="422"/>
      <c r="H29" s="422"/>
      <c r="I29" s="422"/>
      <c r="J29" s="422"/>
      <c r="K29" s="290"/>
    </row>
    <row r="30" spans="2:11" ht="12.75" customHeight="1">
      <c r="B30" s="293"/>
      <c r="C30" s="294"/>
      <c r="D30" s="294"/>
      <c r="E30" s="294"/>
      <c r="F30" s="294"/>
      <c r="G30" s="294"/>
      <c r="H30" s="294"/>
      <c r="I30" s="294"/>
      <c r="J30" s="294"/>
      <c r="K30" s="290"/>
    </row>
    <row r="31" spans="2:11" ht="15" customHeight="1">
      <c r="B31" s="293"/>
      <c r="C31" s="294"/>
      <c r="D31" s="422" t="s">
        <v>1317</v>
      </c>
      <c r="E31" s="422"/>
      <c r="F31" s="422"/>
      <c r="G31" s="422"/>
      <c r="H31" s="422"/>
      <c r="I31" s="422"/>
      <c r="J31" s="422"/>
      <c r="K31" s="290"/>
    </row>
    <row r="32" spans="2:11" ht="15" customHeight="1">
      <c r="B32" s="293"/>
      <c r="C32" s="294"/>
      <c r="D32" s="422" t="s">
        <v>1318</v>
      </c>
      <c r="E32" s="422"/>
      <c r="F32" s="422"/>
      <c r="G32" s="422"/>
      <c r="H32" s="422"/>
      <c r="I32" s="422"/>
      <c r="J32" s="422"/>
      <c r="K32" s="290"/>
    </row>
    <row r="33" spans="2:11" ht="15" customHeight="1">
      <c r="B33" s="293"/>
      <c r="C33" s="294"/>
      <c r="D33" s="422" t="s">
        <v>1319</v>
      </c>
      <c r="E33" s="422"/>
      <c r="F33" s="422"/>
      <c r="G33" s="422"/>
      <c r="H33" s="422"/>
      <c r="I33" s="422"/>
      <c r="J33" s="422"/>
      <c r="K33" s="290"/>
    </row>
    <row r="34" spans="2:11" ht="15" customHeight="1">
      <c r="B34" s="293"/>
      <c r="C34" s="294"/>
      <c r="D34" s="292"/>
      <c r="E34" s="296" t="s">
        <v>154</v>
      </c>
      <c r="F34" s="292"/>
      <c r="G34" s="422" t="s">
        <v>1320</v>
      </c>
      <c r="H34" s="422"/>
      <c r="I34" s="422"/>
      <c r="J34" s="422"/>
      <c r="K34" s="290"/>
    </row>
    <row r="35" spans="2:11" ht="30.75" customHeight="1">
      <c r="B35" s="293"/>
      <c r="C35" s="294"/>
      <c r="D35" s="292"/>
      <c r="E35" s="296" t="s">
        <v>1321</v>
      </c>
      <c r="F35" s="292"/>
      <c r="G35" s="422" t="s">
        <v>1322</v>
      </c>
      <c r="H35" s="422"/>
      <c r="I35" s="422"/>
      <c r="J35" s="422"/>
      <c r="K35" s="290"/>
    </row>
    <row r="36" spans="2:11" ht="15" customHeight="1">
      <c r="B36" s="293"/>
      <c r="C36" s="294"/>
      <c r="D36" s="292"/>
      <c r="E36" s="296" t="s">
        <v>54</v>
      </c>
      <c r="F36" s="292"/>
      <c r="G36" s="422" t="s">
        <v>1323</v>
      </c>
      <c r="H36" s="422"/>
      <c r="I36" s="422"/>
      <c r="J36" s="422"/>
      <c r="K36" s="290"/>
    </row>
    <row r="37" spans="2:11" ht="15" customHeight="1">
      <c r="B37" s="293"/>
      <c r="C37" s="294"/>
      <c r="D37" s="292"/>
      <c r="E37" s="296" t="s">
        <v>155</v>
      </c>
      <c r="F37" s="292"/>
      <c r="G37" s="422" t="s">
        <v>1324</v>
      </c>
      <c r="H37" s="422"/>
      <c r="I37" s="422"/>
      <c r="J37" s="422"/>
      <c r="K37" s="290"/>
    </row>
    <row r="38" spans="2:11" ht="15" customHeight="1">
      <c r="B38" s="293"/>
      <c r="C38" s="294"/>
      <c r="D38" s="292"/>
      <c r="E38" s="296" t="s">
        <v>156</v>
      </c>
      <c r="F38" s="292"/>
      <c r="G38" s="422" t="s">
        <v>1325</v>
      </c>
      <c r="H38" s="422"/>
      <c r="I38" s="422"/>
      <c r="J38" s="422"/>
      <c r="K38" s="290"/>
    </row>
    <row r="39" spans="2:11" ht="15" customHeight="1">
      <c r="B39" s="293"/>
      <c r="C39" s="294"/>
      <c r="D39" s="292"/>
      <c r="E39" s="296" t="s">
        <v>157</v>
      </c>
      <c r="F39" s="292"/>
      <c r="G39" s="422" t="s">
        <v>1326</v>
      </c>
      <c r="H39" s="422"/>
      <c r="I39" s="422"/>
      <c r="J39" s="422"/>
      <c r="K39" s="290"/>
    </row>
    <row r="40" spans="2:11" ht="15" customHeight="1">
      <c r="B40" s="293"/>
      <c r="C40" s="294"/>
      <c r="D40" s="292"/>
      <c r="E40" s="296" t="s">
        <v>1327</v>
      </c>
      <c r="F40" s="292"/>
      <c r="G40" s="422" t="s">
        <v>1328</v>
      </c>
      <c r="H40" s="422"/>
      <c r="I40" s="422"/>
      <c r="J40" s="422"/>
      <c r="K40" s="290"/>
    </row>
    <row r="41" spans="2:11" ht="15" customHeight="1">
      <c r="B41" s="293"/>
      <c r="C41" s="294"/>
      <c r="D41" s="292"/>
      <c r="E41" s="296"/>
      <c r="F41" s="292"/>
      <c r="G41" s="422" t="s">
        <v>1329</v>
      </c>
      <c r="H41" s="422"/>
      <c r="I41" s="422"/>
      <c r="J41" s="422"/>
      <c r="K41" s="290"/>
    </row>
    <row r="42" spans="2:11" ht="15" customHeight="1">
      <c r="B42" s="293"/>
      <c r="C42" s="294"/>
      <c r="D42" s="292"/>
      <c r="E42" s="296" t="s">
        <v>1330</v>
      </c>
      <c r="F42" s="292"/>
      <c r="G42" s="422" t="s">
        <v>1331</v>
      </c>
      <c r="H42" s="422"/>
      <c r="I42" s="422"/>
      <c r="J42" s="422"/>
      <c r="K42" s="290"/>
    </row>
    <row r="43" spans="2:11" ht="15" customHeight="1">
      <c r="B43" s="293"/>
      <c r="C43" s="294"/>
      <c r="D43" s="292"/>
      <c r="E43" s="296" t="s">
        <v>159</v>
      </c>
      <c r="F43" s="292"/>
      <c r="G43" s="422" t="s">
        <v>1332</v>
      </c>
      <c r="H43" s="422"/>
      <c r="I43" s="422"/>
      <c r="J43" s="422"/>
      <c r="K43" s="290"/>
    </row>
    <row r="44" spans="2:11" ht="12.75" customHeight="1">
      <c r="B44" s="293"/>
      <c r="C44" s="294"/>
      <c r="D44" s="292"/>
      <c r="E44" s="292"/>
      <c r="F44" s="292"/>
      <c r="G44" s="292"/>
      <c r="H44" s="292"/>
      <c r="I44" s="292"/>
      <c r="J44" s="292"/>
      <c r="K44" s="290"/>
    </row>
    <row r="45" spans="2:11" ht="15" customHeight="1">
      <c r="B45" s="293"/>
      <c r="C45" s="294"/>
      <c r="D45" s="422" t="s">
        <v>1333</v>
      </c>
      <c r="E45" s="422"/>
      <c r="F45" s="422"/>
      <c r="G45" s="422"/>
      <c r="H45" s="422"/>
      <c r="I45" s="422"/>
      <c r="J45" s="422"/>
      <c r="K45" s="290"/>
    </row>
    <row r="46" spans="2:11" ht="15" customHeight="1">
      <c r="B46" s="293"/>
      <c r="C46" s="294"/>
      <c r="D46" s="294"/>
      <c r="E46" s="422" t="s">
        <v>1334</v>
      </c>
      <c r="F46" s="422"/>
      <c r="G46" s="422"/>
      <c r="H46" s="422"/>
      <c r="I46" s="422"/>
      <c r="J46" s="422"/>
      <c r="K46" s="290"/>
    </row>
    <row r="47" spans="2:11" ht="15" customHeight="1">
      <c r="B47" s="293"/>
      <c r="C47" s="294"/>
      <c r="D47" s="294"/>
      <c r="E47" s="422" t="s">
        <v>1335</v>
      </c>
      <c r="F47" s="422"/>
      <c r="G47" s="422"/>
      <c r="H47" s="422"/>
      <c r="I47" s="422"/>
      <c r="J47" s="422"/>
      <c r="K47" s="290"/>
    </row>
    <row r="48" spans="2:11" ht="15" customHeight="1">
      <c r="B48" s="293"/>
      <c r="C48" s="294"/>
      <c r="D48" s="294"/>
      <c r="E48" s="422" t="s">
        <v>1336</v>
      </c>
      <c r="F48" s="422"/>
      <c r="G48" s="422"/>
      <c r="H48" s="422"/>
      <c r="I48" s="422"/>
      <c r="J48" s="422"/>
      <c r="K48" s="290"/>
    </row>
    <row r="49" spans="2:11" ht="15" customHeight="1">
      <c r="B49" s="293"/>
      <c r="C49" s="294"/>
      <c r="D49" s="422" t="s">
        <v>1337</v>
      </c>
      <c r="E49" s="422"/>
      <c r="F49" s="422"/>
      <c r="G49" s="422"/>
      <c r="H49" s="422"/>
      <c r="I49" s="422"/>
      <c r="J49" s="422"/>
      <c r="K49" s="290"/>
    </row>
    <row r="50" spans="2:11" ht="25.5" customHeight="1">
      <c r="B50" s="289"/>
      <c r="C50" s="423" t="s">
        <v>1338</v>
      </c>
      <c r="D50" s="423"/>
      <c r="E50" s="423"/>
      <c r="F50" s="423"/>
      <c r="G50" s="423"/>
      <c r="H50" s="423"/>
      <c r="I50" s="423"/>
      <c r="J50" s="423"/>
      <c r="K50" s="290"/>
    </row>
    <row r="51" spans="2:11" ht="5.25" customHeight="1">
      <c r="B51" s="289"/>
      <c r="C51" s="291"/>
      <c r="D51" s="291"/>
      <c r="E51" s="291"/>
      <c r="F51" s="291"/>
      <c r="G51" s="291"/>
      <c r="H51" s="291"/>
      <c r="I51" s="291"/>
      <c r="J51" s="291"/>
      <c r="K51" s="290"/>
    </row>
    <row r="52" spans="2:11" ht="15" customHeight="1">
      <c r="B52" s="289"/>
      <c r="C52" s="422" t="s">
        <v>1339</v>
      </c>
      <c r="D52" s="422"/>
      <c r="E52" s="422"/>
      <c r="F52" s="422"/>
      <c r="G52" s="422"/>
      <c r="H52" s="422"/>
      <c r="I52" s="422"/>
      <c r="J52" s="422"/>
      <c r="K52" s="290"/>
    </row>
    <row r="53" spans="2:11" ht="15" customHeight="1">
      <c r="B53" s="289"/>
      <c r="C53" s="422" t="s">
        <v>1340</v>
      </c>
      <c r="D53" s="422"/>
      <c r="E53" s="422"/>
      <c r="F53" s="422"/>
      <c r="G53" s="422"/>
      <c r="H53" s="422"/>
      <c r="I53" s="422"/>
      <c r="J53" s="422"/>
      <c r="K53" s="290"/>
    </row>
    <row r="54" spans="2:11" ht="12.75" customHeight="1">
      <c r="B54" s="289"/>
      <c r="C54" s="292"/>
      <c r="D54" s="292"/>
      <c r="E54" s="292"/>
      <c r="F54" s="292"/>
      <c r="G54" s="292"/>
      <c r="H54" s="292"/>
      <c r="I54" s="292"/>
      <c r="J54" s="292"/>
      <c r="K54" s="290"/>
    </row>
    <row r="55" spans="2:11" ht="15" customHeight="1">
      <c r="B55" s="289"/>
      <c r="C55" s="422" t="s">
        <v>1341</v>
      </c>
      <c r="D55" s="422"/>
      <c r="E55" s="422"/>
      <c r="F55" s="422"/>
      <c r="G55" s="422"/>
      <c r="H55" s="422"/>
      <c r="I55" s="422"/>
      <c r="J55" s="422"/>
      <c r="K55" s="290"/>
    </row>
    <row r="56" spans="2:11" ht="15" customHeight="1">
      <c r="B56" s="289"/>
      <c r="C56" s="294"/>
      <c r="D56" s="422" t="s">
        <v>1342</v>
      </c>
      <c r="E56" s="422"/>
      <c r="F56" s="422"/>
      <c r="G56" s="422"/>
      <c r="H56" s="422"/>
      <c r="I56" s="422"/>
      <c r="J56" s="422"/>
      <c r="K56" s="290"/>
    </row>
    <row r="57" spans="2:11" ht="15" customHeight="1">
      <c r="B57" s="289"/>
      <c r="C57" s="294"/>
      <c r="D57" s="422" t="s">
        <v>1343</v>
      </c>
      <c r="E57" s="422"/>
      <c r="F57" s="422"/>
      <c r="G57" s="422"/>
      <c r="H57" s="422"/>
      <c r="I57" s="422"/>
      <c r="J57" s="422"/>
      <c r="K57" s="290"/>
    </row>
    <row r="58" spans="2:11" ht="15" customHeight="1">
      <c r="B58" s="289"/>
      <c r="C58" s="294"/>
      <c r="D58" s="422" t="s">
        <v>1344</v>
      </c>
      <c r="E58" s="422"/>
      <c r="F58" s="422"/>
      <c r="G58" s="422"/>
      <c r="H58" s="422"/>
      <c r="I58" s="422"/>
      <c r="J58" s="422"/>
      <c r="K58" s="290"/>
    </row>
    <row r="59" spans="2:11" ht="15" customHeight="1">
      <c r="B59" s="289"/>
      <c r="C59" s="294"/>
      <c r="D59" s="422" t="s">
        <v>1345</v>
      </c>
      <c r="E59" s="422"/>
      <c r="F59" s="422"/>
      <c r="G59" s="422"/>
      <c r="H59" s="422"/>
      <c r="I59" s="422"/>
      <c r="J59" s="422"/>
      <c r="K59" s="290"/>
    </row>
    <row r="60" spans="2:11" ht="15" customHeight="1">
      <c r="B60" s="289"/>
      <c r="C60" s="294"/>
      <c r="D60" s="421" t="s">
        <v>1346</v>
      </c>
      <c r="E60" s="421"/>
      <c r="F60" s="421"/>
      <c r="G60" s="421"/>
      <c r="H60" s="421"/>
      <c r="I60" s="421"/>
      <c r="J60" s="421"/>
      <c r="K60" s="290"/>
    </row>
    <row r="61" spans="2:11" ht="15" customHeight="1">
      <c r="B61" s="289"/>
      <c r="C61" s="294"/>
      <c r="D61" s="422" t="s">
        <v>1347</v>
      </c>
      <c r="E61" s="422"/>
      <c r="F61" s="422"/>
      <c r="G61" s="422"/>
      <c r="H61" s="422"/>
      <c r="I61" s="422"/>
      <c r="J61" s="422"/>
      <c r="K61" s="290"/>
    </row>
    <row r="62" spans="2:11" ht="12.75" customHeight="1">
      <c r="B62" s="289"/>
      <c r="C62" s="294"/>
      <c r="D62" s="294"/>
      <c r="E62" s="297"/>
      <c r="F62" s="294"/>
      <c r="G62" s="294"/>
      <c r="H62" s="294"/>
      <c r="I62" s="294"/>
      <c r="J62" s="294"/>
      <c r="K62" s="290"/>
    </row>
    <row r="63" spans="2:11" ht="15" customHeight="1">
      <c r="B63" s="289"/>
      <c r="C63" s="294"/>
      <c r="D63" s="422" t="s">
        <v>1348</v>
      </c>
      <c r="E63" s="422"/>
      <c r="F63" s="422"/>
      <c r="G63" s="422"/>
      <c r="H63" s="422"/>
      <c r="I63" s="422"/>
      <c r="J63" s="422"/>
      <c r="K63" s="290"/>
    </row>
    <row r="64" spans="2:11" ht="15" customHeight="1">
      <c r="B64" s="289"/>
      <c r="C64" s="294"/>
      <c r="D64" s="421" t="s">
        <v>1349</v>
      </c>
      <c r="E64" s="421"/>
      <c r="F64" s="421"/>
      <c r="G64" s="421"/>
      <c r="H64" s="421"/>
      <c r="I64" s="421"/>
      <c r="J64" s="421"/>
      <c r="K64" s="290"/>
    </row>
    <row r="65" spans="2:11" ht="15" customHeight="1">
      <c r="B65" s="289"/>
      <c r="C65" s="294"/>
      <c r="D65" s="422" t="s">
        <v>1350</v>
      </c>
      <c r="E65" s="422"/>
      <c r="F65" s="422"/>
      <c r="G65" s="422"/>
      <c r="H65" s="422"/>
      <c r="I65" s="422"/>
      <c r="J65" s="422"/>
      <c r="K65" s="290"/>
    </row>
    <row r="66" spans="2:11" ht="15" customHeight="1">
      <c r="B66" s="289"/>
      <c r="C66" s="294"/>
      <c r="D66" s="422" t="s">
        <v>1351</v>
      </c>
      <c r="E66" s="422"/>
      <c r="F66" s="422"/>
      <c r="G66" s="422"/>
      <c r="H66" s="422"/>
      <c r="I66" s="422"/>
      <c r="J66" s="422"/>
      <c r="K66" s="290"/>
    </row>
    <row r="67" spans="2:11" ht="15" customHeight="1">
      <c r="B67" s="289"/>
      <c r="C67" s="294"/>
      <c r="D67" s="422" t="s">
        <v>1352</v>
      </c>
      <c r="E67" s="422"/>
      <c r="F67" s="422"/>
      <c r="G67" s="422"/>
      <c r="H67" s="422"/>
      <c r="I67" s="422"/>
      <c r="J67" s="422"/>
      <c r="K67" s="290"/>
    </row>
    <row r="68" spans="2:11" ht="15" customHeight="1">
      <c r="B68" s="289"/>
      <c r="C68" s="294"/>
      <c r="D68" s="422" t="s">
        <v>1353</v>
      </c>
      <c r="E68" s="422"/>
      <c r="F68" s="422"/>
      <c r="G68" s="422"/>
      <c r="H68" s="422"/>
      <c r="I68" s="422"/>
      <c r="J68" s="422"/>
      <c r="K68" s="290"/>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420" t="s">
        <v>111</v>
      </c>
      <c r="D73" s="420"/>
      <c r="E73" s="420"/>
      <c r="F73" s="420"/>
      <c r="G73" s="420"/>
      <c r="H73" s="420"/>
      <c r="I73" s="420"/>
      <c r="J73" s="420"/>
      <c r="K73" s="307"/>
    </row>
    <row r="74" spans="2:11" ht="17.25" customHeight="1">
      <c r="B74" s="306"/>
      <c r="C74" s="308" t="s">
        <v>1354</v>
      </c>
      <c r="D74" s="308"/>
      <c r="E74" s="308"/>
      <c r="F74" s="308" t="s">
        <v>1355</v>
      </c>
      <c r="G74" s="309"/>
      <c r="H74" s="308" t="s">
        <v>155</v>
      </c>
      <c r="I74" s="308" t="s">
        <v>58</v>
      </c>
      <c r="J74" s="308" t="s">
        <v>1356</v>
      </c>
      <c r="K74" s="307"/>
    </row>
    <row r="75" spans="2:11" ht="17.25" customHeight="1">
      <c r="B75" s="306"/>
      <c r="C75" s="310" t="s">
        <v>1357</v>
      </c>
      <c r="D75" s="310"/>
      <c r="E75" s="310"/>
      <c r="F75" s="311" t="s">
        <v>1358</v>
      </c>
      <c r="G75" s="312"/>
      <c r="H75" s="310"/>
      <c r="I75" s="310"/>
      <c r="J75" s="310" t="s">
        <v>1359</v>
      </c>
      <c r="K75" s="307"/>
    </row>
    <row r="76" spans="2:11" ht="5.25" customHeight="1">
      <c r="B76" s="306"/>
      <c r="C76" s="313"/>
      <c r="D76" s="313"/>
      <c r="E76" s="313"/>
      <c r="F76" s="313"/>
      <c r="G76" s="314"/>
      <c r="H76" s="313"/>
      <c r="I76" s="313"/>
      <c r="J76" s="313"/>
      <c r="K76" s="307"/>
    </row>
    <row r="77" spans="2:11" ht="15" customHeight="1">
      <c r="B77" s="306"/>
      <c r="C77" s="296" t="s">
        <v>54</v>
      </c>
      <c r="D77" s="313"/>
      <c r="E77" s="313"/>
      <c r="F77" s="315" t="s">
        <v>1360</v>
      </c>
      <c r="G77" s="314"/>
      <c r="H77" s="296" t="s">
        <v>1361</v>
      </c>
      <c r="I77" s="296" t="s">
        <v>1362</v>
      </c>
      <c r="J77" s="296">
        <v>20</v>
      </c>
      <c r="K77" s="307"/>
    </row>
    <row r="78" spans="2:11" ht="15" customHeight="1">
      <c r="B78" s="306"/>
      <c r="C78" s="296" t="s">
        <v>1363</v>
      </c>
      <c r="D78" s="296"/>
      <c r="E78" s="296"/>
      <c r="F78" s="315" t="s">
        <v>1360</v>
      </c>
      <c r="G78" s="314"/>
      <c r="H78" s="296" t="s">
        <v>1364</v>
      </c>
      <c r="I78" s="296" t="s">
        <v>1362</v>
      </c>
      <c r="J78" s="296">
        <v>120</v>
      </c>
      <c r="K78" s="307"/>
    </row>
    <row r="79" spans="2:11" ht="15" customHeight="1">
      <c r="B79" s="316"/>
      <c r="C79" s="296" t="s">
        <v>1365</v>
      </c>
      <c r="D79" s="296"/>
      <c r="E79" s="296"/>
      <c r="F79" s="315" t="s">
        <v>1366</v>
      </c>
      <c r="G79" s="314"/>
      <c r="H79" s="296" t="s">
        <v>1367</v>
      </c>
      <c r="I79" s="296" t="s">
        <v>1362</v>
      </c>
      <c r="J79" s="296">
        <v>50</v>
      </c>
      <c r="K79" s="307"/>
    </row>
    <row r="80" spans="2:11" ht="15" customHeight="1">
      <c r="B80" s="316"/>
      <c r="C80" s="296" t="s">
        <v>1368</v>
      </c>
      <c r="D80" s="296"/>
      <c r="E80" s="296"/>
      <c r="F80" s="315" t="s">
        <v>1360</v>
      </c>
      <c r="G80" s="314"/>
      <c r="H80" s="296" t="s">
        <v>1369</v>
      </c>
      <c r="I80" s="296" t="s">
        <v>1370</v>
      </c>
      <c r="J80" s="296"/>
      <c r="K80" s="307"/>
    </row>
    <row r="81" spans="2:11" ht="15" customHeight="1">
      <c r="B81" s="316"/>
      <c r="C81" s="317" t="s">
        <v>1371</v>
      </c>
      <c r="D81" s="317"/>
      <c r="E81" s="317"/>
      <c r="F81" s="318" t="s">
        <v>1366</v>
      </c>
      <c r="G81" s="317"/>
      <c r="H81" s="317" t="s">
        <v>1372</v>
      </c>
      <c r="I81" s="317" t="s">
        <v>1362</v>
      </c>
      <c r="J81" s="317">
        <v>15</v>
      </c>
      <c r="K81" s="307"/>
    </row>
    <row r="82" spans="2:11" ht="15" customHeight="1">
      <c r="B82" s="316"/>
      <c r="C82" s="317" t="s">
        <v>1373</v>
      </c>
      <c r="D82" s="317"/>
      <c r="E82" s="317"/>
      <c r="F82" s="318" t="s">
        <v>1366</v>
      </c>
      <c r="G82" s="317"/>
      <c r="H82" s="317" t="s">
        <v>1374</v>
      </c>
      <c r="I82" s="317" t="s">
        <v>1362</v>
      </c>
      <c r="J82" s="317">
        <v>15</v>
      </c>
      <c r="K82" s="307"/>
    </row>
    <row r="83" spans="2:11" ht="15" customHeight="1">
      <c r="B83" s="316"/>
      <c r="C83" s="317" t="s">
        <v>1375</v>
      </c>
      <c r="D83" s="317"/>
      <c r="E83" s="317"/>
      <c r="F83" s="318" t="s">
        <v>1366</v>
      </c>
      <c r="G83" s="317"/>
      <c r="H83" s="317" t="s">
        <v>1376</v>
      </c>
      <c r="I83" s="317" t="s">
        <v>1362</v>
      </c>
      <c r="J83" s="317">
        <v>20</v>
      </c>
      <c r="K83" s="307"/>
    </row>
    <row r="84" spans="2:11" ht="15" customHeight="1">
      <c r="B84" s="316"/>
      <c r="C84" s="317" t="s">
        <v>1377</v>
      </c>
      <c r="D84" s="317"/>
      <c r="E84" s="317"/>
      <c r="F84" s="318" t="s">
        <v>1366</v>
      </c>
      <c r="G84" s="317"/>
      <c r="H84" s="317" t="s">
        <v>1378</v>
      </c>
      <c r="I84" s="317" t="s">
        <v>1362</v>
      </c>
      <c r="J84" s="317">
        <v>20</v>
      </c>
      <c r="K84" s="307"/>
    </row>
    <row r="85" spans="2:11" ht="15" customHeight="1">
      <c r="B85" s="316"/>
      <c r="C85" s="296" t="s">
        <v>1379</v>
      </c>
      <c r="D85" s="296"/>
      <c r="E85" s="296"/>
      <c r="F85" s="315" t="s">
        <v>1366</v>
      </c>
      <c r="G85" s="314"/>
      <c r="H85" s="296" t="s">
        <v>1380</v>
      </c>
      <c r="I85" s="296" t="s">
        <v>1362</v>
      </c>
      <c r="J85" s="296">
        <v>50</v>
      </c>
      <c r="K85" s="307"/>
    </row>
    <row r="86" spans="2:11" ht="15" customHeight="1">
      <c r="B86" s="316"/>
      <c r="C86" s="296" t="s">
        <v>1381</v>
      </c>
      <c r="D86" s="296"/>
      <c r="E86" s="296"/>
      <c r="F86" s="315" t="s">
        <v>1366</v>
      </c>
      <c r="G86" s="314"/>
      <c r="H86" s="296" t="s">
        <v>1382</v>
      </c>
      <c r="I86" s="296" t="s">
        <v>1362</v>
      </c>
      <c r="J86" s="296">
        <v>20</v>
      </c>
      <c r="K86" s="307"/>
    </row>
    <row r="87" spans="2:11" ht="15" customHeight="1">
      <c r="B87" s="316"/>
      <c r="C87" s="296" t="s">
        <v>1383</v>
      </c>
      <c r="D87" s="296"/>
      <c r="E87" s="296"/>
      <c r="F87" s="315" t="s">
        <v>1366</v>
      </c>
      <c r="G87" s="314"/>
      <c r="H87" s="296" t="s">
        <v>1384</v>
      </c>
      <c r="I87" s="296" t="s">
        <v>1362</v>
      </c>
      <c r="J87" s="296">
        <v>20</v>
      </c>
      <c r="K87" s="307"/>
    </row>
    <row r="88" spans="2:11" ht="15" customHeight="1">
      <c r="B88" s="316"/>
      <c r="C88" s="296" t="s">
        <v>1385</v>
      </c>
      <c r="D88" s="296"/>
      <c r="E88" s="296"/>
      <c r="F88" s="315" t="s">
        <v>1366</v>
      </c>
      <c r="G88" s="314"/>
      <c r="H88" s="296" t="s">
        <v>1386</v>
      </c>
      <c r="I88" s="296" t="s">
        <v>1362</v>
      </c>
      <c r="J88" s="296">
        <v>50</v>
      </c>
      <c r="K88" s="307"/>
    </row>
    <row r="89" spans="2:11" ht="15" customHeight="1">
      <c r="B89" s="316"/>
      <c r="C89" s="296" t="s">
        <v>1387</v>
      </c>
      <c r="D89" s="296"/>
      <c r="E89" s="296"/>
      <c r="F89" s="315" t="s">
        <v>1366</v>
      </c>
      <c r="G89" s="314"/>
      <c r="H89" s="296" t="s">
        <v>1387</v>
      </c>
      <c r="I89" s="296" t="s">
        <v>1362</v>
      </c>
      <c r="J89" s="296">
        <v>50</v>
      </c>
      <c r="K89" s="307"/>
    </row>
    <row r="90" spans="2:11" ht="15" customHeight="1">
      <c r="B90" s="316"/>
      <c r="C90" s="296" t="s">
        <v>160</v>
      </c>
      <c r="D90" s="296"/>
      <c r="E90" s="296"/>
      <c r="F90" s="315" t="s">
        <v>1366</v>
      </c>
      <c r="G90" s="314"/>
      <c r="H90" s="296" t="s">
        <v>1388</v>
      </c>
      <c r="I90" s="296" t="s">
        <v>1362</v>
      </c>
      <c r="J90" s="296">
        <v>255</v>
      </c>
      <c r="K90" s="307"/>
    </row>
    <row r="91" spans="2:11" ht="15" customHeight="1">
      <c r="B91" s="316"/>
      <c r="C91" s="296" t="s">
        <v>1389</v>
      </c>
      <c r="D91" s="296"/>
      <c r="E91" s="296"/>
      <c r="F91" s="315" t="s">
        <v>1360</v>
      </c>
      <c r="G91" s="314"/>
      <c r="H91" s="296" t="s">
        <v>1390</v>
      </c>
      <c r="I91" s="296" t="s">
        <v>1391</v>
      </c>
      <c r="J91" s="296"/>
      <c r="K91" s="307"/>
    </row>
    <row r="92" spans="2:11" ht="15" customHeight="1">
      <c r="B92" s="316"/>
      <c r="C92" s="296" t="s">
        <v>1392</v>
      </c>
      <c r="D92" s="296"/>
      <c r="E92" s="296"/>
      <c r="F92" s="315" t="s">
        <v>1360</v>
      </c>
      <c r="G92" s="314"/>
      <c r="H92" s="296" t="s">
        <v>1393</v>
      </c>
      <c r="I92" s="296" t="s">
        <v>1394</v>
      </c>
      <c r="J92" s="296"/>
      <c r="K92" s="307"/>
    </row>
    <row r="93" spans="2:11" ht="15" customHeight="1">
      <c r="B93" s="316"/>
      <c r="C93" s="296" t="s">
        <v>1395</v>
      </c>
      <c r="D93" s="296"/>
      <c r="E93" s="296"/>
      <c r="F93" s="315" t="s">
        <v>1360</v>
      </c>
      <c r="G93" s="314"/>
      <c r="H93" s="296" t="s">
        <v>1395</v>
      </c>
      <c r="I93" s="296" t="s">
        <v>1394</v>
      </c>
      <c r="J93" s="296"/>
      <c r="K93" s="307"/>
    </row>
    <row r="94" spans="2:11" ht="15" customHeight="1">
      <c r="B94" s="316"/>
      <c r="C94" s="296" t="s">
        <v>39</v>
      </c>
      <c r="D94" s="296"/>
      <c r="E94" s="296"/>
      <c r="F94" s="315" t="s">
        <v>1360</v>
      </c>
      <c r="G94" s="314"/>
      <c r="H94" s="296" t="s">
        <v>1396</v>
      </c>
      <c r="I94" s="296" t="s">
        <v>1394</v>
      </c>
      <c r="J94" s="296"/>
      <c r="K94" s="307"/>
    </row>
    <row r="95" spans="2:11" ht="15" customHeight="1">
      <c r="B95" s="316"/>
      <c r="C95" s="296" t="s">
        <v>49</v>
      </c>
      <c r="D95" s="296"/>
      <c r="E95" s="296"/>
      <c r="F95" s="315" t="s">
        <v>1360</v>
      </c>
      <c r="G95" s="314"/>
      <c r="H95" s="296" t="s">
        <v>1397</v>
      </c>
      <c r="I95" s="296" t="s">
        <v>1394</v>
      </c>
      <c r="J95" s="296"/>
      <c r="K95" s="307"/>
    </row>
    <row r="96" spans="2:11" ht="15" customHeight="1">
      <c r="B96" s="319"/>
      <c r="C96" s="320"/>
      <c r="D96" s="320"/>
      <c r="E96" s="320"/>
      <c r="F96" s="320"/>
      <c r="G96" s="320"/>
      <c r="H96" s="320"/>
      <c r="I96" s="320"/>
      <c r="J96" s="320"/>
      <c r="K96" s="321"/>
    </row>
    <row r="97" spans="2:11" ht="18.75" customHeight="1">
      <c r="B97" s="322"/>
      <c r="C97" s="323"/>
      <c r="D97" s="323"/>
      <c r="E97" s="323"/>
      <c r="F97" s="323"/>
      <c r="G97" s="323"/>
      <c r="H97" s="323"/>
      <c r="I97" s="323"/>
      <c r="J97" s="323"/>
      <c r="K97" s="322"/>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420" t="s">
        <v>1398</v>
      </c>
      <c r="D100" s="420"/>
      <c r="E100" s="420"/>
      <c r="F100" s="420"/>
      <c r="G100" s="420"/>
      <c r="H100" s="420"/>
      <c r="I100" s="420"/>
      <c r="J100" s="420"/>
      <c r="K100" s="307"/>
    </row>
    <row r="101" spans="2:11" ht="17.25" customHeight="1">
      <c r="B101" s="306"/>
      <c r="C101" s="308" t="s">
        <v>1354</v>
      </c>
      <c r="D101" s="308"/>
      <c r="E101" s="308"/>
      <c r="F101" s="308" t="s">
        <v>1355</v>
      </c>
      <c r="G101" s="309"/>
      <c r="H101" s="308" t="s">
        <v>155</v>
      </c>
      <c r="I101" s="308" t="s">
        <v>58</v>
      </c>
      <c r="J101" s="308" t="s">
        <v>1356</v>
      </c>
      <c r="K101" s="307"/>
    </row>
    <row r="102" spans="2:11" ht="17.25" customHeight="1">
      <c r="B102" s="306"/>
      <c r="C102" s="310" t="s">
        <v>1357</v>
      </c>
      <c r="D102" s="310"/>
      <c r="E102" s="310"/>
      <c r="F102" s="311" t="s">
        <v>1358</v>
      </c>
      <c r="G102" s="312"/>
      <c r="H102" s="310"/>
      <c r="I102" s="310"/>
      <c r="J102" s="310" t="s">
        <v>1359</v>
      </c>
      <c r="K102" s="307"/>
    </row>
    <row r="103" spans="2:11" ht="5.25" customHeight="1">
      <c r="B103" s="306"/>
      <c r="C103" s="308"/>
      <c r="D103" s="308"/>
      <c r="E103" s="308"/>
      <c r="F103" s="308"/>
      <c r="G103" s="324"/>
      <c r="H103" s="308"/>
      <c r="I103" s="308"/>
      <c r="J103" s="308"/>
      <c r="K103" s="307"/>
    </row>
    <row r="104" spans="2:11" ht="15" customHeight="1">
      <c r="B104" s="306"/>
      <c r="C104" s="296" t="s">
        <v>54</v>
      </c>
      <c r="D104" s="313"/>
      <c r="E104" s="313"/>
      <c r="F104" s="315" t="s">
        <v>1360</v>
      </c>
      <c r="G104" s="324"/>
      <c r="H104" s="296" t="s">
        <v>1399</v>
      </c>
      <c r="I104" s="296" t="s">
        <v>1362</v>
      </c>
      <c r="J104" s="296">
        <v>20</v>
      </c>
      <c r="K104" s="307"/>
    </row>
    <row r="105" spans="2:11" ht="15" customHeight="1">
      <c r="B105" s="306"/>
      <c r="C105" s="296" t="s">
        <v>1363</v>
      </c>
      <c r="D105" s="296"/>
      <c r="E105" s="296"/>
      <c r="F105" s="315" t="s">
        <v>1360</v>
      </c>
      <c r="G105" s="296"/>
      <c r="H105" s="296" t="s">
        <v>1399</v>
      </c>
      <c r="I105" s="296" t="s">
        <v>1362</v>
      </c>
      <c r="J105" s="296">
        <v>120</v>
      </c>
      <c r="K105" s="307"/>
    </row>
    <row r="106" spans="2:11" ht="15" customHeight="1">
      <c r="B106" s="316"/>
      <c r="C106" s="296" t="s">
        <v>1365</v>
      </c>
      <c r="D106" s="296"/>
      <c r="E106" s="296"/>
      <c r="F106" s="315" t="s">
        <v>1366</v>
      </c>
      <c r="G106" s="296"/>
      <c r="H106" s="296" t="s">
        <v>1399</v>
      </c>
      <c r="I106" s="296" t="s">
        <v>1362</v>
      </c>
      <c r="J106" s="296">
        <v>50</v>
      </c>
      <c r="K106" s="307"/>
    </row>
    <row r="107" spans="2:11" ht="15" customHeight="1">
      <c r="B107" s="316"/>
      <c r="C107" s="296" t="s">
        <v>1368</v>
      </c>
      <c r="D107" s="296"/>
      <c r="E107" s="296"/>
      <c r="F107" s="315" t="s">
        <v>1360</v>
      </c>
      <c r="G107" s="296"/>
      <c r="H107" s="296" t="s">
        <v>1399</v>
      </c>
      <c r="I107" s="296" t="s">
        <v>1370</v>
      </c>
      <c r="J107" s="296"/>
      <c r="K107" s="307"/>
    </row>
    <row r="108" spans="2:11" ht="15" customHeight="1">
      <c r="B108" s="316"/>
      <c r="C108" s="296" t="s">
        <v>1379</v>
      </c>
      <c r="D108" s="296"/>
      <c r="E108" s="296"/>
      <c r="F108" s="315" t="s">
        <v>1366</v>
      </c>
      <c r="G108" s="296"/>
      <c r="H108" s="296" t="s">
        <v>1399</v>
      </c>
      <c r="I108" s="296" t="s">
        <v>1362</v>
      </c>
      <c r="J108" s="296">
        <v>50</v>
      </c>
      <c r="K108" s="307"/>
    </row>
    <row r="109" spans="2:11" ht="15" customHeight="1">
      <c r="B109" s="316"/>
      <c r="C109" s="296" t="s">
        <v>1387</v>
      </c>
      <c r="D109" s="296"/>
      <c r="E109" s="296"/>
      <c r="F109" s="315" t="s">
        <v>1366</v>
      </c>
      <c r="G109" s="296"/>
      <c r="H109" s="296" t="s">
        <v>1399</v>
      </c>
      <c r="I109" s="296" t="s">
        <v>1362</v>
      </c>
      <c r="J109" s="296">
        <v>50</v>
      </c>
      <c r="K109" s="307"/>
    </row>
    <row r="110" spans="2:11" ht="15" customHeight="1">
      <c r="B110" s="316"/>
      <c r="C110" s="296" t="s">
        <v>1385</v>
      </c>
      <c r="D110" s="296"/>
      <c r="E110" s="296"/>
      <c r="F110" s="315" t="s">
        <v>1366</v>
      </c>
      <c r="G110" s="296"/>
      <c r="H110" s="296" t="s">
        <v>1399</v>
      </c>
      <c r="I110" s="296" t="s">
        <v>1362</v>
      </c>
      <c r="J110" s="296">
        <v>50</v>
      </c>
      <c r="K110" s="307"/>
    </row>
    <row r="111" spans="2:11" ht="15" customHeight="1">
      <c r="B111" s="316"/>
      <c r="C111" s="296" t="s">
        <v>54</v>
      </c>
      <c r="D111" s="296"/>
      <c r="E111" s="296"/>
      <c r="F111" s="315" t="s">
        <v>1360</v>
      </c>
      <c r="G111" s="296"/>
      <c r="H111" s="296" t="s">
        <v>1400</v>
      </c>
      <c r="I111" s="296" t="s">
        <v>1362</v>
      </c>
      <c r="J111" s="296">
        <v>20</v>
      </c>
      <c r="K111" s="307"/>
    </row>
    <row r="112" spans="2:11" ht="15" customHeight="1">
      <c r="B112" s="316"/>
      <c r="C112" s="296" t="s">
        <v>1401</v>
      </c>
      <c r="D112" s="296"/>
      <c r="E112" s="296"/>
      <c r="F112" s="315" t="s">
        <v>1360</v>
      </c>
      <c r="G112" s="296"/>
      <c r="H112" s="296" t="s">
        <v>1402</v>
      </c>
      <c r="I112" s="296" t="s">
        <v>1362</v>
      </c>
      <c r="J112" s="296">
        <v>120</v>
      </c>
      <c r="K112" s="307"/>
    </row>
    <row r="113" spans="2:11" ht="15" customHeight="1">
      <c r="B113" s="316"/>
      <c r="C113" s="296" t="s">
        <v>39</v>
      </c>
      <c r="D113" s="296"/>
      <c r="E113" s="296"/>
      <c r="F113" s="315" t="s">
        <v>1360</v>
      </c>
      <c r="G113" s="296"/>
      <c r="H113" s="296" t="s">
        <v>1403</v>
      </c>
      <c r="I113" s="296" t="s">
        <v>1394</v>
      </c>
      <c r="J113" s="296"/>
      <c r="K113" s="307"/>
    </row>
    <row r="114" spans="2:11" ht="15" customHeight="1">
      <c r="B114" s="316"/>
      <c r="C114" s="296" t="s">
        <v>49</v>
      </c>
      <c r="D114" s="296"/>
      <c r="E114" s="296"/>
      <c r="F114" s="315" t="s">
        <v>1360</v>
      </c>
      <c r="G114" s="296"/>
      <c r="H114" s="296" t="s">
        <v>1404</v>
      </c>
      <c r="I114" s="296" t="s">
        <v>1394</v>
      </c>
      <c r="J114" s="296"/>
      <c r="K114" s="307"/>
    </row>
    <row r="115" spans="2:11" ht="15" customHeight="1">
      <c r="B115" s="316"/>
      <c r="C115" s="296" t="s">
        <v>58</v>
      </c>
      <c r="D115" s="296"/>
      <c r="E115" s="296"/>
      <c r="F115" s="315" t="s">
        <v>1360</v>
      </c>
      <c r="G115" s="296"/>
      <c r="H115" s="296" t="s">
        <v>1405</v>
      </c>
      <c r="I115" s="296" t="s">
        <v>1406</v>
      </c>
      <c r="J115" s="296"/>
      <c r="K115" s="307"/>
    </row>
    <row r="116" spans="2:11" ht="15" customHeight="1">
      <c r="B116" s="319"/>
      <c r="C116" s="325"/>
      <c r="D116" s="325"/>
      <c r="E116" s="325"/>
      <c r="F116" s="325"/>
      <c r="G116" s="325"/>
      <c r="H116" s="325"/>
      <c r="I116" s="325"/>
      <c r="J116" s="325"/>
      <c r="K116" s="321"/>
    </row>
    <row r="117" spans="2:11" ht="18.75" customHeight="1">
      <c r="B117" s="326"/>
      <c r="C117" s="292"/>
      <c r="D117" s="292"/>
      <c r="E117" s="292"/>
      <c r="F117" s="327"/>
      <c r="G117" s="292"/>
      <c r="H117" s="292"/>
      <c r="I117" s="292"/>
      <c r="J117" s="292"/>
      <c r="K117" s="326"/>
    </row>
    <row r="118" spans="2:11" ht="18.75" customHeight="1">
      <c r="B118" s="302"/>
      <c r="C118" s="302"/>
      <c r="D118" s="302"/>
      <c r="E118" s="302"/>
      <c r="F118" s="302"/>
      <c r="G118" s="302"/>
      <c r="H118" s="302"/>
      <c r="I118" s="302"/>
      <c r="J118" s="302"/>
      <c r="K118" s="302"/>
    </row>
    <row r="119" spans="2:11" ht="7.5" customHeight="1">
      <c r="B119" s="328"/>
      <c r="C119" s="329"/>
      <c r="D119" s="329"/>
      <c r="E119" s="329"/>
      <c r="F119" s="329"/>
      <c r="G119" s="329"/>
      <c r="H119" s="329"/>
      <c r="I119" s="329"/>
      <c r="J119" s="329"/>
      <c r="K119" s="330"/>
    </row>
    <row r="120" spans="2:11" ht="45" customHeight="1">
      <c r="B120" s="331"/>
      <c r="C120" s="419" t="s">
        <v>1407</v>
      </c>
      <c r="D120" s="419"/>
      <c r="E120" s="419"/>
      <c r="F120" s="419"/>
      <c r="G120" s="419"/>
      <c r="H120" s="419"/>
      <c r="I120" s="419"/>
      <c r="J120" s="419"/>
      <c r="K120" s="332"/>
    </row>
    <row r="121" spans="2:11" ht="17.25" customHeight="1">
      <c r="B121" s="333"/>
      <c r="C121" s="308" t="s">
        <v>1354</v>
      </c>
      <c r="D121" s="308"/>
      <c r="E121" s="308"/>
      <c r="F121" s="308" t="s">
        <v>1355</v>
      </c>
      <c r="G121" s="309"/>
      <c r="H121" s="308" t="s">
        <v>155</v>
      </c>
      <c r="I121" s="308" t="s">
        <v>58</v>
      </c>
      <c r="J121" s="308" t="s">
        <v>1356</v>
      </c>
      <c r="K121" s="334"/>
    </row>
    <row r="122" spans="2:11" ht="17.25" customHeight="1">
      <c r="B122" s="333"/>
      <c r="C122" s="310" t="s">
        <v>1357</v>
      </c>
      <c r="D122" s="310"/>
      <c r="E122" s="310"/>
      <c r="F122" s="311" t="s">
        <v>1358</v>
      </c>
      <c r="G122" s="312"/>
      <c r="H122" s="310"/>
      <c r="I122" s="310"/>
      <c r="J122" s="310" t="s">
        <v>1359</v>
      </c>
      <c r="K122" s="334"/>
    </row>
    <row r="123" spans="2:11" ht="5.25" customHeight="1">
      <c r="B123" s="335"/>
      <c r="C123" s="313"/>
      <c r="D123" s="313"/>
      <c r="E123" s="313"/>
      <c r="F123" s="313"/>
      <c r="G123" s="296"/>
      <c r="H123" s="313"/>
      <c r="I123" s="313"/>
      <c r="J123" s="313"/>
      <c r="K123" s="336"/>
    </row>
    <row r="124" spans="2:11" ht="15" customHeight="1">
      <c r="B124" s="335"/>
      <c r="C124" s="296" t="s">
        <v>1363</v>
      </c>
      <c r="D124" s="313"/>
      <c r="E124" s="313"/>
      <c r="F124" s="315" t="s">
        <v>1360</v>
      </c>
      <c r="G124" s="296"/>
      <c r="H124" s="296" t="s">
        <v>1399</v>
      </c>
      <c r="I124" s="296" t="s">
        <v>1362</v>
      </c>
      <c r="J124" s="296">
        <v>120</v>
      </c>
      <c r="K124" s="337"/>
    </row>
    <row r="125" spans="2:11" ht="15" customHeight="1">
      <c r="B125" s="335"/>
      <c r="C125" s="296" t="s">
        <v>1408</v>
      </c>
      <c r="D125" s="296"/>
      <c r="E125" s="296"/>
      <c r="F125" s="315" t="s">
        <v>1360</v>
      </c>
      <c r="G125" s="296"/>
      <c r="H125" s="296" t="s">
        <v>1409</v>
      </c>
      <c r="I125" s="296" t="s">
        <v>1362</v>
      </c>
      <c r="J125" s="296" t="s">
        <v>1410</v>
      </c>
      <c r="K125" s="337"/>
    </row>
    <row r="126" spans="2:11" ht="15" customHeight="1">
      <c r="B126" s="335"/>
      <c r="C126" s="296" t="s">
        <v>86</v>
      </c>
      <c r="D126" s="296"/>
      <c r="E126" s="296"/>
      <c r="F126" s="315" t="s">
        <v>1360</v>
      </c>
      <c r="G126" s="296"/>
      <c r="H126" s="296" t="s">
        <v>1411</v>
      </c>
      <c r="I126" s="296" t="s">
        <v>1362</v>
      </c>
      <c r="J126" s="296" t="s">
        <v>1410</v>
      </c>
      <c r="K126" s="337"/>
    </row>
    <row r="127" spans="2:11" ht="15" customHeight="1">
      <c r="B127" s="335"/>
      <c r="C127" s="296" t="s">
        <v>1371</v>
      </c>
      <c r="D127" s="296"/>
      <c r="E127" s="296"/>
      <c r="F127" s="315" t="s">
        <v>1366</v>
      </c>
      <c r="G127" s="296"/>
      <c r="H127" s="296" t="s">
        <v>1372</v>
      </c>
      <c r="I127" s="296" t="s">
        <v>1362</v>
      </c>
      <c r="J127" s="296">
        <v>15</v>
      </c>
      <c r="K127" s="337"/>
    </row>
    <row r="128" spans="2:11" ht="15" customHeight="1">
      <c r="B128" s="335"/>
      <c r="C128" s="317" t="s">
        <v>1373</v>
      </c>
      <c r="D128" s="317"/>
      <c r="E128" s="317"/>
      <c r="F128" s="318" t="s">
        <v>1366</v>
      </c>
      <c r="G128" s="317"/>
      <c r="H128" s="317" t="s">
        <v>1374</v>
      </c>
      <c r="I128" s="317" t="s">
        <v>1362</v>
      </c>
      <c r="J128" s="317">
        <v>15</v>
      </c>
      <c r="K128" s="337"/>
    </row>
    <row r="129" spans="2:11" ht="15" customHeight="1">
      <c r="B129" s="335"/>
      <c r="C129" s="317" t="s">
        <v>1375</v>
      </c>
      <c r="D129" s="317"/>
      <c r="E129" s="317"/>
      <c r="F129" s="318" t="s">
        <v>1366</v>
      </c>
      <c r="G129" s="317"/>
      <c r="H129" s="317" t="s">
        <v>1376</v>
      </c>
      <c r="I129" s="317" t="s">
        <v>1362</v>
      </c>
      <c r="J129" s="317">
        <v>20</v>
      </c>
      <c r="K129" s="337"/>
    </row>
    <row r="130" spans="2:11" ht="15" customHeight="1">
      <c r="B130" s="335"/>
      <c r="C130" s="317" t="s">
        <v>1377</v>
      </c>
      <c r="D130" s="317"/>
      <c r="E130" s="317"/>
      <c r="F130" s="318" t="s">
        <v>1366</v>
      </c>
      <c r="G130" s="317"/>
      <c r="H130" s="317" t="s">
        <v>1378</v>
      </c>
      <c r="I130" s="317" t="s">
        <v>1362</v>
      </c>
      <c r="J130" s="317">
        <v>20</v>
      </c>
      <c r="K130" s="337"/>
    </row>
    <row r="131" spans="2:11" ht="15" customHeight="1">
      <c r="B131" s="335"/>
      <c r="C131" s="296" t="s">
        <v>1365</v>
      </c>
      <c r="D131" s="296"/>
      <c r="E131" s="296"/>
      <c r="F131" s="315" t="s">
        <v>1366</v>
      </c>
      <c r="G131" s="296"/>
      <c r="H131" s="296" t="s">
        <v>1399</v>
      </c>
      <c r="I131" s="296" t="s">
        <v>1362</v>
      </c>
      <c r="J131" s="296">
        <v>50</v>
      </c>
      <c r="K131" s="337"/>
    </row>
    <row r="132" spans="2:11" ht="15" customHeight="1">
      <c r="B132" s="335"/>
      <c r="C132" s="296" t="s">
        <v>1379</v>
      </c>
      <c r="D132" s="296"/>
      <c r="E132" s="296"/>
      <c r="F132" s="315" t="s">
        <v>1366</v>
      </c>
      <c r="G132" s="296"/>
      <c r="H132" s="296" t="s">
        <v>1399</v>
      </c>
      <c r="I132" s="296" t="s">
        <v>1362</v>
      </c>
      <c r="J132" s="296">
        <v>50</v>
      </c>
      <c r="K132" s="337"/>
    </row>
    <row r="133" spans="2:11" ht="15" customHeight="1">
      <c r="B133" s="335"/>
      <c r="C133" s="296" t="s">
        <v>1385</v>
      </c>
      <c r="D133" s="296"/>
      <c r="E133" s="296"/>
      <c r="F133" s="315" t="s">
        <v>1366</v>
      </c>
      <c r="G133" s="296"/>
      <c r="H133" s="296" t="s">
        <v>1399</v>
      </c>
      <c r="I133" s="296" t="s">
        <v>1362</v>
      </c>
      <c r="J133" s="296">
        <v>50</v>
      </c>
      <c r="K133" s="337"/>
    </row>
    <row r="134" spans="2:11" ht="15" customHeight="1">
      <c r="B134" s="335"/>
      <c r="C134" s="296" t="s">
        <v>1387</v>
      </c>
      <c r="D134" s="296"/>
      <c r="E134" s="296"/>
      <c r="F134" s="315" t="s">
        <v>1366</v>
      </c>
      <c r="G134" s="296"/>
      <c r="H134" s="296" t="s">
        <v>1399</v>
      </c>
      <c r="I134" s="296" t="s">
        <v>1362</v>
      </c>
      <c r="J134" s="296">
        <v>50</v>
      </c>
      <c r="K134" s="337"/>
    </row>
    <row r="135" spans="2:11" ht="15" customHeight="1">
      <c r="B135" s="335"/>
      <c r="C135" s="296" t="s">
        <v>160</v>
      </c>
      <c r="D135" s="296"/>
      <c r="E135" s="296"/>
      <c r="F135" s="315" t="s">
        <v>1366</v>
      </c>
      <c r="G135" s="296"/>
      <c r="H135" s="296" t="s">
        <v>1412</v>
      </c>
      <c r="I135" s="296" t="s">
        <v>1362</v>
      </c>
      <c r="J135" s="296">
        <v>255</v>
      </c>
      <c r="K135" s="337"/>
    </row>
    <row r="136" spans="2:11" ht="15" customHeight="1">
      <c r="B136" s="335"/>
      <c r="C136" s="296" t="s">
        <v>1389</v>
      </c>
      <c r="D136" s="296"/>
      <c r="E136" s="296"/>
      <c r="F136" s="315" t="s">
        <v>1360</v>
      </c>
      <c r="G136" s="296"/>
      <c r="H136" s="296" t="s">
        <v>1413</v>
      </c>
      <c r="I136" s="296" t="s">
        <v>1391</v>
      </c>
      <c r="J136" s="296"/>
      <c r="K136" s="337"/>
    </row>
    <row r="137" spans="2:11" ht="15" customHeight="1">
      <c r="B137" s="335"/>
      <c r="C137" s="296" t="s">
        <v>1392</v>
      </c>
      <c r="D137" s="296"/>
      <c r="E137" s="296"/>
      <c r="F137" s="315" t="s">
        <v>1360</v>
      </c>
      <c r="G137" s="296"/>
      <c r="H137" s="296" t="s">
        <v>1414</v>
      </c>
      <c r="I137" s="296" t="s">
        <v>1394</v>
      </c>
      <c r="J137" s="296"/>
      <c r="K137" s="337"/>
    </row>
    <row r="138" spans="2:11" ht="15" customHeight="1">
      <c r="B138" s="335"/>
      <c r="C138" s="296" t="s">
        <v>1395</v>
      </c>
      <c r="D138" s="296"/>
      <c r="E138" s="296"/>
      <c r="F138" s="315" t="s">
        <v>1360</v>
      </c>
      <c r="G138" s="296"/>
      <c r="H138" s="296" t="s">
        <v>1395</v>
      </c>
      <c r="I138" s="296" t="s">
        <v>1394</v>
      </c>
      <c r="J138" s="296"/>
      <c r="K138" s="337"/>
    </row>
    <row r="139" spans="2:11" ht="15" customHeight="1">
      <c r="B139" s="335"/>
      <c r="C139" s="296" t="s">
        <v>39</v>
      </c>
      <c r="D139" s="296"/>
      <c r="E139" s="296"/>
      <c r="F139" s="315" t="s">
        <v>1360</v>
      </c>
      <c r="G139" s="296"/>
      <c r="H139" s="296" t="s">
        <v>1415</v>
      </c>
      <c r="I139" s="296" t="s">
        <v>1394</v>
      </c>
      <c r="J139" s="296"/>
      <c r="K139" s="337"/>
    </row>
    <row r="140" spans="2:11" ht="15" customHeight="1">
      <c r="B140" s="335"/>
      <c r="C140" s="296" t="s">
        <v>1416</v>
      </c>
      <c r="D140" s="296"/>
      <c r="E140" s="296"/>
      <c r="F140" s="315" t="s">
        <v>1360</v>
      </c>
      <c r="G140" s="296"/>
      <c r="H140" s="296" t="s">
        <v>1417</v>
      </c>
      <c r="I140" s="296" t="s">
        <v>1394</v>
      </c>
      <c r="J140" s="296"/>
      <c r="K140" s="337"/>
    </row>
    <row r="141" spans="2:11" ht="15" customHeight="1">
      <c r="B141" s="338"/>
      <c r="C141" s="339"/>
      <c r="D141" s="339"/>
      <c r="E141" s="339"/>
      <c r="F141" s="339"/>
      <c r="G141" s="339"/>
      <c r="H141" s="339"/>
      <c r="I141" s="339"/>
      <c r="J141" s="339"/>
      <c r="K141" s="340"/>
    </row>
    <row r="142" spans="2:11" ht="18.75" customHeight="1">
      <c r="B142" s="292"/>
      <c r="C142" s="292"/>
      <c r="D142" s="292"/>
      <c r="E142" s="292"/>
      <c r="F142" s="327"/>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420" t="s">
        <v>1418</v>
      </c>
      <c r="D145" s="420"/>
      <c r="E145" s="420"/>
      <c r="F145" s="420"/>
      <c r="G145" s="420"/>
      <c r="H145" s="420"/>
      <c r="I145" s="420"/>
      <c r="J145" s="420"/>
      <c r="K145" s="307"/>
    </row>
    <row r="146" spans="2:11" ht="17.25" customHeight="1">
      <c r="B146" s="306"/>
      <c r="C146" s="308" t="s">
        <v>1354</v>
      </c>
      <c r="D146" s="308"/>
      <c r="E146" s="308"/>
      <c r="F146" s="308" t="s">
        <v>1355</v>
      </c>
      <c r="G146" s="309"/>
      <c r="H146" s="308" t="s">
        <v>155</v>
      </c>
      <c r="I146" s="308" t="s">
        <v>58</v>
      </c>
      <c r="J146" s="308" t="s">
        <v>1356</v>
      </c>
      <c r="K146" s="307"/>
    </row>
    <row r="147" spans="2:11" ht="17.25" customHeight="1">
      <c r="B147" s="306"/>
      <c r="C147" s="310" t="s">
        <v>1357</v>
      </c>
      <c r="D147" s="310"/>
      <c r="E147" s="310"/>
      <c r="F147" s="311" t="s">
        <v>1358</v>
      </c>
      <c r="G147" s="312"/>
      <c r="H147" s="310"/>
      <c r="I147" s="310"/>
      <c r="J147" s="310" t="s">
        <v>1359</v>
      </c>
      <c r="K147" s="307"/>
    </row>
    <row r="148" spans="2:11" ht="5.25" customHeight="1">
      <c r="B148" s="316"/>
      <c r="C148" s="313"/>
      <c r="D148" s="313"/>
      <c r="E148" s="313"/>
      <c r="F148" s="313"/>
      <c r="G148" s="314"/>
      <c r="H148" s="313"/>
      <c r="I148" s="313"/>
      <c r="J148" s="313"/>
      <c r="K148" s="337"/>
    </row>
    <row r="149" spans="2:11" ht="15" customHeight="1">
      <c r="B149" s="316"/>
      <c r="C149" s="341" t="s">
        <v>1363</v>
      </c>
      <c r="D149" s="296"/>
      <c r="E149" s="296"/>
      <c r="F149" s="342" t="s">
        <v>1360</v>
      </c>
      <c r="G149" s="296"/>
      <c r="H149" s="341" t="s">
        <v>1399</v>
      </c>
      <c r="I149" s="341" t="s">
        <v>1362</v>
      </c>
      <c r="J149" s="341">
        <v>120</v>
      </c>
      <c r="K149" s="337"/>
    </row>
    <row r="150" spans="2:11" ht="15" customHeight="1">
      <c r="B150" s="316"/>
      <c r="C150" s="341" t="s">
        <v>1408</v>
      </c>
      <c r="D150" s="296"/>
      <c r="E150" s="296"/>
      <c r="F150" s="342" t="s">
        <v>1360</v>
      </c>
      <c r="G150" s="296"/>
      <c r="H150" s="341" t="s">
        <v>1419</v>
      </c>
      <c r="I150" s="341" t="s">
        <v>1362</v>
      </c>
      <c r="J150" s="341" t="s">
        <v>1410</v>
      </c>
      <c r="K150" s="337"/>
    </row>
    <row r="151" spans="2:11" ht="15" customHeight="1">
      <c r="B151" s="316"/>
      <c r="C151" s="341" t="s">
        <v>86</v>
      </c>
      <c r="D151" s="296"/>
      <c r="E151" s="296"/>
      <c r="F151" s="342" t="s">
        <v>1360</v>
      </c>
      <c r="G151" s="296"/>
      <c r="H151" s="341" t="s">
        <v>1420</v>
      </c>
      <c r="I151" s="341" t="s">
        <v>1362</v>
      </c>
      <c r="J151" s="341" t="s">
        <v>1410</v>
      </c>
      <c r="K151" s="337"/>
    </row>
    <row r="152" spans="2:11" ht="15" customHeight="1">
      <c r="B152" s="316"/>
      <c r="C152" s="341" t="s">
        <v>1365</v>
      </c>
      <c r="D152" s="296"/>
      <c r="E152" s="296"/>
      <c r="F152" s="342" t="s">
        <v>1366</v>
      </c>
      <c r="G152" s="296"/>
      <c r="H152" s="341" t="s">
        <v>1399</v>
      </c>
      <c r="I152" s="341" t="s">
        <v>1362</v>
      </c>
      <c r="J152" s="341">
        <v>50</v>
      </c>
      <c r="K152" s="337"/>
    </row>
    <row r="153" spans="2:11" ht="15" customHeight="1">
      <c r="B153" s="316"/>
      <c r="C153" s="341" t="s">
        <v>1368</v>
      </c>
      <c r="D153" s="296"/>
      <c r="E153" s="296"/>
      <c r="F153" s="342" t="s">
        <v>1360</v>
      </c>
      <c r="G153" s="296"/>
      <c r="H153" s="341" t="s">
        <v>1399</v>
      </c>
      <c r="I153" s="341" t="s">
        <v>1370</v>
      </c>
      <c r="J153" s="341"/>
      <c r="K153" s="337"/>
    </row>
    <row r="154" spans="2:11" ht="15" customHeight="1">
      <c r="B154" s="316"/>
      <c r="C154" s="341" t="s">
        <v>1379</v>
      </c>
      <c r="D154" s="296"/>
      <c r="E154" s="296"/>
      <c r="F154" s="342" t="s">
        <v>1366</v>
      </c>
      <c r="G154" s="296"/>
      <c r="H154" s="341" t="s">
        <v>1399</v>
      </c>
      <c r="I154" s="341" t="s">
        <v>1362</v>
      </c>
      <c r="J154" s="341">
        <v>50</v>
      </c>
      <c r="K154" s="337"/>
    </row>
    <row r="155" spans="2:11" ht="15" customHeight="1">
      <c r="B155" s="316"/>
      <c r="C155" s="341" t="s">
        <v>1387</v>
      </c>
      <c r="D155" s="296"/>
      <c r="E155" s="296"/>
      <c r="F155" s="342" t="s">
        <v>1366</v>
      </c>
      <c r="G155" s="296"/>
      <c r="H155" s="341" t="s">
        <v>1399</v>
      </c>
      <c r="I155" s="341" t="s">
        <v>1362</v>
      </c>
      <c r="J155" s="341">
        <v>50</v>
      </c>
      <c r="K155" s="337"/>
    </row>
    <row r="156" spans="2:11" ht="15" customHeight="1">
      <c r="B156" s="316"/>
      <c r="C156" s="341" t="s">
        <v>1385</v>
      </c>
      <c r="D156" s="296"/>
      <c r="E156" s="296"/>
      <c r="F156" s="342" t="s">
        <v>1366</v>
      </c>
      <c r="G156" s="296"/>
      <c r="H156" s="341" t="s">
        <v>1399</v>
      </c>
      <c r="I156" s="341" t="s">
        <v>1362</v>
      </c>
      <c r="J156" s="341">
        <v>50</v>
      </c>
      <c r="K156" s="337"/>
    </row>
    <row r="157" spans="2:11" ht="15" customHeight="1">
      <c r="B157" s="316"/>
      <c r="C157" s="341" t="s">
        <v>133</v>
      </c>
      <c r="D157" s="296"/>
      <c r="E157" s="296"/>
      <c r="F157" s="342" t="s">
        <v>1360</v>
      </c>
      <c r="G157" s="296"/>
      <c r="H157" s="341" t="s">
        <v>1421</v>
      </c>
      <c r="I157" s="341" t="s">
        <v>1362</v>
      </c>
      <c r="J157" s="341" t="s">
        <v>1422</v>
      </c>
      <c r="K157" s="337"/>
    </row>
    <row r="158" spans="2:11" ht="15" customHeight="1">
      <c r="B158" s="316"/>
      <c r="C158" s="341" t="s">
        <v>1423</v>
      </c>
      <c r="D158" s="296"/>
      <c r="E158" s="296"/>
      <c r="F158" s="342" t="s">
        <v>1360</v>
      </c>
      <c r="G158" s="296"/>
      <c r="H158" s="341" t="s">
        <v>1424</v>
      </c>
      <c r="I158" s="341" t="s">
        <v>1394</v>
      </c>
      <c r="J158" s="341"/>
      <c r="K158" s="337"/>
    </row>
    <row r="159" spans="2:11" ht="15" customHeight="1">
      <c r="B159" s="343"/>
      <c r="C159" s="325"/>
      <c r="D159" s="325"/>
      <c r="E159" s="325"/>
      <c r="F159" s="325"/>
      <c r="G159" s="325"/>
      <c r="H159" s="325"/>
      <c r="I159" s="325"/>
      <c r="J159" s="325"/>
      <c r="K159" s="344"/>
    </row>
    <row r="160" spans="2:11" ht="18.75" customHeight="1">
      <c r="B160" s="292"/>
      <c r="C160" s="296"/>
      <c r="D160" s="296"/>
      <c r="E160" s="296"/>
      <c r="F160" s="315"/>
      <c r="G160" s="296"/>
      <c r="H160" s="296"/>
      <c r="I160" s="296"/>
      <c r="J160" s="296"/>
      <c r="K160" s="292"/>
    </row>
    <row r="161" spans="2:11" ht="18.75" customHeight="1">
      <c r="B161" s="302"/>
      <c r="C161" s="302"/>
      <c r="D161" s="302"/>
      <c r="E161" s="302"/>
      <c r="F161" s="302"/>
      <c r="G161" s="302"/>
      <c r="H161" s="302"/>
      <c r="I161" s="302"/>
      <c r="J161" s="302"/>
      <c r="K161" s="302"/>
    </row>
    <row r="162" spans="2:11" ht="7.5" customHeight="1">
      <c r="B162" s="284"/>
      <c r="C162" s="285"/>
      <c r="D162" s="285"/>
      <c r="E162" s="285"/>
      <c r="F162" s="285"/>
      <c r="G162" s="285"/>
      <c r="H162" s="285"/>
      <c r="I162" s="285"/>
      <c r="J162" s="285"/>
      <c r="K162" s="286"/>
    </row>
    <row r="163" spans="2:11" ht="45" customHeight="1">
      <c r="B163" s="287"/>
      <c r="C163" s="419" t="s">
        <v>1425</v>
      </c>
      <c r="D163" s="419"/>
      <c r="E163" s="419"/>
      <c r="F163" s="419"/>
      <c r="G163" s="419"/>
      <c r="H163" s="419"/>
      <c r="I163" s="419"/>
      <c r="J163" s="419"/>
      <c r="K163" s="288"/>
    </row>
    <row r="164" spans="2:11" ht="17.25" customHeight="1">
      <c r="B164" s="287"/>
      <c r="C164" s="308" t="s">
        <v>1354</v>
      </c>
      <c r="D164" s="308"/>
      <c r="E164" s="308"/>
      <c r="F164" s="308" t="s">
        <v>1355</v>
      </c>
      <c r="G164" s="345"/>
      <c r="H164" s="346" t="s">
        <v>155</v>
      </c>
      <c r="I164" s="346" t="s">
        <v>58</v>
      </c>
      <c r="J164" s="308" t="s">
        <v>1356</v>
      </c>
      <c r="K164" s="288"/>
    </row>
    <row r="165" spans="2:11" ht="17.25" customHeight="1">
      <c r="B165" s="289"/>
      <c r="C165" s="310" t="s">
        <v>1357</v>
      </c>
      <c r="D165" s="310"/>
      <c r="E165" s="310"/>
      <c r="F165" s="311" t="s">
        <v>1358</v>
      </c>
      <c r="G165" s="347"/>
      <c r="H165" s="348"/>
      <c r="I165" s="348"/>
      <c r="J165" s="310" t="s">
        <v>1359</v>
      </c>
      <c r="K165" s="290"/>
    </row>
    <row r="166" spans="2:11" ht="5.25" customHeight="1">
      <c r="B166" s="316"/>
      <c r="C166" s="313"/>
      <c r="D166" s="313"/>
      <c r="E166" s="313"/>
      <c r="F166" s="313"/>
      <c r="G166" s="314"/>
      <c r="H166" s="313"/>
      <c r="I166" s="313"/>
      <c r="J166" s="313"/>
      <c r="K166" s="337"/>
    </row>
    <row r="167" spans="2:11" ht="15" customHeight="1">
      <c r="B167" s="316"/>
      <c r="C167" s="296" t="s">
        <v>1363</v>
      </c>
      <c r="D167" s="296"/>
      <c r="E167" s="296"/>
      <c r="F167" s="315" t="s">
        <v>1360</v>
      </c>
      <c r="G167" s="296"/>
      <c r="H167" s="296" t="s">
        <v>1399</v>
      </c>
      <c r="I167" s="296" t="s">
        <v>1362</v>
      </c>
      <c r="J167" s="296">
        <v>120</v>
      </c>
      <c r="K167" s="337"/>
    </row>
    <row r="168" spans="2:11" ht="15" customHeight="1">
      <c r="B168" s="316"/>
      <c r="C168" s="296" t="s">
        <v>1408</v>
      </c>
      <c r="D168" s="296"/>
      <c r="E168" s="296"/>
      <c r="F168" s="315" t="s">
        <v>1360</v>
      </c>
      <c r="G168" s="296"/>
      <c r="H168" s="296" t="s">
        <v>1409</v>
      </c>
      <c r="I168" s="296" t="s">
        <v>1362</v>
      </c>
      <c r="J168" s="296" t="s">
        <v>1410</v>
      </c>
      <c r="K168" s="337"/>
    </row>
    <row r="169" spans="2:11" ht="15" customHeight="1">
      <c r="B169" s="316"/>
      <c r="C169" s="296" t="s">
        <v>86</v>
      </c>
      <c r="D169" s="296"/>
      <c r="E169" s="296"/>
      <c r="F169" s="315" t="s">
        <v>1360</v>
      </c>
      <c r="G169" s="296"/>
      <c r="H169" s="296" t="s">
        <v>1426</v>
      </c>
      <c r="I169" s="296" t="s">
        <v>1362</v>
      </c>
      <c r="J169" s="296" t="s">
        <v>1410</v>
      </c>
      <c r="K169" s="337"/>
    </row>
    <row r="170" spans="2:11" ht="15" customHeight="1">
      <c r="B170" s="316"/>
      <c r="C170" s="296" t="s">
        <v>1365</v>
      </c>
      <c r="D170" s="296"/>
      <c r="E170" s="296"/>
      <c r="F170" s="315" t="s">
        <v>1366</v>
      </c>
      <c r="G170" s="296"/>
      <c r="H170" s="296" t="s">
        <v>1426</v>
      </c>
      <c r="I170" s="296" t="s">
        <v>1362</v>
      </c>
      <c r="J170" s="296">
        <v>50</v>
      </c>
      <c r="K170" s="337"/>
    </row>
    <row r="171" spans="2:11" ht="15" customHeight="1">
      <c r="B171" s="316"/>
      <c r="C171" s="296" t="s">
        <v>1368</v>
      </c>
      <c r="D171" s="296"/>
      <c r="E171" s="296"/>
      <c r="F171" s="315" t="s">
        <v>1360</v>
      </c>
      <c r="G171" s="296"/>
      <c r="H171" s="296" t="s">
        <v>1426</v>
      </c>
      <c r="I171" s="296" t="s">
        <v>1370</v>
      </c>
      <c r="J171" s="296"/>
      <c r="K171" s="337"/>
    </row>
    <row r="172" spans="2:11" ht="15" customHeight="1">
      <c r="B172" s="316"/>
      <c r="C172" s="296" t="s">
        <v>1379</v>
      </c>
      <c r="D172" s="296"/>
      <c r="E172" s="296"/>
      <c r="F172" s="315" t="s">
        <v>1366</v>
      </c>
      <c r="G172" s="296"/>
      <c r="H172" s="296" t="s">
        <v>1426</v>
      </c>
      <c r="I172" s="296" t="s">
        <v>1362</v>
      </c>
      <c r="J172" s="296">
        <v>50</v>
      </c>
      <c r="K172" s="337"/>
    </row>
    <row r="173" spans="2:11" ht="15" customHeight="1">
      <c r="B173" s="316"/>
      <c r="C173" s="296" t="s">
        <v>1387</v>
      </c>
      <c r="D173" s="296"/>
      <c r="E173" s="296"/>
      <c r="F173" s="315" t="s">
        <v>1366</v>
      </c>
      <c r="G173" s="296"/>
      <c r="H173" s="296" t="s">
        <v>1426</v>
      </c>
      <c r="I173" s="296" t="s">
        <v>1362</v>
      </c>
      <c r="J173" s="296">
        <v>50</v>
      </c>
      <c r="K173" s="337"/>
    </row>
    <row r="174" spans="2:11" ht="15" customHeight="1">
      <c r="B174" s="316"/>
      <c r="C174" s="296" t="s">
        <v>1385</v>
      </c>
      <c r="D174" s="296"/>
      <c r="E174" s="296"/>
      <c r="F174" s="315" t="s">
        <v>1366</v>
      </c>
      <c r="G174" s="296"/>
      <c r="H174" s="296" t="s">
        <v>1426</v>
      </c>
      <c r="I174" s="296" t="s">
        <v>1362</v>
      </c>
      <c r="J174" s="296">
        <v>50</v>
      </c>
      <c r="K174" s="337"/>
    </row>
    <row r="175" spans="2:11" ht="15" customHeight="1">
      <c r="B175" s="316"/>
      <c r="C175" s="296" t="s">
        <v>154</v>
      </c>
      <c r="D175" s="296"/>
      <c r="E175" s="296"/>
      <c r="F175" s="315" t="s">
        <v>1360</v>
      </c>
      <c r="G175" s="296"/>
      <c r="H175" s="296" t="s">
        <v>1427</v>
      </c>
      <c r="I175" s="296" t="s">
        <v>1428</v>
      </c>
      <c r="J175" s="296"/>
      <c r="K175" s="337"/>
    </row>
    <row r="176" spans="2:11" ht="15" customHeight="1">
      <c r="B176" s="316"/>
      <c r="C176" s="296" t="s">
        <v>58</v>
      </c>
      <c r="D176" s="296"/>
      <c r="E176" s="296"/>
      <c r="F176" s="315" t="s">
        <v>1360</v>
      </c>
      <c r="G176" s="296"/>
      <c r="H176" s="296" t="s">
        <v>1429</v>
      </c>
      <c r="I176" s="296" t="s">
        <v>1430</v>
      </c>
      <c r="J176" s="296">
        <v>1</v>
      </c>
      <c r="K176" s="337"/>
    </row>
    <row r="177" spans="2:11" ht="15" customHeight="1">
      <c r="B177" s="316"/>
      <c r="C177" s="296" t="s">
        <v>54</v>
      </c>
      <c r="D177" s="296"/>
      <c r="E177" s="296"/>
      <c r="F177" s="315" t="s">
        <v>1360</v>
      </c>
      <c r="G177" s="296"/>
      <c r="H177" s="296" t="s">
        <v>1431</v>
      </c>
      <c r="I177" s="296" t="s">
        <v>1362</v>
      </c>
      <c r="J177" s="296">
        <v>20</v>
      </c>
      <c r="K177" s="337"/>
    </row>
    <row r="178" spans="2:11" ht="15" customHeight="1">
      <c r="B178" s="316"/>
      <c r="C178" s="296" t="s">
        <v>155</v>
      </c>
      <c r="D178" s="296"/>
      <c r="E178" s="296"/>
      <c r="F178" s="315" t="s">
        <v>1360</v>
      </c>
      <c r="G178" s="296"/>
      <c r="H178" s="296" t="s">
        <v>1432</v>
      </c>
      <c r="I178" s="296" t="s">
        <v>1362</v>
      </c>
      <c r="J178" s="296">
        <v>255</v>
      </c>
      <c r="K178" s="337"/>
    </row>
    <row r="179" spans="2:11" ht="15" customHeight="1">
      <c r="B179" s="316"/>
      <c r="C179" s="296" t="s">
        <v>156</v>
      </c>
      <c r="D179" s="296"/>
      <c r="E179" s="296"/>
      <c r="F179" s="315" t="s">
        <v>1360</v>
      </c>
      <c r="G179" s="296"/>
      <c r="H179" s="296" t="s">
        <v>1325</v>
      </c>
      <c r="I179" s="296" t="s">
        <v>1362</v>
      </c>
      <c r="J179" s="296">
        <v>10</v>
      </c>
      <c r="K179" s="337"/>
    </row>
    <row r="180" spans="2:11" ht="15" customHeight="1">
      <c r="B180" s="316"/>
      <c r="C180" s="296" t="s">
        <v>157</v>
      </c>
      <c r="D180" s="296"/>
      <c r="E180" s="296"/>
      <c r="F180" s="315" t="s">
        <v>1360</v>
      </c>
      <c r="G180" s="296"/>
      <c r="H180" s="296" t="s">
        <v>1433</v>
      </c>
      <c r="I180" s="296" t="s">
        <v>1394</v>
      </c>
      <c r="J180" s="296"/>
      <c r="K180" s="337"/>
    </row>
    <row r="181" spans="2:11" ht="15" customHeight="1">
      <c r="B181" s="316"/>
      <c r="C181" s="296" t="s">
        <v>1434</v>
      </c>
      <c r="D181" s="296"/>
      <c r="E181" s="296"/>
      <c r="F181" s="315" t="s">
        <v>1360</v>
      </c>
      <c r="G181" s="296"/>
      <c r="H181" s="296" t="s">
        <v>1435</v>
      </c>
      <c r="I181" s="296" t="s">
        <v>1394</v>
      </c>
      <c r="J181" s="296"/>
      <c r="K181" s="337"/>
    </row>
    <row r="182" spans="2:11" ht="15" customHeight="1">
      <c r="B182" s="316"/>
      <c r="C182" s="296" t="s">
        <v>1423</v>
      </c>
      <c r="D182" s="296"/>
      <c r="E182" s="296"/>
      <c r="F182" s="315" t="s">
        <v>1360</v>
      </c>
      <c r="G182" s="296"/>
      <c r="H182" s="296" t="s">
        <v>1436</v>
      </c>
      <c r="I182" s="296" t="s">
        <v>1394</v>
      </c>
      <c r="J182" s="296"/>
      <c r="K182" s="337"/>
    </row>
    <row r="183" spans="2:11" ht="15" customHeight="1">
      <c r="B183" s="316"/>
      <c r="C183" s="296" t="s">
        <v>159</v>
      </c>
      <c r="D183" s="296"/>
      <c r="E183" s="296"/>
      <c r="F183" s="315" t="s">
        <v>1366</v>
      </c>
      <c r="G183" s="296"/>
      <c r="H183" s="296" t="s">
        <v>1437</v>
      </c>
      <c r="I183" s="296" t="s">
        <v>1362</v>
      </c>
      <c r="J183" s="296">
        <v>50</v>
      </c>
      <c r="K183" s="337"/>
    </row>
    <row r="184" spans="2:11" ht="15" customHeight="1">
      <c r="B184" s="316"/>
      <c r="C184" s="296" t="s">
        <v>1438</v>
      </c>
      <c r="D184" s="296"/>
      <c r="E184" s="296"/>
      <c r="F184" s="315" t="s">
        <v>1366</v>
      </c>
      <c r="G184" s="296"/>
      <c r="H184" s="296" t="s">
        <v>1439</v>
      </c>
      <c r="I184" s="296" t="s">
        <v>1440</v>
      </c>
      <c r="J184" s="296"/>
      <c r="K184" s="337"/>
    </row>
    <row r="185" spans="2:11" ht="15" customHeight="1">
      <c r="B185" s="316"/>
      <c r="C185" s="296" t="s">
        <v>1441</v>
      </c>
      <c r="D185" s="296"/>
      <c r="E185" s="296"/>
      <c r="F185" s="315" t="s">
        <v>1366</v>
      </c>
      <c r="G185" s="296"/>
      <c r="H185" s="296" t="s">
        <v>1442</v>
      </c>
      <c r="I185" s="296" t="s">
        <v>1440</v>
      </c>
      <c r="J185" s="296"/>
      <c r="K185" s="337"/>
    </row>
    <row r="186" spans="2:11" ht="15" customHeight="1">
      <c r="B186" s="316"/>
      <c r="C186" s="296" t="s">
        <v>1443</v>
      </c>
      <c r="D186" s="296"/>
      <c r="E186" s="296"/>
      <c r="F186" s="315" t="s">
        <v>1366</v>
      </c>
      <c r="G186" s="296"/>
      <c r="H186" s="296" t="s">
        <v>1444</v>
      </c>
      <c r="I186" s="296" t="s">
        <v>1440</v>
      </c>
      <c r="J186" s="296"/>
      <c r="K186" s="337"/>
    </row>
    <row r="187" spans="2:11" ht="15" customHeight="1">
      <c r="B187" s="316"/>
      <c r="C187" s="349" t="s">
        <v>1445</v>
      </c>
      <c r="D187" s="296"/>
      <c r="E187" s="296"/>
      <c r="F187" s="315" t="s">
        <v>1366</v>
      </c>
      <c r="G187" s="296"/>
      <c r="H187" s="296" t="s">
        <v>1446</v>
      </c>
      <c r="I187" s="296" t="s">
        <v>1447</v>
      </c>
      <c r="J187" s="350" t="s">
        <v>1448</v>
      </c>
      <c r="K187" s="337"/>
    </row>
    <row r="188" spans="2:11" ht="15" customHeight="1">
      <c r="B188" s="316"/>
      <c r="C188" s="301" t="s">
        <v>43</v>
      </c>
      <c r="D188" s="296"/>
      <c r="E188" s="296"/>
      <c r="F188" s="315" t="s">
        <v>1360</v>
      </c>
      <c r="G188" s="296"/>
      <c r="H188" s="292" t="s">
        <v>1449</v>
      </c>
      <c r="I188" s="296" t="s">
        <v>1450</v>
      </c>
      <c r="J188" s="296"/>
      <c r="K188" s="337"/>
    </row>
    <row r="189" spans="2:11" ht="15" customHeight="1">
      <c r="B189" s="316"/>
      <c r="C189" s="301" t="s">
        <v>1451</v>
      </c>
      <c r="D189" s="296"/>
      <c r="E189" s="296"/>
      <c r="F189" s="315" t="s">
        <v>1360</v>
      </c>
      <c r="G189" s="296"/>
      <c r="H189" s="296" t="s">
        <v>1452</v>
      </c>
      <c r="I189" s="296" t="s">
        <v>1394</v>
      </c>
      <c r="J189" s="296"/>
      <c r="K189" s="337"/>
    </row>
    <row r="190" spans="2:11" ht="15" customHeight="1">
      <c r="B190" s="316"/>
      <c r="C190" s="301" t="s">
        <v>1453</v>
      </c>
      <c r="D190" s="296"/>
      <c r="E190" s="296"/>
      <c r="F190" s="315" t="s">
        <v>1360</v>
      </c>
      <c r="G190" s="296"/>
      <c r="H190" s="296" t="s">
        <v>1454</v>
      </c>
      <c r="I190" s="296" t="s">
        <v>1394</v>
      </c>
      <c r="J190" s="296"/>
      <c r="K190" s="337"/>
    </row>
    <row r="191" spans="2:11" ht="15" customHeight="1">
      <c r="B191" s="316"/>
      <c r="C191" s="301" t="s">
        <v>1455</v>
      </c>
      <c r="D191" s="296"/>
      <c r="E191" s="296"/>
      <c r="F191" s="315" t="s">
        <v>1366</v>
      </c>
      <c r="G191" s="296"/>
      <c r="H191" s="296" t="s">
        <v>1456</v>
      </c>
      <c r="I191" s="296" t="s">
        <v>1394</v>
      </c>
      <c r="J191" s="296"/>
      <c r="K191" s="337"/>
    </row>
    <row r="192" spans="2:11" ht="15" customHeight="1">
      <c r="B192" s="343"/>
      <c r="C192" s="351"/>
      <c r="D192" s="325"/>
      <c r="E192" s="325"/>
      <c r="F192" s="325"/>
      <c r="G192" s="325"/>
      <c r="H192" s="325"/>
      <c r="I192" s="325"/>
      <c r="J192" s="325"/>
      <c r="K192" s="344"/>
    </row>
    <row r="193" spans="2:11" ht="18.75" customHeight="1">
      <c r="B193" s="292"/>
      <c r="C193" s="296"/>
      <c r="D193" s="296"/>
      <c r="E193" s="296"/>
      <c r="F193" s="315"/>
      <c r="G193" s="296"/>
      <c r="H193" s="296"/>
      <c r="I193" s="296"/>
      <c r="J193" s="296"/>
      <c r="K193" s="292"/>
    </row>
    <row r="194" spans="2:11" ht="18.75" customHeight="1">
      <c r="B194" s="292"/>
      <c r="C194" s="296"/>
      <c r="D194" s="296"/>
      <c r="E194" s="296"/>
      <c r="F194" s="315"/>
      <c r="G194" s="296"/>
      <c r="H194" s="296"/>
      <c r="I194" s="296"/>
      <c r="J194" s="296"/>
      <c r="K194" s="292"/>
    </row>
    <row r="195" spans="2:11" ht="18.75" customHeight="1">
      <c r="B195" s="302"/>
      <c r="C195" s="302"/>
      <c r="D195" s="302"/>
      <c r="E195" s="302"/>
      <c r="F195" s="302"/>
      <c r="G195" s="302"/>
      <c r="H195" s="302"/>
      <c r="I195" s="302"/>
      <c r="J195" s="302"/>
      <c r="K195" s="302"/>
    </row>
    <row r="196" spans="2:11" ht="13.5">
      <c r="B196" s="284"/>
      <c r="C196" s="285"/>
      <c r="D196" s="285"/>
      <c r="E196" s="285"/>
      <c r="F196" s="285"/>
      <c r="G196" s="285"/>
      <c r="H196" s="285"/>
      <c r="I196" s="285"/>
      <c r="J196" s="285"/>
      <c r="K196" s="286"/>
    </row>
    <row r="197" spans="2:11" ht="21">
      <c r="B197" s="287"/>
      <c r="C197" s="419" t="s">
        <v>1457</v>
      </c>
      <c r="D197" s="419"/>
      <c r="E197" s="419"/>
      <c r="F197" s="419"/>
      <c r="G197" s="419"/>
      <c r="H197" s="419"/>
      <c r="I197" s="419"/>
      <c r="J197" s="419"/>
      <c r="K197" s="288"/>
    </row>
    <row r="198" spans="2:11" ht="25.5" customHeight="1">
      <c r="B198" s="287"/>
      <c r="C198" s="352" t="s">
        <v>1458</v>
      </c>
      <c r="D198" s="352"/>
      <c r="E198" s="352"/>
      <c r="F198" s="352" t="s">
        <v>1459</v>
      </c>
      <c r="G198" s="353"/>
      <c r="H198" s="418" t="s">
        <v>1460</v>
      </c>
      <c r="I198" s="418"/>
      <c r="J198" s="418"/>
      <c r="K198" s="288"/>
    </row>
    <row r="199" spans="2:11" ht="5.25" customHeight="1">
      <c r="B199" s="316"/>
      <c r="C199" s="313"/>
      <c r="D199" s="313"/>
      <c r="E199" s="313"/>
      <c r="F199" s="313"/>
      <c r="G199" s="296"/>
      <c r="H199" s="313"/>
      <c r="I199" s="313"/>
      <c r="J199" s="313"/>
      <c r="K199" s="337"/>
    </row>
    <row r="200" spans="2:11" ht="15" customHeight="1">
      <c r="B200" s="316"/>
      <c r="C200" s="296" t="s">
        <v>1450</v>
      </c>
      <c r="D200" s="296"/>
      <c r="E200" s="296"/>
      <c r="F200" s="315" t="s">
        <v>44</v>
      </c>
      <c r="G200" s="296"/>
      <c r="H200" s="416" t="s">
        <v>1461</v>
      </c>
      <c r="I200" s="416"/>
      <c r="J200" s="416"/>
      <c r="K200" s="337"/>
    </row>
    <row r="201" spans="2:11" ht="15" customHeight="1">
      <c r="B201" s="316"/>
      <c r="C201" s="322"/>
      <c r="D201" s="296"/>
      <c r="E201" s="296"/>
      <c r="F201" s="315" t="s">
        <v>45</v>
      </c>
      <c r="G201" s="296"/>
      <c r="H201" s="416" t="s">
        <v>1462</v>
      </c>
      <c r="I201" s="416"/>
      <c r="J201" s="416"/>
      <c r="K201" s="337"/>
    </row>
    <row r="202" spans="2:11" ht="15" customHeight="1">
      <c r="B202" s="316"/>
      <c r="C202" s="322"/>
      <c r="D202" s="296"/>
      <c r="E202" s="296"/>
      <c r="F202" s="315" t="s">
        <v>48</v>
      </c>
      <c r="G202" s="296"/>
      <c r="H202" s="416" t="s">
        <v>1463</v>
      </c>
      <c r="I202" s="416"/>
      <c r="J202" s="416"/>
      <c r="K202" s="337"/>
    </row>
    <row r="203" spans="2:11" ht="15" customHeight="1">
      <c r="B203" s="316"/>
      <c r="C203" s="296"/>
      <c r="D203" s="296"/>
      <c r="E203" s="296"/>
      <c r="F203" s="315" t="s">
        <v>46</v>
      </c>
      <c r="G203" s="296"/>
      <c r="H203" s="416" t="s">
        <v>1464</v>
      </c>
      <c r="I203" s="416"/>
      <c r="J203" s="416"/>
      <c r="K203" s="337"/>
    </row>
    <row r="204" spans="2:11" ht="15" customHeight="1">
      <c r="B204" s="316"/>
      <c r="C204" s="296"/>
      <c r="D204" s="296"/>
      <c r="E204" s="296"/>
      <c r="F204" s="315" t="s">
        <v>47</v>
      </c>
      <c r="G204" s="296"/>
      <c r="H204" s="416" t="s">
        <v>1465</v>
      </c>
      <c r="I204" s="416"/>
      <c r="J204" s="416"/>
      <c r="K204" s="337"/>
    </row>
    <row r="205" spans="2:11" ht="15" customHeight="1">
      <c r="B205" s="316"/>
      <c r="C205" s="296"/>
      <c r="D205" s="296"/>
      <c r="E205" s="296"/>
      <c r="F205" s="315"/>
      <c r="G205" s="296"/>
      <c r="H205" s="296"/>
      <c r="I205" s="296"/>
      <c r="J205" s="296"/>
      <c r="K205" s="337"/>
    </row>
    <row r="206" spans="2:11" ht="15" customHeight="1">
      <c r="B206" s="316"/>
      <c r="C206" s="296" t="s">
        <v>1406</v>
      </c>
      <c r="D206" s="296"/>
      <c r="E206" s="296"/>
      <c r="F206" s="315" t="s">
        <v>79</v>
      </c>
      <c r="G206" s="296"/>
      <c r="H206" s="416" t="s">
        <v>1466</v>
      </c>
      <c r="I206" s="416"/>
      <c r="J206" s="416"/>
      <c r="K206" s="337"/>
    </row>
    <row r="207" spans="2:11" ht="15" customHeight="1">
      <c r="B207" s="316"/>
      <c r="C207" s="322"/>
      <c r="D207" s="296"/>
      <c r="E207" s="296"/>
      <c r="F207" s="315" t="s">
        <v>1305</v>
      </c>
      <c r="G207" s="296"/>
      <c r="H207" s="416" t="s">
        <v>1306</v>
      </c>
      <c r="I207" s="416"/>
      <c r="J207" s="416"/>
      <c r="K207" s="337"/>
    </row>
    <row r="208" spans="2:11" ht="15" customHeight="1">
      <c r="B208" s="316"/>
      <c r="C208" s="296"/>
      <c r="D208" s="296"/>
      <c r="E208" s="296"/>
      <c r="F208" s="315" t="s">
        <v>1303</v>
      </c>
      <c r="G208" s="296"/>
      <c r="H208" s="416" t="s">
        <v>1467</v>
      </c>
      <c r="I208" s="416"/>
      <c r="J208" s="416"/>
      <c r="K208" s="337"/>
    </row>
    <row r="209" spans="2:11" ht="15" customHeight="1">
      <c r="B209" s="354"/>
      <c r="C209" s="322"/>
      <c r="D209" s="322"/>
      <c r="E209" s="322"/>
      <c r="F209" s="315" t="s">
        <v>1307</v>
      </c>
      <c r="G209" s="301"/>
      <c r="H209" s="417" t="s">
        <v>105</v>
      </c>
      <c r="I209" s="417"/>
      <c r="J209" s="417"/>
      <c r="K209" s="355"/>
    </row>
    <row r="210" spans="2:11" ht="15" customHeight="1">
      <c r="B210" s="354"/>
      <c r="C210" s="322"/>
      <c r="D210" s="322"/>
      <c r="E210" s="322"/>
      <c r="F210" s="315" t="s">
        <v>1308</v>
      </c>
      <c r="G210" s="301"/>
      <c r="H210" s="417" t="s">
        <v>1287</v>
      </c>
      <c r="I210" s="417"/>
      <c r="J210" s="417"/>
      <c r="K210" s="355"/>
    </row>
    <row r="211" spans="2:11" ht="15" customHeight="1">
      <c r="B211" s="354"/>
      <c r="C211" s="322"/>
      <c r="D211" s="322"/>
      <c r="E211" s="322"/>
      <c r="F211" s="356"/>
      <c r="G211" s="301"/>
      <c r="H211" s="357"/>
      <c r="I211" s="357"/>
      <c r="J211" s="357"/>
      <c r="K211" s="355"/>
    </row>
    <row r="212" spans="2:11" ht="15" customHeight="1">
      <c r="B212" s="354"/>
      <c r="C212" s="296" t="s">
        <v>1430</v>
      </c>
      <c r="D212" s="322"/>
      <c r="E212" s="322"/>
      <c r="F212" s="315">
        <v>1</v>
      </c>
      <c r="G212" s="301"/>
      <c r="H212" s="417" t="s">
        <v>1468</v>
      </c>
      <c r="I212" s="417"/>
      <c r="J212" s="417"/>
      <c r="K212" s="355"/>
    </row>
    <row r="213" spans="2:11" ht="15" customHeight="1">
      <c r="B213" s="354"/>
      <c r="C213" s="322"/>
      <c r="D213" s="322"/>
      <c r="E213" s="322"/>
      <c r="F213" s="315">
        <v>2</v>
      </c>
      <c r="G213" s="301"/>
      <c r="H213" s="417" t="s">
        <v>1469</v>
      </c>
      <c r="I213" s="417"/>
      <c r="J213" s="417"/>
      <c r="K213" s="355"/>
    </row>
    <row r="214" spans="2:11" ht="15" customHeight="1">
      <c r="B214" s="354"/>
      <c r="C214" s="322"/>
      <c r="D214" s="322"/>
      <c r="E214" s="322"/>
      <c r="F214" s="315">
        <v>3</v>
      </c>
      <c r="G214" s="301"/>
      <c r="H214" s="417" t="s">
        <v>1470</v>
      </c>
      <c r="I214" s="417"/>
      <c r="J214" s="417"/>
      <c r="K214" s="355"/>
    </row>
    <row r="215" spans="2:11" ht="15" customHeight="1">
      <c r="B215" s="354"/>
      <c r="C215" s="322"/>
      <c r="D215" s="322"/>
      <c r="E215" s="322"/>
      <c r="F215" s="315">
        <v>4</v>
      </c>
      <c r="G215" s="301"/>
      <c r="H215" s="417" t="s">
        <v>1471</v>
      </c>
      <c r="I215" s="417"/>
      <c r="J215" s="417"/>
      <c r="K215" s="355"/>
    </row>
    <row r="216" spans="2:11" ht="12.75" customHeight="1">
      <c r="B216" s="358"/>
      <c r="C216" s="359"/>
      <c r="D216" s="359"/>
      <c r="E216" s="359"/>
      <c r="F216" s="359"/>
      <c r="G216" s="359"/>
      <c r="H216" s="359"/>
      <c r="I216" s="359"/>
      <c r="J216" s="359"/>
      <c r="K216" s="360"/>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Alena Hejmalova</cp:lastModifiedBy>
  <cp:lastPrinted>2018-02-26T11:53:17Z</cp:lastPrinted>
  <dcterms:created xsi:type="dcterms:W3CDTF">2018-02-26T11:52:05Z</dcterms:created>
  <dcterms:modified xsi:type="dcterms:W3CDTF">2018-02-26T11:53:28Z</dcterms:modified>
  <cp:category/>
  <cp:version/>
  <cp:contentType/>
  <cp:contentStatus/>
</cp:coreProperties>
</file>