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45" windowWidth="12300" windowHeight="15480" activeTab="2"/>
  </bookViews>
  <sheets>
    <sheet name="Rekapitulace" sheetId="3" r:id="rId1"/>
    <sheet name="Rozpočet" sheetId="2" r:id="rId2"/>
    <sheet name="Parametry" sheetId="1" r:id="rId3"/>
  </sheets>
  <definedNames>
    <definedName name="_xlnm.Print_Area" localSheetId="2">Parametry!$A$1:$B$35</definedName>
    <definedName name="_xlnm.Print_Area" localSheetId="1">Rozpočet!$A$1:$K$108</definedName>
  </definedNames>
  <calcPr calcId="145621"/>
</workbook>
</file>

<file path=xl/calcChain.xml><?xml version="1.0" encoding="utf-8"?>
<calcChain xmlns="http://schemas.openxmlformats.org/spreadsheetml/2006/main">
  <c r="H56" i="2" l="1"/>
  <c r="F56" i="2"/>
  <c r="I56" i="2" s="1"/>
  <c r="H27" i="2"/>
  <c r="F27" i="2"/>
  <c r="I27" i="2" s="1"/>
  <c r="B26" i="3" l="1"/>
  <c r="C26" i="3" s="1"/>
  <c r="C9" i="3"/>
  <c r="B3" i="3"/>
  <c r="B4" i="3" s="1"/>
  <c r="B7" i="3" s="1"/>
  <c r="H104" i="2"/>
  <c r="F104" i="2"/>
  <c r="I104" i="2" s="1"/>
  <c r="H102" i="2"/>
  <c r="H105" i="2" s="1"/>
  <c r="C31" i="3" s="1"/>
  <c r="F102" i="2"/>
  <c r="I102" i="2" s="1"/>
  <c r="H96" i="2"/>
  <c r="F96" i="2"/>
  <c r="I96" i="2" s="1"/>
  <c r="H94" i="2"/>
  <c r="F94" i="2"/>
  <c r="H91" i="2"/>
  <c r="F91" i="2"/>
  <c r="H90" i="2"/>
  <c r="F90" i="2"/>
  <c r="H89" i="2"/>
  <c r="F89" i="2"/>
  <c r="H88" i="2"/>
  <c r="F88" i="2"/>
  <c r="H87" i="2"/>
  <c r="F87" i="2"/>
  <c r="H86" i="2"/>
  <c r="F86" i="2"/>
  <c r="H84" i="2"/>
  <c r="F84" i="2"/>
  <c r="H83" i="2"/>
  <c r="F83" i="2"/>
  <c r="I83" i="2" s="1"/>
  <c r="H81" i="2"/>
  <c r="F81" i="2"/>
  <c r="H80" i="2"/>
  <c r="F80" i="2"/>
  <c r="H78" i="2"/>
  <c r="F78" i="2"/>
  <c r="H76" i="2"/>
  <c r="F76" i="2"/>
  <c r="H74" i="2"/>
  <c r="I74" i="2" s="1"/>
  <c r="F74" i="2"/>
  <c r="H73" i="2"/>
  <c r="F73" i="2"/>
  <c r="H71" i="2"/>
  <c r="F71" i="2"/>
  <c r="H70" i="2"/>
  <c r="F70" i="2"/>
  <c r="H69" i="2"/>
  <c r="F69" i="2"/>
  <c r="H68" i="2"/>
  <c r="F68" i="2"/>
  <c r="H67" i="2"/>
  <c r="F67" i="2"/>
  <c r="H66" i="2"/>
  <c r="F66" i="2"/>
  <c r="I66" i="2" s="1"/>
  <c r="H65" i="2"/>
  <c r="F65" i="2"/>
  <c r="I65" i="2" s="1"/>
  <c r="H64" i="2"/>
  <c r="F64" i="2"/>
  <c r="I64" i="2" s="1"/>
  <c r="H63" i="2"/>
  <c r="F63" i="2"/>
  <c r="I63" i="2" s="1"/>
  <c r="H61" i="2"/>
  <c r="F61" i="2"/>
  <c r="I61" i="2" s="1"/>
  <c r="H60" i="2"/>
  <c r="F60" i="2"/>
  <c r="H59" i="2"/>
  <c r="F59" i="2"/>
  <c r="H58" i="2"/>
  <c r="F58" i="2"/>
  <c r="I58" i="2" s="1"/>
  <c r="H55" i="2"/>
  <c r="F55" i="2"/>
  <c r="I55" i="2" s="1"/>
  <c r="H53" i="2"/>
  <c r="F53" i="2"/>
  <c r="I53" i="2" s="1"/>
  <c r="H51" i="2"/>
  <c r="F51" i="2"/>
  <c r="I51" i="2" s="1"/>
  <c r="H49" i="2"/>
  <c r="F49" i="2"/>
  <c r="I49" i="2" s="1"/>
  <c r="H48" i="2"/>
  <c r="F48" i="2"/>
  <c r="I48" i="2" s="1"/>
  <c r="H46" i="2"/>
  <c r="F46" i="2"/>
  <c r="H44" i="2"/>
  <c r="F44" i="2"/>
  <c r="H42" i="2"/>
  <c r="F42" i="2"/>
  <c r="I42" i="2" s="1"/>
  <c r="H40" i="2"/>
  <c r="F40" i="2"/>
  <c r="I40" i="2" s="1"/>
  <c r="H39" i="2"/>
  <c r="F39" i="2"/>
  <c r="I39" i="2" s="1"/>
  <c r="H38" i="2"/>
  <c r="F38" i="2"/>
  <c r="I38" i="2" s="1"/>
  <c r="H36" i="2"/>
  <c r="F36" i="2"/>
  <c r="I36" i="2" s="1"/>
  <c r="H34" i="2"/>
  <c r="F34" i="2"/>
  <c r="I34" i="2" s="1"/>
  <c r="H32" i="2"/>
  <c r="F32" i="2"/>
  <c r="H31" i="2"/>
  <c r="F31" i="2"/>
  <c r="H30" i="2"/>
  <c r="F30" i="2"/>
  <c r="I30" i="2" s="1"/>
  <c r="H29" i="2"/>
  <c r="F29" i="2"/>
  <c r="I29" i="2" s="1"/>
  <c r="H28" i="2"/>
  <c r="F28" i="2"/>
  <c r="H26" i="2"/>
  <c r="F26" i="2"/>
  <c r="H25" i="2"/>
  <c r="F25" i="2"/>
  <c r="H23" i="2"/>
  <c r="F23" i="2"/>
  <c r="H22" i="2"/>
  <c r="F22" i="2"/>
  <c r="H21" i="2"/>
  <c r="F21" i="2"/>
  <c r="H20" i="2"/>
  <c r="F20" i="2"/>
  <c r="H19" i="2"/>
  <c r="F19" i="2"/>
  <c r="H17" i="2"/>
  <c r="F17" i="2"/>
  <c r="H16" i="2"/>
  <c r="F16" i="2"/>
  <c r="H15" i="2"/>
  <c r="F15" i="2"/>
  <c r="H13" i="2"/>
  <c r="F13" i="2"/>
  <c r="H11" i="2"/>
  <c r="F11" i="2"/>
  <c r="H9" i="2"/>
  <c r="F9" i="2"/>
  <c r="I9" i="2" s="1"/>
  <c r="F105" i="2" l="1"/>
  <c r="B31" i="3" s="1"/>
  <c r="C4" i="3"/>
  <c r="I15" i="2"/>
  <c r="I16" i="2"/>
  <c r="I28" i="2"/>
  <c r="I32" i="2"/>
  <c r="I76" i="2"/>
  <c r="I78" i="2"/>
  <c r="I80" i="2"/>
  <c r="I81" i="2"/>
  <c r="I87" i="2"/>
  <c r="I88" i="2"/>
  <c r="I94" i="2"/>
  <c r="H99" i="2"/>
  <c r="C30" i="3" s="1"/>
  <c r="I11" i="2"/>
  <c r="I17" i="2"/>
  <c r="I20" i="2"/>
  <c r="I25" i="2"/>
  <c r="I70" i="2"/>
  <c r="I73" i="2"/>
  <c r="I84" i="2"/>
  <c r="I89" i="2"/>
  <c r="I91" i="2"/>
  <c r="I13" i="2"/>
  <c r="I19" i="2"/>
  <c r="I23" i="2"/>
  <c r="I26" i="2"/>
  <c r="I67" i="2"/>
  <c r="I71" i="2"/>
  <c r="I86" i="2"/>
  <c r="I90" i="2"/>
  <c r="I105" i="2"/>
  <c r="I46" i="2"/>
  <c r="I59" i="2"/>
  <c r="I69" i="2"/>
  <c r="I44" i="2"/>
  <c r="I60" i="2"/>
  <c r="I68" i="2"/>
  <c r="I31" i="2"/>
  <c r="I22" i="2"/>
  <c r="I21" i="2"/>
  <c r="N1" i="2"/>
  <c r="N2" i="2" s="1"/>
  <c r="F98" i="2" s="1"/>
  <c r="I98" i="2" s="1"/>
  <c r="C10" i="3"/>
  <c r="C11" i="3" s="1"/>
  <c r="B12" i="3"/>
  <c r="C6" i="3" l="1"/>
  <c r="I99" i="2"/>
  <c r="F99" i="2"/>
  <c r="B30" i="3" s="1"/>
  <c r="C5" i="3" l="1"/>
  <c r="C7" i="3" s="1"/>
  <c r="C8" i="3" l="1"/>
  <c r="C12" i="3" s="1"/>
  <c r="C15" i="3"/>
  <c r="C19" i="3" l="1"/>
  <c r="C21" i="3" s="1"/>
  <c r="C20" i="3"/>
  <c r="C14" i="3"/>
  <c r="C13" i="3"/>
  <c r="C16" i="3" l="1"/>
  <c r="C22" i="3" l="1"/>
  <c r="B25" i="3" s="1"/>
  <c r="C25" i="3" s="1"/>
  <c r="C24" i="3" l="1"/>
  <c r="C27" i="3" s="1"/>
</calcChain>
</file>

<file path=xl/sharedStrings.xml><?xml version="1.0" encoding="utf-8"?>
<sst xmlns="http://schemas.openxmlformats.org/spreadsheetml/2006/main" count="432" uniqueCount="263">
  <si>
    <t>Název</t>
  </si>
  <si>
    <t>Hodnota</t>
  </si>
  <si>
    <t>Nadpis rekapitulace</t>
  </si>
  <si>
    <t>Seznam prací a dodávek elektrotechnických zařízení</t>
  </si>
  <si>
    <t>Akce</t>
  </si>
  <si>
    <t>Projekt</t>
  </si>
  <si>
    <t xml:space="preserve">
ELEKTROINSTALACE</t>
  </si>
  <si>
    <t>Investor</t>
  </si>
  <si>
    <t>Mendelova univerzita v Brně, Zemědělská 1</t>
  </si>
  <si>
    <t>Z. č.</t>
  </si>
  <si>
    <t>29/16</t>
  </si>
  <si>
    <t>A. č.</t>
  </si>
  <si>
    <t>E328/29/16</t>
  </si>
  <si>
    <t>Smlouva</t>
  </si>
  <si>
    <t/>
  </si>
  <si>
    <t>Vypracoval</t>
  </si>
  <si>
    <t>ING. KOZLOVSKÝ</t>
  </si>
  <si>
    <t>Kontroloval</t>
  </si>
  <si>
    <t>Datum</t>
  </si>
  <si>
    <t>1.12.2016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</si>
  <si>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</si>
  <si>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</si>
  <si>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</si>
  <si>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</si>
  <si>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</si>
  <si>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</si>
  <si>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</si>
  <si>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</si>
  <si>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</si>
  <si>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3,00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</si>
  <si>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</si>
  <si>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</si>
  <si>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</si>
  <si>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</si>
  <si>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</si>
  <si>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</si>
  <si>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</si>
  <si>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</si>
  <si>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</si>
  <si>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</si>
  <si>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</si>
  <si>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</si>
  <si>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</si>
  <si>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</si>
  <si>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</si>
  <si>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</si>
  <si>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</si>
  <si>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</si>
  <si>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 1</t>
  </si>
  <si>
    <t>Procento PM % 2</t>
  </si>
  <si>
    <t>Procento PM % 3</t>
  </si>
  <si>
    <t>Pozice</t>
  </si>
  <si>
    <t>Mj</t>
  </si>
  <si>
    <t>Počet</t>
  </si>
  <si>
    <t>Materiál</t>
  </si>
  <si>
    <t>Materiál celkem</t>
  </si>
  <si>
    <t>Montáž</t>
  </si>
  <si>
    <t>Montáž celkem</t>
  </si>
  <si>
    <t>Při vyplňování výkazu výměr je nutné respektovat dále uvedené pokyny:</t>
  </si>
  <si>
    <t>1) Při zpracování nabídky je nutné využít všech částí (dílů) projektu pro provádění stavby, tj. technické zprávy vč. příloh a knihy výrobků, všechny výkresy, tabulky a specifikace materiálů.</t>
  </si>
  <si>
    <t xml:space="preserve"> 2) Součástí nabídkové ceny musí být veškeré náklady, aby cena byla konečná a zahrnovala celou dodávku a montáž</t>
  </si>
  <si>
    <t>3) Každá uchazečem vyplněná položka musí  cenově obsahovat veškeré technicky a logicky dovoditelné součásti dodávky a montáže (včetně údajů o podmínkách a úhradě licencí potřebných SW).</t>
  </si>
  <si>
    <t>4) Dodávky a montáže uvedené v nabídce musí být naceněny včetně veškerého souvisejícího doplňkového, podružného a montážního materiálu tak, aby celé zařízení bylo funkční a splňovalo všechny předpisy, které se na ně vztahují</t>
  </si>
  <si>
    <t>Elektromontáže</t>
  </si>
  <si>
    <t>MONTÁŽ PŘÍSTROJŮ V KRYTECH, PLAST, VÁHA:</t>
  </si>
  <si>
    <t xml:space="preserve"> do 5 kg nástěnných</t>
  </si>
  <si>
    <t>ks</t>
  </si>
  <si>
    <t>KRYT PŘÍSTROJŮ NÁSTĚNNÝCH</t>
  </si>
  <si>
    <t>Bez dveří, 4 moduly, IP40 (IP30)</t>
  </si>
  <si>
    <t>SOUMRAKOVÝ SPÍNAČE S EXTERNÍM ČIDLEM A S ČASOVÁNÍM</t>
  </si>
  <si>
    <t>Soumrakový spínač+čidlo, programování, nastavení, spec. v Knize výrobků</t>
  </si>
  <si>
    <t>DOPLNĚNÍ A PRÁCE V ROZVADĚČÍCH RS1.9 vč. podruž. mat.</t>
  </si>
  <si>
    <t>Jistič jednof. 10kA, 6A/B, specifikace v Knize výrobků</t>
  </si>
  <si>
    <t>Jistič jednof. 10kA, 10/B, specifikace v Knize výrobků</t>
  </si>
  <si>
    <t>Cránič s nadproudovou ochr. 10kA, 16A/0,03/B, spec. v Knize výrobků</t>
  </si>
  <si>
    <t>POMOCNÝ A KOTVÍCÍ MATERIÁL</t>
  </si>
  <si>
    <t>Hmoždinka 10 vč. vrutu</t>
  </si>
  <si>
    <t>Hmoždinka 8 vč. vrutu</t>
  </si>
  <si>
    <t>Hmoždinka 6 vč. vrutu</t>
  </si>
  <si>
    <t>35 STAHOVACÍ PÁSEK plast</t>
  </si>
  <si>
    <t>Páska nerezová stahovací do 1m vč. spony</t>
  </si>
  <si>
    <t>TRUBKY, LIŠTY A KRABICE</t>
  </si>
  <si>
    <t>Krabicová rozvodka IP65 do 5x4 mm2, 4 vývodky</t>
  </si>
  <si>
    <t>Tuhá D20, odol. 750N, tmavě šedá, pevně</t>
  </si>
  <si>
    <t>m</t>
  </si>
  <si>
    <t>Tuhá  D29, odol. 750N, tmavě šedá, pevně</t>
  </si>
  <si>
    <t xml:space="preserve">Lišta hranatá dvojitý zámek 17x17 </t>
  </si>
  <si>
    <t xml:space="preserve">Lišta hranatá dvojitý zámek 20x20 </t>
  </si>
  <si>
    <t>Lišta hranatá, dvojitý zámek 40x40</t>
  </si>
  <si>
    <t>D20 příchytka  plast</t>
  </si>
  <si>
    <t>D29 příchytka  plast</t>
  </si>
  <si>
    <t>OVLADAČE</t>
  </si>
  <si>
    <t>Ovladač sériový IP 44; řazení 5; b. bílý, specifikace v Knize výrobků</t>
  </si>
  <si>
    <t>ZÁSUVKY - POIS V KNIZE VÝROBKŮ</t>
  </si>
  <si>
    <t>Zás.dvojnás. IP 44, s ochr.kolíky, s víčky, 2x(2P+PE); bílá</t>
  </si>
  <si>
    <t>KABEL SILOVÝ, IZOLACE PVC</t>
  </si>
  <si>
    <t>CYKY 3Jx1.5, pevně</t>
  </si>
  <si>
    <t>CYKY 5Jx1.5, pevně</t>
  </si>
  <si>
    <t>CYKY 3Jx2.5, pevně</t>
  </si>
  <si>
    <t>ŠŇŮRA LEHKÁ BÍLÁ, IZOLACE PVC</t>
  </si>
  <si>
    <t>H05VV-F 3Gx1,5 (připojení zavěšených LED svítidel)</t>
  </si>
  <si>
    <t>VODIČ JEDNOŽILOVÝ, IZOLACE PVC POSPOJ.</t>
  </si>
  <si>
    <t>H07V-U 4 mm2, zž, pevně</t>
  </si>
  <si>
    <t>POPISNÝ ŠTÍTEK, OZN. VE STOUPAČKÁCH, ROZVADĚČÍCH</t>
  </si>
  <si>
    <t>Na kabely, plast</t>
  </si>
  <si>
    <t>UKONČENÍ KABELŮ DO</t>
  </si>
  <si>
    <t>3x 4  mm2</t>
  </si>
  <si>
    <t>5x 4  mm2</t>
  </si>
  <si>
    <t>UKONČENÍ VODIČŮ NA SVORKOVNICI (PŘÍPOJNICI)</t>
  </si>
  <si>
    <t xml:space="preserve"> Do  6 mm2</t>
  </si>
  <si>
    <t>SVORKOVNICE KRABICOVÁ</t>
  </si>
  <si>
    <t>3x1-2,5mm2</t>
  </si>
  <si>
    <t>EKVIPOT. SVORKOVNICE, SVORKY</t>
  </si>
  <si>
    <t>venkovní na povrch šedá</t>
  </si>
  <si>
    <t xml:space="preserve">Svorky a oka pro pospojování, vodič 4mm2 </t>
  </si>
  <si>
    <t>SVÍTIDLO A, PŘESNÁ SPECIFIKACE - KNIHA VÝROBKŮ!!!</t>
  </si>
  <si>
    <t>A -průmyslové zář. 1x49W, IP65, specifikace v Knize výrobků</t>
  </si>
  <si>
    <t>Příplatek za průběžné zapojení svítidla A, druhá vývodka, plast</t>
  </si>
  <si>
    <t>Lankový závěs pro svítdlo A vč. koncovek</t>
  </si>
  <si>
    <t>Zářivková trubice pro svítidlo A, G5, T5, 1x49W / 827</t>
  </si>
  <si>
    <t>SVÍTIDLO B, PŘESNÁ SPECIFIKACE - KNIHA VÝROBKŮ!!!</t>
  </si>
  <si>
    <t>B - LED pásek 24V, 26W/m, š.12mm, 2700°K, 2000lm/m, dělit. po 5,5 cm</t>
  </si>
  <si>
    <t>Alu chladící profil pro svítidla B</t>
  </si>
  <si>
    <t>Záslepka pro Alu profil</t>
  </si>
  <si>
    <t xml:space="preserve">Kompletace svítidla B, instalace </t>
  </si>
  <si>
    <t>Lankový závěs pro svítdlo B vč. koncovek a šroubů do profilu</t>
  </si>
  <si>
    <t>Napínací oceľové lanko poplastované 5/6 mm pro zavěšení svítidel B</t>
  </si>
  <si>
    <t>Srdcovka pro lano, očnice nerez 6</t>
  </si>
  <si>
    <t>Lanová svorka nerez 6</t>
  </si>
  <si>
    <t>Ocelová kotva oko M10 x 60 pro velké zatížení</t>
  </si>
  <si>
    <t>SVÍTIDLA DO VITRÍN, POPIS V.Č. E2, PROFILY KNIHA VÝROBKŮ</t>
  </si>
  <si>
    <t>Vitrína rohová LED pásek 24V, 26W/m, 2700°K, montáž</t>
  </si>
  <si>
    <t>Vitrína stěnová LED pásek 24V, 26W/m, 2700°K, montáž</t>
  </si>
  <si>
    <t xml:space="preserve">NAPÁJECÍ ZDROJ PRO LED SVÍTIDLA </t>
  </si>
  <si>
    <t>Zdroj 230/24V, 150W, chladič, IP67, pro svítidla B a vitríny</t>
  </si>
  <si>
    <t>PROTIPOŽÁRNÍ MATERIÁL</t>
  </si>
  <si>
    <t>Pěna cartouche 700 ml</t>
  </si>
  <si>
    <t>UTĚSŇOVACÍ HMOTY, IZOLAČNÍ MATERIÁLY</t>
  </si>
  <si>
    <t>Montážní pěna 750ml</t>
  </si>
  <si>
    <t>Sádra štukatérská bílá (opravná)</t>
  </si>
  <si>
    <t>kg</t>
  </si>
  <si>
    <t>DEMONTÁŽ A OPĚTOVNÁ MONTÁŽ KAZET PODHLEDŮ</t>
  </si>
  <si>
    <t>Kazety 600x600</t>
  </si>
  <si>
    <t>m2</t>
  </si>
  <si>
    <t>Náhradní kazeta 600x600, položení</t>
  </si>
  <si>
    <t>HODINOVE ZUCTOVACI SAZBY</t>
  </si>
  <si>
    <t>Úprava-srovnání stáv. kabeláže v prostorech šatny a skladů</t>
  </si>
  <si>
    <t>hod</t>
  </si>
  <si>
    <t>Příprava ke komplexní zkoušce elektroinstalace</t>
  </si>
  <si>
    <t>Zabezpečení pracoviště elektro (stáv. chodby, recepce)</t>
  </si>
  <si>
    <t>Úprava stavajícího rozvaděče, rozvodnice mimo ceník. položku</t>
  </si>
  <si>
    <t xml:space="preserve"> Napojeni na stavajici zarizeni</t>
  </si>
  <si>
    <t xml:space="preserve"> Montáž mimo ceníkové položky</t>
  </si>
  <si>
    <t>VYPRACOVÁNÍ PROJEKTU A PD SKUTEČNÉHO</t>
  </si>
  <si>
    <t>provedení, 2x tisk podoba a 1x digitál dle zaměř.</t>
  </si>
  <si>
    <t>při provádění prací a změn během stavby (prům. cena 470,-/h)</t>
  </si>
  <si>
    <t>PROVEDENI REVIZNICH ZKOUSEK</t>
  </si>
  <si>
    <t xml:space="preserve"> Revizni technik silnoproud</t>
  </si>
  <si>
    <t>Podružný materiál</t>
  </si>
  <si>
    <t>Elektromontáže - celkem</t>
  </si>
  <si>
    <t>Zednická výpomoc</t>
  </si>
  <si>
    <t>ZEDNICKÁ VÝPOMOC</t>
  </si>
  <si>
    <t>pro elektromontáže</t>
  </si>
  <si>
    <t>VRTÁNÍ OTVORU VE ZDIVU, PODLAZE BETON</t>
  </si>
  <si>
    <t>do D 40mm, Stěna do 300mm, zapravení</t>
  </si>
  <si>
    <t>Zednická výpomoc - celkem</t>
  </si>
  <si>
    <t xml:space="preserve">POZNÁMKA:                            </t>
  </si>
  <si>
    <t>Ve výjimečných případech pro dostatečný přesný a srozumitelný popis je v souladu se zákonem 134/2016 Sb. o zadávání veřejných zakázek použito odkazu na výrobek. Odkaz (kniha výrobků) je použit z důvodu existence více výrobků nedosahujících požadovaných parametrů a vlastností. Tento výrobek je možné nahradit kvalitativně a technicky lepším, minimálně obdobným řešením. Uvedené odkazy na typový výrobek v této dokumentaci slouží pouze pro vyobrazení designových tvarů, specifikaci vlastností, technických parametrů a jejich kvalitativního standardu.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</si>
  <si>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</si>
  <si>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</si>
  <si>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</si>
  <si>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</si>
  <si>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</si>
  <si>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</si>
  <si>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</si>
  <si>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</si>
  <si>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3,00%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</si>
  <si>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</si>
  <si>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</si>
  <si>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</si>
  <si>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</si>
  <si>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</si>
  <si>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</si>
  <si>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</si>
  <si>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</si>
  <si>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</si>
  <si>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</si>
  <si>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</si>
  <si>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</si>
  <si>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</si>
  <si>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</si>
  <si>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</si>
  <si>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</si>
  <si>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</si>
  <si>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Součty odstavců</t>
  </si>
  <si>
    <t>Investice celk.</t>
  </si>
  <si>
    <t>Inv.evidované</t>
  </si>
  <si>
    <t>Neinvestice</t>
  </si>
  <si>
    <t>1</t>
  </si>
  <si>
    <t>28</t>
  </si>
  <si>
    <t>24</t>
  </si>
  <si>
    <t>48</t>
  </si>
  <si>
    <t>8</t>
  </si>
  <si>
    <t>12</t>
  </si>
  <si>
    <t>6</t>
  </si>
  <si>
    <t>14</t>
  </si>
  <si>
    <t>40</t>
  </si>
  <si>
    <t>5</t>
  </si>
  <si>
    <t>30</t>
  </si>
  <si>
    <t>50</t>
  </si>
  <si>
    <t>2</t>
  </si>
  <si>
    <t>3</t>
  </si>
  <si>
    <t>35</t>
  </si>
  <si>
    <t>4</t>
  </si>
  <si>
    <t>22</t>
  </si>
  <si>
    <t>18</t>
  </si>
  <si>
    <t>25</t>
  </si>
  <si>
    <t>23</t>
  </si>
  <si>
    <t>29</t>
  </si>
  <si>
    <t>11</t>
  </si>
  <si>
    <t>19</t>
  </si>
  <si>
    <t>7</t>
  </si>
  <si>
    <t>20</t>
  </si>
  <si>
    <t>16</t>
  </si>
  <si>
    <t>9</t>
  </si>
  <si>
    <t>10</t>
  </si>
  <si>
    <t>13</t>
  </si>
  <si>
    <t>17</t>
  </si>
  <si>
    <t>26</t>
  </si>
  <si>
    <t>27</t>
  </si>
  <si>
    <t>31</t>
  </si>
  <si>
    <t>32</t>
  </si>
  <si>
    <t>33</t>
  </si>
  <si>
    <t>44</t>
  </si>
  <si>
    <t>62</t>
  </si>
  <si>
    <t>41</t>
  </si>
  <si>
    <t>34</t>
  </si>
  <si>
    <t>36</t>
  </si>
  <si>
    <t>37</t>
  </si>
  <si>
    <t>38</t>
  </si>
  <si>
    <t>39</t>
  </si>
  <si>
    <t>42</t>
  </si>
  <si>
    <t>43</t>
  </si>
  <si>
    <t>45</t>
  </si>
  <si>
    <t>46</t>
  </si>
  <si>
    <t>47</t>
  </si>
  <si>
    <t>49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</si>
  <si>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</si>
  <si>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</si>
  <si>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</si>
  <si>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</si>
  <si>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</si>
  <si>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</si>
  <si>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</si>
  <si>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</si>
  <si>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</si>
  <si>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</si>
  <si>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</si>
  <si>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</si>
  <si>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</si>
  <si>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</si>
  <si>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K vyplnění pouze žlutá  pole</t>
  </si>
  <si>
    <t>ÚPRAVA ŠATNOVÝCH BOXŮ V OBJ. Z / II
MENDELOVY UNIVERZITY V BRNĚ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</si>
</sst>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i/>
      <sz val="9"/>
      <color rgb="FF000000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D4D0C8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5" fillId="7" borderId="1" xfId="0" applyNumberFormat="1" applyFont="1" applyFill="1" applyBorder="1" applyAlignment="1">
      <alignment horizontal="left" wrapText="1"/>
    </xf>
    <xf numFmtId="0" fontId="0" fillId="0" borderId="0" xfId="0" applyNumberFormat="1"/>
    <xf numFmtId="0" fontId="0" fillId="0" borderId="0" xfId="0" applyNumberFormat="1" applyAlignment="1">
      <alignment wrapText="1"/>
    </xf>
    <xf numFmtId="0" fontId="0" fillId="0" borderId="1" xfId="0" applyFill="1" applyBorder="1"/>
    <xf numFmtId="4" fontId="1" fillId="5" borderId="1" xfId="0" applyNumberFormat="1" applyFont="1" applyFill="1" applyBorder="1" applyAlignment="1" applyProtection="1">
      <alignment horizontal="right"/>
    </xf>
    <xf numFmtId="4" fontId="5" fillId="7" borderId="1" xfId="0" applyNumberFormat="1" applyFont="1" applyFill="1" applyBorder="1" applyAlignment="1" applyProtection="1">
      <alignment horizontal="right"/>
    </xf>
    <xf numFmtId="4" fontId="6" fillId="7" borderId="1" xfId="0" applyNumberFormat="1" applyFont="1" applyFill="1" applyBorder="1" applyAlignment="1" applyProtection="1">
      <alignment horizontal="right"/>
    </xf>
    <xf numFmtId="4" fontId="2" fillId="3" borderId="1" xfId="0" applyNumberFormat="1" applyFont="1" applyFill="1" applyBorder="1" applyAlignment="1" applyProtection="1">
      <alignment horizontal="right"/>
    </xf>
    <xf numFmtId="4" fontId="0" fillId="0" borderId="0" xfId="0" applyNumberFormat="1" applyProtection="1"/>
    <xf numFmtId="4" fontId="1" fillId="8" borderId="1" xfId="0" applyNumberFormat="1" applyFont="1" applyFill="1" applyBorder="1" applyAlignment="1" applyProtection="1">
      <alignment horizontal="right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9" borderId="1" xfId="0" applyNumberFormat="1" applyFont="1" applyFill="1" applyBorder="1" applyAlignment="1" applyProtection="1">
      <alignment horizontal="right"/>
      <protection locked="0"/>
    </xf>
    <xf numFmtId="4" fontId="6" fillId="7" borderId="1" xfId="0" applyNumberFormat="1" applyFont="1" applyFill="1" applyBorder="1" applyAlignment="1" applyProtection="1">
      <alignment horizontal="righ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</xf>
    <xf numFmtId="49" fontId="0" fillId="0" borderId="0" xfId="0" applyNumberFormat="1" applyProtection="1">
      <protection locked="0"/>
    </xf>
    <xf numFmtId="4" fontId="3" fillId="4" borderId="1" xfId="0" applyNumberFormat="1" applyFont="1" applyFill="1" applyBorder="1" applyAlignment="1" applyProtection="1">
      <alignment horizontal="right"/>
      <protection locked="0"/>
    </xf>
    <xf numFmtId="4" fontId="3" fillId="4" borderId="1" xfId="0" applyNumberFormat="1" applyFont="1" applyFill="1" applyBorder="1" applyAlignment="1" applyProtection="1">
      <alignment horizontal="right"/>
    </xf>
    <xf numFmtId="4" fontId="4" fillId="6" borderId="1" xfId="0" applyNumberFormat="1" applyFont="1" applyFill="1" applyBorder="1" applyAlignment="1" applyProtection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workbookViewId="0">
      <selection activeCell="A41" sqref="A41"/>
    </sheetView>
  </sheetViews>
  <sheetFormatPr defaultRowHeight="15" x14ac:dyDescent="0.25"/>
  <cols>
    <col min="1" max="1" width="39.28515625" style="1" bestFit="1" customWidth="1"/>
    <col min="2" max="2" width="9.85546875" style="11" bestFit="1" customWidth="1"/>
    <col min="3" max="3" width="11.28515625" style="11" bestFit="1" customWidth="1"/>
    <col min="6" max="6" width="0" style="10" hidden="1" customWidth="1"/>
  </cols>
  <sheetData>
    <row r="1" spans="1:4" x14ac:dyDescent="0.25">
      <c r="A1" s="2" t="s">
        <v>0</v>
      </c>
      <c r="B1" s="12" t="s">
        <v>168</v>
      </c>
      <c r="C1" s="12" t="s">
        <v>169</v>
      </c>
      <c r="D1" s="3"/>
    </row>
    <row r="2" spans="1:4" x14ac:dyDescent="0.25">
      <c r="A2" s="6" t="s">
        <v>170</v>
      </c>
      <c r="B2" s="19"/>
      <c r="C2" s="19"/>
      <c r="D2" s="3"/>
    </row>
    <row r="3" spans="1:4" x14ac:dyDescent="0.25">
      <c r="A3" s="7" t="s">
        <v>171</v>
      </c>
      <c r="B3" s="33">
        <f>0</f>
        <v>0</v>
      </c>
      <c r="C3" s="33"/>
      <c r="D3" s="3"/>
    </row>
    <row r="4" spans="1:4" x14ac:dyDescent="0.25">
      <c r="A4" s="7" t="s">
        <v>172</v>
      </c>
      <c r="B4" s="33">
        <f>B3 * Parametry!B16 / 100</f>
        <v>0</v>
      </c>
      <c r="C4" s="33">
        <f>B3 * Parametry!B17 / 100</f>
        <v>0</v>
      </c>
      <c r="D4" s="3"/>
    </row>
    <row r="5" spans="1:4" x14ac:dyDescent="0.25">
      <c r="A5" s="7" t="s">
        <v>173</v>
      </c>
      <c r="B5" s="33"/>
      <c r="C5" s="33">
        <f>(Rozpočet!F99) + 0</f>
        <v>0</v>
      </c>
      <c r="D5" s="3"/>
    </row>
    <row r="6" spans="1:4" x14ac:dyDescent="0.25">
      <c r="A6" s="7" t="s">
        <v>174</v>
      </c>
      <c r="B6" s="33"/>
      <c r="C6" s="33">
        <f>0 + (Rozpočet!H99) + 0</f>
        <v>0</v>
      </c>
      <c r="D6" s="3"/>
    </row>
    <row r="7" spans="1:4" x14ac:dyDescent="0.25">
      <c r="A7" s="8" t="s">
        <v>175</v>
      </c>
      <c r="B7" s="42">
        <f>B3 + B4</f>
        <v>0</v>
      </c>
      <c r="C7" s="42">
        <f>C3 + C4 + C5 + C6</f>
        <v>0</v>
      </c>
      <c r="D7" s="3"/>
    </row>
    <row r="8" spans="1:4" x14ac:dyDescent="0.25">
      <c r="A8" s="7" t="s">
        <v>176</v>
      </c>
      <c r="B8" s="33"/>
      <c r="C8" s="33">
        <f>(C5 + C6) * Parametry!B18 / 100</f>
        <v>0</v>
      </c>
      <c r="D8" s="3"/>
    </row>
    <row r="9" spans="1:4" x14ac:dyDescent="0.25">
      <c r="A9" s="7" t="s">
        <v>177</v>
      </c>
      <c r="B9" s="33"/>
      <c r="C9" s="33">
        <f>0 + 0</f>
        <v>0</v>
      </c>
      <c r="D9" s="3"/>
    </row>
    <row r="10" spans="1:4" x14ac:dyDescent="0.25">
      <c r="A10" s="7" t="s">
        <v>178</v>
      </c>
      <c r="B10" s="33"/>
      <c r="C10" s="33">
        <f>(Rozpočet!F105) + (Rozpočet!H105)</f>
        <v>0</v>
      </c>
      <c r="D10" s="3"/>
    </row>
    <row r="11" spans="1:4" x14ac:dyDescent="0.25">
      <c r="A11" s="7" t="s">
        <v>179</v>
      </c>
      <c r="B11" s="33"/>
      <c r="C11" s="33">
        <f>(C9 + C10) * Parametry!B19 / 100</f>
        <v>0</v>
      </c>
      <c r="D11" s="3"/>
    </row>
    <row r="12" spans="1:4" x14ac:dyDescent="0.25">
      <c r="A12" s="8" t="s">
        <v>180</v>
      </c>
      <c r="B12" s="42">
        <f>B7</f>
        <v>0</v>
      </c>
      <c r="C12" s="42">
        <f>C7 + C8 + C9 + C10 + C11</f>
        <v>0</v>
      </c>
      <c r="D12" s="3"/>
    </row>
    <row r="13" spans="1:4" x14ac:dyDescent="0.25">
      <c r="A13" s="7" t="s">
        <v>181</v>
      </c>
      <c r="B13" s="33"/>
      <c r="C13" s="33">
        <f>(B12 + C12) * Parametry!B20 / 100</f>
        <v>0</v>
      </c>
      <c r="D13" s="3"/>
    </row>
    <row r="14" spans="1:4" x14ac:dyDescent="0.25">
      <c r="A14" s="7" t="s">
        <v>182</v>
      </c>
      <c r="B14" s="33"/>
      <c r="C14" s="33">
        <f>(B12 + C12) * Parametry!B21 / 100</f>
        <v>0</v>
      </c>
      <c r="D14" s="3"/>
    </row>
    <row r="15" spans="1:4" x14ac:dyDescent="0.25">
      <c r="A15" s="7" t="s">
        <v>183</v>
      </c>
      <c r="B15" s="33"/>
      <c r="C15" s="33">
        <f>(B7 + C7) * Parametry!B22 / 100</f>
        <v>0</v>
      </c>
      <c r="D15" s="3"/>
    </row>
    <row r="16" spans="1:4" x14ac:dyDescent="0.25">
      <c r="A16" s="6" t="s">
        <v>184</v>
      </c>
      <c r="B16" s="40"/>
      <c r="C16" s="41">
        <f>B12 + C12 + C13 + C14 + C15</f>
        <v>0</v>
      </c>
      <c r="D16" s="3"/>
    </row>
    <row r="17" spans="1:4" x14ac:dyDescent="0.25">
      <c r="A17" s="7" t="s">
        <v>14</v>
      </c>
      <c r="B17" s="33"/>
      <c r="C17" s="33"/>
      <c r="D17" s="3"/>
    </row>
    <row r="18" spans="1:4" x14ac:dyDescent="0.25">
      <c r="A18" s="6" t="s">
        <v>185</v>
      </c>
      <c r="B18" s="40"/>
      <c r="C18" s="40"/>
      <c r="D18" s="3"/>
    </row>
    <row r="19" spans="1:4" x14ac:dyDescent="0.25">
      <c r="A19" s="7" t="s">
        <v>186</v>
      </c>
      <c r="B19" s="33"/>
      <c r="C19" s="33">
        <f>C12 * Parametry!B23 / 100</f>
        <v>0</v>
      </c>
      <c r="D19" s="3"/>
    </row>
    <row r="20" spans="1:4" x14ac:dyDescent="0.25">
      <c r="A20" s="7" t="s">
        <v>187</v>
      </c>
      <c r="B20" s="33"/>
      <c r="C20" s="33">
        <f>C12 * Parametry!B24 / 100</f>
        <v>0</v>
      </c>
      <c r="D20" s="3"/>
    </row>
    <row r="21" spans="1:4" x14ac:dyDescent="0.25">
      <c r="A21" s="6" t="s">
        <v>188</v>
      </c>
      <c r="B21" s="40"/>
      <c r="C21" s="41">
        <f>C19 + C20</f>
        <v>0</v>
      </c>
      <c r="D21" s="3"/>
    </row>
    <row r="22" spans="1:4" x14ac:dyDescent="0.25">
      <c r="A22" s="7" t="s">
        <v>189</v>
      </c>
      <c r="B22" s="33"/>
      <c r="C22" s="33">
        <f>Parametry!B25 * Parametry!B28 * (C16 * Parametry!B27)^Parametry!B26</f>
        <v>0</v>
      </c>
      <c r="D22" s="3"/>
    </row>
    <row r="23" spans="1:4" x14ac:dyDescent="0.25">
      <c r="A23" s="7" t="s">
        <v>14</v>
      </c>
      <c r="B23" s="33"/>
      <c r="C23" s="33"/>
      <c r="D23" s="3"/>
    </row>
    <row r="24" spans="1:4" x14ac:dyDescent="0.25">
      <c r="A24" s="4" t="s">
        <v>190</v>
      </c>
      <c r="B24" s="32"/>
      <c r="C24" s="28">
        <f>C16 + C21 + C22</f>
        <v>0</v>
      </c>
      <c r="D24" s="3"/>
    </row>
    <row r="25" spans="1:4" x14ac:dyDescent="0.25">
      <c r="A25" s="7" t="s">
        <v>191</v>
      </c>
      <c r="B25" s="33">
        <f>(SUM(Rozpočet!F8:F17,Rozpočet!F19:F76,Rozpočet!F78:F96,Rozpočet!F98)+SUM(Rozpočet!F101:F104)) + (SUM(Rozpočet!H8:H17,Rozpočet!H19:H76,Rozpočet!H78:H96)+SUM(Rozpočet!H101:H104)) + B4 + C4 + C8 + C11 + C13 + C14 + C15 + C21 + C22</f>
        <v>0</v>
      </c>
      <c r="C25" s="33">
        <f>B25 * Parametry!B31 / 100</f>
        <v>0</v>
      </c>
      <c r="D25" s="3"/>
    </row>
    <row r="26" spans="1:4" x14ac:dyDescent="0.25">
      <c r="A26" s="7" t="s">
        <v>192</v>
      </c>
      <c r="B26" s="33">
        <f>(SUM(Rozpočet!F8,Rozpočet!F10,Rozpočet!F12,Rozpočet!F14,Rozpočet!F24,Rozpočet!F33,Rozpočet!F35,Rozpočet!F37,Rozpočet!F41,Rozpočet!F43,Rozpočet!F45,Rozpočet!F47,Rozpočet!F50,Rozpočet!F52,Rozpočet!F54,Rozpočet!F57,Rozpočet!F62,Rozpočet!F72,Rozpočet!F75,Rozpočet!F79,Rozpočet!F82,Rozpočet!F85,Rozpočet!F92:F93,Rozpočet!F95)+SUM(Rozpočet!F101,Rozpočet!F103)) + (SUM(Rozpočet!H8,Rozpočet!H10,Rozpočet!H12,Rozpočet!H14,Rozpočet!H24,Rozpočet!H33,Rozpočet!H35,Rozpočet!H37,Rozpočet!H41,Rozpočet!H43,Rozpočet!H45,Rozpočet!H47,Rozpočet!H50,Rozpočet!H52,Rozpočet!H54,Rozpočet!H57,Rozpočet!H62,Rozpočet!H72,Rozpočet!H75,Rozpočet!H79,Rozpočet!H82,Rozpočet!H85,Rozpočet!H92:H93,Rozpočet!H95)+SUM(Rozpočet!H101,Rozpočet!H103))</f>
        <v>0</v>
      </c>
      <c r="C26" s="33">
        <f>B26 * Parametry!B32 / 100</f>
        <v>0</v>
      </c>
      <c r="D26" s="3"/>
    </row>
    <row r="27" spans="1:4" x14ac:dyDescent="0.25">
      <c r="A27" s="4" t="s">
        <v>193</v>
      </c>
      <c r="B27" s="32"/>
      <c r="C27" s="28">
        <f>C24 + C25 + C26</f>
        <v>0</v>
      </c>
      <c r="D27" s="3"/>
    </row>
    <row r="28" spans="1:4" x14ac:dyDescent="0.25">
      <c r="A28" s="7" t="s">
        <v>14</v>
      </c>
      <c r="B28" s="16"/>
      <c r="C28" s="16"/>
      <c r="D28" s="3"/>
    </row>
    <row r="29" spans="1:4" x14ac:dyDescent="0.25">
      <c r="A29" s="6" t="s">
        <v>194</v>
      </c>
      <c r="B29" s="20" t="s">
        <v>54</v>
      </c>
      <c r="C29" s="20" t="s">
        <v>56</v>
      </c>
      <c r="D29" s="3"/>
    </row>
    <row r="30" spans="1:4" x14ac:dyDescent="0.25">
      <c r="A30" s="7" t="s">
        <v>63</v>
      </c>
      <c r="B30" s="16">
        <f>(Rozpočet!F99)</f>
        <v>0</v>
      </c>
      <c r="C30" s="16">
        <f>(Rozpočet!H99)</f>
        <v>0</v>
      </c>
      <c r="D30" s="3"/>
    </row>
    <row r="31" spans="1:4" x14ac:dyDescent="0.25">
      <c r="A31" s="7" t="s">
        <v>160</v>
      </c>
      <c r="B31" s="16">
        <f>(Rozpočet!F105)</f>
        <v>0</v>
      </c>
      <c r="C31" s="16">
        <f>(Rozpočet!H105)</f>
        <v>0</v>
      </c>
      <c r="D31" s="3"/>
    </row>
  </sheetData>
  <sheetProtection password="C88C" sheet="1" objects="1" scenarios="1"/>
  <pageMargins left="0.7" right="0.7" top="0.78740157499999996" bottom="0.78740157499999996" header="0.3" footer="0.3"/>
  <pageSetup paperSize="9" orientation="portrait" horizont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zoomScaleNormal="100" workbookViewId="0">
      <selection activeCell="E11" sqref="E11"/>
    </sheetView>
  </sheetViews>
  <sheetFormatPr defaultRowHeight="15" x14ac:dyDescent="0.25"/>
  <cols>
    <col min="1" max="1" width="6.140625" style="1" bestFit="1" customWidth="1"/>
    <col min="2" max="2" width="79.85546875" style="1" customWidth="1"/>
    <col min="3" max="3" width="4" style="1" bestFit="1" customWidth="1"/>
    <col min="4" max="4" width="6.42578125" style="11" bestFit="1" customWidth="1"/>
    <col min="5" max="5" width="7.85546875" style="11" bestFit="1" customWidth="1"/>
    <col min="6" max="6" width="13.42578125" style="11" bestFit="1" customWidth="1"/>
    <col min="7" max="7" width="6.42578125" style="11" bestFit="1" customWidth="1"/>
    <col min="8" max="8" width="12.5703125" style="11" bestFit="1" customWidth="1"/>
    <col min="9" max="9" width="11.42578125" style="11" bestFit="1" customWidth="1"/>
    <col min="10" max="11" width="11.42578125" style="11" customWidth="1"/>
    <col min="14" max="14" width="9" style="10" hidden="1" customWidth="1"/>
  </cols>
  <sheetData>
    <row r="1" spans="1:14" x14ac:dyDescent="0.25">
      <c r="A1" s="2" t="s">
        <v>51</v>
      </c>
      <c r="B1" s="2" t="s">
        <v>0</v>
      </c>
      <c r="C1" s="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195</v>
      </c>
      <c r="J1" s="12" t="s">
        <v>196</v>
      </c>
      <c r="K1" s="12" t="s">
        <v>197</v>
      </c>
      <c r="L1" s="3"/>
      <c r="M1" s="3"/>
      <c r="N1" s="10">
        <f>Parametry!B33/100*F9+Parametry!B34/100*F11+Parametry!B34/100*F13+Parametry!B33/100*F15+Parametry!B33/100*F16+Parametry!B33/100*F17+Parametry!B33/100*F19+Parametry!B33/100*F20+Parametry!B33/100*F21+Parametry!B33/100*F22+Parametry!B33/100*F23+Parametry!B33/100*F25+Parametry!B34/100*F26+Parametry!B34/100*F27+Parametry!B34/100*F28+Parametry!B34/100*F29+Parametry!B34/100*F30+Parametry!B34/100*F31+Parametry!B34/100*F32+Parametry!B34/100*F34+Parametry!B34/100*F36+Parametry!B33/100*F38+Parametry!B33/100*F39</f>
        <v>0</v>
      </c>
    </row>
    <row r="2" spans="1:14" x14ac:dyDescent="0.25">
      <c r="A2" s="13" t="s">
        <v>14</v>
      </c>
      <c r="B2" s="13" t="s">
        <v>58</v>
      </c>
      <c r="C2" s="13" t="s">
        <v>14</v>
      </c>
      <c r="D2" s="14"/>
      <c r="E2" s="14"/>
      <c r="F2" s="14"/>
      <c r="G2" s="14"/>
      <c r="H2" s="14"/>
      <c r="I2" s="14"/>
      <c r="J2" s="14"/>
      <c r="K2" s="14"/>
      <c r="L2" s="3"/>
      <c r="M2" s="3"/>
      <c r="N2" s="10">
        <f>N1+Parametry!B33/100*F40+Parametry!B34/100*F42+Parametry!B34/100*F44+Parametry!B33/100*F46+Parametry!B33/100*F48+Parametry!B33/100*F49+Parametry!B33/100*F51+Parametry!B33/100*F53+Parametry!B34/100*F55+Parametry!B34/100*F56+Parametry!B34/100*F58+Parametry!B34/100*F59+Parametry!B34/100*F60+Parametry!B34/100*F61+Parametry!B34/100*F63+Parametry!B34/100*F64+Parametry!B34/100*F65+Parametry!B34/100*F66+Parametry!B34/100*F67+Parametry!B34/100*F68+Parametry!B34/100*F69+Parametry!B34/100*F70+Parametry!B34/100*F71</f>
        <v>0</v>
      </c>
    </row>
    <row r="3" spans="1:14" ht="39" x14ac:dyDescent="0.25">
      <c r="A3" s="13" t="s">
        <v>14</v>
      </c>
      <c r="B3" s="21" t="s">
        <v>59</v>
      </c>
      <c r="C3" s="13" t="s">
        <v>14</v>
      </c>
      <c r="D3" s="14"/>
      <c r="E3" s="14"/>
      <c r="F3" s="14"/>
      <c r="G3" s="14"/>
      <c r="H3" s="14"/>
      <c r="I3" s="14"/>
      <c r="J3" s="14"/>
      <c r="K3" s="14"/>
      <c r="L3" s="3"/>
      <c r="M3" s="3"/>
    </row>
    <row r="4" spans="1:14" ht="26.25" x14ac:dyDescent="0.25">
      <c r="A4" s="13" t="s">
        <v>14</v>
      </c>
      <c r="B4" s="21" t="s">
        <v>60</v>
      </c>
      <c r="C4" s="13" t="s">
        <v>14</v>
      </c>
      <c r="D4" s="14"/>
      <c r="E4" s="14"/>
      <c r="F4" s="14"/>
      <c r="G4" s="14"/>
      <c r="H4" s="14"/>
      <c r="I4" s="14"/>
      <c r="J4" s="14"/>
      <c r="K4" s="14"/>
      <c r="L4" s="3"/>
      <c r="M4" s="3"/>
    </row>
    <row r="5" spans="1:14" ht="39" x14ac:dyDescent="0.25">
      <c r="A5" s="13" t="s">
        <v>14</v>
      </c>
      <c r="B5" s="21" t="s">
        <v>61</v>
      </c>
      <c r="C5" s="13" t="s">
        <v>14</v>
      </c>
      <c r="D5" s="14"/>
      <c r="E5" s="14"/>
      <c r="F5" s="14"/>
      <c r="G5" s="14"/>
      <c r="H5" s="14"/>
      <c r="I5" s="14"/>
      <c r="J5" s="14"/>
      <c r="K5" s="14"/>
      <c r="L5" s="3"/>
      <c r="M5" s="3"/>
    </row>
    <row r="6" spans="1:14" ht="39" x14ac:dyDescent="0.25">
      <c r="A6" s="13" t="s">
        <v>14</v>
      </c>
      <c r="B6" s="21" t="s">
        <v>62</v>
      </c>
      <c r="C6" s="13" t="s">
        <v>14</v>
      </c>
      <c r="D6" s="14"/>
      <c r="E6" s="31"/>
      <c r="F6" s="14"/>
      <c r="G6" s="31"/>
      <c r="H6" s="14"/>
      <c r="I6" s="14"/>
      <c r="J6" s="14"/>
      <c r="K6" s="14"/>
      <c r="L6" s="3"/>
      <c r="M6" s="3"/>
    </row>
    <row r="7" spans="1:14" x14ac:dyDescent="0.25">
      <c r="A7" s="4" t="s">
        <v>14</v>
      </c>
      <c r="B7" s="4" t="s">
        <v>63</v>
      </c>
      <c r="C7" s="4" t="s">
        <v>14</v>
      </c>
      <c r="D7" s="15"/>
      <c r="E7" s="32"/>
      <c r="F7" s="15"/>
      <c r="G7" s="32"/>
      <c r="H7" s="15"/>
      <c r="I7" s="15"/>
      <c r="J7" s="15"/>
      <c r="K7" s="15"/>
      <c r="L7" s="3"/>
      <c r="M7" s="3"/>
    </row>
    <row r="8" spans="1:14" x14ac:dyDescent="0.25">
      <c r="A8" s="13" t="s">
        <v>14</v>
      </c>
      <c r="B8" s="13" t="s">
        <v>64</v>
      </c>
      <c r="C8" s="13" t="s">
        <v>14</v>
      </c>
      <c r="D8" s="14"/>
      <c r="E8" s="31"/>
      <c r="F8" s="14"/>
      <c r="G8" s="31"/>
      <c r="H8" s="14"/>
      <c r="I8" s="14"/>
      <c r="J8" s="14"/>
      <c r="K8" s="14"/>
      <c r="L8" s="3"/>
      <c r="M8" s="3"/>
    </row>
    <row r="9" spans="1:14" x14ac:dyDescent="0.25">
      <c r="A9" s="7" t="s">
        <v>198</v>
      </c>
      <c r="B9" s="7" t="s">
        <v>65</v>
      </c>
      <c r="C9" s="7" t="s">
        <v>66</v>
      </c>
      <c r="D9" s="16">
        <v>1</v>
      </c>
      <c r="E9" s="33">
        <v>0</v>
      </c>
      <c r="F9" s="25">
        <f>D9*E9</f>
        <v>0</v>
      </c>
      <c r="G9" s="34"/>
      <c r="H9" s="25">
        <f>D9*G9</f>
        <v>0</v>
      </c>
      <c r="I9" s="30">
        <f>F9+H9</f>
        <v>0</v>
      </c>
      <c r="J9" s="16"/>
      <c r="K9" s="16"/>
      <c r="L9" s="3"/>
      <c r="M9" s="3"/>
    </row>
    <row r="10" spans="1:14" x14ac:dyDescent="0.25">
      <c r="A10" s="13" t="s">
        <v>14</v>
      </c>
      <c r="B10" s="13" t="s">
        <v>67</v>
      </c>
      <c r="C10" s="13" t="s">
        <v>14</v>
      </c>
      <c r="D10" s="14"/>
      <c r="E10" s="31"/>
      <c r="F10" s="26"/>
      <c r="G10" s="31"/>
      <c r="H10" s="26"/>
      <c r="I10" s="26"/>
      <c r="J10" s="14"/>
      <c r="K10" s="14"/>
      <c r="L10" s="3"/>
      <c r="M10" s="3"/>
    </row>
    <row r="11" spans="1:14" x14ac:dyDescent="0.25">
      <c r="A11" s="7" t="s">
        <v>210</v>
      </c>
      <c r="B11" s="7" t="s">
        <v>68</v>
      </c>
      <c r="C11" s="7" t="s">
        <v>66</v>
      </c>
      <c r="D11" s="16">
        <v>1</v>
      </c>
      <c r="E11" s="34"/>
      <c r="F11" s="25">
        <f>D11*E11</f>
        <v>0</v>
      </c>
      <c r="G11" s="33">
        <v>0</v>
      </c>
      <c r="H11" s="25">
        <f>D11*G11</f>
        <v>0</v>
      </c>
      <c r="I11" s="30">
        <f>F11+H11</f>
        <v>0</v>
      </c>
      <c r="J11" s="16"/>
      <c r="K11" s="16"/>
      <c r="L11" s="3"/>
      <c r="M11" s="3"/>
    </row>
    <row r="12" spans="1:14" x14ac:dyDescent="0.25">
      <c r="A12" s="13" t="s">
        <v>14</v>
      </c>
      <c r="B12" s="13" t="s">
        <v>69</v>
      </c>
      <c r="C12" s="13" t="s">
        <v>14</v>
      </c>
      <c r="D12" s="14"/>
      <c r="E12" s="31"/>
      <c r="F12" s="26"/>
      <c r="G12" s="31"/>
      <c r="H12" s="26"/>
      <c r="I12" s="26"/>
      <c r="J12" s="14"/>
      <c r="K12" s="14"/>
      <c r="L12" s="3"/>
      <c r="M12" s="3"/>
    </row>
    <row r="13" spans="1:14" x14ac:dyDescent="0.25">
      <c r="A13" s="7" t="s">
        <v>211</v>
      </c>
      <c r="B13" s="7" t="s">
        <v>70</v>
      </c>
      <c r="C13" s="7" t="s">
        <v>66</v>
      </c>
      <c r="D13" s="16">
        <v>1</v>
      </c>
      <c r="E13" s="34"/>
      <c r="F13" s="25">
        <f>D13*E13</f>
        <v>0</v>
      </c>
      <c r="G13" s="34"/>
      <c r="H13" s="25">
        <f>D13*G13</f>
        <v>0</v>
      </c>
      <c r="I13" s="30">
        <f>F13+H13</f>
        <v>0</v>
      </c>
      <c r="J13" s="16"/>
      <c r="K13" s="16"/>
      <c r="L13" s="3"/>
      <c r="M13" s="3"/>
    </row>
    <row r="14" spans="1:14" x14ac:dyDescent="0.25">
      <c r="A14" s="17" t="s">
        <v>14</v>
      </c>
      <c r="B14" s="17" t="s">
        <v>71</v>
      </c>
      <c r="C14" s="17" t="s">
        <v>14</v>
      </c>
      <c r="D14" s="18"/>
      <c r="E14" s="35"/>
      <c r="F14" s="27"/>
      <c r="G14" s="35"/>
      <c r="H14" s="27"/>
      <c r="I14" s="27"/>
      <c r="J14" s="18"/>
      <c r="K14" s="18"/>
      <c r="L14" s="3"/>
      <c r="M14" s="3"/>
    </row>
    <row r="15" spans="1:14" x14ac:dyDescent="0.25">
      <c r="A15" s="7" t="s">
        <v>213</v>
      </c>
      <c r="B15" s="7" t="s">
        <v>72</v>
      </c>
      <c r="C15" s="7" t="s">
        <v>66</v>
      </c>
      <c r="D15" s="16">
        <v>1</v>
      </c>
      <c r="E15" s="34"/>
      <c r="F15" s="25">
        <f>D15*E15</f>
        <v>0</v>
      </c>
      <c r="G15" s="34"/>
      <c r="H15" s="25">
        <f>D15*G15</f>
        <v>0</v>
      </c>
      <c r="I15" s="30">
        <f t="shared" ref="I15:I23" si="0">F15+H15</f>
        <v>0</v>
      </c>
      <c r="J15" s="16"/>
      <c r="K15" s="16"/>
      <c r="L15" s="3"/>
      <c r="M15" s="3"/>
    </row>
    <row r="16" spans="1:14" x14ac:dyDescent="0.25">
      <c r="A16" s="7" t="s">
        <v>207</v>
      </c>
      <c r="B16" s="7" t="s">
        <v>73</v>
      </c>
      <c r="C16" s="7" t="s">
        <v>66</v>
      </c>
      <c r="D16" s="16">
        <v>1</v>
      </c>
      <c r="E16" s="34"/>
      <c r="F16" s="25">
        <f>D16*E16</f>
        <v>0</v>
      </c>
      <c r="G16" s="34"/>
      <c r="H16" s="25">
        <f>D16*G16</f>
        <v>0</v>
      </c>
      <c r="I16" s="30">
        <f t="shared" si="0"/>
        <v>0</v>
      </c>
      <c r="J16" s="16"/>
      <c r="K16" s="16"/>
      <c r="L16" s="3"/>
      <c r="M16" s="3"/>
    </row>
    <row r="17" spans="1:13" x14ac:dyDescent="0.25">
      <c r="A17" s="7" t="s">
        <v>204</v>
      </c>
      <c r="B17" s="7" t="s">
        <v>74</v>
      </c>
      <c r="C17" s="7" t="s">
        <v>66</v>
      </c>
      <c r="D17" s="16">
        <v>1</v>
      </c>
      <c r="E17" s="34"/>
      <c r="F17" s="25">
        <f>D17*E17</f>
        <v>0</v>
      </c>
      <c r="G17" s="34"/>
      <c r="H17" s="25">
        <f>D17*G17</f>
        <v>0</v>
      </c>
      <c r="I17" s="30">
        <f t="shared" si="0"/>
        <v>0</v>
      </c>
      <c r="J17" s="16"/>
      <c r="K17" s="16"/>
      <c r="L17" s="3"/>
      <c r="M17" s="3"/>
    </row>
    <row r="18" spans="1:13" x14ac:dyDescent="0.25">
      <c r="A18" s="13" t="s">
        <v>14</v>
      </c>
      <c r="B18" s="13" t="s">
        <v>75</v>
      </c>
      <c r="C18" s="13" t="s">
        <v>14</v>
      </c>
      <c r="D18" s="14"/>
      <c r="E18" s="31"/>
      <c r="F18" s="26"/>
      <c r="G18" s="31"/>
      <c r="H18" s="26"/>
      <c r="I18" s="26"/>
      <c r="J18" s="14"/>
      <c r="K18" s="14"/>
      <c r="L18" s="3"/>
      <c r="M18" s="3"/>
    </row>
    <row r="19" spans="1:13" x14ac:dyDescent="0.25">
      <c r="A19" s="7" t="s">
        <v>221</v>
      </c>
      <c r="B19" s="7" t="s">
        <v>76</v>
      </c>
      <c r="C19" s="7" t="s">
        <v>66</v>
      </c>
      <c r="D19" s="16">
        <v>28</v>
      </c>
      <c r="E19" s="34"/>
      <c r="F19" s="25">
        <f>D19*E19</f>
        <v>0</v>
      </c>
      <c r="G19" s="34"/>
      <c r="H19" s="25">
        <f>D19*G19</f>
        <v>0</v>
      </c>
      <c r="I19" s="30">
        <f t="shared" si="0"/>
        <v>0</v>
      </c>
      <c r="J19" s="16"/>
      <c r="K19" s="16"/>
      <c r="L19" s="3"/>
      <c r="M19" s="3"/>
    </row>
    <row r="20" spans="1:13" x14ac:dyDescent="0.25">
      <c r="A20" s="7" t="s">
        <v>202</v>
      </c>
      <c r="B20" s="7" t="s">
        <v>77</v>
      </c>
      <c r="C20" s="7" t="s">
        <v>66</v>
      </c>
      <c r="D20" s="16">
        <v>24</v>
      </c>
      <c r="E20" s="34"/>
      <c r="F20" s="25">
        <f>D20*E20</f>
        <v>0</v>
      </c>
      <c r="G20" s="34"/>
      <c r="H20" s="25">
        <f>D20*G20</f>
        <v>0</v>
      </c>
      <c r="I20" s="30">
        <f t="shared" si="0"/>
        <v>0</v>
      </c>
      <c r="J20" s="16"/>
      <c r="K20" s="16"/>
      <c r="L20" s="3"/>
      <c r="M20" s="3"/>
    </row>
    <row r="21" spans="1:13" x14ac:dyDescent="0.25">
      <c r="A21" s="7" t="s">
        <v>224</v>
      </c>
      <c r="B21" s="7" t="s">
        <v>78</v>
      </c>
      <c r="C21" s="7" t="s">
        <v>66</v>
      </c>
      <c r="D21" s="16">
        <v>48</v>
      </c>
      <c r="E21" s="34"/>
      <c r="F21" s="25">
        <f>D21*E21</f>
        <v>0</v>
      </c>
      <c r="G21" s="34"/>
      <c r="H21" s="25">
        <f>D21*G21</f>
        <v>0</v>
      </c>
      <c r="I21" s="30">
        <f t="shared" si="0"/>
        <v>0</v>
      </c>
      <c r="J21" s="16"/>
      <c r="K21" s="16"/>
      <c r="L21" s="3"/>
      <c r="M21" s="3"/>
    </row>
    <row r="22" spans="1:13" x14ac:dyDescent="0.25">
      <c r="A22" s="7" t="s">
        <v>225</v>
      </c>
      <c r="B22" s="7" t="s">
        <v>79</v>
      </c>
      <c r="C22" s="7" t="s">
        <v>66</v>
      </c>
      <c r="D22" s="16">
        <v>28</v>
      </c>
      <c r="E22" s="34"/>
      <c r="F22" s="25">
        <f>D22*E22</f>
        <v>0</v>
      </c>
      <c r="G22" s="34"/>
      <c r="H22" s="25">
        <f>D22*G22</f>
        <v>0</v>
      </c>
      <c r="I22" s="30">
        <f t="shared" si="0"/>
        <v>0</v>
      </c>
      <c r="J22" s="16"/>
      <c r="K22" s="16"/>
      <c r="L22" s="3"/>
      <c r="M22" s="3"/>
    </row>
    <row r="23" spans="1:13" x14ac:dyDescent="0.25">
      <c r="A23" s="7" t="s">
        <v>219</v>
      </c>
      <c r="B23" s="7" t="s">
        <v>80</v>
      </c>
      <c r="C23" s="7" t="s">
        <v>66</v>
      </c>
      <c r="D23" s="16">
        <v>8</v>
      </c>
      <c r="E23" s="34"/>
      <c r="F23" s="25">
        <f>D23*E23</f>
        <v>0</v>
      </c>
      <c r="G23" s="34"/>
      <c r="H23" s="25">
        <f>D23*G23</f>
        <v>0</v>
      </c>
      <c r="I23" s="30">
        <f t="shared" si="0"/>
        <v>0</v>
      </c>
      <c r="J23" s="16"/>
      <c r="K23" s="16"/>
      <c r="L23" s="3"/>
      <c r="M23" s="3"/>
    </row>
    <row r="24" spans="1:13" x14ac:dyDescent="0.25">
      <c r="A24" s="13" t="s">
        <v>14</v>
      </c>
      <c r="B24" s="13" t="s">
        <v>81</v>
      </c>
      <c r="C24" s="13" t="s">
        <v>14</v>
      </c>
      <c r="D24" s="14"/>
      <c r="E24" s="31"/>
      <c r="F24" s="26"/>
      <c r="G24" s="31"/>
      <c r="H24" s="26"/>
      <c r="I24" s="26"/>
      <c r="J24" s="14"/>
      <c r="K24" s="14"/>
      <c r="L24" s="3"/>
      <c r="M24" s="3"/>
    </row>
    <row r="25" spans="1:13" x14ac:dyDescent="0.25">
      <c r="A25" s="7" t="s">
        <v>203</v>
      </c>
      <c r="B25" s="7" t="s">
        <v>82</v>
      </c>
      <c r="C25" s="7" t="s">
        <v>66</v>
      </c>
      <c r="D25" s="16">
        <v>12</v>
      </c>
      <c r="E25" s="34"/>
      <c r="F25" s="25">
        <f t="shared" ref="F25:F32" si="1">D25*E25</f>
        <v>0</v>
      </c>
      <c r="G25" s="34"/>
      <c r="H25" s="25">
        <f t="shared" ref="H25:H32" si="2">D25*G25</f>
        <v>0</v>
      </c>
      <c r="I25" s="30">
        <f t="shared" ref="I25:I32" si="3">F25+H25</f>
        <v>0</v>
      </c>
      <c r="J25" s="16"/>
      <c r="K25" s="16"/>
      <c r="L25" s="3"/>
      <c r="M25" s="3"/>
    </row>
    <row r="26" spans="1:13" x14ac:dyDescent="0.25">
      <c r="A26" s="7" t="s">
        <v>226</v>
      </c>
      <c r="B26" s="7" t="s">
        <v>83</v>
      </c>
      <c r="C26" s="7" t="s">
        <v>84</v>
      </c>
      <c r="D26" s="16">
        <v>24</v>
      </c>
      <c r="E26" s="34"/>
      <c r="F26" s="25">
        <f t="shared" si="1"/>
        <v>0</v>
      </c>
      <c r="G26" s="34"/>
      <c r="H26" s="25">
        <f t="shared" si="2"/>
        <v>0</v>
      </c>
      <c r="I26" s="30">
        <f t="shared" si="3"/>
        <v>0</v>
      </c>
      <c r="J26" s="16"/>
      <c r="K26" s="16"/>
      <c r="L26" s="3"/>
      <c r="M26" s="3"/>
    </row>
    <row r="27" spans="1:13" x14ac:dyDescent="0.25">
      <c r="A27" s="7" t="s">
        <v>205</v>
      </c>
      <c r="B27" s="7" t="s">
        <v>85</v>
      </c>
      <c r="C27" s="7" t="s">
        <v>84</v>
      </c>
      <c r="D27" s="16">
        <v>6</v>
      </c>
      <c r="E27" s="34"/>
      <c r="F27" s="25">
        <f t="shared" si="1"/>
        <v>0</v>
      </c>
      <c r="G27" s="34"/>
      <c r="H27" s="25">
        <f t="shared" si="2"/>
        <v>0</v>
      </c>
      <c r="I27" s="30">
        <f t="shared" si="3"/>
        <v>0</v>
      </c>
      <c r="J27" s="16"/>
      <c r="K27" s="16"/>
      <c r="L27" s="3"/>
      <c r="M27" s="3"/>
    </row>
    <row r="28" spans="1:13" x14ac:dyDescent="0.25">
      <c r="A28" s="7" t="s">
        <v>47</v>
      </c>
      <c r="B28" s="7" t="s">
        <v>86</v>
      </c>
      <c r="C28" s="7" t="s">
        <v>84</v>
      </c>
      <c r="D28" s="16">
        <v>12</v>
      </c>
      <c r="E28" s="34"/>
      <c r="F28" s="25">
        <f t="shared" si="1"/>
        <v>0</v>
      </c>
      <c r="G28" s="34"/>
      <c r="H28" s="25">
        <f t="shared" si="2"/>
        <v>0</v>
      </c>
      <c r="I28" s="30">
        <f t="shared" si="3"/>
        <v>0</v>
      </c>
      <c r="J28" s="16"/>
      <c r="K28" s="16"/>
      <c r="L28" s="3"/>
      <c r="M28" s="3"/>
    </row>
    <row r="29" spans="1:13" x14ac:dyDescent="0.25">
      <c r="A29" s="7" t="s">
        <v>223</v>
      </c>
      <c r="B29" s="7" t="s">
        <v>87</v>
      </c>
      <c r="C29" s="7" t="s">
        <v>84</v>
      </c>
      <c r="D29" s="16">
        <v>14</v>
      </c>
      <c r="E29" s="34"/>
      <c r="F29" s="25">
        <f t="shared" si="1"/>
        <v>0</v>
      </c>
      <c r="G29" s="34"/>
      <c r="H29" s="25">
        <f t="shared" si="2"/>
        <v>0</v>
      </c>
      <c r="I29" s="30">
        <f t="shared" si="3"/>
        <v>0</v>
      </c>
      <c r="J29" s="16"/>
      <c r="K29" s="16"/>
      <c r="L29" s="3"/>
      <c r="M29" s="3"/>
    </row>
    <row r="30" spans="1:13" x14ac:dyDescent="0.25">
      <c r="A30" s="7" t="s">
        <v>227</v>
      </c>
      <c r="B30" s="7" t="s">
        <v>88</v>
      </c>
      <c r="C30" s="7" t="s">
        <v>84</v>
      </c>
      <c r="D30" s="16">
        <v>40</v>
      </c>
      <c r="E30" s="34"/>
      <c r="F30" s="25">
        <f t="shared" si="1"/>
        <v>0</v>
      </c>
      <c r="G30" s="34"/>
      <c r="H30" s="25">
        <f t="shared" si="2"/>
        <v>0</v>
      </c>
      <c r="I30" s="30">
        <f t="shared" si="3"/>
        <v>0</v>
      </c>
      <c r="J30" s="16"/>
      <c r="K30" s="16"/>
      <c r="L30" s="3"/>
      <c r="M30" s="3"/>
    </row>
    <row r="31" spans="1:13" x14ac:dyDescent="0.25">
      <c r="A31" s="7" t="s">
        <v>215</v>
      </c>
      <c r="B31" s="7" t="s">
        <v>89</v>
      </c>
      <c r="C31" s="7" t="s">
        <v>66</v>
      </c>
      <c r="D31" s="16">
        <v>6</v>
      </c>
      <c r="E31" s="34"/>
      <c r="F31" s="25">
        <f t="shared" si="1"/>
        <v>0</v>
      </c>
      <c r="G31" s="34"/>
      <c r="H31" s="25">
        <f t="shared" si="2"/>
        <v>0</v>
      </c>
      <c r="I31" s="30">
        <f t="shared" si="3"/>
        <v>0</v>
      </c>
      <c r="J31" s="16"/>
      <c r="K31" s="16"/>
      <c r="L31" s="3"/>
      <c r="M31" s="3"/>
    </row>
    <row r="32" spans="1:13" x14ac:dyDescent="0.25">
      <c r="A32" s="7" t="s">
        <v>220</v>
      </c>
      <c r="B32" s="7" t="s">
        <v>90</v>
      </c>
      <c r="C32" s="7" t="s">
        <v>66</v>
      </c>
      <c r="D32" s="16">
        <v>6</v>
      </c>
      <c r="E32" s="34"/>
      <c r="F32" s="25">
        <f t="shared" si="1"/>
        <v>0</v>
      </c>
      <c r="G32" s="34"/>
      <c r="H32" s="25">
        <f t="shared" si="2"/>
        <v>0</v>
      </c>
      <c r="I32" s="30">
        <f t="shared" si="3"/>
        <v>0</v>
      </c>
      <c r="J32" s="16"/>
      <c r="K32" s="16"/>
      <c r="L32" s="3"/>
      <c r="M32" s="3"/>
    </row>
    <row r="33" spans="1:13" x14ac:dyDescent="0.25">
      <c r="A33" s="13" t="s">
        <v>14</v>
      </c>
      <c r="B33" s="13" t="s">
        <v>91</v>
      </c>
      <c r="C33" s="13" t="s">
        <v>14</v>
      </c>
      <c r="D33" s="14"/>
      <c r="E33" s="31"/>
      <c r="F33" s="26"/>
      <c r="G33" s="31"/>
      <c r="H33" s="26"/>
      <c r="I33" s="26"/>
      <c r="J33" s="14"/>
      <c r="K33" s="14"/>
      <c r="L33" s="3"/>
      <c r="M33" s="3"/>
    </row>
    <row r="34" spans="1:13" x14ac:dyDescent="0.25">
      <c r="A34" s="7" t="s">
        <v>222</v>
      </c>
      <c r="B34" s="7" t="s">
        <v>92</v>
      </c>
      <c r="C34" s="7" t="s">
        <v>66</v>
      </c>
      <c r="D34" s="16">
        <v>1</v>
      </c>
      <c r="E34" s="34"/>
      <c r="F34" s="25">
        <f>D34*E34</f>
        <v>0</v>
      </c>
      <c r="G34" s="34"/>
      <c r="H34" s="25">
        <f>D34*G34</f>
        <v>0</v>
      </c>
      <c r="I34" s="30">
        <f>F34+H34</f>
        <v>0</v>
      </c>
      <c r="J34" s="16"/>
      <c r="K34" s="16"/>
      <c r="L34" s="3"/>
      <c r="M34" s="3"/>
    </row>
    <row r="35" spans="1:13" x14ac:dyDescent="0.25">
      <c r="A35" s="13" t="s">
        <v>14</v>
      </c>
      <c r="B35" s="13" t="s">
        <v>93</v>
      </c>
      <c r="C35" s="13" t="s">
        <v>14</v>
      </c>
      <c r="D35" s="14"/>
      <c r="E35" s="31"/>
      <c r="F35" s="26"/>
      <c r="G35" s="31"/>
      <c r="H35" s="26"/>
      <c r="I35" s="26"/>
      <c r="J35" s="14"/>
      <c r="K35" s="14"/>
      <c r="L35" s="3"/>
      <c r="M35" s="3"/>
    </row>
    <row r="36" spans="1:13" x14ac:dyDescent="0.25">
      <c r="A36" s="7" t="s">
        <v>45</v>
      </c>
      <c r="B36" s="7" t="s">
        <v>94</v>
      </c>
      <c r="C36" s="7" t="s">
        <v>66</v>
      </c>
      <c r="D36" s="16">
        <v>5</v>
      </c>
      <c r="E36" s="34"/>
      <c r="F36" s="25">
        <f>D36*E36</f>
        <v>0</v>
      </c>
      <c r="G36" s="34"/>
      <c r="H36" s="25">
        <f>D36*G36</f>
        <v>0</v>
      </c>
      <c r="I36" s="30">
        <f>F36+H36</f>
        <v>0</v>
      </c>
      <c r="J36" s="16"/>
      <c r="K36" s="16"/>
      <c r="L36" s="3"/>
      <c r="M36" s="3"/>
    </row>
    <row r="37" spans="1:13" x14ac:dyDescent="0.25">
      <c r="A37" s="13" t="s">
        <v>14</v>
      </c>
      <c r="B37" s="13" t="s">
        <v>95</v>
      </c>
      <c r="C37" s="13" t="s">
        <v>14</v>
      </c>
      <c r="D37" s="14"/>
      <c r="E37" s="31"/>
      <c r="F37" s="26"/>
      <c r="G37" s="31"/>
      <c r="H37" s="26"/>
      <c r="I37" s="26"/>
      <c r="J37" s="14"/>
      <c r="K37" s="14"/>
      <c r="L37" s="3"/>
      <c r="M37" s="3"/>
    </row>
    <row r="38" spans="1:13" x14ac:dyDescent="0.25">
      <c r="A38" s="7" t="s">
        <v>214</v>
      </c>
      <c r="B38" s="7" t="s">
        <v>96</v>
      </c>
      <c r="C38" s="7" t="s">
        <v>84</v>
      </c>
      <c r="D38" s="16">
        <v>150</v>
      </c>
      <c r="E38" s="34"/>
      <c r="F38" s="25">
        <f>D38*E38</f>
        <v>0</v>
      </c>
      <c r="G38" s="34"/>
      <c r="H38" s="25">
        <f>D38*G38</f>
        <v>0</v>
      </c>
      <c r="I38" s="30">
        <f>F38+H38</f>
        <v>0</v>
      </c>
      <c r="J38" s="16"/>
      <c r="K38" s="16"/>
      <c r="L38" s="3"/>
      <c r="M38" s="3"/>
    </row>
    <row r="39" spans="1:13" x14ac:dyDescent="0.25">
      <c r="A39" s="7" t="s">
        <v>217</v>
      </c>
      <c r="B39" s="7" t="s">
        <v>97</v>
      </c>
      <c r="C39" s="7" t="s">
        <v>84</v>
      </c>
      <c r="D39" s="16">
        <v>30</v>
      </c>
      <c r="E39" s="34"/>
      <c r="F39" s="25">
        <f>D39*E39</f>
        <v>0</v>
      </c>
      <c r="G39" s="34"/>
      <c r="H39" s="25">
        <f>D39*G39</f>
        <v>0</v>
      </c>
      <c r="I39" s="30">
        <f>F39+H39</f>
        <v>0</v>
      </c>
      <c r="J39" s="16"/>
      <c r="K39" s="16"/>
      <c r="L39" s="3"/>
      <c r="M39" s="3"/>
    </row>
    <row r="40" spans="1:13" x14ac:dyDescent="0.25">
      <c r="A40" s="7" t="s">
        <v>200</v>
      </c>
      <c r="B40" s="7" t="s">
        <v>98</v>
      </c>
      <c r="C40" s="7" t="s">
        <v>84</v>
      </c>
      <c r="D40" s="16">
        <v>50</v>
      </c>
      <c r="E40" s="34"/>
      <c r="F40" s="25">
        <f>D40*E40</f>
        <v>0</v>
      </c>
      <c r="G40" s="34"/>
      <c r="H40" s="25">
        <f>D40*G40</f>
        <v>0</v>
      </c>
      <c r="I40" s="30">
        <f>F40+H40</f>
        <v>0</v>
      </c>
      <c r="J40" s="16"/>
      <c r="K40" s="16"/>
      <c r="L40" s="3"/>
      <c r="M40" s="3"/>
    </row>
    <row r="41" spans="1:13" x14ac:dyDescent="0.25">
      <c r="A41" s="13" t="s">
        <v>14</v>
      </c>
      <c r="B41" s="13" t="s">
        <v>99</v>
      </c>
      <c r="C41" s="13" t="s">
        <v>14</v>
      </c>
      <c r="D41" s="14"/>
      <c r="E41" s="31"/>
      <c r="F41" s="26"/>
      <c r="G41" s="31"/>
      <c r="H41" s="26"/>
      <c r="I41" s="26"/>
      <c r="J41" s="14"/>
      <c r="K41" s="14"/>
      <c r="L41" s="3"/>
      <c r="M41" s="3"/>
    </row>
    <row r="42" spans="1:13" x14ac:dyDescent="0.25">
      <c r="A42" s="7" t="s">
        <v>216</v>
      </c>
      <c r="B42" s="7" t="s">
        <v>100</v>
      </c>
      <c r="C42" s="7" t="s">
        <v>84</v>
      </c>
      <c r="D42" s="16">
        <v>6</v>
      </c>
      <c r="E42" s="34"/>
      <c r="F42" s="25">
        <f>D42*E42</f>
        <v>0</v>
      </c>
      <c r="G42" s="34"/>
      <c r="H42" s="25">
        <f>D42*G42</f>
        <v>0</v>
      </c>
      <c r="I42" s="30">
        <f>F42+H42</f>
        <v>0</v>
      </c>
      <c r="J42" s="16"/>
      <c r="K42" s="16"/>
      <c r="L42" s="3"/>
      <c r="M42" s="3"/>
    </row>
    <row r="43" spans="1:13" x14ac:dyDescent="0.25">
      <c r="A43" s="13" t="s">
        <v>14</v>
      </c>
      <c r="B43" s="13" t="s">
        <v>101</v>
      </c>
      <c r="C43" s="13" t="s">
        <v>14</v>
      </c>
      <c r="D43" s="14"/>
      <c r="E43" s="31"/>
      <c r="F43" s="26"/>
      <c r="G43" s="31"/>
      <c r="H43" s="26"/>
      <c r="I43" s="26"/>
      <c r="J43" s="14"/>
      <c r="K43" s="14"/>
      <c r="L43" s="3"/>
      <c r="M43" s="3"/>
    </row>
    <row r="44" spans="1:13" x14ac:dyDescent="0.25">
      <c r="A44" s="7" t="s">
        <v>228</v>
      </c>
      <c r="B44" s="7" t="s">
        <v>102</v>
      </c>
      <c r="C44" s="7" t="s">
        <v>84</v>
      </c>
      <c r="D44" s="16">
        <v>50</v>
      </c>
      <c r="E44" s="34"/>
      <c r="F44" s="25">
        <f>D44*E44</f>
        <v>0</v>
      </c>
      <c r="G44" s="34"/>
      <c r="H44" s="25">
        <f>D44*G44</f>
        <v>0</v>
      </c>
      <c r="I44" s="30">
        <f>F44+H44</f>
        <v>0</v>
      </c>
      <c r="J44" s="16"/>
      <c r="K44" s="16"/>
      <c r="L44" s="3"/>
      <c r="M44" s="3"/>
    </row>
    <row r="45" spans="1:13" x14ac:dyDescent="0.25">
      <c r="A45" s="13" t="s">
        <v>14</v>
      </c>
      <c r="B45" s="13" t="s">
        <v>103</v>
      </c>
      <c r="C45" s="13" t="s">
        <v>14</v>
      </c>
      <c r="D45" s="14"/>
      <c r="E45" s="31"/>
      <c r="F45" s="26"/>
      <c r="G45" s="31"/>
      <c r="H45" s="26"/>
      <c r="I45" s="26"/>
      <c r="J45" s="14"/>
      <c r="K45" s="14"/>
      <c r="L45" s="3"/>
      <c r="M45" s="3"/>
    </row>
    <row r="46" spans="1:13" x14ac:dyDescent="0.25">
      <c r="A46" s="7" t="s">
        <v>229</v>
      </c>
      <c r="B46" s="7" t="s">
        <v>104</v>
      </c>
      <c r="C46" s="7" t="s">
        <v>66</v>
      </c>
      <c r="D46" s="16">
        <v>8</v>
      </c>
      <c r="E46" s="34"/>
      <c r="F46" s="25">
        <f>D46*E46</f>
        <v>0</v>
      </c>
      <c r="G46" s="34"/>
      <c r="H46" s="25">
        <f>D46*G46</f>
        <v>0</v>
      </c>
      <c r="I46" s="30">
        <f>F46+H46</f>
        <v>0</v>
      </c>
      <c r="J46" s="16"/>
      <c r="K46" s="16"/>
      <c r="L46" s="3"/>
      <c r="M46" s="3"/>
    </row>
    <row r="47" spans="1:13" x14ac:dyDescent="0.25">
      <c r="A47" s="13" t="s">
        <v>14</v>
      </c>
      <c r="B47" s="13" t="s">
        <v>105</v>
      </c>
      <c r="C47" s="13" t="s">
        <v>14</v>
      </c>
      <c r="D47" s="14"/>
      <c r="E47" s="31"/>
      <c r="F47" s="26"/>
      <c r="G47" s="31"/>
      <c r="H47" s="26"/>
      <c r="I47" s="26"/>
      <c r="J47" s="14"/>
      <c r="K47" s="14"/>
      <c r="L47" s="3"/>
      <c r="M47" s="3"/>
    </row>
    <row r="48" spans="1:13" x14ac:dyDescent="0.25">
      <c r="A48" s="7" t="s">
        <v>199</v>
      </c>
      <c r="B48" s="7" t="s">
        <v>106</v>
      </c>
      <c r="C48" s="7" t="s">
        <v>66</v>
      </c>
      <c r="D48" s="16">
        <v>38</v>
      </c>
      <c r="E48" s="33">
        <v>0</v>
      </c>
      <c r="F48" s="25">
        <f>D48*E48</f>
        <v>0</v>
      </c>
      <c r="G48" s="34"/>
      <c r="H48" s="25">
        <f>D48*G48</f>
        <v>0</v>
      </c>
      <c r="I48" s="30">
        <f>F48+H48</f>
        <v>0</v>
      </c>
      <c r="J48" s="16"/>
      <c r="K48" s="16"/>
      <c r="L48" s="3"/>
      <c r="M48" s="3"/>
    </row>
    <row r="49" spans="1:13" x14ac:dyDescent="0.25">
      <c r="A49" s="7" t="s">
        <v>218</v>
      </c>
      <c r="B49" s="7" t="s">
        <v>107</v>
      </c>
      <c r="C49" s="7" t="s">
        <v>66</v>
      </c>
      <c r="D49" s="16">
        <v>8</v>
      </c>
      <c r="E49" s="33">
        <v>0</v>
      </c>
      <c r="F49" s="25">
        <f>D49*E49</f>
        <v>0</v>
      </c>
      <c r="G49" s="34"/>
      <c r="H49" s="25">
        <f>D49*G49</f>
        <v>0</v>
      </c>
      <c r="I49" s="30">
        <f>F49+H49</f>
        <v>0</v>
      </c>
      <c r="J49" s="16"/>
      <c r="K49" s="16"/>
      <c r="L49" s="3"/>
      <c r="M49" s="3"/>
    </row>
    <row r="50" spans="1:13" x14ac:dyDescent="0.25">
      <c r="A50" s="13" t="s">
        <v>14</v>
      </c>
      <c r="B50" s="13" t="s">
        <v>108</v>
      </c>
      <c r="C50" s="13" t="s">
        <v>14</v>
      </c>
      <c r="D50" s="14"/>
      <c r="E50" s="31"/>
      <c r="F50" s="26"/>
      <c r="G50" s="31"/>
      <c r="H50" s="26"/>
      <c r="I50" s="26"/>
      <c r="J50" s="14"/>
      <c r="K50" s="14"/>
      <c r="L50" s="3"/>
      <c r="M50" s="3"/>
    </row>
    <row r="51" spans="1:13" x14ac:dyDescent="0.25">
      <c r="A51" s="7" t="s">
        <v>208</v>
      </c>
      <c r="B51" s="7" t="s">
        <v>109</v>
      </c>
      <c r="C51" s="7" t="s">
        <v>66</v>
      </c>
      <c r="D51" s="16">
        <v>1</v>
      </c>
      <c r="E51" s="33">
        <v>0</v>
      </c>
      <c r="F51" s="25">
        <f>D51*E51</f>
        <v>0</v>
      </c>
      <c r="G51" s="34"/>
      <c r="H51" s="25">
        <f>D51*G51</f>
        <v>0</v>
      </c>
      <c r="I51" s="30">
        <f>F51+H51</f>
        <v>0</v>
      </c>
      <c r="J51" s="16"/>
      <c r="K51" s="16"/>
      <c r="L51" s="3"/>
      <c r="M51" s="3"/>
    </row>
    <row r="52" spans="1:13" x14ac:dyDescent="0.25">
      <c r="A52" s="13" t="s">
        <v>14</v>
      </c>
      <c r="B52" s="13" t="s">
        <v>110</v>
      </c>
      <c r="C52" s="13" t="s">
        <v>14</v>
      </c>
      <c r="D52" s="14"/>
      <c r="E52" s="31"/>
      <c r="F52" s="26"/>
      <c r="G52" s="31"/>
      <c r="H52" s="26"/>
      <c r="I52" s="26"/>
      <c r="J52" s="14"/>
      <c r="K52" s="14"/>
      <c r="L52" s="3"/>
      <c r="M52" s="3"/>
    </row>
    <row r="53" spans="1:13" x14ac:dyDescent="0.25">
      <c r="A53" s="7" t="s">
        <v>230</v>
      </c>
      <c r="B53" s="7" t="s">
        <v>111</v>
      </c>
      <c r="C53" s="7" t="s">
        <v>66</v>
      </c>
      <c r="D53" s="16">
        <v>6</v>
      </c>
      <c r="E53" s="34"/>
      <c r="F53" s="25">
        <f>D53*E53</f>
        <v>0</v>
      </c>
      <c r="G53" s="34"/>
      <c r="H53" s="25">
        <f>D53*G53</f>
        <v>0</v>
      </c>
      <c r="I53" s="30">
        <f>F53+H53</f>
        <v>0</v>
      </c>
      <c r="J53" s="16"/>
      <c r="K53" s="16"/>
      <c r="L53" s="3"/>
      <c r="M53" s="3"/>
    </row>
    <row r="54" spans="1:13" x14ac:dyDescent="0.25">
      <c r="A54" s="13" t="s">
        <v>14</v>
      </c>
      <c r="B54" s="13" t="s">
        <v>112</v>
      </c>
      <c r="C54" s="13" t="s">
        <v>14</v>
      </c>
      <c r="D54" s="14"/>
      <c r="E54" s="31"/>
      <c r="F54" s="26"/>
      <c r="G54" s="31"/>
      <c r="H54" s="26"/>
      <c r="I54" s="26"/>
      <c r="J54" s="14"/>
      <c r="K54" s="14"/>
      <c r="L54" s="3"/>
      <c r="M54" s="3"/>
    </row>
    <row r="55" spans="1:13" x14ac:dyDescent="0.25">
      <c r="A55" s="7" t="s">
        <v>231</v>
      </c>
      <c r="B55" s="7" t="s">
        <v>113</v>
      </c>
      <c r="C55" s="7" t="s">
        <v>66</v>
      </c>
      <c r="D55" s="16">
        <v>1</v>
      </c>
      <c r="E55" s="34"/>
      <c r="F55" s="25">
        <f>D55*E55</f>
        <v>0</v>
      </c>
      <c r="G55" s="34"/>
      <c r="H55" s="25">
        <f>D55*G55</f>
        <v>0</v>
      </c>
      <c r="I55" s="30">
        <f>F55+H55</f>
        <v>0</v>
      </c>
      <c r="J55" s="16"/>
      <c r="K55" s="16"/>
      <c r="L55" s="3"/>
      <c r="M55" s="3"/>
    </row>
    <row r="56" spans="1:13" x14ac:dyDescent="0.25">
      <c r="A56" s="7" t="s">
        <v>232</v>
      </c>
      <c r="B56" s="7" t="s">
        <v>114</v>
      </c>
      <c r="C56" s="7" t="s">
        <v>66</v>
      </c>
      <c r="D56" s="16">
        <v>32</v>
      </c>
      <c r="E56" s="34"/>
      <c r="F56" s="25">
        <f>D56*E56</f>
        <v>0</v>
      </c>
      <c r="G56" s="34"/>
      <c r="H56" s="25">
        <f>D56*G56</f>
        <v>0</v>
      </c>
      <c r="I56" s="30">
        <f>F56+H56</f>
        <v>0</v>
      </c>
      <c r="J56" s="16"/>
      <c r="K56" s="16"/>
      <c r="L56" s="3"/>
      <c r="M56" s="3"/>
    </row>
    <row r="57" spans="1:13" x14ac:dyDescent="0.25">
      <c r="A57" s="13" t="s">
        <v>14</v>
      </c>
      <c r="B57" s="13" t="s">
        <v>115</v>
      </c>
      <c r="C57" s="13" t="s">
        <v>14</v>
      </c>
      <c r="D57" s="14"/>
      <c r="E57" s="31"/>
      <c r="F57" s="26"/>
      <c r="G57" s="31"/>
      <c r="H57" s="26"/>
      <c r="I57" s="26"/>
      <c r="J57" s="14"/>
      <c r="K57" s="14"/>
      <c r="L57" s="3"/>
      <c r="M57" s="3"/>
    </row>
    <row r="58" spans="1:13" x14ac:dyDescent="0.25">
      <c r="A58" s="7" t="s">
        <v>236</v>
      </c>
      <c r="B58" s="7" t="s">
        <v>116</v>
      </c>
      <c r="C58" s="7" t="s">
        <v>66</v>
      </c>
      <c r="D58" s="16">
        <v>4</v>
      </c>
      <c r="E58" s="34"/>
      <c r="F58" s="25">
        <f>D58*E58</f>
        <v>0</v>
      </c>
      <c r="G58" s="34"/>
      <c r="H58" s="25">
        <f>D58*G58</f>
        <v>0</v>
      </c>
      <c r="I58" s="30">
        <f>F58+H58</f>
        <v>0</v>
      </c>
      <c r="J58" s="16"/>
      <c r="K58" s="16"/>
      <c r="L58" s="3"/>
      <c r="M58" s="3"/>
    </row>
    <row r="59" spans="1:13" x14ac:dyDescent="0.25">
      <c r="A59" s="7" t="s">
        <v>212</v>
      </c>
      <c r="B59" s="7" t="s">
        <v>117</v>
      </c>
      <c r="C59" s="7" t="s">
        <v>66</v>
      </c>
      <c r="D59" s="16">
        <v>2</v>
      </c>
      <c r="E59" s="34"/>
      <c r="F59" s="25">
        <f>D59*E59</f>
        <v>0</v>
      </c>
      <c r="G59" s="34"/>
      <c r="H59" s="25">
        <f>D59*G59</f>
        <v>0</v>
      </c>
      <c r="I59" s="30">
        <f>F59+H59</f>
        <v>0</v>
      </c>
      <c r="J59" s="16"/>
      <c r="K59" s="16"/>
      <c r="L59" s="3"/>
      <c r="M59" s="3"/>
    </row>
    <row r="60" spans="1:13" x14ac:dyDescent="0.25">
      <c r="A60" s="7" t="s">
        <v>237</v>
      </c>
      <c r="B60" s="7" t="s">
        <v>118</v>
      </c>
      <c r="C60" s="7" t="s">
        <v>66</v>
      </c>
      <c r="D60" s="16">
        <v>8</v>
      </c>
      <c r="E60" s="34"/>
      <c r="F60" s="25">
        <f>D60*E60</f>
        <v>0</v>
      </c>
      <c r="G60" s="34"/>
      <c r="H60" s="25">
        <f>D60*G60</f>
        <v>0</v>
      </c>
      <c r="I60" s="30">
        <f>F60+H60</f>
        <v>0</v>
      </c>
      <c r="J60" s="16"/>
      <c r="K60" s="16"/>
      <c r="L60" s="3"/>
      <c r="M60" s="3"/>
    </row>
    <row r="61" spans="1:13" x14ac:dyDescent="0.25">
      <c r="A61" s="7" t="s">
        <v>238</v>
      </c>
      <c r="B61" s="7" t="s">
        <v>119</v>
      </c>
      <c r="C61" s="7" t="s">
        <v>66</v>
      </c>
      <c r="D61" s="16">
        <v>10</v>
      </c>
      <c r="E61" s="34"/>
      <c r="F61" s="25">
        <f>D61*E61</f>
        <v>0</v>
      </c>
      <c r="G61" s="34"/>
      <c r="H61" s="25">
        <f>D61*G61</f>
        <v>0</v>
      </c>
      <c r="I61" s="30">
        <f>F61+H61</f>
        <v>0</v>
      </c>
      <c r="J61" s="16"/>
      <c r="K61" s="16"/>
      <c r="L61" s="3"/>
      <c r="M61" s="3"/>
    </row>
    <row r="62" spans="1:13" x14ac:dyDescent="0.25">
      <c r="A62" s="13" t="s">
        <v>14</v>
      </c>
      <c r="B62" s="13" t="s">
        <v>120</v>
      </c>
      <c r="C62" s="13" t="s">
        <v>14</v>
      </c>
      <c r="D62" s="14"/>
      <c r="E62" s="31"/>
      <c r="F62" s="26"/>
      <c r="G62" s="31"/>
      <c r="H62" s="26"/>
      <c r="I62" s="26"/>
      <c r="J62" s="14"/>
      <c r="K62" s="14"/>
      <c r="L62" s="3"/>
      <c r="M62" s="3"/>
    </row>
    <row r="63" spans="1:13" x14ac:dyDescent="0.25">
      <c r="A63" s="7" t="s">
        <v>239</v>
      </c>
      <c r="B63" s="7" t="s">
        <v>121</v>
      </c>
      <c r="C63" s="7" t="s">
        <v>84</v>
      </c>
      <c r="D63" s="16">
        <v>12</v>
      </c>
      <c r="E63" s="34"/>
      <c r="F63" s="25">
        <f t="shared" ref="F63:F71" si="4">D63*E63</f>
        <v>0</v>
      </c>
      <c r="G63" s="34"/>
      <c r="H63" s="25">
        <f t="shared" ref="H63:H71" si="5">D63*G63</f>
        <v>0</v>
      </c>
      <c r="I63" s="30">
        <f t="shared" ref="I63:I71" si="6">F63+H63</f>
        <v>0</v>
      </c>
      <c r="J63" s="16"/>
      <c r="K63" s="16"/>
      <c r="L63" s="3"/>
      <c r="M63" s="3"/>
    </row>
    <row r="64" spans="1:13" x14ac:dyDescent="0.25">
      <c r="A64" s="7" t="s">
        <v>240</v>
      </c>
      <c r="B64" s="7" t="s">
        <v>122</v>
      </c>
      <c r="C64" s="7" t="s">
        <v>84</v>
      </c>
      <c r="D64" s="16">
        <v>13</v>
      </c>
      <c r="E64" s="34"/>
      <c r="F64" s="25">
        <f t="shared" si="4"/>
        <v>0</v>
      </c>
      <c r="G64" s="34"/>
      <c r="H64" s="25">
        <f t="shared" si="5"/>
        <v>0</v>
      </c>
      <c r="I64" s="30">
        <f t="shared" si="6"/>
        <v>0</v>
      </c>
      <c r="J64" s="16"/>
      <c r="K64" s="16"/>
      <c r="L64" s="3"/>
      <c r="M64" s="3"/>
    </row>
    <row r="65" spans="1:13" x14ac:dyDescent="0.25">
      <c r="A65" s="7" t="s">
        <v>206</v>
      </c>
      <c r="B65" s="7" t="s">
        <v>123</v>
      </c>
      <c r="C65" s="7" t="s">
        <v>66</v>
      </c>
      <c r="D65" s="16">
        <v>8</v>
      </c>
      <c r="E65" s="34"/>
      <c r="F65" s="25">
        <f t="shared" si="4"/>
        <v>0</v>
      </c>
      <c r="G65" s="34"/>
      <c r="H65" s="25">
        <f t="shared" si="5"/>
        <v>0</v>
      </c>
      <c r="I65" s="30">
        <f t="shared" si="6"/>
        <v>0</v>
      </c>
      <c r="J65" s="16"/>
      <c r="K65" s="16"/>
      <c r="L65" s="3"/>
      <c r="M65" s="3"/>
    </row>
    <row r="66" spans="1:13" x14ac:dyDescent="0.25">
      <c r="A66" s="7" t="s">
        <v>235</v>
      </c>
      <c r="B66" s="7" t="s">
        <v>124</v>
      </c>
      <c r="C66" s="7" t="s">
        <v>66</v>
      </c>
      <c r="D66" s="16">
        <v>4</v>
      </c>
      <c r="E66" s="33">
        <v>0</v>
      </c>
      <c r="F66" s="25">
        <f t="shared" si="4"/>
        <v>0</v>
      </c>
      <c r="G66" s="34"/>
      <c r="H66" s="25">
        <f t="shared" si="5"/>
        <v>0</v>
      </c>
      <c r="I66" s="30">
        <f t="shared" si="6"/>
        <v>0</v>
      </c>
      <c r="J66" s="16"/>
      <c r="K66" s="16"/>
      <c r="L66" s="3"/>
      <c r="M66" s="3"/>
    </row>
    <row r="67" spans="1:13" x14ac:dyDescent="0.25">
      <c r="A67" s="7" t="s">
        <v>241</v>
      </c>
      <c r="B67" s="7" t="s">
        <v>125</v>
      </c>
      <c r="C67" s="7" t="s">
        <v>66</v>
      </c>
      <c r="D67" s="16">
        <v>20</v>
      </c>
      <c r="E67" s="34"/>
      <c r="F67" s="25">
        <f t="shared" si="4"/>
        <v>0</v>
      </c>
      <c r="G67" s="34"/>
      <c r="H67" s="25">
        <f t="shared" si="5"/>
        <v>0</v>
      </c>
      <c r="I67" s="30">
        <f t="shared" si="6"/>
        <v>0</v>
      </c>
      <c r="J67" s="16"/>
      <c r="K67" s="16"/>
      <c r="L67" s="3"/>
      <c r="M67" s="3"/>
    </row>
    <row r="68" spans="1:13" x14ac:dyDescent="0.25">
      <c r="A68" s="7" t="s">
        <v>242</v>
      </c>
      <c r="B68" s="7" t="s">
        <v>126</v>
      </c>
      <c r="C68" s="7" t="s">
        <v>84</v>
      </c>
      <c r="D68" s="16">
        <v>18</v>
      </c>
      <c r="E68" s="34"/>
      <c r="F68" s="25">
        <f t="shared" si="4"/>
        <v>0</v>
      </c>
      <c r="G68" s="34"/>
      <c r="H68" s="25">
        <f t="shared" si="5"/>
        <v>0</v>
      </c>
      <c r="I68" s="30">
        <f t="shared" si="6"/>
        <v>0</v>
      </c>
      <c r="J68" s="16"/>
      <c r="K68" s="16"/>
      <c r="L68" s="3"/>
      <c r="M68" s="3"/>
    </row>
    <row r="69" spans="1:13" x14ac:dyDescent="0.25">
      <c r="A69" s="7" t="s">
        <v>233</v>
      </c>
      <c r="B69" s="7" t="s">
        <v>127</v>
      </c>
      <c r="C69" s="7" t="s">
        <v>66</v>
      </c>
      <c r="D69" s="16">
        <v>4</v>
      </c>
      <c r="E69" s="34"/>
      <c r="F69" s="25">
        <f t="shared" si="4"/>
        <v>0</v>
      </c>
      <c r="G69" s="34"/>
      <c r="H69" s="25">
        <f t="shared" si="5"/>
        <v>0</v>
      </c>
      <c r="I69" s="30">
        <f t="shared" si="6"/>
        <v>0</v>
      </c>
      <c r="J69" s="16"/>
      <c r="K69" s="16"/>
      <c r="L69" s="3"/>
      <c r="M69" s="3"/>
    </row>
    <row r="70" spans="1:13" x14ac:dyDescent="0.25">
      <c r="A70" s="7" t="s">
        <v>243</v>
      </c>
      <c r="B70" s="7" t="s">
        <v>128</v>
      </c>
      <c r="C70" s="7" t="s">
        <v>66</v>
      </c>
      <c r="D70" s="16">
        <v>8</v>
      </c>
      <c r="E70" s="34"/>
      <c r="F70" s="25">
        <f t="shared" si="4"/>
        <v>0</v>
      </c>
      <c r="G70" s="34"/>
      <c r="H70" s="25">
        <f t="shared" si="5"/>
        <v>0</v>
      </c>
      <c r="I70" s="30">
        <f t="shared" si="6"/>
        <v>0</v>
      </c>
      <c r="J70" s="16"/>
      <c r="K70" s="16"/>
      <c r="L70" s="3"/>
      <c r="M70" s="3"/>
    </row>
    <row r="71" spans="1:13" x14ac:dyDescent="0.25">
      <c r="A71" s="7" t="s">
        <v>244</v>
      </c>
      <c r="B71" s="7" t="s">
        <v>129</v>
      </c>
      <c r="C71" s="7" t="s">
        <v>66</v>
      </c>
      <c r="D71" s="16">
        <v>8</v>
      </c>
      <c r="E71" s="34"/>
      <c r="F71" s="25">
        <f t="shared" si="4"/>
        <v>0</v>
      </c>
      <c r="G71" s="34"/>
      <c r="H71" s="25">
        <f t="shared" si="5"/>
        <v>0</v>
      </c>
      <c r="I71" s="30">
        <f t="shared" si="6"/>
        <v>0</v>
      </c>
      <c r="J71" s="16"/>
      <c r="K71" s="16"/>
      <c r="L71" s="3"/>
      <c r="M71" s="3"/>
    </row>
    <row r="72" spans="1:13" x14ac:dyDescent="0.25">
      <c r="A72" s="13" t="s">
        <v>14</v>
      </c>
      <c r="B72" s="13" t="s">
        <v>130</v>
      </c>
      <c r="C72" s="13" t="s">
        <v>14</v>
      </c>
      <c r="D72" s="14"/>
      <c r="E72" s="31"/>
      <c r="F72" s="26"/>
      <c r="G72" s="31"/>
      <c r="H72" s="26"/>
      <c r="I72" s="26"/>
      <c r="J72" s="14"/>
      <c r="K72" s="14"/>
      <c r="L72" s="3"/>
      <c r="M72" s="3"/>
    </row>
    <row r="73" spans="1:13" x14ac:dyDescent="0.25">
      <c r="A73" s="7" t="s">
        <v>245</v>
      </c>
      <c r="B73" s="7" t="s">
        <v>131</v>
      </c>
      <c r="C73" s="7" t="s">
        <v>66</v>
      </c>
      <c r="D73" s="16">
        <v>2</v>
      </c>
      <c r="E73" s="34"/>
      <c r="F73" s="25">
        <f>D73*E73</f>
        <v>0</v>
      </c>
      <c r="G73" s="34"/>
      <c r="H73" s="25">
        <f>D73*G73</f>
        <v>0</v>
      </c>
      <c r="I73" s="30">
        <f>F73+H73</f>
        <v>0</v>
      </c>
      <c r="J73" s="16"/>
      <c r="K73" s="16"/>
      <c r="L73" s="3"/>
      <c r="M73" s="3"/>
    </row>
    <row r="74" spans="1:13" x14ac:dyDescent="0.25">
      <c r="A74" s="7" t="s">
        <v>201</v>
      </c>
      <c r="B74" s="7" t="s">
        <v>132</v>
      </c>
      <c r="C74" s="7" t="s">
        <v>66</v>
      </c>
      <c r="D74" s="16">
        <v>2</v>
      </c>
      <c r="E74" s="34"/>
      <c r="F74" s="25">
        <f>D74*E74</f>
        <v>0</v>
      </c>
      <c r="G74" s="34"/>
      <c r="H74" s="25">
        <f>D74*G74</f>
        <v>0</v>
      </c>
      <c r="I74" s="30">
        <f>F74+H74</f>
        <v>0</v>
      </c>
      <c r="J74" s="16"/>
      <c r="K74" s="16"/>
      <c r="L74" s="3"/>
      <c r="M74" s="3"/>
    </row>
    <row r="75" spans="1:13" x14ac:dyDescent="0.25">
      <c r="A75" s="13" t="s">
        <v>14</v>
      </c>
      <c r="B75" s="13" t="s">
        <v>133</v>
      </c>
      <c r="C75" s="13" t="s">
        <v>14</v>
      </c>
      <c r="D75" s="14"/>
      <c r="E75" s="31"/>
      <c r="F75" s="26"/>
      <c r="G75" s="31"/>
      <c r="H75" s="26"/>
      <c r="I75" s="26"/>
      <c r="J75" s="14"/>
      <c r="K75" s="14"/>
      <c r="L75" s="3"/>
      <c r="M75" s="3"/>
    </row>
    <row r="76" spans="1:13" x14ac:dyDescent="0.25">
      <c r="A76" s="7" t="s">
        <v>246</v>
      </c>
      <c r="B76" s="7" t="s">
        <v>134</v>
      </c>
      <c r="C76" s="7" t="s">
        <v>66</v>
      </c>
      <c r="D76" s="16">
        <v>3</v>
      </c>
      <c r="E76" s="34"/>
      <c r="F76" s="25">
        <f>D76*E76</f>
        <v>0</v>
      </c>
      <c r="G76" s="34"/>
      <c r="H76" s="25">
        <f>D76*G76</f>
        <v>0</v>
      </c>
      <c r="I76" s="30">
        <f>F76+H76</f>
        <v>0</v>
      </c>
      <c r="J76" s="16"/>
      <c r="K76" s="16"/>
      <c r="L76" s="3"/>
      <c r="M76" s="3"/>
    </row>
    <row r="77" spans="1:13" x14ac:dyDescent="0.25">
      <c r="A77" s="13" t="s">
        <v>14</v>
      </c>
      <c r="B77" s="13" t="s">
        <v>135</v>
      </c>
      <c r="C77" s="13" t="s">
        <v>14</v>
      </c>
      <c r="D77" s="14"/>
      <c r="E77" s="31"/>
      <c r="F77" s="26"/>
      <c r="G77" s="31"/>
      <c r="H77" s="26"/>
      <c r="I77" s="26"/>
      <c r="J77" s="14"/>
      <c r="K77" s="14"/>
      <c r="L77" s="3"/>
      <c r="M77" s="3"/>
    </row>
    <row r="78" spans="1:13" x14ac:dyDescent="0.25">
      <c r="A78" s="7" t="s">
        <v>209</v>
      </c>
      <c r="B78" s="7" t="s">
        <v>136</v>
      </c>
      <c r="C78" s="7" t="s">
        <v>66</v>
      </c>
      <c r="D78" s="16">
        <v>1</v>
      </c>
      <c r="E78" s="34"/>
      <c r="F78" s="25">
        <f>D78*E78</f>
        <v>0</v>
      </c>
      <c r="G78" s="34"/>
      <c r="H78" s="25">
        <f>D78*G78</f>
        <v>0</v>
      </c>
      <c r="I78" s="30">
        <f>F78+H78</f>
        <v>0</v>
      </c>
      <c r="J78" s="16"/>
      <c r="K78" s="16"/>
      <c r="L78" s="3"/>
      <c r="M78" s="3"/>
    </row>
    <row r="79" spans="1:13" x14ac:dyDescent="0.25">
      <c r="A79" s="13" t="s">
        <v>14</v>
      </c>
      <c r="B79" s="13" t="s">
        <v>137</v>
      </c>
      <c r="C79" s="13" t="s">
        <v>14</v>
      </c>
      <c r="D79" s="14"/>
      <c r="E79" s="31"/>
      <c r="F79" s="26"/>
      <c r="G79" s="31"/>
      <c r="H79" s="26"/>
      <c r="I79" s="26"/>
      <c r="J79" s="14"/>
      <c r="K79" s="14"/>
      <c r="L79" s="3"/>
      <c r="M79" s="3"/>
    </row>
    <row r="80" spans="1:13" x14ac:dyDescent="0.25">
      <c r="A80" s="7" t="s">
        <v>247</v>
      </c>
      <c r="B80" s="7" t="s">
        <v>138</v>
      </c>
      <c r="C80" s="7" t="s">
        <v>66</v>
      </c>
      <c r="D80" s="16">
        <v>1</v>
      </c>
      <c r="E80" s="34"/>
      <c r="F80" s="25">
        <f>D80*E80</f>
        <v>0</v>
      </c>
      <c r="G80" s="34"/>
      <c r="H80" s="25">
        <f>D80*G80</f>
        <v>0</v>
      </c>
      <c r="I80" s="30">
        <f>F80+H80</f>
        <v>0</v>
      </c>
      <c r="J80" s="16"/>
      <c r="K80" s="16"/>
      <c r="L80" s="3"/>
      <c r="M80" s="3"/>
    </row>
    <row r="81" spans="1:13" x14ac:dyDescent="0.25">
      <c r="A81" s="7" t="s">
        <v>248</v>
      </c>
      <c r="B81" s="7" t="s">
        <v>139</v>
      </c>
      <c r="C81" s="7" t="s">
        <v>140</v>
      </c>
      <c r="D81" s="16">
        <v>1</v>
      </c>
      <c r="E81" s="34"/>
      <c r="F81" s="25">
        <f>D81*E81</f>
        <v>0</v>
      </c>
      <c r="G81" s="34"/>
      <c r="H81" s="25">
        <f>D81*G81</f>
        <v>0</v>
      </c>
      <c r="I81" s="30">
        <f>F81+H81</f>
        <v>0</v>
      </c>
      <c r="J81" s="16"/>
      <c r="K81" s="16"/>
      <c r="L81" s="3"/>
      <c r="M81" s="3"/>
    </row>
    <row r="82" spans="1:13" x14ac:dyDescent="0.25">
      <c r="A82" s="13" t="s">
        <v>14</v>
      </c>
      <c r="B82" s="13" t="s">
        <v>141</v>
      </c>
      <c r="C82" s="13" t="s">
        <v>14</v>
      </c>
      <c r="D82" s="14"/>
      <c r="E82" s="31"/>
      <c r="F82" s="26"/>
      <c r="G82" s="31"/>
      <c r="H82" s="26"/>
      <c r="I82" s="26"/>
      <c r="J82" s="14"/>
      <c r="K82" s="14"/>
      <c r="L82" s="3"/>
      <c r="M82" s="3"/>
    </row>
    <row r="83" spans="1:13" x14ac:dyDescent="0.25">
      <c r="A83" s="7" t="s">
        <v>249</v>
      </c>
      <c r="B83" s="7" t="s">
        <v>142</v>
      </c>
      <c r="C83" s="7" t="s">
        <v>143</v>
      </c>
      <c r="D83" s="16">
        <v>6</v>
      </c>
      <c r="E83" s="33">
        <v>0</v>
      </c>
      <c r="F83" s="25">
        <f>D83*E83</f>
        <v>0</v>
      </c>
      <c r="G83" s="34"/>
      <c r="H83" s="25">
        <f>D83*G83</f>
        <v>0</v>
      </c>
      <c r="I83" s="30">
        <f>F83+H83</f>
        <v>0</v>
      </c>
      <c r="J83" s="16"/>
      <c r="K83" s="16"/>
      <c r="L83" s="3"/>
      <c r="M83" s="3"/>
    </row>
    <row r="84" spans="1:13" x14ac:dyDescent="0.25">
      <c r="A84" s="7" t="s">
        <v>250</v>
      </c>
      <c r="B84" s="7" t="s">
        <v>144</v>
      </c>
      <c r="C84" s="7" t="s">
        <v>143</v>
      </c>
      <c r="D84" s="16">
        <v>2</v>
      </c>
      <c r="E84" s="34"/>
      <c r="F84" s="25">
        <f>D84*E84</f>
        <v>0</v>
      </c>
      <c r="G84" s="34"/>
      <c r="H84" s="25">
        <f>D84*G84</f>
        <v>0</v>
      </c>
      <c r="I84" s="30">
        <f>F84+H84</f>
        <v>0</v>
      </c>
      <c r="J84" s="16"/>
      <c r="K84" s="16"/>
      <c r="L84" s="3"/>
      <c r="M84" s="3"/>
    </row>
    <row r="85" spans="1:13" x14ac:dyDescent="0.25">
      <c r="A85" s="17" t="s">
        <v>14</v>
      </c>
      <c r="B85" s="17" t="s">
        <v>145</v>
      </c>
      <c r="C85" s="17" t="s">
        <v>14</v>
      </c>
      <c r="D85" s="18"/>
      <c r="E85" s="35"/>
      <c r="F85" s="27"/>
      <c r="G85" s="35"/>
      <c r="H85" s="27"/>
      <c r="I85" s="27"/>
      <c r="J85" s="18"/>
      <c r="K85" s="18"/>
      <c r="L85" s="3"/>
      <c r="M85" s="3"/>
    </row>
    <row r="86" spans="1:13" x14ac:dyDescent="0.25">
      <c r="A86" s="7" t="s">
        <v>251</v>
      </c>
      <c r="B86" s="7" t="s">
        <v>146</v>
      </c>
      <c r="C86" s="7" t="s">
        <v>147</v>
      </c>
      <c r="D86" s="16">
        <v>3</v>
      </c>
      <c r="E86" s="33">
        <v>0</v>
      </c>
      <c r="F86" s="25">
        <f t="shared" ref="F86:F91" si="7">D86*E86</f>
        <v>0</v>
      </c>
      <c r="G86" s="34"/>
      <c r="H86" s="25">
        <f t="shared" ref="H86:H91" si="8">D86*G86</f>
        <v>0</v>
      </c>
      <c r="I86" s="30">
        <f t="shared" ref="I86:I91" si="9">F86+H86</f>
        <v>0</v>
      </c>
      <c r="J86" s="16"/>
      <c r="K86" s="16"/>
      <c r="L86" s="3"/>
      <c r="M86" s="3"/>
    </row>
    <row r="87" spans="1:13" x14ac:dyDescent="0.25">
      <c r="A87" s="7" t="s">
        <v>252</v>
      </c>
      <c r="B87" s="7" t="s">
        <v>148</v>
      </c>
      <c r="C87" s="7" t="s">
        <v>147</v>
      </c>
      <c r="D87" s="16">
        <v>2</v>
      </c>
      <c r="E87" s="33">
        <v>0</v>
      </c>
      <c r="F87" s="25">
        <f t="shared" si="7"/>
        <v>0</v>
      </c>
      <c r="G87" s="34"/>
      <c r="H87" s="25">
        <f t="shared" si="8"/>
        <v>0</v>
      </c>
      <c r="I87" s="30">
        <f t="shared" si="9"/>
        <v>0</v>
      </c>
      <c r="J87" s="16"/>
      <c r="K87" s="16"/>
      <c r="L87" s="3"/>
      <c r="M87" s="24"/>
    </row>
    <row r="88" spans="1:13" x14ac:dyDescent="0.25">
      <c r="A88" s="7" t="s">
        <v>253</v>
      </c>
      <c r="B88" s="7" t="s">
        <v>149</v>
      </c>
      <c r="C88" s="7" t="s">
        <v>147</v>
      </c>
      <c r="D88" s="16">
        <v>1</v>
      </c>
      <c r="E88" s="33">
        <v>0</v>
      </c>
      <c r="F88" s="25">
        <f t="shared" si="7"/>
        <v>0</v>
      </c>
      <c r="G88" s="34"/>
      <c r="H88" s="25">
        <f t="shared" si="8"/>
        <v>0</v>
      </c>
      <c r="I88" s="30">
        <f t="shared" si="9"/>
        <v>0</v>
      </c>
      <c r="J88" s="16"/>
      <c r="K88" s="16"/>
      <c r="L88" s="3"/>
      <c r="M88" s="3"/>
    </row>
    <row r="89" spans="1:13" x14ac:dyDescent="0.25">
      <c r="A89" s="7" t="s">
        <v>254</v>
      </c>
      <c r="B89" s="7" t="s">
        <v>150</v>
      </c>
      <c r="C89" s="7" t="s">
        <v>147</v>
      </c>
      <c r="D89" s="16">
        <v>4</v>
      </c>
      <c r="E89" s="33">
        <v>0</v>
      </c>
      <c r="F89" s="25">
        <f t="shared" si="7"/>
        <v>0</v>
      </c>
      <c r="G89" s="34"/>
      <c r="H89" s="25">
        <f t="shared" si="8"/>
        <v>0</v>
      </c>
      <c r="I89" s="30">
        <f t="shared" si="9"/>
        <v>0</v>
      </c>
      <c r="J89" s="16"/>
      <c r="K89" s="16"/>
      <c r="L89" s="3"/>
      <c r="M89" s="3"/>
    </row>
    <row r="90" spans="1:13" x14ac:dyDescent="0.25">
      <c r="A90" s="7" t="s">
        <v>255</v>
      </c>
      <c r="B90" s="7" t="s">
        <v>151</v>
      </c>
      <c r="C90" s="7" t="s">
        <v>147</v>
      </c>
      <c r="D90" s="16">
        <v>2</v>
      </c>
      <c r="E90" s="33">
        <v>0</v>
      </c>
      <c r="F90" s="25">
        <f t="shared" si="7"/>
        <v>0</v>
      </c>
      <c r="G90" s="34"/>
      <c r="H90" s="25">
        <f t="shared" si="8"/>
        <v>0</v>
      </c>
      <c r="I90" s="30">
        <f t="shared" si="9"/>
        <v>0</v>
      </c>
      <c r="J90" s="16"/>
      <c r="K90" s="16"/>
      <c r="L90" s="3"/>
      <c r="M90" s="3"/>
    </row>
    <row r="91" spans="1:13" x14ac:dyDescent="0.25">
      <c r="A91" s="7" t="s">
        <v>256</v>
      </c>
      <c r="B91" s="7" t="s">
        <v>152</v>
      </c>
      <c r="C91" s="7" t="s">
        <v>147</v>
      </c>
      <c r="D91" s="16">
        <v>6</v>
      </c>
      <c r="E91" s="33">
        <v>0</v>
      </c>
      <c r="F91" s="25">
        <f t="shared" si="7"/>
        <v>0</v>
      </c>
      <c r="G91" s="34"/>
      <c r="H91" s="25">
        <f t="shared" si="8"/>
        <v>0</v>
      </c>
      <c r="I91" s="30">
        <f t="shared" si="9"/>
        <v>0</v>
      </c>
      <c r="J91" s="16"/>
      <c r="K91" s="16"/>
      <c r="L91" s="3"/>
      <c r="M91" s="3"/>
    </row>
    <row r="92" spans="1:13" x14ac:dyDescent="0.25">
      <c r="A92" s="17" t="s">
        <v>14</v>
      </c>
      <c r="B92" s="17" t="s">
        <v>153</v>
      </c>
      <c r="C92" s="17" t="s">
        <v>14</v>
      </c>
      <c r="D92" s="18"/>
      <c r="E92" s="35"/>
      <c r="F92" s="27"/>
      <c r="G92" s="35"/>
      <c r="H92" s="27"/>
      <c r="I92" s="27"/>
      <c r="J92" s="18"/>
      <c r="K92" s="18"/>
      <c r="L92" s="3"/>
      <c r="M92" s="3"/>
    </row>
    <row r="93" spans="1:13" x14ac:dyDescent="0.25">
      <c r="A93" s="17" t="s">
        <v>14</v>
      </c>
      <c r="B93" s="17" t="s">
        <v>154</v>
      </c>
      <c r="C93" s="17" t="s">
        <v>14</v>
      </c>
      <c r="D93" s="18"/>
      <c r="E93" s="35"/>
      <c r="F93" s="27"/>
      <c r="G93" s="35"/>
      <c r="H93" s="27"/>
      <c r="I93" s="27"/>
      <c r="J93" s="18"/>
      <c r="K93" s="18"/>
      <c r="L93" s="3"/>
      <c r="M93" s="3"/>
    </row>
    <row r="94" spans="1:13" x14ac:dyDescent="0.25">
      <c r="A94" s="7" t="s">
        <v>257</v>
      </c>
      <c r="B94" s="7" t="s">
        <v>155</v>
      </c>
      <c r="C94" s="7" t="s">
        <v>147</v>
      </c>
      <c r="D94" s="16">
        <v>8</v>
      </c>
      <c r="E94" s="33">
        <v>0</v>
      </c>
      <c r="F94" s="25">
        <f>D94*E94</f>
        <v>0</v>
      </c>
      <c r="G94" s="34"/>
      <c r="H94" s="25">
        <f>D94*G94</f>
        <v>0</v>
      </c>
      <c r="I94" s="30">
        <f>F94+H94</f>
        <v>0</v>
      </c>
      <c r="J94" s="16"/>
      <c r="K94" s="16"/>
      <c r="L94" s="3"/>
      <c r="M94" s="3"/>
    </row>
    <row r="95" spans="1:13" x14ac:dyDescent="0.25">
      <c r="A95" s="13" t="s">
        <v>14</v>
      </c>
      <c r="B95" s="13" t="s">
        <v>156</v>
      </c>
      <c r="C95" s="13" t="s">
        <v>14</v>
      </c>
      <c r="D95" s="14"/>
      <c r="E95" s="31"/>
      <c r="F95" s="26"/>
      <c r="G95" s="31"/>
      <c r="H95" s="26"/>
      <c r="I95" s="26"/>
      <c r="J95" s="14"/>
      <c r="K95" s="14"/>
      <c r="L95" s="3"/>
      <c r="M95" s="3"/>
    </row>
    <row r="96" spans="1:13" x14ac:dyDescent="0.25">
      <c r="A96" s="7" t="s">
        <v>234</v>
      </c>
      <c r="B96" s="7" t="s">
        <v>157</v>
      </c>
      <c r="C96" s="7" t="s">
        <v>147</v>
      </c>
      <c r="D96" s="16">
        <v>8</v>
      </c>
      <c r="E96" s="33">
        <v>0</v>
      </c>
      <c r="F96" s="25">
        <f>D96*E96</f>
        <v>0</v>
      </c>
      <c r="G96" s="34"/>
      <c r="H96" s="25">
        <f>D96*G96</f>
        <v>0</v>
      </c>
      <c r="I96" s="30">
        <f>F96+H96</f>
        <v>0</v>
      </c>
      <c r="J96" s="16"/>
      <c r="K96" s="16"/>
      <c r="L96" s="3"/>
      <c r="M96" s="3"/>
    </row>
    <row r="97" spans="1:17" x14ac:dyDescent="0.25">
      <c r="A97" s="7" t="s">
        <v>14</v>
      </c>
      <c r="B97" s="7" t="s">
        <v>14</v>
      </c>
      <c r="C97" s="7" t="s">
        <v>14</v>
      </c>
      <c r="D97" s="16"/>
      <c r="E97" s="33"/>
      <c r="F97" s="25"/>
      <c r="G97" s="33"/>
      <c r="H97" s="25"/>
      <c r="I97" s="25"/>
      <c r="J97" s="16"/>
      <c r="K97" s="16"/>
      <c r="L97" s="3"/>
      <c r="M97" s="3"/>
    </row>
    <row r="98" spans="1:17" x14ac:dyDescent="0.25">
      <c r="A98" s="7" t="s">
        <v>258</v>
      </c>
      <c r="B98" s="7" t="s">
        <v>158</v>
      </c>
      <c r="C98" s="7" t="s">
        <v>14</v>
      </c>
      <c r="D98" s="16"/>
      <c r="E98" s="33"/>
      <c r="F98" s="25">
        <f>N2+Parametry!B34/100*F73+Parametry!B34/100*F74+Parametry!B34/100*F76+Parametry!B33/100*F78+Parametry!B33/100*F80+Parametry!B33/100*F81+Parametry!B33/100*F83+Parametry!B33/100*F84+Parametry!B33/100*F86+Parametry!B33/100*F87+Parametry!B33/100*F88+Parametry!B33/100*F89+Parametry!B33/100*F90+Parametry!B33/100*F91+Parametry!B33/100*F94+Parametry!B33/100*F96</f>
        <v>0</v>
      </c>
      <c r="G98" s="33"/>
      <c r="H98" s="25"/>
      <c r="I98" s="30">
        <f>F98+H98</f>
        <v>0</v>
      </c>
      <c r="J98" s="16"/>
      <c r="K98" s="16"/>
      <c r="L98" s="3"/>
      <c r="M98" s="3"/>
    </row>
    <row r="99" spans="1:17" x14ac:dyDescent="0.25">
      <c r="A99" s="4" t="s">
        <v>14</v>
      </c>
      <c r="B99" s="4" t="s">
        <v>159</v>
      </c>
      <c r="C99" s="4" t="s">
        <v>14</v>
      </c>
      <c r="D99" s="15"/>
      <c r="E99" s="32"/>
      <c r="F99" s="28">
        <f>SUM(F8:F98)</f>
        <v>0</v>
      </c>
      <c r="G99" s="32"/>
      <c r="H99" s="28">
        <f>SUM(H8:H98)</f>
        <v>0</v>
      </c>
      <c r="I99" s="28">
        <f>SUM(I8:I98)</f>
        <v>0</v>
      </c>
      <c r="J99" s="15"/>
      <c r="K99" s="15"/>
      <c r="L99" s="3"/>
      <c r="M99" s="3"/>
    </row>
    <row r="100" spans="1:17" x14ac:dyDescent="0.25">
      <c r="A100" s="4" t="s">
        <v>14</v>
      </c>
      <c r="B100" s="4" t="s">
        <v>160</v>
      </c>
      <c r="C100" s="4" t="s">
        <v>14</v>
      </c>
      <c r="D100" s="15"/>
      <c r="E100" s="32"/>
      <c r="F100" s="28"/>
      <c r="G100" s="32"/>
      <c r="H100" s="28"/>
      <c r="I100" s="28"/>
      <c r="J100" s="15"/>
      <c r="K100" s="15"/>
      <c r="L100" s="3"/>
      <c r="M100" s="3"/>
    </row>
    <row r="101" spans="1:17" x14ac:dyDescent="0.25">
      <c r="A101" s="13" t="s">
        <v>14</v>
      </c>
      <c r="B101" s="13" t="s">
        <v>161</v>
      </c>
      <c r="C101" s="13" t="s">
        <v>14</v>
      </c>
      <c r="D101" s="14"/>
      <c r="E101" s="31"/>
      <c r="F101" s="26"/>
      <c r="G101" s="31"/>
      <c r="H101" s="26"/>
      <c r="I101" s="26"/>
      <c r="J101" s="14"/>
      <c r="K101" s="14"/>
      <c r="L101" s="3"/>
      <c r="M101" s="3"/>
    </row>
    <row r="102" spans="1:17" x14ac:dyDescent="0.25">
      <c r="A102" s="7" t="s">
        <v>259</v>
      </c>
      <c r="B102" s="7" t="s">
        <v>162</v>
      </c>
      <c r="C102" s="7" t="s">
        <v>147</v>
      </c>
      <c r="D102" s="16">
        <v>4</v>
      </c>
      <c r="E102" s="34"/>
      <c r="F102" s="25">
        <f>D102*E102</f>
        <v>0</v>
      </c>
      <c r="G102" s="33">
        <v>0</v>
      </c>
      <c r="H102" s="25">
        <f>D102*G102</f>
        <v>0</v>
      </c>
      <c r="I102" s="30">
        <f>F102+H102</f>
        <v>0</v>
      </c>
      <c r="J102" s="16"/>
      <c r="K102" s="16"/>
      <c r="L102" s="3"/>
      <c r="M102" s="3"/>
    </row>
    <row r="103" spans="1:17" x14ac:dyDescent="0.25">
      <c r="A103" s="13" t="s">
        <v>14</v>
      </c>
      <c r="B103" s="13" t="s">
        <v>163</v>
      </c>
      <c r="C103" s="13" t="s">
        <v>14</v>
      </c>
      <c r="D103" s="14"/>
      <c r="E103" s="31"/>
      <c r="F103" s="26"/>
      <c r="G103" s="31"/>
      <c r="H103" s="26"/>
      <c r="I103" s="26"/>
      <c r="J103" s="14"/>
      <c r="K103" s="14"/>
      <c r="L103" s="3"/>
      <c r="M103" s="3"/>
    </row>
    <row r="104" spans="1:17" x14ac:dyDescent="0.25">
      <c r="A104" s="7" t="s">
        <v>260</v>
      </c>
      <c r="B104" s="7" t="s">
        <v>164</v>
      </c>
      <c r="C104" s="7" t="s">
        <v>66</v>
      </c>
      <c r="D104" s="16">
        <v>6</v>
      </c>
      <c r="E104" s="34"/>
      <c r="F104" s="25">
        <f>D104*E104</f>
        <v>0</v>
      </c>
      <c r="G104" s="33">
        <v>0</v>
      </c>
      <c r="H104" s="25">
        <f>D104*G104</f>
        <v>0</v>
      </c>
      <c r="I104" s="30">
        <f>F104+H104</f>
        <v>0</v>
      </c>
      <c r="J104" s="16"/>
      <c r="K104" s="16"/>
      <c r="L104" s="3"/>
      <c r="M104" s="3"/>
    </row>
    <row r="105" spans="1:17" x14ac:dyDescent="0.25">
      <c r="A105" s="4" t="s">
        <v>14</v>
      </c>
      <c r="B105" s="4" t="s">
        <v>165</v>
      </c>
      <c r="C105" s="4" t="s">
        <v>14</v>
      </c>
      <c r="D105" s="15"/>
      <c r="E105" s="32"/>
      <c r="F105" s="28">
        <f>SUM(F101:F104)</f>
        <v>0</v>
      </c>
      <c r="G105" s="32"/>
      <c r="H105" s="28">
        <f>SUM(H101:H104)</f>
        <v>0</v>
      </c>
      <c r="I105" s="28">
        <f>SUM(I101:I104)</f>
        <v>0</v>
      </c>
      <c r="J105" s="15"/>
      <c r="K105" s="15"/>
      <c r="L105" s="3"/>
      <c r="M105" s="3"/>
    </row>
    <row r="106" spans="1:17" x14ac:dyDescent="0.25">
      <c r="A106" s="7" t="s">
        <v>14</v>
      </c>
      <c r="B106" s="7" t="s">
        <v>166</v>
      </c>
      <c r="C106" s="7" t="s">
        <v>14</v>
      </c>
      <c r="D106" s="16"/>
      <c r="E106" s="33"/>
      <c r="F106" s="25"/>
      <c r="G106" s="16"/>
      <c r="H106" s="16"/>
      <c r="I106" s="16"/>
      <c r="J106" s="16"/>
      <c r="K106" s="16"/>
      <c r="L106" s="3"/>
      <c r="M106" s="3"/>
    </row>
    <row r="107" spans="1:17" ht="24" customHeight="1" x14ac:dyDescent="0.25">
      <c r="A107" s="7" t="s">
        <v>14</v>
      </c>
      <c r="B107" s="23" t="s">
        <v>261</v>
      </c>
      <c r="C107" s="7" t="s">
        <v>14</v>
      </c>
      <c r="D107" s="16"/>
      <c r="E107" s="33"/>
      <c r="F107" s="25"/>
      <c r="G107" s="16"/>
      <c r="H107" s="16"/>
      <c r="I107" s="16"/>
      <c r="J107" s="16"/>
      <c r="K107" s="16"/>
      <c r="L107" s="3"/>
      <c r="M107" s="3"/>
      <c r="Q107" s="22"/>
    </row>
    <row r="108" spans="1:17" ht="105" x14ac:dyDescent="0.25">
      <c r="B108" s="23" t="s">
        <v>167</v>
      </c>
      <c r="F108" s="29"/>
    </row>
  </sheetData>
  <sheetProtection password="C88C" sheet="1" objects="1" scenarios="1"/>
  <pageMargins left="0.70866141732283472" right="0.70866141732283472" top="0.78740157480314965" bottom="0.78740157480314965" header="0.31496062992125984" footer="0.31496062992125984"/>
  <pageSetup paperSize="9" scale="75" orientation="landscape" horizontalDpi="4294967293" verticalDpi="4294967293" r:id="rId1"/>
  <headerFooter>
    <oddHeader>&amp;LSoupis prací - část Elektro&amp;RÚprava šatnových boxů v obj. Z / II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>
      <selection activeCell="B32" sqref="B32"/>
    </sheetView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26.25" x14ac:dyDescent="0.25">
      <c r="A3" s="2" t="s">
        <v>4</v>
      </c>
      <c r="B3" s="5" t="s">
        <v>262</v>
      </c>
      <c r="C3" s="3"/>
    </row>
    <row r="4" spans="1:3" ht="26.25" x14ac:dyDescent="0.25">
      <c r="A4" s="2" t="s">
        <v>5</v>
      </c>
      <c r="B4" s="5" t="s">
        <v>6</v>
      </c>
      <c r="C4" s="3"/>
    </row>
    <row r="5" spans="1:3" x14ac:dyDescent="0.25">
      <c r="A5" s="2" t="s">
        <v>7</v>
      </c>
      <c r="B5" s="6" t="s">
        <v>8</v>
      </c>
      <c r="C5" s="3"/>
    </row>
    <row r="6" spans="1:3" x14ac:dyDescent="0.25">
      <c r="A6" s="2" t="s">
        <v>9</v>
      </c>
      <c r="B6" s="6" t="s">
        <v>10</v>
      </c>
      <c r="C6" s="3"/>
    </row>
    <row r="7" spans="1:3" x14ac:dyDescent="0.25">
      <c r="A7" s="2" t="s">
        <v>11</v>
      </c>
      <c r="B7" s="6" t="s">
        <v>12</v>
      </c>
      <c r="C7" s="3"/>
    </row>
    <row r="8" spans="1:3" x14ac:dyDescent="0.25">
      <c r="A8" s="2" t="s">
        <v>13</v>
      </c>
      <c r="B8" s="6" t="s">
        <v>14</v>
      </c>
      <c r="C8" s="3"/>
    </row>
    <row r="9" spans="1:3" x14ac:dyDescent="0.25">
      <c r="A9" s="2" t="s">
        <v>15</v>
      </c>
      <c r="B9" s="6" t="s">
        <v>16</v>
      </c>
      <c r="C9" s="3"/>
    </row>
    <row r="10" spans="1:3" x14ac:dyDescent="0.25">
      <c r="A10" s="2" t="s">
        <v>17</v>
      </c>
      <c r="B10" s="6" t="s">
        <v>16</v>
      </c>
      <c r="C10" s="3"/>
    </row>
    <row r="11" spans="1:3" x14ac:dyDescent="0.25">
      <c r="A11" s="2" t="s">
        <v>18</v>
      </c>
      <c r="B11" s="6" t="s">
        <v>19</v>
      </c>
      <c r="C11" s="3"/>
    </row>
    <row r="12" spans="1:3" x14ac:dyDescent="0.25">
      <c r="A12" s="2" t="s">
        <v>20</v>
      </c>
      <c r="B12" s="6" t="s">
        <v>14</v>
      </c>
      <c r="C12" s="3"/>
    </row>
    <row r="13" spans="1:3" x14ac:dyDescent="0.25">
      <c r="A13" s="2" t="s">
        <v>21</v>
      </c>
      <c r="B13" s="6" t="s">
        <v>14</v>
      </c>
      <c r="C13" s="3"/>
    </row>
    <row r="14" spans="1:3" x14ac:dyDescent="0.25">
      <c r="A14" s="2" t="s">
        <v>22</v>
      </c>
      <c r="B14" s="6" t="s">
        <v>23</v>
      </c>
      <c r="C14" s="3"/>
    </row>
    <row r="15" spans="1:3" x14ac:dyDescent="0.25">
      <c r="A15" s="2" t="s">
        <v>14</v>
      </c>
      <c r="B15" s="36" t="s">
        <v>14</v>
      </c>
      <c r="C15" s="3"/>
    </row>
    <row r="16" spans="1:3" x14ac:dyDescent="0.25">
      <c r="A16" s="2" t="s">
        <v>24</v>
      </c>
      <c r="B16" s="38" t="s">
        <v>25</v>
      </c>
      <c r="C16" s="3"/>
    </row>
    <row r="17" spans="1:3" x14ac:dyDescent="0.25">
      <c r="A17" s="2" t="s">
        <v>26</v>
      </c>
      <c r="B17" s="38" t="s">
        <v>27</v>
      </c>
      <c r="C17" s="3"/>
    </row>
    <row r="18" spans="1:3" x14ac:dyDescent="0.25">
      <c r="A18" s="2" t="s">
        <v>28</v>
      </c>
      <c r="B18" s="38" t="s">
        <v>29</v>
      </c>
      <c r="C18" s="3"/>
    </row>
    <row r="19" spans="1:3" x14ac:dyDescent="0.25">
      <c r="A19" s="2" t="s">
        <v>30</v>
      </c>
      <c r="B19" s="37" t="s">
        <v>31</v>
      </c>
      <c r="C19" s="3"/>
    </row>
    <row r="20" spans="1:3" x14ac:dyDescent="0.25">
      <c r="A20" s="2" t="s">
        <v>32</v>
      </c>
      <c r="B20" s="37" t="s">
        <v>31</v>
      </c>
      <c r="C20" s="3"/>
    </row>
    <row r="21" spans="1:3" x14ac:dyDescent="0.25">
      <c r="A21" s="2" t="s">
        <v>33</v>
      </c>
      <c r="B21" s="37" t="s">
        <v>31</v>
      </c>
      <c r="C21" s="3"/>
    </row>
    <row r="22" spans="1:3" x14ac:dyDescent="0.25">
      <c r="A22" s="2" t="s">
        <v>34</v>
      </c>
      <c r="B22" s="37" t="s">
        <v>31</v>
      </c>
      <c r="C22" s="3"/>
    </row>
    <row r="23" spans="1:3" x14ac:dyDescent="0.25">
      <c r="A23" s="2" t="s">
        <v>35</v>
      </c>
      <c r="B23" s="37" t="s">
        <v>31</v>
      </c>
      <c r="C23" s="3"/>
    </row>
    <row r="24" spans="1:3" x14ac:dyDescent="0.25">
      <c r="A24" s="2" t="s">
        <v>36</v>
      </c>
      <c r="B24" s="37" t="s">
        <v>31</v>
      </c>
      <c r="C24" s="3"/>
    </row>
    <row r="25" spans="1:3" x14ac:dyDescent="0.25">
      <c r="A25" s="2" t="s">
        <v>37</v>
      </c>
      <c r="B25" s="37" t="s">
        <v>31</v>
      </c>
      <c r="C25" s="3"/>
    </row>
    <row r="26" spans="1:3" x14ac:dyDescent="0.25">
      <c r="A26" s="2" t="s">
        <v>38</v>
      </c>
      <c r="B26" s="37" t="s">
        <v>39</v>
      </c>
      <c r="C26" s="3"/>
    </row>
    <row r="27" spans="1:3" x14ac:dyDescent="0.25">
      <c r="A27" s="2" t="s">
        <v>40</v>
      </c>
      <c r="B27" s="37" t="s">
        <v>31</v>
      </c>
      <c r="C27" s="3"/>
    </row>
    <row r="28" spans="1:3" x14ac:dyDescent="0.25">
      <c r="A28" s="2" t="s">
        <v>41</v>
      </c>
      <c r="B28" s="37" t="s">
        <v>31</v>
      </c>
      <c r="C28" s="3"/>
    </row>
    <row r="29" spans="1:3" x14ac:dyDescent="0.25">
      <c r="A29" s="2" t="s">
        <v>42</v>
      </c>
      <c r="B29" s="37" t="s">
        <v>31</v>
      </c>
      <c r="C29" s="3"/>
    </row>
    <row r="30" spans="1:3" x14ac:dyDescent="0.25">
      <c r="A30" s="2" t="s">
        <v>43</v>
      </c>
      <c r="B30" s="37" t="s">
        <v>31</v>
      </c>
      <c r="C30" s="3"/>
    </row>
    <row r="31" spans="1:3" ht="24.75" x14ac:dyDescent="0.25">
      <c r="A31" s="9" t="s">
        <v>44</v>
      </c>
      <c r="B31" s="37" t="s">
        <v>45</v>
      </c>
      <c r="C31" s="3"/>
    </row>
    <row r="32" spans="1:3" x14ac:dyDescent="0.25">
      <c r="A32" s="2" t="s">
        <v>46</v>
      </c>
      <c r="B32" s="37" t="s">
        <v>47</v>
      </c>
      <c r="C32" s="3"/>
    </row>
    <row r="33" spans="1:2" x14ac:dyDescent="0.25">
      <c r="A33" s="1" t="s">
        <v>48</v>
      </c>
      <c r="B33" s="39">
        <v>2</v>
      </c>
    </row>
    <row r="34" spans="1:2" x14ac:dyDescent="0.25">
      <c r="A34" s="1" t="s">
        <v>49</v>
      </c>
      <c r="B34" s="39">
        <v>5</v>
      </c>
    </row>
    <row r="35" spans="1:2" x14ac:dyDescent="0.25">
      <c r="A35" s="1" t="s">
        <v>50</v>
      </c>
      <c r="B35" s="1">
        <v>0</v>
      </c>
    </row>
  </sheetData>
  <sheetProtection password="C88C" sheet="1" objects="1" scenarios="1"/>
  <pageMargins left="0.70866141732283472" right="0.70866141732283472" top="0.78740157480314965" bottom="0.78740157480314965" header="0.31496062992125984" footer="0.31496062992125984"/>
  <pageSetup paperSize="9" scale="90" orientation="portrait" horizont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Rozpočet</vt:lpstr>
      <vt:lpstr>Parametry</vt:lpstr>
      <vt:lpstr>Parametry!Oblast_tisku</vt:lpstr>
      <vt:lpstr>Rozpočet!Oblast_tisku</vt:lpstr>
    </vt:vector>
  </TitlesOfParts>
  <Company>-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Zoja Šťastná</cp:lastModifiedBy>
  <cp:lastPrinted>2017-07-04T13:27:19Z</cp:lastPrinted>
  <dcterms:created xsi:type="dcterms:W3CDTF">2017-01-09T14:46:20Z</dcterms:created>
  <dcterms:modified xsi:type="dcterms:W3CDTF">2017-07-04T13:27:32Z</dcterms:modified>
</cp:coreProperties>
</file>