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90" windowWidth="14115" windowHeight="465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4" i="2" l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BA44" i="3"/>
  <c r="G44" i="3"/>
  <c r="BE43" i="3"/>
  <c r="BD43" i="3"/>
  <c r="BC43" i="3"/>
  <c r="BB43" i="3"/>
  <c r="G43" i="3"/>
  <c r="BA43" i="3" s="1"/>
  <c r="BE42" i="3"/>
  <c r="BE47" i="3" s="1"/>
  <c r="I15" i="2" s="1"/>
  <c r="BD42" i="3"/>
  <c r="BC42" i="3"/>
  <c r="BC47" i="3" s="1"/>
  <c r="G15" i="2" s="1"/>
  <c r="BB42" i="3"/>
  <c r="BA42" i="3"/>
  <c r="G42" i="3"/>
  <c r="B15" i="2"/>
  <c r="A15" i="2"/>
  <c r="BD47" i="3"/>
  <c r="H15" i="2" s="1"/>
  <c r="BB47" i="3"/>
  <c r="F15" i="2" s="1"/>
  <c r="G47" i="3"/>
  <c r="C47" i="3"/>
  <c r="BE39" i="3"/>
  <c r="BC39" i="3"/>
  <c r="BC40" i="3" s="1"/>
  <c r="BB39" i="3"/>
  <c r="BB40" i="3" s="1"/>
  <c r="F14" i="2" s="1"/>
  <c r="BA39" i="3"/>
  <c r="BA40" i="3" s="1"/>
  <c r="E14" i="2" s="1"/>
  <c r="G39" i="3"/>
  <c r="BD39" i="3" s="1"/>
  <c r="BD40" i="3" s="1"/>
  <c r="H14" i="2" s="1"/>
  <c r="B14" i="2"/>
  <c r="A14" i="2"/>
  <c r="BE40" i="3"/>
  <c r="I14" i="2" s="1"/>
  <c r="C40" i="3"/>
  <c r="BE36" i="3"/>
  <c r="BC36" i="3"/>
  <c r="BC37" i="3" s="1"/>
  <c r="G13" i="2" s="1"/>
  <c r="BB36" i="3"/>
  <c r="BB37" i="3" s="1"/>
  <c r="F13" i="2" s="1"/>
  <c r="BA36" i="3"/>
  <c r="G36" i="3"/>
  <c r="BD36" i="3" s="1"/>
  <c r="BD37" i="3" s="1"/>
  <c r="H13" i="2" s="1"/>
  <c r="B13" i="2"/>
  <c r="A13" i="2"/>
  <c r="BE37" i="3"/>
  <c r="I13" i="2" s="1"/>
  <c r="BA37" i="3"/>
  <c r="E13" i="2" s="1"/>
  <c r="C37" i="3"/>
  <c r="BE32" i="3"/>
  <c r="BD32" i="3"/>
  <c r="BD34" i="3" s="1"/>
  <c r="H12" i="2" s="1"/>
  <c r="BC32" i="3"/>
  <c r="BA32" i="3"/>
  <c r="G32" i="3"/>
  <c r="BB32" i="3" s="1"/>
  <c r="BB34" i="3" s="1"/>
  <c r="F12" i="2" s="1"/>
  <c r="B12" i="2"/>
  <c r="A12" i="2"/>
  <c r="BE34" i="3"/>
  <c r="I12" i="2" s="1"/>
  <c r="BC34" i="3"/>
  <c r="G12" i="2" s="1"/>
  <c r="BA34" i="3"/>
  <c r="E12" i="2" s="1"/>
  <c r="C34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6" i="3"/>
  <c r="BD26" i="3"/>
  <c r="BC26" i="3"/>
  <c r="BA26" i="3"/>
  <c r="G26" i="3"/>
  <c r="BB26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BA30" i="3" s="1"/>
  <c r="E11" i="2" s="1"/>
  <c r="G22" i="3"/>
  <c r="BB22" i="3" s="1"/>
  <c r="BE21" i="3"/>
  <c r="BE30" i="3" s="1"/>
  <c r="I11" i="2" s="1"/>
  <c r="BD21" i="3"/>
  <c r="BC21" i="3"/>
  <c r="BA21" i="3"/>
  <c r="G21" i="3"/>
  <c r="BB21" i="3" s="1"/>
  <c r="BB30" i="3" s="1"/>
  <c r="F11" i="2" s="1"/>
  <c r="B11" i="2"/>
  <c r="A11" i="2"/>
  <c r="BC30" i="3"/>
  <c r="G11" i="2" s="1"/>
  <c r="C30" i="3"/>
  <c r="BE18" i="3"/>
  <c r="BD18" i="3"/>
  <c r="BD19" i="3" s="1"/>
  <c r="H10" i="2" s="1"/>
  <c r="BC18" i="3"/>
  <c r="BA18" i="3"/>
  <c r="G18" i="3"/>
  <c r="BB18" i="3" s="1"/>
  <c r="BB19" i="3" s="1"/>
  <c r="F10" i="2" s="1"/>
  <c r="B10" i="2"/>
  <c r="A10" i="2"/>
  <c r="BE19" i="3"/>
  <c r="I10" i="2" s="1"/>
  <c r="BC19" i="3"/>
  <c r="G10" i="2" s="1"/>
  <c r="BA19" i="3"/>
  <c r="E10" i="2" s="1"/>
  <c r="C19" i="3"/>
  <c r="BE15" i="3"/>
  <c r="BE16" i="3" s="1"/>
  <c r="I9" i="2" s="1"/>
  <c r="BD15" i="3"/>
  <c r="BD16" i="3" s="1"/>
  <c r="H9" i="2" s="1"/>
  <c r="BC15" i="3"/>
  <c r="BB15" i="3"/>
  <c r="BB16" i="3" s="1"/>
  <c r="F9" i="2" s="1"/>
  <c r="G15" i="3"/>
  <c r="BA15" i="3" s="1"/>
  <c r="BA16" i="3" s="1"/>
  <c r="E9" i="2" s="1"/>
  <c r="B9" i="2"/>
  <c r="A9" i="2"/>
  <c r="BC16" i="3"/>
  <c r="G9" i="2" s="1"/>
  <c r="C16" i="3"/>
  <c r="BE11" i="3"/>
  <c r="BE13" i="3" s="1"/>
  <c r="I8" i="2" s="1"/>
  <c r="BD11" i="3"/>
  <c r="BD13" i="3" s="1"/>
  <c r="H8" i="2" s="1"/>
  <c r="BC11" i="3"/>
  <c r="BB11" i="3"/>
  <c r="BB13" i="3" s="1"/>
  <c r="F8" i="2" s="1"/>
  <c r="G11" i="3"/>
  <c r="BA11" i="3" s="1"/>
  <c r="BA13" i="3" s="1"/>
  <c r="E8" i="2" s="1"/>
  <c r="B8" i="2"/>
  <c r="A8" i="2"/>
  <c r="BC13" i="3"/>
  <c r="G8" i="2" s="1"/>
  <c r="C13" i="3"/>
  <c r="BE8" i="3"/>
  <c r="BE9" i="3" s="1"/>
  <c r="I7" i="2" s="1"/>
  <c r="BD8" i="3"/>
  <c r="BD9" i="3" s="1"/>
  <c r="H7" i="2" s="1"/>
  <c r="BC8" i="3"/>
  <c r="BB8" i="3"/>
  <c r="BB9" i="3" s="1"/>
  <c r="F7" i="2" s="1"/>
  <c r="G8" i="3"/>
  <c r="BA8" i="3" s="1"/>
  <c r="BA9" i="3" s="1"/>
  <c r="E7" i="2" s="1"/>
  <c r="B7" i="2"/>
  <c r="A7" i="2"/>
  <c r="BC9" i="3"/>
  <c r="G7" i="2" s="1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30" i="3" l="1"/>
  <c r="H11" i="2" s="1"/>
  <c r="BA47" i="3"/>
  <c r="E15" i="2" s="1"/>
  <c r="G16" i="2"/>
  <c r="C18" i="1" s="1"/>
  <c r="E16" i="2"/>
  <c r="I16" i="2"/>
  <c r="C21" i="1" s="1"/>
  <c r="F16" i="2"/>
  <c r="C16" i="1" s="1"/>
  <c r="H16" i="2"/>
  <c r="C17" i="1" s="1"/>
  <c r="C15" i="1"/>
  <c r="G9" i="3"/>
  <c r="G13" i="3"/>
  <c r="G16" i="3"/>
  <c r="G19" i="3"/>
  <c r="G30" i="3"/>
  <c r="G34" i="3"/>
  <c r="G37" i="3"/>
  <c r="G40" i="3"/>
  <c r="C19" i="1" l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<sst xmlns="http://schemas.openxmlformats.org/spreadsheetml/2006/main" count="198" uniqueCount="140">
  <si>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</si>
  <si>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</si>
  <si>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</si>
  <si>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</si>
  <si>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</si>
  <si>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</si>
  <si>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</si>
  <si>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</si>
  <si>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</si>
  <si>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</si>
  <si>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</si>
  <si>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</si>
  <si>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</si>
  <si>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</si>
  <si>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</si>
  <si>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</si>
  <si>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</si>
  <si>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</si>
  <si>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</si>
  <si>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</si>
  <si>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</si>
  <si>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</si>
  <si>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</si>
  <si>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</si>
  <si>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</si>
  <si>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</si>
  <si>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</si>
  <si>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</si>
  <si>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</si>
  <si>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</si>
  <si>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</si>
  <si>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</si>
  <si>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</si>
  <si>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</si>
  <si>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</si>
  <si>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</si>
  <si>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</si>
  <si>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</si>
  <si>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</si>
  <si>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</si>
  <si>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</si>
  <si>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</si>
  <si>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</si>
  <si>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</si>
  <si>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</si>
  <si>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</si>
  <si>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</si>
  <si>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</si>
  <si>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</si>
  <si>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</si>
  <si>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</si>
  <si>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</si>
  <si>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</si>
  <si>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</si>
  <si>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</si>
  <si>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</si>
  <si>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</si>
  <si>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</si>
  <si>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</si>
  <si>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</si>
  <si>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</si>
  <si>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</si>
  <si>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</si>
  <si>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</si>
  <si>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</si>
  <si>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</si>
  <si>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</si>
  <si>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</si>
  <si>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</si>
  <si>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</si>
  <si>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</si>
  <si>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2015</t>
  </si>
  <si>
    <t>Mendelova univerzita Brno,Zemědělská 1</t>
  </si>
  <si>
    <t>3</t>
  </si>
  <si>
    <t>Budova "P"</t>
  </si>
  <si>
    <t>Stavební úpravy laboratoře v obj."P"</t>
  </si>
  <si>
    <t>6</t>
  </si>
  <si>
    <t>Úpravy povrchu,podlahy</t>
  </si>
  <si>
    <t>612451111R00</t>
  </si>
  <si>
    <t xml:space="preserve">Omítka vnitřní zdiva, MC, hrubá zatřená </t>
  </si>
  <si>
    <t>m2</t>
  </si>
  <si>
    <t>96</t>
  </si>
  <si>
    <t>Bourání konstrukcí</t>
  </si>
  <si>
    <t>978013191R00</t>
  </si>
  <si>
    <t xml:space="preserve">Otlučení omítek vnitřních stěn v rozsahu do 100 % </t>
  </si>
  <si>
    <t>(0,80+1,10+0,25)*1,50</t>
  </si>
  <si>
    <t>99</t>
  </si>
  <si>
    <t>Staveništní přesun hmot</t>
  </si>
  <si>
    <t>999281111R00</t>
  </si>
  <si>
    <t xml:space="preserve">Přesun hmot pro opravy a údržbu do výšky 25 m </t>
  </si>
  <si>
    <t>t</t>
  </si>
  <si>
    <t>720</t>
  </si>
  <si>
    <t>Zdravotechnická instalace</t>
  </si>
  <si>
    <t xml:space="preserve">Zdravotechnika dle sam.rozpočtu </t>
  </si>
  <si>
    <t>soubor</t>
  </si>
  <si>
    <t>781</t>
  </si>
  <si>
    <t>Obklady keramické</t>
  </si>
  <si>
    <t>781415015R00</t>
  </si>
  <si>
    <t xml:space="preserve">Montáž obkladů stěn, porovin.,tmel, 20x20,30x15 cm 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</si>
  <si>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</si>
  <si>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</si>
  <si>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</si>
  <si>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</si>
  <si>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781491001R00</t>
  </si>
  <si>
    <t xml:space="preserve">Montáž lišt k obkladům </t>
  </si>
  <si>
    <t>m</t>
  </si>
  <si>
    <t>1,50*2+0,80+1,10+0,25</t>
  </si>
  <si>
    <t>5</t>
  </si>
  <si>
    <t xml:space="preserve">Obkladačka keramická glazovaná 200/300mm </t>
  </si>
  <si>
    <t>3,225*1,10</t>
  </si>
  <si>
    <t>59760112.A</t>
  </si>
  <si>
    <t>Lišta rohová plastová na obklad vnitřní 9 mm</t>
  </si>
  <si>
    <t>998781201R00</t>
  </si>
  <si>
    <t xml:space="preserve">Přesun hmot pro obklady keramické, výšky do 6 m </t>
  </si>
  <si>
    <t>784</t>
  </si>
  <si>
    <t>Malby</t>
  </si>
  <si>
    <t>Malba malířskou směsí s případným vyspravením podkladu a úklidemk</t>
  </si>
  <si>
    <t>17,43+8,84+2*(3,00+2,94+5,76+3,00)*3,80</t>
  </si>
  <si>
    <t>M21</t>
  </si>
  <si>
    <t>Elektromontáže</t>
  </si>
  <si>
    <t>210</t>
  </si>
  <si>
    <t xml:space="preserve">Elektroinstalace dle sam.rozpočtu </t>
  </si>
  <si>
    <t>M24</t>
  </si>
  <si>
    <t>Montáže vzduchotechnických zařízení</t>
  </si>
  <si>
    <t>240</t>
  </si>
  <si>
    <t xml:space="preserve">Vzduchotechnika dle sam.rozpočtu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</si>
  <si>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</si>
  <si>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</si>
  <si>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</si>
  <si>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</si>
  <si>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</si>
  <si>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</si>
  <si>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</si>
  <si>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</si>
  <si>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</si>
  <si>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</si>
  <si>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</si>
  <si>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</si>
  <si>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Mendelova universita v Brně</t>
  </si>
  <si>
    <t>ing.arch.Evžen Štreit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</si>
</sst>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3</v>
      </c>
      <c r="D2" s="5" t="str">
        <f>Rekapitulace!G2</f>
        <v>Stavební úpravy laboratoře v obj."P"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73</v>
      </c>
      <c r="B5" s="16"/>
      <c r="C5" s="17" t="s">
        <v>74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71</v>
      </c>
      <c r="B7" s="24"/>
      <c r="C7" s="25" t="s">
        <v>72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184" t="s">
        <v>139</v>
      </c>
      <c r="D8" s="184"/>
      <c r="E8" s="185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184" t="str">
        <f>Projektant</f>
        <v>ing.arch.Evžen Štreit</v>
      </c>
      <c r="D9" s="184"/>
      <c r="E9" s="185"/>
      <c r="F9" s="11"/>
      <c r="G9" s="33"/>
      <c r="H9" s="34"/>
    </row>
    <row r="10" spans="1:57" x14ac:dyDescent="0.2">
      <c r="A10" s="28" t="s">
        <v>14</v>
      </c>
      <c r="B10" s="11"/>
      <c r="C10" s="184" t="s">
        <v>138</v>
      </c>
      <c r="D10" s="184"/>
      <c r="E10" s="184"/>
      <c r="F10" s="35"/>
      <c r="G10" s="36"/>
      <c r="H10" s="37"/>
    </row>
    <row r="11" spans="1:57" ht="13.5" customHeight="1" x14ac:dyDescent="0.2">
      <c r="A11" s="28" t="s">
        <v>15</v>
      </c>
      <c r="B11" s="11"/>
      <c r="C11" s="184"/>
      <c r="D11" s="184"/>
      <c r="E11" s="184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186"/>
      <c r="D12" s="186"/>
      <c r="E12" s="186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/>
      <c r="E16" s="59"/>
      <c r="F16" s="60"/>
      <c r="G16" s="55"/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/>
      <c r="E17" s="59"/>
      <c r="F17" s="60"/>
      <c r="G17" s="55"/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/>
      <c r="E18" s="59"/>
      <c r="F18" s="60"/>
      <c r="G18" s="55"/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 x14ac:dyDescent="0.2">
      <c r="A20" s="63"/>
      <c r="B20" s="54"/>
      <c r="C20" s="55"/>
      <c r="D20" s="8"/>
      <c r="E20" s="59"/>
      <c r="F20" s="60"/>
      <c r="G20" s="55"/>
    </row>
    <row r="21" spans="1:7" ht="15.95" customHeight="1" x14ac:dyDescent="0.2">
      <c r="A21" s="63" t="s">
        <v>30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/>
    </row>
    <row r="23" spans="1:7" ht="15.95" customHeight="1" thickBot="1" x14ac:dyDescent="0.25">
      <c r="A23" s="187" t="s">
        <v>33</v>
      </c>
      <c r="B23" s="188"/>
      <c r="C23" s="66">
        <f>C22+G23</f>
        <v>0</v>
      </c>
      <c r="D23" s="67" t="s">
        <v>34</v>
      </c>
      <c r="E23" s="68"/>
      <c r="F23" s="69"/>
      <c r="G23" s="55"/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189">
        <f>ROUND(C23-F32,0)</f>
        <v>0</v>
      </c>
      <c r="G30" s="190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189">
        <f>ROUND(PRODUCT(F30,C31/100),1)</f>
        <v>0</v>
      </c>
      <c r="G31" s="190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189">
        <v>0</v>
      </c>
      <c r="G32" s="190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189">
        <f>ROUND(PRODUCT(F32,C33/100),1)</f>
        <v>0</v>
      </c>
      <c r="G33" s="190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191">
        <f>CEILING(SUM(F30:F33),IF(SUM(F30:F33)&gt;=0,1,-1))</f>
        <v>0</v>
      </c>
      <c r="G34" s="192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183"/>
      <c r="C37" s="183"/>
      <c r="D37" s="183"/>
      <c r="E37" s="183"/>
      <c r="F37" s="183"/>
      <c r="G37" s="183"/>
      <c r="H37" t="s">
        <v>5</v>
      </c>
    </row>
    <row r="38" spans="1:8" ht="12.75" customHeight="1" x14ac:dyDescent="0.2">
      <c r="A38" s="95"/>
      <c r="B38" s="183"/>
      <c r="C38" s="183"/>
      <c r="D38" s="183"/>
      <c r="E38" s="183"/>
      <c r="F38" s="183"/>
      <c r="G38" s="183"/>
      <c r="H38" t="s">
        <v>5</v>
      </c>
    </row>
    <row r="39" spans="1:8" x14ac:dyDescent="0.2">
      <c r="A39" s="95"/>
      <c r="B39" s="183"/>
      <c r="C39" s="183"/>
      <c r="D39" s="183"/>
      <c r="E39" s="183"/>
      <c r="F39" s="183"/>
      <c r="G39" s="183"/>
      <c r="H39" t="s">
        <v>5</v>
      </c>
    </row>
    <row r="40" spans="1:8" x14ac:dyDescent="0.2">
      <c r="A40" s="95"/>
      <c r="B40" s="183"/>
      <c r="C40" s="183"/>
      <c r="D40" s="183"/>
      <c r="E40" s="183"/>
      <c r="F40" s="183"/>
      <c r="G40" s="183"/>
      <c r="H40" t="s">
        <v>5</v>
      </c>
    </row>
    <row r="41" spans="1:8" x14ac:dyDescent="0.2">
      <c r="A41" s="95"/>
      <c r="B41" s="183"/>
      <c r="C41" s="183"/>
      <c r="D41" s="183"/>
      <c r="E41" s="183"/>
      <c r="F41" s="183"/>
      <c r="G41" s="183"/>
      <c r="H41" t="s">
        <v>5</v>
      </c>
    </row>
    <row r="42" spans="1:8" x14ac:dyDescent="0.2">
      <c r="A42" s="95"/>
      <c r="B42" s="183"/>
      <c r="C42" s="183"/>
      <c r="D42" s="183"/>
      <c r="E42" s="183"/>
      <c r="F42" s="183"/>
      <c r="G42" s="183"/>
      <c r="H42" t="s">
        <v>5</v>
      </c>
    </row>
    <row r="43" spans="1:8" x14ac:dyDescent="0.2">
      <c r="A43" s="95"/>
      <c r="B43" s="183"/>
      <c r="C43" s="183"/>
      <c r="D43" s="183"/>
      <c r="E43" s="183"/>
      <c r="F43" s="183"/>
      <c r="G43" s="183"/>
      <c r="H43" t="s">
        <v>5</v>
      </c>
    </row>
    <row r="44" spans="1:8" x14ac:dyDescent="0.2">
      <c r="A44" s="95"/>
      <c r="B44" s="183"/>
      <c r="C44" s="183"/>
      <c r="D44" s="183"/>
      <c r="E44" s="183"/>
      <c r="F44" s="183"/>
      <c r="G44" s="183"/>
      <c r="H44" t="s">
        <v>5</v>
      </c>
    </row>
    <row r="45" spans="1:8" ht="0.75" customHeight="1" x14ac:dyDescent="0.2">
      <c r="A45" s="95"/>
      <c r="B45" s="183"/>
      <c r="C45" s="183"/>
      <c r="D45" s="183"/>
      <c r="E45" s="183"/>
      <c r="F45" s="183"/>
      <c r="G45" s="183"/>
      <c r="H45" t="s">
        <v>5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3"/>
  <sheetViews>
    <sheetView tabSelected="1" workbookViewId="0">
      <selection activeCell="K34" sqref="K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3" t="s">
        <v>48</v>
      </c>
      <c r="B1" s="194"/>
      <c r="C1" s="96" t="str">
        <f>CONCATENATE(cislostavby," ",nazevstavby)</f>
        <v>2015 Mendelova univerzita Brno,Zemědělská 1</v>
      </c>
      <c r="D1" s="97"/>
      <c r="E1" s="98"/>
      <c r="F1" s="97"/>
      <c r="G1" s="99" t="s">
        <v>49</v>
      </c>
      <c r="H1" s="100">
        <v>3</v>
      </c>
      <c r="I1" s="101"/>
    </row>
    <row r="2" spans="1:9" ht="13.5" thickBot="1" x14ac:dyDescent="0.25">
      <c r="A2" s="195" t="s">
        <v>50</v>
      </c>
      <c r="B2" s="196"/>
      <c r="C2" s="102" t="str">
        <f>CONCATENATE(cisloobjektu," ",nazevobjektu)</f>
        <v>3 Budova "P"</v>
      </c>
      <c r="D2" s="103"/>
      <c r="E2" s="104"/>
      <c r="F2" s="103"/>
      <c r="G2" s="197" t="s">
        <v>75</v>
      </c>
      <c r="H2" s="198"/>
      <c r="I2" s="199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 x14ac:dyDescent="0.2">
      <c r="A7" s="178" t="str">
        <f>Položky!B7</f>
        <v>6</v>
      </c>
      <c r="B7" s="114" t="str">
        <f>Položky!C7</f>
        <v>Úpravy povrchu,podlahy</v>
      </c>
      <c r="C7" s="65"/>
      <c r="D7" s="115"/>
      <c r="E7" s="179">
        <f>Položky!BA9</f>
        <v>0</v>
      </c>
      <c r="F7" s="180">
        <f>Položky!BB9</f>
        <v>0</v>
      </c>
      <c r="G7" s="180">
        <f>Položky!BC9</f>
        <v>0</v>
      </c>
      <c r="H7" s="180">
        <f>Položky!BD9</f>
        <v>0</v>
      </c>
      <c r="I7" s="181">
        <f>Položky!BE9</f>
        <v>0</v>
      </c>
    </row>
    <row r="8" spans="1:9" s="34" customFormat="1" x14ac:dyDescent="0.2">
      <c r="A8" s="178" t="str">
        <f>Položky!B10</f>
        <v>96</v>
      </c>
      <c r="B8" s="114" t="str">
        <f>Položky!C10</f>
        <v>Bourání konstrukcí</v>
      </c>
      <c r="C8" s="65"/>
      <c r="D8" s="115"/>
      <c r="E8" s="179">
        <f>Položky!BA13</f>
        <v>0</v>
      </c>
      <c r="F8" s="180">
        <f>Položky!BB13</f>
        <v>0</v>
      </c>
      <c r="G8" s="180">
        <f>Položky!BC13</f>
        <v>0</v>
      </c>
      <c r="H8" s="180">
        <f>Položky!BD13</f>
        <v>0</v>
      </c>
      <c r="I8" s="181">
        <f>Položky!BE13</f>
        <v>0</v>
      </c>
    </row>
    <row r="9" spans="1:9" s="34" customFormat="1" x14ac:dyDescent="0.2">
      <c r="A9" s="178" t="str">
        <f>Položky!B14</f>
        <v>99</v>
      </c>
      <c r="B9" s="114" t="str">
        <f>Položky!C14</f>
        <v>Staveništní přesun hmot</v>
      </c>
      <c r="C9" s="65"/>
      <c r="D9" s="115"/>
      <c r="E9" s="179">
        <f>Položky!BA16</f>
        <v>0</v>
      </c>
      <c r="F9" s="180">
        <f>Položky!BB16</f>
        <v>0</v>
      </c>
      <c r="G9" s="180">
        <f>Položky!BC16</f>
        <v>0</v>
      </c>
      <c r="H9" s="180">
        <f>Položky!BD16</f>
        <v>0</v>
      </c>
      <c r="I9" s="181">
        <f>Položky!BE16</f>
        <v>0</v>
      </c>
    </row>
    <row r="10" spans="1:9" s="34" customFormat="1" x14ac:dyDescent="0.2">
      <c r="A10" s="178" t="str">
        <f>Položky!B17</f>
        <v>720</v>
      </c>
      <c r="B10" s="114" t="str">
        <f>Položky!C17</f>
        <v>Zdravotechnická instalace</v>
      </c>
      <c r="C10" s="65"/>
      <c r="D10" s="115"/>
      <c r="E10" s="179">
        <f>Položky!BA19</f>
        <v>0</v>
      </c>
      <c r="F10" s="180">
        <f>Položky!BB19</f>
        <v>0</v>
      </c>
      <c r="G10" s="180">
        <f>Položky!BC19</f>
        <v>0</v>
      </c>
      <c r="H10" s="180">
        <f>Položky!BD19</f>
        <v>0</v>
      </c>
      <c r="I10" s="181">
        <f>Položky!BE19</f>
        <v>0</v>
      </c>
    </row>
    <row r="11" spans="1:9" s="34" customFormat="1" x14ac:dyDescent="0.2">
      <c r="A11" s="178" t="str">
        <f>Položky!B20</f>
        <v>781</v>
      </c>
      <c r="B11" s="114" t="str">
        <f>Položky!C20</f>
        <v>Obklady keramické</v>
      </c>
      <c r="C11" s="65"/>
      <c r="D11" s="115"/>
      <c r="E11" s="179">
        <f>Položky!BA30</f>
        <v>0</v>
      </c>
      <c r="F11" s="180">
        <f>Položky!BB30</f>
        <v>0</v>
      </c>
      <c r="G11" s="180">
        <f>Položky!BC30</f>
        <v>0</v>
      </c>
      <c r="H11" s="180">
        <f>Položky!BD30</f>
        <v>0</v>
      </c>
      <c r="I11" s="181">
        <f>Položky!BE30</f>
        <v>0</v>
      </c>
    </row>
    <row r="12" spans="1:9" s="34" customFormat="1" x14ac:dyDescent="0.2">
      <c r="A12" s="178" t="str">
        <f>Položky!B31</f>
        <v>784</v>
      </c>
      <c r="B12" s="114" t="str">
        <f>Položky!C31</f>
        <v>Malby</v>
      </c>
      <c r="C12" s="65"/>
      <c r="D12" s="115"/>
      <c r="E12" s="179">
        <f>Položky!BA34</f>
        <v>0</v>
      </c>
      <c r="F12" s="180">
        <f>Položky!BB34</f>
        <v>0</v>
      </c>
      <c r="G12" s="180">
        <f>Položky!BC34</f>
        <v>0</v>
      </c>
      <c r="H12" s="180">
        <f>Položky!BD34</f>
        <v>0</v>
      </c>
      <c r="I12" s="181">
        <f>Položky!BE34</f>
        <v>0</v>
      </c>
    </row>
    <row r="13" spans="1:9" s="34" customFormat="1" x14ac:dyDescent="0.2">
      <c r="A13" s="178" t="str">
        <f>Položky!B35</f>
        <v>M21</v>
      </c>
      <c r="B13" s="114" t="str">
        <f>Položky!C35</f>
        <v>Elektromontáže</v>
      </c>
      <c r="C13" s="65"/>
      <c r="D13" s="115"/>
      <c r="E13" s="179">
        <f>Položky!BA37</f>
        <v>0</v>
      </c>
      <c r="F13" s="180">
        <f>Položky!BB37</f>
        <v>0</v>
      </c>
      <c r="G13" s="180">
        <f>Položky!BC37</f>
        <v>0</v>
      </c>
      <c r="H13" s="180">
        <f>Položky!BD37</f>
        <v>0</v>
      </c>
      <c r="I13" s="181">
        <f>Položky!BE37</f>
        <v>0</v>
      </c>
    </row>
    <row r="14" spans="1:9" s="34" customFormat="1" x14ac:dyDescent="0.2">
      <c r="A14" s="178" t="str">
        <f>Položky!B38</f>
        <v>M24</v>
      </c>
      <c r="B14" s="114" t="str">
        <f>Položky!C38</f>
        <v>Montáže vzduchotechnických zařízení</v>
      </c>
      <c r="C14" s="65"/>
      <c r="D14" s="115"/>
      <c r="E14" s="179">
        <f>Položky!BA40</f>
        <v>0</v>
      </c>
      <c r="F14" s="180">
        <f>Položky!BB40</f>
        <v>0</v>
      </c>
      <c r="G14" s="180">
        <f>Položky!BC40</f>
        <v>0</v>
      </c>
      <c r="H14" s="180">
        <f>Položky!BD40</f>
        <v>0</v>
      </c>
      <c r="I14" s="181">
        <f>Položky!BE40</f>
        <v>0</v>
      </c>
    </row>
    <row r="15" spans="1:9" s="34" customFormat="1" ht="13.5" thickBot="1" x14ac:dyDescent="0.25">
      <c r="A15" s="178" t="str">
        <f>Položky!B41</f>
        <v>D96</v>
      </c>
      <c r="B15" s="114" t="str">
        <f>Položky!C41</f>
        <v>Přesuny suti a vybouraných hmot</v>
      </c>
      <c r="C15" s="65"/>
      <c r="D15" s="115"/>
      <c r="E15" s="179">
        <f>Položky!BA47</f>
        <v>0</v>
      </c>
      <c r="F15" s="180">
        <f>Položky!BB47</f>
        <v>0</v>
      </c>
      <c r="G15" s="180">
        <f>Položky!BC47</f>
        <v>0</v>
      </c>
      <c r="H15" s="180">
        <f>Položky!BD47</f>
        <v>0</v>
      </c>
      <c r="I15" s="181">
        <f>Položky!BE47</f>
        <v>0</v>
      </c>
    </row>
    <row r="16" spans="1:9" s="122" customFormat="1" ht="13.5" thickBot="1" x14ac:dyDescent="0.25">
      <c r="A16" s="116"/>
      <c r="B16" s="117" t="s">
        <v>57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9" x14ac:dyDescent="0.2">
      <c r="A17" s="65"/>
      <c r="B17" s="65"/>
      <c r="C17" s="65"/>
      <c r="D17" s="65"/>
      <c r="E17" s="65"/>
      <c r="F17" s="65"/>
      <c r="G17" s="65"/>
      <c r="H17" s="65"/>
      <c r="I17" s="65"/>
    </row>
    <row r="18" spans="1:9" x14ac:dyDescent="0.2">
      <c r="F18" s="123"/>
      <c r="G18" s="124"/>
      <c r="H18" s="124"/>
      <c r="I18" s="125"/>
    </row>
    <row r="19" spans="1:9" x14ac:dyDescent="0.2">
      <c r="F19" s="123"/>
      <c r="G19" s="124"/>
      <c r="H19" s="124"/>
      <c r="I19" s="125"/>
    </row>
    <row r="20" spans="1:9" x14ac:dyDescent="0.2">
      <c r="F20" s="123"/>
      <c r="G20" s="124"/>
      <c r="H20" s="124"/>
      <c r="I20" s="125"/>
    </row>
    <row r="21" spans="1:9" x14ac:dyDescent="0.2">
      <c r="F21" s="123"/>
      <c r="G21" s="124"/>
      <c r="H21" s="124"/>
      <c r="I21" s="125"/>
    </row>
    <row r="22" spans="1:9" x14ac:dyDescent="0.2">
      <c r="F22" s="123"/>
      <c r="G22" s="124"/>
      <c r="H22" s="124"/>
      <c r="I22" s="125"/>
    </row>
    <row r="23" spans="1:9" x14ac:dyDescent="0.2">
      <c r="F23" s="123"/>
      <c r="G23" s="124"/>
      <c r="H23" s="124"/>
      <c r="I23" s="125"/>
    </row>
    <row r="24" spans="1:9" x14ac:dyDescent="0.2">
      <c r="F24" s="123"/>
      <c r="G24" s="124"/>
      <c r="H24" s="124"/>
      <c r="I24" s="125"/>
    </row>
    <row r="25" spans="1:9" x14ac:dyDescent="0.2">
      <c r="F25" s="123"/>
      <c r="G25" s="124"/>
      <c r="H25" s="124"/>
      <c r="I25" s="125"/>
    </row>
    <row r="26" spans="1:9" x14ac:dyDescent="0.2">
      <c r="F26" s="123"/>
      <c r="G26" s="124"/>
      <c r="H26" s="124"/>
      <c r="I26" s="125"/>
    </row>
    <row r="27" spans="1:9" x14ac:dyDescent="0.2">
      <c r="F27" s="123"/>
      <c r="G27" s="124"/>
      <c r="H27" s="124"/>
      <c r="I27" s="125"/>
    </row>
    <row r="28" spans="1:9" x14ac:dyDescent="0.2">
      <c r="F28" s="123"/>
      <c r="G28" s="124"/>
      <c r="H28" s="124"/>
      <c r="I28" s="125"/>
    </row>
    <row r="29" spans="1:9" x14ac:dyDescent="0.2">
      <c r="F29" s="123"/>
      <c r="G29" s="124"/>
      <c r="H29" s="124"/>
      <c r="I29" s="125"/>
    </row>
    <row r="30" spans="1:9" x14ac:dyDescent="0.2">
      <c r="F30" s="123"/>
      <c r="G30" s="124"/>
      <c r="H30" s="124"/>
      <c r="I30" s="125"/>
    </row>
    <row r="31" spans="1:9" x14ac:dyDescent="0.2">
      <c r="F31" s="123"/>
      <c r="G31" s="124"/>
      <c r="H31" s="124"/>
      <c r="I31" s="125"/>
    </row>
    <row r="32" spans="1:9" x14ac:dyDescent="0.2">
      <c r="F32" s="123"/>
      <c r="G32" s="124"/>
      <c r="H32" s="124"/>
      <c r="I32" s="125"/>
    </row>
    <row r="33" spans="6:9" x14ac:dyDescent="0.2">
      <c r="F33" s="123"/>
      <c r="G33" s="124"/>
      <c r="H33" s="124"/>
      <c r="I33" s="125"/>
    </row>
    <row r="34" spans="6:9" x14ac:dyDescent="0.2">
      <c r="F34" s="123"/>
      <c r="G34" s="124"/>
      <c r="H34" s="124"/>
      <c r="I34" s="125"/>
    </row>
    <row r="35" spans="6:9" x14ac:dyDescent="0.2">
      <c r="F35" s="123"/>
      <c r="G35" s="124"/>
      <c r="H35" s="124"/>
      <c r="I35" s="125"/>
    </row>
    <row r="36" spans="6:9" x14ac:dyDescent="0.2">
      <c r="F36" s="123"/>
      <c r="G36" s="124"/>
      <c r="H36" s="124"/>
      <c r="I36" s="125"/>
    </row>
    <row r="37" spans="6:9" x14ac:dyDescent="0.2">
      <c r="F37" s="123"/>
      <c r="G37" s="124"/>
      <c r="H37" s="124"/>
      <c r="I37" s="125"/>
    </row>
    <row r="38" spans="6:9" x14ac:dyDescent="0.2">
      <c r="F38" s="123"/>
      <c r="G38" s="124"/>
      <c r="H38" s="124"/>
      <c r="I38" s="125"/>
    </row>
    <row r="39" spans="6:9" x14ac:dyDescent="0.2">
      <c r="F39" s="123"/>
      <c r="G39" s="124"/>
      <c r="H39" s="124"/>
      <c r="I39" s="125"/>
    </row>
    <row r="40" spans="6:9" x14ac:dyDescent="0.2">
      <c r="F40" s="123"/>
      <c r="G40" s="124"/>
      <c r="H40" s="124"/>
      <c r="I40" s="125"/>
    </row>
    <row r="41" spans="6:9" x14ac:dyDescent="0.2">
      <c r="F41" s="123"/>
      <c r="G41" s="124"/>
      <c r="H41" s="124"/>
      <c r="I41" s="125"/>
    </row>
    <row r="42" spans="6:9" x14ac:dyDescent="0.2">
      <c r="F42" s="123"/>
      <c r="G42" s="124"/>
      <c r="H42" s="124"/>
      <c r="I42" s="125"/>
    </row>
    <row r="43" spans="6:9" x14ac:dyDescent="0.2">
      <c r="F43" s="123"/>
      <c r="G43" s="124"/>
      <c r="H43" s="124"/>
      <c r="I43" s="125"/>
    </row>
    <row r="44" spans="6:9" x14ac:dyDescent="0.2">
      <c r="F44" s="123"/>
      <c r="G44" s="124"/>
      <c r="H44" s="124"/>
      <c r="I44" s="125"/>
    </row>
    <row r="45" spans="6:9" x14ac:dyDescent="0.2">
      <c r="F45" s="123"/>
      <c r="G45" s="124"/>
      <c r="H45" s="124"/>
      <c r="I45" s="125"/>
    </row>
    <row r="46" spans="6:9" x14ac:dyDescent="0.2">
      <c r="F46" s="123"/>
      <c r="G46" s="124"/>
      <c r="H46" s="124"/>
      <c r="I46" s="125"/>
    </row>
    <row r="47" spans="6:9" x14ac:dyDescent="0.2">
      <c r="F47" s="123"/>
      <c r="G47" s="124"/>
      <c r="H47" s="124"/>
      <c r="I47" s="125"/>
    </row>
    <row r="48" spans="6:9" x14ac:dyDescent="0.2">
      <c r="F48" s="123"/>
      <c r="G48" s="124"/>
      <c r="H48" s="124"/>
      <c r="I48" s="125"/>
    </row>
    <row r="49" spans="6:9" ht="409.6" x14ac:dyDescent="0.25">
      <c r="F49" s="123"/>
      <c r="G49" s="124"/>
      <c r="H49" s="124"/>
      <c r="I49" s="125"/>
    </row>
    <row r="50" spans="6:9" ht="409.6" x14ac:dyDescent="0.25">
      <c r="F50" s="123"/>
      <c r="G50" s="124"/>
      <c r="H50" s="124"/>
      <c r="I50" s="125"/>
    </row>
    <row r="51" spans="6:9" ht="409.6" x14ac:dyDescent="0.25">
      <c r="F51" s="123"/>
      <c r="G51" s="124"/>
      <c r="H51" s="124"/>
      <c r="I51" s="125"/>
    </row>
    <row r="52" spans="6:9" ht="409.6" x14ac:dyDescent="0.25">
      <c r="F52" s="123"/>
      <c r="G52" s="124"/>
      <c r="H52" s="124"/>
      <c r="I52" s="125"/>
    </row>
    <row r="53" spans="6:9" ht="409.6" x14ac:dyDescent="0.25">
      <c r="F53" s="123"/>
      <c r="G53" s="124"/>
      <c r="H53" s="124"/>
      <c r="I53" s="125"/>
    </row>
    <row r="54" spans="6:9" x14ac:dyDescent="0.2">
      <c r="F54" s="123"/>
      <c r="G54" s="124"/>
      <c r="H54" s="124"/>
      <c r="I54" s="125"/>
    </row>
    <row r="55" spans="6:9" x14ac:dyDescent="0.2">
      <c r="F55" s="123"/>
      <c r="G55" s="124"/>
      <c r="H55" s="124"/>
      <c r="I55" s="125"/>
    </row>
    <row r="56" spans="6:9" x14ac:dyDescent="0.2">
      <c r="F56" s="123"/>
      <c r="G56" s="124"/>
      <c r="H56" s="124"/>
      <c r="I56" s="125"/>
    </row>
    <row r="57" spans="6:9" x14ac:dyDescent="0.2">
      <c r="F57" s="123"/>
      <c r="G57" s="124"/>
      <c r="H57" s="124"/>
      <c r="I57" s="125"/>
    </row>
    <row r="58" spans="6:9" x14ac:dyDescent="0.2">
      <c r="F58" s="123"/>
      <c r="G58" s="124"/>
      <c r="H58" s="124"/>
      <c r="I58" s="125"/>
    </row>
    <row r="59" spans="6:9" x14ac:dyDescent="0.2">
      <c r="F59" s="123"/>
      <c r="G59" s="124"/>
      <c r="H59" s="124"/>
      <c r="I59" s="125"/>
    </row>
    <row r="60" spans="6:9" x14ac:dyDescent="0.2">
      <c r="F60" s="123"/>
      <c r="G60" s="124"/>
      <c r="H60" s="124"/>
      <c r="I60" s="125"/>
    </row>
    <row r="61" spans="6:9" x14ac:dyDescent="0.2">
      <c r="F61" s="123"/>
      <c r="G61" s="124"/>
      <c r="H61" s="124"/>
      <c r="I61" s="125"/>
    </row>
    <row r="62" spans="6:9" x14ac:dyDescent="0.2">
      <c r="F62" s="123"/>
      <c r="G62" s="124"/>
      <c r="H62" s="124"/>
      <c r="I62" s="125"/>
    </row>
    <row r="63" spans="6:9" x14ac:dyDescent="0.2">
      <c r="F63" s="123"/>
      <c r="G63" s="124"/>
      <c r="H63" s="124"/>
      <c r="I63" s="125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I14" sqref="I14"/>
    </sheetView>
  </sheetViews>
  <sheetFormatPr defaultRowHeight="12.75" x14ac:dyDescent="0.2"/>
  <cols>
    <col min="1" max="1" width="4.42578125" style="126" customWidth="1"/>
    <col min="2" max="2" width="11.5703125" style="126" customWidth="1"/>
    <col min="3" max="3" width="40.42578125" style="126" customWidth="1"/>
    <col min="4" max="4" width="5.5703125" style="126" customWidth="1"/>
    <col min="5" max="5" width="8.5703125" style="172" customWidth="1"/>
    <col min="6" max="6" width="9.85546875" style="126" customWidth="1"/>
    <col min="7" max="7" width="13.85546875" style="126" customWidth="1"/>
    <col min="8" max="11" width="9.140625" style="126"/>
    <col min="12" max="12" width="75.42578125" style="126" customWidth="1"/>
    <col min="13" max="13" width="45.28515625" style="126" customWidth="1"/>
    <col min="14" max="16384" width="9.140625" style="126"/>
  </cols>
  <sheetData>
    <row r="1" spans="1:104" ht="15.75" x14ac:dyDescent="0.25">
      <c r="A1" s="202" t="s">
        <v>70</v>
      </c>
      <c r="B1" s="202"/>
      <c r="C1" s="202"/>
      <c r="D1" s="202"/>
      <c r="E1" s="202"/>
      <c r="F1" s="202"/>
      <c r="G1" s="202"/>
    </row>
    <row r="2" spans="1:104" ht="14.25" customHeight="1" thickBot="1" x14ac:dyDescent="0.25">
      <c r="A2" s="127"/>
      <c r="B2" s="128"/>
      <c r="C2" s="129"/>
      <c r="D2" s="129"/>
      <c r="E2" s="130"/>
      <c r="F2" s="129"/>
      <c r="G2" s="129"/>
    </row>
    <row r="3" spans="1:104" ht="13.5" thickTop="1" x14ac:dyDescent="0.2">
      <c r="A3" s="193" t="s">
        <v>48</v>
      </c>
      <c r="B3" s="194"/>
      <c r="C3" s="96" t="str">
        <f>CONCATENATE(cislostavby," ",nazevstavby)</f>
        <v>2015 Mendelova univerzita Brno,Zemědělská 1</v>
      </c>
      <c r="D3" s="97"/>
      <c r="E3" s="131" t="s">
        <v>59</v>
      </c>
      <c r="F3" s="132">
        <f>Rekapitulace!H1</f>
        <v>3</v>
      </c>
      <c r="G3" s="133"/>
    </row>
    <row r="4" spans="1:104" ht="13.5" thickBot="1" x14ac:dyDescent="0.25">
      <c r="A4" s="203" t="s">
        <v>50</v>
      </c>
      <c r="B4" s="196"/>
      <c r="C4" s="102" t="str">
        <f>CONCATENATE(cisloobjektu," ",nazevobjektu)</f>
        <v>3 Budova "P"</v>
      </c>
      <c r="D4" s="103"/>
      <c r="E4" s="204" t="str">
        <f>Rekapitulace!G2</f>
        <v>Stavební úpravy laboratoře v obj."P"</v>
      </c>
      <c r="F4" s="205"/>
      <c r="G4" s="206"/>
    </row>
    <row r="5" spans="1:104" ht="13.5" thickTop="1" x14ac:dyDescent="0.2">
      <c r="A5" s="134"/>
      <c r="B5" s="127"/>
      <c r="C5" s="127"/>
      <c r="D5" s="127"/>
      <c r="E5" s="135"/>
      <c r="F5" s="127"/>
      <c r="G5" s="136"/>
    </row>
    <row r="6" spans="1:104" x14ac:dyDescent="0.2">
      <c r="A6" s="137" t="s">
        <v>60</v>
      </c>
      <c r="B6" s="138" t="s">
        <v>61</v>
      </c>
      <c r="C6" s="138" t="s">
        <v>62</v>
      </c>
      <c r="D6" s="138" t="s">
        <v>63</v>
      </c>
      <c r="E6" s="139" t="s">
        <v>64</v>
      </c>
      <c r="F6" s="138" t="s">
        <v>65</v>
      </c>
      <c r="G6" s="140" t="s">
        <v>66</v>
      </c>
    </row>
    <row r="7" spans="1:104" x14ac:dyDescent="0.2">
      <c r="A7" s="141" t="s">
        <v>67</v>
      </c>
      <c r="B7" s="142" t="s">
        <v>76</v>
      </c>
      <c r="C7" s="143" t="s">
        <v>77</v>
      </c>
      <c r="D7" s="144"/>
      <c r="E7" s="145"/>
      <c r="F7" s="145"/>
      <c r="G7" s="146"/>
      <c r="H7" s="147"/>
      <c r="I7" s="147"/>
      <c r="O7" s="148">
        <v>1</v>
      </c>
    </row>
    <row r="8" spans="1:104" x14ac:dyDescent="0.2">
      <c r="A8" s="149">
        <v>1</v>
      </c>
      <c r="B8" s="150" t="s">
        <v>78</v>
      </c>
      <c r="C8" s="151" t="s">
        <v>79</v>
      </c>
      <c r="D8" s="152" t="s">
        <v>80</v>
      </c>
      <c r="E8" s="153">
        <v>3.2250000000000001</v>
      </c>
      <c r="F8" s="153">
        <v>0</v>
      </c>
      <c r="G8" s="154">
        <f>E8*F8</f>
        <v>0</v>
      </c>
      <c r="O8" s="148">
        <v>2</v>
      </c>
      <c r="AA8" s="126">
        <v>1</v>
      </c>
      <c r="AB8" s="126">
        <v>1</v>
      </c>
      <c r="AC8" s="126">
        <v>1</v>
      </c>
      <c r="AZ8" s="126">
        <v>1</v>
      </c>
      <c r="BA8" s="126">
        <f>IF(AZ8=1,G8,0)</f>
        <v>0</v>
      </c>
      <c r="BB8" s="126">
        <f>IF(AZ8=2,G8,0)</f>
        <v>0</v>
      </c>
      <c r="BC8" s="126">
        <f>IF(AZ8=3,G8,0)</f>
        <v>0</v>
      </c>
      <c r="BD8" s="126">
        <f>IF(AZ8=4,G8,0)</f>
        <v>0</v>
      </c>
      <c r="BE8" s="126">
        <f>IF(AZ8=5,G8,0)</f>
        <v>0</v>
      </c>
      <c r="CA8" s="155">
        <v>1</v>
      </c>
      <c r="CB8" s="155">
        <v>1</v>
      </c>
      <c r="CZ8" s="126">
        <v>4.0869999999984002E-2</v>
      </c>
    </row>
    <row r="9" spans="1:104" x14ac:dyDescent="0.2">
      <c r="A9" s="162"/>
      <c r="B9" s="163" t="s">
        <v>68</v>
      </c>
      <c r="C9" s="164" t="str">
        <f>CONCATENATE(B7," ",C7)</f>
        <v>6 Úpravy povrchu,podlahy</v>
      </c>
      <c r="D9" s="165"/>
      <c r="E9" s="166"/>
      <c r="F9" s="167"/>
      <c r="G9" s="168">
        <f>SUM(G7:G8)</f>
        <v>0</v>
      </c>
      <c r="O9" s="148">
        <v>4</v>
      </c>
      <c r="BA9" s="169">
        <f>SUM(BA7:BA8)</f>
        <v>0</v>
      </c>
      <c r="BB9" s="169">
        <f>SUM(BB7:BB8)</f>
        <v>0</v>
      </c>
      <c r="BC9" s="169">
        <f>SUM(BC7:BC8)</f>
        <v>0</v>
      </c>
      <c r="BD9" s="169">
        <f>SUM(BD7:BD8)</f>
        <v>0</v>
      </c>
      <c r="BE9" s="169">
        <f>SUM(BE7:BE8)</f>
        <v>0</v>
      </c>
    </row>
    <row r="10" spans="1:104" x14ac:dyDescent="0.2">
      <c r="A10" s="141" t="s">
        <v>67</v>
      </c>
      <c r="B10" s="142" t="s">
        <v>81</v>
      </c>
      <c r="C10" s="143" t="s">
        <v>82</v>
      </c>
      <c r="D10" s="144"/>
      <c r="E10" s="145"/>
      <c r="F10" s="145"/>
      <c r="G10" s="146"/>
      <c r="H10" s="147"/>
      <c r="I10" s="147"/>
      <c r="O10" s="148">
        <v>1</v>
      </c>
    </row>
    <row r="11" spans="1:104" x14ac:dyDescent="0.2">
      <c r="A11" s="149">
        <v>2</v>
      </c>
      <c r="B11" s="150" t="s">
        <v>83</v>
      </c>
      <c r="C11" s="151" t="s">
        <v>84</v>
      </c>
      <c r="D11" s="152" t="s">
        <v>80</v>
      </c>
      <c r="E11" s="153">
        <v>3.2250000000000001</v>
      </c>
      <c r="F11" s="153">
        <v>0</v>
      </c>
      <c r="G11" s="154">
        <f>E11*F11</f>
        <v>0</v>
      </c>
      <c r="O11" s="148">
        <v>2</v>
      </c>
      <c r="AA11" s="126">
        <v>1</v>
      </c>
      <c r="AB11" s="126">
        <v>1</v>
      </c>
      <c r="AC11" s="126">
        <v>1</v>
      </c>
      <c r="AZ11" s="126">
        <v>1</v>
      </c>
      <c r="BA11" s="126">
        <f>IF(AZ11=1,G11,0)</f>
        <v>0</v>
      </c>
      <c r="BB11" s="126">
        <f>IF(AZ11=2,G11,0)</f>
        <v>0</v>
      </c>
      <c r="BC11" s="126">
        <f>IF(AZ11=3,G11,0)</f>
        <v>0</v>
      </c>
      <c r="BD11" s="126">
        <f>IF(AZ11=4,G11,0)</f>
        <v>0</v>
      </c>
      <c r="BE11" s="126">
        <f>IF(AZ11=5,G11,0)</f>
        <v>0</v>
      </c>
      <c r="CA11" s="155">
        <v>1</v>
      </c>
      <c r="CB11" s="155">
        <v>1</v>
      </c>
      <c r="CZ11" s="126">
        <v>0</v>
      </c>
    </row>
    <row r="12" spans="1:104" x14ac:dyDescent="0.2">
      <c r="A12" s="156"/>
      <c r="B12" s="158"/>
      <c r="C12" s="200" t="s">
        <v>85</v>
      </c>
      <c r="D12" s="201"/>
      <c r="E12" s="159">
        <v>3.2250000000000001</v>
      </c>
      <c r="F12" s="160"/>
      <c r="G12" s="161"/>
      <c r="M12" s="157" t="s">
        <v>85</v>
      </c>
      <c r="O12" s="148"/>
    </row>
    <row r="13" spans="1:104" x14ac:dyDescent="0.2">
      <c r="A13" s="162"/>
      <c r="B13" s="163" t="s">
        <v>68</v>
      </c>
      <c r="C13" s="164" t="str">
        <f>CONCATENATE(B10," ",C10)</f>
        <v>96 Bourání konstrukcí</v>
      </c>
      <c r="D13" s="165"/>
      <c r="E13" s="166"/>
      <c r="F13" s="167"/>
      <c r="G13" s="168">
        <f>SUM(G10:G12)</f>
        <v>0</v>
      </c>
      <c r="O13" s="148">
        <v>4</v>
      </c>
      <c r="BA13" s="169">
        <f>SUM(BA10:BA12)</f>
        <v>0</v>
      </c>
      <c r="BB13" s="169">
        <f>SUM(BB10:BB12)</f>
        <v>0</v>
      </c>
      <c r="BC13" s="169">
        <f>SUM(BC10:BC12)</f>
        <v>0</v>
      </c>
      <c r="BD13" s="169">
        <f>SUM(BD10:BD12)</f>
        <v>0</v>
      </c>
      <c r="BE13" s="169">
        <f>SUM(BE10:BE12)</f>
        <v>0</v>
      </c>
    </row>
    <row r="14" spans="1:104" x14ac:dyDescent="0.2">
      <c r="A14" s="141" t="s">
        <v>67</v>
      </c>
      <c r="B14" s="142" t="s">
        <v>86</v>
      </c>
      <c r="C14" s="143" t="s">
        <v>87</v>
      </c>
      <c r="D14" s="144"/>
      <c r="E14" s="145"/>
      <c r="F14" s="145"/>
      <c r="G14" s="146"/>
      <c r="H14" s="147"/>
      <c r="I14" s="147"/>
      <c r="O14" s="148">
        <v>1</v>
      </c>
    </row>
    <row r="15" spans="1:104" x14ac:dyDescent="0.2">
      <c r="A15" s="149">
        <v>3</v>
      </c>
      <c r="B15" s="150" t="s">
        <v>88</v>
      </c>
      <c r="C15" s="151" t="s">
        <v>89</v>
      </c>
      <c r="D15" s="152" t="s">
        <v>90</v>
      </c>
      <c r="E15" s="153">
        <v>0.13180574999994801</v>
      </c>
      <c r="F15" s="153">
        <v>0</v>
      </c>
      <c r="G15" s="154">
        <f>E15*F15</f>
        <v>0</v>
      </c>
      <c r="O15" s="148">
        <v>2</v>
      </c>
      <c r="AA15" s="126">
        <v>7</v>
      </c>
      <c r="AB15" s="126">
        <v>1</v>
      </c>
      <c r="AC15" s="126">
        <v>2</v>
      </c>
      <c r="AZ15" s="126">
        <v>1</v>
      </c>
      <c r="BA15" s="126">
        <f>IF(AZ15=1,G15,0)</f>
        <v>0</v>
      </c>
      <c r="BB15" s="126">
        <f>IF(AZ15=2,G15,0)</f>
        <v>0</v>
      </c>
      <c r="BC15" s="126">
        <f>IF(AZ15=3,G15,0)</f>
        <v>0</v>
      </c>
      <c r="BD15" s="126">
        <f>IF(AZ15=4,G15,0)</f>
        <v>0</v>
      </c>
      <c r="BE15" s="126">
        <f>IF(AZ15=5,G15,0)</f>
        <v>0</v>
      </c>
      <c r="CA15" s="155">
        <v>7</v>
      </c>
      <c r="CB15" s="155">
        <v>1</v>
      </c>
      <c r="CZ15" s="126">
        <v>0</v>
      </c>
    </row>
    <row r="16" spans="1:104" x14ac:dyDescent="0.2">
      <c r="A16" s="162"/>
      <c r="B16" s="163" t="s">
        <v>68</v>
      </c>
      <c r="C16" s="164" t="str">
        <f>CONCATENATE(B14," ",C14)</f>
        <v>99 Staveništní přesun hmot</v>
      </c>
      <c r="D16" s="165"/>
      <c r="E16" s="166"/>
      <c r="F16" s="167"/>
      <c r="G16" s="168">
        <f>SUM(G14:G15)</f>
        <v>0</v>
      </c>
      <c r="O16" s="148">
        <v>4</v>
      </c>
      <c r="BA16" s="169">
        <f>SUM(BA14:BA15)</f>
        <v>0</v>
      </c>
      <c r="BB16" s="169">
        <f>SUM(BB14:BB15)</f>
        <v>0</v>
      </c>
      <c r="BC16" s="169">
        <f>SUM(BC14:BC15)</f>
        <v>0</v>
      </c>
      <c r="BD16" s="169">
        <f>SUM(BD14:BD15)</f>
        <v>0</v>
      </c>
      <c r="BE16" s="169">
        <f>SUM(BE14:BE15)</f>
        <v>0</v>
      </c>
    </row>
    <row r="17" spans="1:104" x14ac:dyDescent="0.2">
      <c r="A17" s="141" t="s">
        <v>67</v>
      </c>
      <c r="B17" s="142" t="s">
        <v>91</v>
      </c>
      <c r="C17" s="143" t="s">
        <v>92</v>
      </c>
      <c r="D17" s="144"/>
      <c r="E17" s="145"/>
      <c r="F17" s="145"/>
      <c r="G17" s="146"/>
      <c r="H17" s="147"/>
      <c r="I17" s="147"/>
      <c r="O17" s="148">
        <v>1</v>
      </c>
    </row>
    <row r="18" spans="1:104" x14ac:dyDescent="0.2">
      <c r="A18" s="149">
        <v>4</v>
      </c>
      <c r="B18" s="150" t="s">
        <v>91</v>
      </c>
      <c r="C18" s="151" t="s">
        <v>93</v>
      </c>
      <c r="D18" s="152" t="s">
        <v>94</v>
      </c>
      <c r="E18" s="153">
        <v>1</v>
      </c>
      <c r="F18" s="153">
        <v>0</v>
      </c>
      <c r="G18" s="154">
        <f>E18*F18</f>
        <v>0</v>
      </c>
      <c r="O18" s="148">
        <v>2</v>
      </c>
      <c r="AA18" s="126">
        <v>12</v>
      </c>
      <c r="AB18" s="126">
        <v>0</v>
      </c>
      <c r="AC18" s="126">
        <v>2</v>
      </c>
      <c r="AZ18" s="126">
        <v>2</v>
      </c>
      <c r="BA18" s="126">
        <f>IF(AZ18=1,G18,0)</f>
        <v>0</v>
      </c>
      <c r="BB18" s="126">
        <f>IF(AZ18=2,G18,0)</f>
        <v>0</v>
      </c>
      <c r="BC18" s="126">
        <f>IF(AZ18=3,G18,0)</f>
        <v>0</v>
      </c>
      <c r="BD18" s="126">
        <f>IF(AZ18=4,G18,0)</f>
        <v>0</v>
      </c>
      <c r="BE18" s="126">
        <f>IF(AZ18=5,G18,0)</f>
        <v>0</v>
      </c>
      <c r="CA18" s="155">
        <v>12</v>
      </c>
      <c r="CB18" s="155">
        <v>0</v>
      </c>
      <c r="CZ18" s="126">
        <v>0</v>
      </c>
    </row>
    <row r="19" spans="1:104" x14ac:dyDescent="0.2">
      <c r="A19" s="162"/>
      <c r="B19" s="163" t="s">
        <v>68</v>
      </c>
      <c r="C19" s="164" t="str">
        <f>CONCATENATE(B17," ",C17)</f>
        <v>720 Zdravotechnická instalace</v>
      </c>
      <c r="D19" s="165"/>
      <c r="E19" s="166"/>
      <c r="F19" s="167"/>
      <c r="G19" s="168">
        <f>SUM(G17:G18)</f>
        <v>0</v>
      </c>
      <c r="O19" s="148">
        <v>4</v>
      </c>
      <c r="BA19" s="169">
        <f>SUM(BA17:BA18)</f>
        <v>0</v>
      </c>
      <c r="BB19" s="169">
        <f>SUM(BB17:BB18)</f>
        <v>0</v>
      </c>
      <c r="BC19" s="169">
        <f>SUM(BC17:BC18)</f>
        <v>0</v>
      </c>
      <c r="BD19" s="169">
        <f>SUM(BD17:BD18)</f>
        <v>0</v>
      </c>
      <c r="BE19" s="169">
        <f>SUM(BE17:BE18)</f>
        <v>0</v>
      </c>
    </row>
    <row r="20" spans="1:104" x14ac:dyDescent="0.2">
      <c r="A20" s="141" t="s">
        <v>67</v>
      </c>
      <c r="B20" s="142" t="s">
        <v>95</v>
      </c>
      <c r="C20" s="143" t="s">
        <v>96</v>
      </c>
      <c r="D20" s="144"/>
      <c r="E20" s="145"/>
      <c r="F20" s="145"/>
      <c r="G20" s="146"/>
      <c r="H20" s="147"/>
      <c r="I20" s="147"/>
      <c r="O20" s="148">
        <v>1</v>
      </c>
    </row>
    <row r="21" spans="1:104" x14ac:dyDescent="0.2">
      <c r="A21" s="149">
        <v>5</v>
      </c>
      <c r="B21" s="150" t="s">
        <v>97</v>
      </c>
      <c r="C21" s="151" t="s">
        <v>98</v>
      </c>
      <c r="D21" s="152" t="s">
        <v>80</v>
      </c>
      <c r="E21" s="153">
        <v>3.2250000000000001</v>
      </c>
      <c r="F21" s="153">
        <v>0</v>
      </c>
      <c r="G21" s="154">
        <f>E21*F21</f>
        <v>0</v>
      </c>
      <c r="O21" s="148">
        <v>2</v>
      </c>
      <c r="AA21" s="126">
        <v>1</v>
      </c>
      <c r="AB21" s="126">
        <v>7</v>
      </c>
      <c r="AC21" s="126">
        <v>7</v>
      </c>
      <c r="AZ21" s="126">
        <v>2</v>
      </c>
      <c r="BA21" s="126">
        <f>IF(AZ21=1,G21,0)</f>
        <v>0</v>
      </c>
      <c r="BB21" s="126">
        <f>IF(AZ21=2,G21,0)</f>
        <v>0</v>
      </c>
      <c r="BC21" s="126">
        <f>IF(AZ21=3,G21,0)</f>
        <v>0</v>
      </c>
      <c r="BD21" s="126">
        <f>IF(AZ21=4,G21,0)</f>
        <v>0</v>
      </c>
      <c r="BE21" s="126">
        <f>IF(AZ21=5,G21,0)</f>
        <v>0</v>
      </c>
      <c r="CA21" s="155">
        <v>1</v>
      </c>
      <c r="CB21" s="155">
        <v>7</v>
      </c>
      <c r="CZ21" s="126">
        <v>2.1999999999984302E-3</v>
      </c>
    </row>
    <row r="22" spans="1:104" x14ac:dyDescent="0.2">
      <c r="A22" s="149">
        <v>6</v>
      </c>
      <c r="B22" s="150" t="s">
        <v>99</v>
      </c>
      <c r="C22" s="151" t="s">
        <v>100</v>
      </c>
      <c r="D22" s="152" t="s">
        <v>80</v>
      </c>
      <c r="E22" s="153">
        <v>3.2250000000000001</v>
      </c>
      <c r="F22" s="153">
        <v>0</v>
      </c>
      <c r="G22" s="154">
        <f>E22*F22</f>
        <v>0</v>
      </c>
      <c r="O22" s="148">
        <v>2</v>
      </c>
      <c r="AA22" s="126">
        <v>1</v>
      </c>
      <c r="AB22" s="126">
        <v>7</v>
      </c>
      <c r="AC22" s="126">
        <v>7</v>
      </c>
      <c r="AZ22" s="126">
        <v>2</v>
      </c>
      <c r="BA22" s="126">
        <f>IF(AZ22=1,G22,0)</f>
        <v>0</v>
      </c>
      <c r="BB22" s="126">
        <f>IF(AZ22=2,G22,0)</f>
        <v>0</v>
      </c>
      <c r="BC22" s="126">
        <f>IF(AZ22=3,G22,0)</f>
        <v>0</v>
      </c>
      <c r="BD22" s="126">
        <f>IF(AZ22=4,G22,0)</f>
        <v>0</v>
      </c>
      <c r="BE22" s="126">
        <f>IF(AZ22=5,G22,0)</f>
        <v>0</v>
      </c>
      <c r="CA22" s="155">
        <v>1</v>
      </c>
      <c r="CB22" s="155">
        <v>7</v>
      </c>
      <c r="CZ22" s="126">
        <v>1.10000000000054E-4</v>
      </c>
    </row>
    <row r="23" spans="1:104" x14ac:dyDescent="0.2">
      <c r="A23" s="149">
        <v>7</v>
      </c>
      <c r="B23" s="150" t="s">
        <v>101</v>
      </c>
      <c r="C23" s="151" t="s">
        <v>102</v>
      </c>
      <c r="D23" s="152" t="s">
        <v>80</v>
      </c>
      <c r="E23" s="153">
        <v>3.2250000000000001</v>
      </c>
      <c r="F23" s="153">
        <v>0</v>
      </c>
      <c r="G23" s="154">
        <f>E23*F23</f>
        <v>0</v>
      </c>
      <c r="O23" s="148">
        <v>2</v>
      </c>
      <c r="AA23" s="126">
        <v>1</v>
      </c>
      <c r="AB23" s="126">
        <v>7</v>
      </c>
      <c r="AC23" s="126">
        <v>7</v>
      </c>
      <c r="AZ23" s="126">
        <v>2</v>
      </c>
      <c r="BA23" s="126">
        <f>IF(AZ23=1,G23,0)</f>
        <v>0</v>
      </c>
      <c r="BB23" s="126">
        <f>IF(AZ23=2,G23,0)</f>
        <v>0</v>
      </c>
      <c r="BC23" s="126">
        <f>IF(AZ23=3,G23,0)</f>
        <v>0</v>
      </c>
      <c r="BD23" s="126">
        <f>IF(AZ23=4,G23,0)</f>
        <v>0</v>
      </c>
      <c r="BE23" s="126">
        <f>IF(AZ23=5,G23,0)</f>
        <v>0</v>
      </c>
      <c r="CA23" s="155">
        <v>1</v>
      </c>
      <c r="CB23" s="155">
        <v>7</v>
      </c>
      <c r="CZ23" s="126">
        <v>0</v>
      </c>
    </row>
    <row r="24" spans="1:104" x14ac:dyDescent="0.2">
      <c r="A24" s="149">
        <v>8</v>
      </c>
      <c r="B24" s="150" t="s">
        <v>103</v>
      </c>
      <c r="C24" s="151" t="s">
        <v>104</v>
      </c>
      <c r="D24" s="152" t="s">
        <v>105</v>
      </c>
      <c r="E24" s="153">
        <v>5.15</v>
      </c>
      <c r="F24" s="153">
        <v>0</v>
      </c>
      <c r="G24" s="154">
        <f>E24*F24</f>
        <v>0</v>
      </c>
      <c r="O24" s="148">
        <v>2</v>
      </c>
      <c r="AA24" s="126">
        <v>1</v>
      </c>
      <c r="AB24" s="126">
        <v>7</v>
      </c>
      <c r="AC24" s="126">
        <v>7</v>
      </c>
      <c r="AZ24" s="126">
        <v>2</v>
      </c>
      <c r="BA24" s="126">
        <f>IF(AZ24=1,G24,0)</f>
        <v>0</v>
      </c>
      <c r="BB24" s="126">
        <f>IF(AZ24=2,G24,0)</f>
        <v>0</v>
      </c>
      <c r="BC24" s="126">
        <f>IF(AZ24=3,G24,0)</f>
        <v>0</v>
      </c>
      <c r="BD24" s="126">
        <f>IF(AZ24=4,G24,0)</f>
        <v>0</v>
      </c>
      <c r="BE24" s="126">
        <f>IF(AZ24=5,G24,0)</f>
        <v>0</v>
      </c>
      <c r="CA24" s="155">
        <v>1</v>
      </c>
      <c r="CB24" s="155">
        <v>7</v>
      </c>
      <c r="CZ24" s="126">
        <v>0</v>
      </c>
    </row>
    <row r="25" spans="1:104" x14ac:dyDescent="0.2">
      <c r="A25" s="156"/>
      <c r="B25" s="158"/>
      <c r="C25" s="200" t="s">
        <v>106</v>
      </c>
      <c r="D25" s="201"/>
      <c r="E25" s="159">
        <v>5.15</v>
      </c>
      <c r="F25" s="160"/>
      <c r="G25" s="161"/>
      <c r="M25" s="157" t="s">
        <v>106</v>
      </c>
      <c r="O25" s="148"/>
    </row>
    <row r="26" spans="1:104" x14ac:dyDescent="0.2">
      <c r="A26" s="149">
        <v>9</v>
      </c>
      <c r="B26" s="150" t="s">
        <v>107</v>
      </c>
      <c r="C26" s="151" t="s">
        <v>108</v>
      </c>
      <c r="D26" s="152" t="s">
        <v>80</v>
      </c>
      <c r="E26" s="153">
        <v>3.5474999999999999</v>
      </c>
      <c r="F26" s="153">
        <v>0</v>
      </c>
      <c r="G26" s="154">
        <f>E26*F26</f>
        <v>0</v>
      </c>
      <c r="O26" s="148">
        <v>2</v>
      </c>
      <c r="AA26" s="126">
        <v>12</v>
      </c>
      <c r="AB26" s="126">
        <v>0</v>
      </c>
      <c r="AC26" s="126">
        <v>3</v>
      </c>
      <c r="AZ26" s="126">
        <v>2</v>
      </c>
      <c r="BA26" s="126">
        <f>IF(AZ26=1,G26,0)</f>
        <v>0</v>
      </c>
      <c r="BB26" s="126">
        <f>IF(AZ26=2,G26,0)</f>
        <v>0</v>
      </c>
      <c r="BC26" s="126">
        <f>IF(AZ26=3,G26,0)</f>
        <v>0</v>
      </c>
      <c r="BD26" s="126">
        <f>IF(AZ26=4,G26,0)</f>
        <v>0</v>
      </c>
      <c r="BE26" s="126">
        <f>IF(AZ26=5,G26,0)</f>
        <v>0</v>
      </c>
      <c r="CA26" s="155">
        <v>12</v>
      </c>
      <c r="CB26" s="155">
        <v>0</v>
      </c>
      <c r="CZ26" s="126">
        <v>0</v>
      </c>
    </row>
    <row r="27" spans="1:104" x14ac:dyDescent="0.2">
      <c r="A27" s="156"/>
      <c r="B27" s="158"/>
      <c r="C27" s="200" t="s">
        <v>109</v>
      </c>
      <c r="D27" s="201"/>
      <c r="E27" s="159">
        <v>3.5474999999999999</v>
      </c>
      <c r="F27" s="160"/>
      <c r="G27" s="161"/>
      <c r="M27" s="157" t="s">
        <v>109</v>
      </c>
      <c r="O27" s="148"/>
    </row>
    <row r="28" spans="1:104" x14ac:dyDescent="0.2">
      <c r="A28" s="149">
        <v>10</v>
      </c>
      <c r="B28" s="150" t="s">
        <v>110</v>
      </c>
      <c r="C28" s="151" t="s">
        <v>111</v>
      </c>
      <c r="D28" s="152" t="s">
        <v>105</v>
      </c>
      <c r="E28" s="153">
        <v>6</v>
      </c>
      <c r="F28" s="153">
        <v>0</v>
      </c>
      <c r="G28" s="154">
        <f>E28*F28</f>
        <v>0</v>
      </c>
      <c r="O28" s="148">
        <v>2</v>
      </c>
      <c r="AA28" s="126">
        <v>3</v>
      </c>
      <c r="AB28" s="126">
        <v>7</v>
      </c>
      <c r="AC28" s="126" t="s">
        <v>110</v>
      </c>
      <c r="AZ28" s="126">
        <v>2</v>
      </c>
      <c r="BA28" s="126">
        <f>IF(AZ28=1,G28,0)</f>
        <v>0</v>
      </c>
      <c r="BB28" s="126">
        <f>IF(AZ28=2,G28,0)</f>
        <v>0</v>
      </c>
      <c r="BC28" s="126">
        <f>IF(AZ28=3,G28,0)</f>
        <v>0</v>
      </c>
      <c r="BD28" s="126">
        <f>IF(AZ28=4,G28,0)</f>
        <v>0</v>
      </c>
      <c r="BE28" s="126">
        <f>IF(AZ28=5,G28,0)</f>
        <v>0</v>
      </c>
      <c r="CA28" s="155">
        <v>3</v>
      </c>
      <c r="CB28" s="155">
        <v>7</v>
      </c>
      <c r="CZ28" s="126">
        <v>2.20000000000109E-4</v>
      </c>
    </row>
    <row r="29" spans="1:104" x14ac:dyDescent="0.2">
      <c r="A29" s="149">
        <v>11</v>
      </c>
      <c r="B29" s="150" t="s">
        <v>112</v>
      </c>
      <c r="C29" s="151" t="s">
        <v>113</v>
      </c>
      <c r="D29" s="152" t="s">
        <v>58</v>
      </c>
      <c r="E29" s="153"/>
      <c r="F29" s="153">
        <v>0</v>
      </c>
      <c r="G29" s="154">
        <f>E29*F29</f>
        <v>0</v>
      </c>
      <c r="O29" s="148">
        <v>2</v>
      </c>
      <c r="AA29" s="126">
        <v>7</v>
      </c>
      <c r="AB29" s="126">
        <v>1002</v>
      </c>
      <c r="AC29" s="126">
        <v>5</v>
      </c>
      <c r="AZ29" s="126">
        <v>2</v>
      </c>
      <c r="BA29" s="126">
        <f>IF(AZ29=1,G29,0)</f>
        <v>0</v>
      </c>
      <c r="BB29" s="126">
        <f>IF(AZ29=2,G29,0)</f>
        <v>0</v>
      </c>
      <c r="BC29" s="126">
        <f>IF(AZ29=3,G29,0)</f>
        <v>0</v>
      </c>
      <c r="BD29" s="126">
        <f>IF(AZ29=4,G29,0)</f>
        <v>0</v>
      </c>
      <c r="BE29" s="126">
        <f>IF(AZ29=5,G29,0)</f>
        <v>0</v>
      </c>
      <c r="CA29" s="155">
        <v>7</v>
      </c>
      <c r="CB29" s="155">
        <v>1002</v>
      </c>
      <c r="CZ29" s="126">
        <v>0</v>
      </c>
    </row>
    <row r="30" spans="1:104" x14ac:dyDescent="0.2">
      <c r="A30" s="162"/>
      <c r="B30" s="163" t="s">
        <v>68</v>
      </c>
      <c r="C30" s="164" t="str">
        <f>CONCATENATE(B20," ",C20)</f>
        <v>781 Obklady keramické</v>
      </c>
      <c r="D30" s="165"/>
      <c r="E30" s="166"/>
      <c r="F30" s="167"/>
      <c r="G30" s="168">
        <f>SUM(G20:G29)</f>
        <v>0</v>
      </c>
      <c r="O30" s="148">
        <v>4</v>
      </c>
      <c r="BA30" s="169">
        <f>SUM(BA20:BA29)</f>
        <v>0</v>
      </c>
      <c r="BB30" s="169">
        <f>SUM(BB20:BB29)</f>
        <v>0</v>
      </c>
      <c r="BC30" s="169">
        <f>SUM(BC20:BC29)</f>
        <v>0</v>
      </c>
      <c r="BD30" s="169">
        <f>SUM(BD20:BD29)</f>
        <v>0</v>
      </c>
      <c r="BE30" s="169">
        <f>SUM(BE20:BE29)</f>
        <v>0</v>
      </c>
    </row>
    <row r="31" spans="1:104" x14ac:dyDescent="0.2">
      <c r="A31" s="141" t="s">
        <v>67</v>
      </c>
      <c r="B31" s="142" t="s">
        <v>114</v>
      </c>
      <c r="C31" s="143" t="s">
        <v>115</v>
      </c>
      <c r="D31" s="144"/>
      <c r="E31" s="145"/>
      <c r="F31" s="145"/>
      <c r="G31" s="146"/>
      <c r="H31" s="147"/>
      <c r="I31" s="147"/>
      <c r="O31" s="148">
        <v>1</v>
      </c>
    </row>
    <row r="32" spans="1:104" ht="22.5" x14ac:dyDescent="0.2">
      <c r="A32" s="149">
        <v>12</v>
      </c>
      <c r="B32" s="150" t="s">
        <v>114</v>
      </c>
      <c r="C32" s="151" t="s">
        <v>116</v>
      </c>
      <c r="D32" s="152" t="s">
        <v>80</v>
      </c>
      <c r="E32" s="153">
        <v>137.99</v>
      </c>
      <c r="F32" s="153">
        <v>0</v>
      </c>
      <c r="G32" s="154">
        <f>E32*F32</f>
        <v>0</v>
      </c>
      <c r="O32" s="148">
        <v>2</v>
      </c>
      <c r="AA32" s="126">
        <v>12</v>
      </c>
      <c r="AB32" s="126">
        <v>0</v>
      </c>
      <c r="AC32" s="126">
        <v>20</v>
      </c>
      <c r="AZ32" s="126">
        <v>2</v>
      </c>
      <c r="BA32" s="126">
        <f>IF(AZ32=1,G32,0)</f>
        <v>0</v>
      </c>
      <c r="BB32" s="126">
        <f>IF(AZ32=2,G32,0)</f>
        <v>0</v>
      </c>
      <c r="BC32" s="126">
        <f>IF(AZ32=3,G32,0)</f>
        <v>0</v>
      </c>
      <c r="BD32" s="126">
        <f>IF(AZ32=4,G32,0)</f>
        <v>0</v>
      </c>
      <c r="BE32" s="126">
        <f>IF(AZ32=5,G32,0)</f>
        <v>0</v>
      </c>
      <c r="CA32" s="155">
        <v>12</v>
      </c>
      <c r="CB32" s="155">
        <v>0</v>
      </c>
      <c r="CZ32" s="126">
        <v>0</v>
      </c>
    </row>
    <row r="33" spans="1:104" x14ac:dyDescent="0.2">
      <c r="A33" s="156"/>
      <c r="B33" s="158"/>
      <c r="C33" s="200" t="s">
        <v>117</v>
      </c>
      <c r="D33" s="201"/>
      <c r="E33" s="159">
        <v>137.99</v>
      </c>
      <c r="F33" s="160"/>
      <c r="G33" s="161"/>
      <c r="M33" s="157" t="s">
        <v>117</v>
      </c>
      <c r="O33" s="148"/>
    </row>
    <row r="34" spans="1:104" x14ac:dyDescent="0.2">
      <c r="A34" s="162"/>
      <c r="B34" s="163" t="s">
        <v>68</v>
      </c>
      <c r="C34" s="164" t="str">
        <f>CONCATENATE(B31," ",C31)</f>
        <v>784 Malby</v>
      </c>
      <c r="D34" s="165"/>
      <c r="E34" s="166"/>
      <c r="F34" s="167"/>
      <c r="G34" s="168">
        <f>SUM(G31:G33)</f>
        <v>0</v>
      </c>
      <c r="O34" s="148">
        <v>4</v>
      </c>
      <c r="BA34" s="169">
        <f>SUM(BA31:BA33)</f>
        <v>0</v>
      </c>
      <c r="BB34" s="169">
        <f>SUM(BB31:BB33)</f>
        <v>0</v>
      </c>
      <c r="BC34" s="169">
        <f>SUM(BC31:BC33)</f>
        <v>0</v>
      </c>
      <c r="BD34" s="169">
        <f>SUM(BD31:BD33)</f>
        <v>0</v>
      </c>
      <c r="BE34" s="169">
        <f>SUM(BE31:BE33)</f>
        <v>0</v>
      </c>
    </row>
    <row r="35" spans="1:104" x14ac:dyDescent="0.2">
      <c r="A35" s="141" t="s">
        <v>67</v>
      </c>
      <c r="B35" s="142" t="s">
        <v>118</v>
      </c>
      <c r="C35" s="143" t="s">
        <v>119</v>
      </c>
      <c r="D35" s="144"/>
      <c r="E35" s="145"/>
      <c r="F35" s="145"/>
      <c r="G35" s="146"/>
      <c r="H35" s="147"/>
      <c r="I35" s="147"/>
      <c r="O35" s="148">
        <v>1</v>
      </c>
    </row>
    <row r="36" spans="1:104" x14ac:dyDescent="0.2">
      <c r="A36" s="149">
        <v>13</v>
      </c>
      <c r="B36" s="150" t="s">
        <v>120</v>
      </c>
      <c r="C36" s="151" t="s">
        <v>121</v>
      </c>
      <c r="D36" s="152" t="s">
        <v>94</v>
      </c>
      <c r="E36" s="153">
        <v>1</v>
      </c>
      <c r="F36" s="153">
        <v>0</v>
      </c>
      <c r="G36" s="154">
        <f>E36*F36</f>
        <v>0</v>
      </c>
      <c r="O36" s="148">
        <v>2</v>
      </c>
      <c r="AA36" s="126">
        <v>12</v>
      </c>
      <c r="AB36" s="126">
        <v>0</v>
      </c>
      <c r="AC36" s="126">
        <v>4</v>
      </c>
      <c r="AZ36" s="126">
        <v>4</v>
      </c>
      <c r="BA36" s="126">
        <f>IF(AZ36=1,G36,0)</f>
        <v>0</v>
      </c>
      <c r="BB36" s="126">
        <f>IF(AZ36=2,G36,0)</f>
        <v>0</v>
      </c>
      <c r="BC36" s="126">
        <f>IF(AZ36=3,G36,0)</f>
        <v>0</v>
      </c>
      <c r="BD36" s="126">
        <f>IF(AZ36=4,G36,0)</f>
        <v>0</v>
      </c>
      <c r="BE36" s="126">
        <f>IF(AZ36=5,G36,0)</f>
        <v>0</v>
      </c>
      <c r="CA36" s="155">
        <v>12</v>
      </c>
      <c r="CB36" s="155">
        <v>0</v>
      </c>
      <c r="CZ36" s="126">
        <v>0</v>
      </c>
    </row>
    <row r="37" spans="1:104" x14ac:dyDescent="0.2">
      <c r="A37" s="162"/>
      <c r="B37" s="163" t="s">
        <v>68</v>
      </c>
      <c r="C37" s="164" t="str">
        <f>CONCATENATE(B35," ",C35)</f>
        <v>M21 Elektromontáže</v>
      </c>
      <c r="D37" s="165"/>
      <c r="E37" s="166"/>
      <c r="F37" s="167"/>
      <c r="G37" s="168">
        <f>SUM(G35:G36)</f>
        <v>0</v>
      </c>
      <c r="O37" s="148">
        <v>4</v>
      </c>
      <c r="BA37" s="169">
        <f>SUM(BA35:BA36)</f>
        <v>0</v>
      </c>
      <c r="BB37" s="169">
        <f>SUM(BB35:BB36)</f>
        <v>0</v>
      </c>
      <c r="BC37" s="169">
        <f>SUM(BC35:BC36)</f>
        <v>0</v>
      </c>
      <c r="BD37" s="169">
        <f>SUM(BD35:BD36)</f>
        <v>0</v>
      </c>
      <c r="BE37" s="169">
        <f>SUM(BE35:BE36)</f>
        <v>0</v>
      </c>
    </row>
    <row r="38" spans="1:104" x14ac:dyDescent="0.2">
      <c r="A38" s="141" t="s">
        <v>67</v>
      </c>
      <c r="B38" s="142" t="s">
        <v>122</v>
      </c>
      <c r="C38" s="143" t="s">
        <v>123</v>
      </c>
      <c r="D38" s="144"/>
      <c r="E38" s="145"/>
      <c r="F38" s="145"/>
      <c r="G38" s="146"/>
      <c r="H38" s="147"/>
      <c r="I38" s="147"/>
      <c r="O38" s="148">
        <v>1</v>
      </c>
    </row>
    <row r="39" spans="1:104" x14ac:dyDescent="0.2">
      <c r="A39" s="149">
        <v>14</v>
      </c>
      <c r="B39" s="150" t="s">
        <v>124</v>
      </c>
      <c r="C39" s="151" t="s">
        <v>125</v>
      </c>
      <c r="D39" s="152" t="s">
        <v>94</v>
      </c>
      <c r="E39" s="153">
        <v>1</v>
      </c>
      <c r="F39" s="153">
        <v>0</v>
      </c>
      <c r="G39" s="154">
        <f>E39*F39</f>
        <v>0</v>
      </c>
      <c r="O39" s="148">
        <v>2</v>
      </c>
      <c r="AA39" s="126">
        <v>12</v>
      </c>
      <c r="AB39" s="126">
        <v>0</v>
      </c>
      <c r="AC39" s="126">
        <v>18</v>
      </c>
      <c r="AZ39" s="126">
        <v>4</v>
      </c>
      <c r="BA39" s="126">
        <f>IF(AZ39=1,G39,0)</f>
        <v>0</v>
      </c>
      <c r="BB39" s="126">
        <f>IF(AZ39=2,G39,0)</f>
        <v>0</v>
      </c>
      <c r="BC39" s="126">
        <f>IF(AZ39=3,G39,0)</f>
        <v>0</v>
      </c>
      <c r="BD39" s="126">
        <f>IF(AZ39=4,G39,0)</f>
        <v>0</v>
      </c>
      <c r="BE39" s="126">
        <f>IF(AZ39=5,G39,0)</f>
        <v>0</v>
      </c>
      <c r="CA39" s="155">
        <v>12</v>
      </c>
      <c r="CB39" s="155">
        <v>0</v>
      </c>
      <c r="CZ39" s="126">
        <v>0</v>
      </c>
    </row>
    <row r="40" spans="1:104" x14ac:dyDescent="0.2">
      <c r="A40" s="162"/>
      <c r="B40" s="163" t="s">
        <v>68</v>
      </c>
      <c r="C40" s="164" t="str">
        <f>CONCATENATE(B38," ",C38)</f>
        <v>M24 Montáže vzduchotechnických zařízení</v>
      </c>
      <c r="D40" s="165"/>
      <c r="E40" s="166"/>
      <c r="F40" s="167"/>
      <c r="G40" s="168">
        <f>SUM(G38:G39)</f>
        <v>0</v>
      </c>
      <c r="O40" s="148">
        <v>4</v>
      </c>
      <c r="BA40" s="169">
        <f>SUM(BA38:BA39)</f>
        <v>0</v>
      </c>
      <c r="BB40" s="169">
        <f>SUM(BB38:BB39)</f>
        <v>0</v>
      </c>
      <c r="BC40" s="169">
        <f>SUM(BC38:BC39)</f>
        <v>0</v>
      </c>
      <c r="BD40" s="169">
        <f>SUM(BD38:BD39)</f>
        <v>0</v>
      </c>
      <c r="BE40" s="169">
        <f>SUM(BE38:BE39)</f>
        <v>0</v>
      </c>
    </row>
    <row r="41" spans="1:104" x14ac:dyDescent="0.2">
      <c r="A41" s="141" t="s">
        <v>67</v>
      </c>
      <c r="B41" s="142" t="s">
        <v>126</v>
      </c>
      <c r="C41" s="143" t="s">
        <v>127</v>
      </c>
      <c r="D41" s="144"/>
      <c r="E41" s="145"/>
      <c r="F41" s="145"/>
      <c r="G41" s="146"/>
      <c r="H41" s="147"/>
      <c r="I41" s="147"/>
      <c r="O41" s="148">
        <v>1</v>
      </c>
    </row>
    <row r="42" spans="1:104" x14ac:dyDescent="0.2">
      <c r="A42" s="149">
        <v>15</v>
      </c>
      <c r="B42" s="150" t="s">
        <v>128</v>
      </c>
      <c r="C42" s="151" t="s">
        <v>129</v>
      </c>
      <c r="D42" s="152" t="s">
        <v>90</v>
      </c>
      <c r="E42" s="153">
        <v>0.148349999999975</v>
      </c>
      <c r="F42" s="153">
        <v>0</v>
      </c>
      <c r="G42" s="154">
        <f>E42*F42</f>
        <v>0</v>
      </c>
      <c r="O42" s="148">
        <v>2</v>
      </c>
      <c r="AA42" s="126">
        <v>8</v>
      </c>
      <c r="AB42" s="126">
        <v>0</v>
      </c>
      <c r="AC42" s="126">
        <v>3</v>
      </c>
      <c r="AZ42" s="126">
        <v>1</v>
      </c>
      <c r="BA42" s="126">
        <f>IF(AZ42=1,G42,0)</f>
        <v>0</v>
      </c>
      <c r="BB42" s="126">
        <f>IF(AZ42=2,G42,0)</f>
        <v>0</v>
      </c>
      <c r="BC42" s="126">
        <f>IF(AZ42=3,G42,0)</f>
        <v>0</v>
      </c>
      <c r="BD42" s="126">
        <f>IF(AZ42=4,G42,0)</f>
        <v>0</v>
      </c>
      <c r="BE42" s="126">
        <f>IF(AZ42=5,G42,0)</f>
        <v>0</v>
      </c>
      <c r="CA42" s="155">
        <v>8</v>
      </c>
      <c r="CB42" s="155">
        <v>0</v>
      </c>
      <c r="CZ42" s="126">
        <v>0</v>
      </c>
    </row>
    <row r="43" spans="1:104" x14ac:dyDescent="0.2">
      <c r="A43" s="149">
        <v>16</v>
      </c>
      <c r="B43" s="150" t="s">
        <v>130</v>
      </c>
      <c r="C43" s="151" t="s">
        <v>131</v>
      </c>
      <c r="D43" s="152" t="s">
        <v>90</v>
      </c>
      <c r="E43" s="153">
        <v>2.22524999999963</v>
      </c>
      <c r="F43" s="153">
        <v>0</v>
      </c>
      <c r="G43" s="154">
        <f>E43*F43</f>
        <v>0</v>
      </c>
      <c r="O43" s="148">
        <v>2</v>
      </c>
      <c r="AA43" s="126">
        <v>8</v>
      </c>
      <c r="AB43" s="126">
        <v>0</v>
      </c>
      <c r="AC43" s="126">
        <v>3</v>
      </c>
      <c r="AZ43" s="126">
        <v>1</v>
      </c>
      <c r="BA43" s="126">
        <f>IF(AZ43=1,G43,0)</f>
        <v>0</v>
      </c>
      <c r="BB43" s="126">
        <f>IF(AZ43=2,G43,0)</f>
        <v>0</v>
      </c>
      <c r="BC43" s="126">
        <f>IF(AZ43=3,G43,0)</f>
        <v>0</v>
      </c>
      <c r="BD43" s="126">
        <f>IF(AZ43=4,G43,0)</f>
        <v>0</v>
      </c>
      <c r="BE43" s="126">
        <f>IF(AZ43=5,G43,0)</f>
        <v>0</v>
      </c>
      <c r="CA43" s="155">
        <v>8</v>
      </c>
      <c r="CB43" s="155">
        <v>0</v>
      </c>
      <c r="CZ43" s="126">
        <v>0</v>
      </c>
    </row>
    <row r="44" spans="1:104" x14ac:dyDescent="0.2">
      <c r="A44" s="149">
        <v>17</v>
      </c>
      <c r="B44" s="150" t="s">
        <v>132</v>
      </c>
      <c r="C44" s="151" t="s">
        <v>133</v>
      </c>
      <c r="D44" s="152" t="s">
        <v>90</v>
      </c>
      <c r="E44" s="153">
        <v>0.148349999999975</v>
      </c>
      <c r="F44" s="153">
        <v>0</v>
      </c>
      <c r="G44" s="154">
        <f>E44*F44</f>
        <v>0</v>
      </c>
      <c r="O44" s="148">
        <v>2</v>
      </c>
      <c r="AA44" s="126">
        <v>8</v>
      </c>
      <c r="AB44" s="126">
        <v>0</v>
      </c>
      <c r="AC44" s="126">
        <v>3</v>
      </c>
      <c r="AZ44" s="126">
        <v>1</v>
      </c>
      <c r="BA44" s="126">
        <f>IF(AZ44=1,G44,0)</f>
        <v>0</v>
      </c>
      <c r="BB44" s="126">
        <f>IF(AZ44=2,G44,0)</f>
        <v>0</v>
      </c>
      <c r="BC44" s="126">
        <f>IF(AZ44=3,G44,0)</f>
        <v>0</v>
      </c>
      <c r="BD44" s="126">
        <f>IF(AZ44=4,G44,0)</f>
        <v>0</v>
      </c>
      <c r="BE44" s="126">
        <f>IF(AZ44=5,G44,0)</f>
        <v>0</v>
      </c>
      <c r="CA44" s="155">
        <v>8</v>
      </c>
      <c r="CB44" s="155">
        <v>0</v>
      </c>
      <c r="CZ44" s="126">
        <v>0</v>
      </c>
    </row>
    <row r="45" spans="1:104" x14ac:dyDescent="0.2">
      <c r="A45" s="149">
        <v>18</v>
      </c>
      <c r="B45" s="150" t="s">
        <v>134</v>
      </c>
      <c r="C45" s="151" t="s">
        <v>135</v>
      </c>
      <c r="D45" s="152" t="s">
        <v>90</v>
      </c>
      <c r="E45" s="153">
        <v>1.48349999999975</v>
      </c>
      <c r="F45" s="153">
        <v>0</v>
      </c>
      <c r="G45" s="154">
        <f>E45*F45</f>
        <v>0</v>
      </c>
      <c r="O45" s="148">
        <v>2</v>
      </c>
      <c r="AA45" s="126">
        <v>8</v>
      </c>
      <c r="AB45" s="126">
        <v>0</v>
      </c>
      <c r="AC45" s="126">
        <v>3</v>
      </c>
      <c r="AZ45" s="126">
        <v>1</v>
      </c>
      <c r="BA45" s="126">
        <f>IF(AZ45=1,G45,0)</f>
        <v>0</v>
      </c>
      <c r="BB45" s="126">
        <f>IF(AZ45=2,G45,0)</f>
        <v>0</v>
      </c>
      <c r="BC45" s="126">
        <f>IF(AZ45=3,G45,0)</f>
        <v>0</v>
      </c>
      <c r="BD45" s="126">
        <f>IF(AZ45=4,G45,0)</f>
        <v>0</v>
      </c>
      <c r="BE45" s="126">
        <f>IF(AZ45=5,G45,0)</f>
        <v>0</v>
      </c>
      <c r="CA45" s="155">
        <v>8</v>
      </c>
      <c r="CB45" s="155">
        <v>0</v>
      </c>
      <c r="CZ45" s="126">
        <v>0</v>
      </c>
    </row>
    <row r="46" spans="1:104" x14ac:dyDescent="0.2">
      <c r="A46" s="149">
        <v>19</v>
      </c>
      <c r="B46" s="150" t="s">
        <v>136</v>
      </c>
      <c r="C46" s="151" t="s">
        <v>137</v>
      </c>
      <c r="D46" s="152" t="s">
        <v>90</v>
      </c>
      <c r="E46" s="153">
        <v>0.148349999999975</v>
      </c>
      <c r="F46" s="153">
        <v>0</v>
      </c>
      <c r="G46" s="154">
        <f>E46*F46</f>
        <v>0</v>
      </c>
      <c r="O46" s="148">
        <v>2</v>
      </c>
      <c r="AA46" s="126">
        <v>8</v>
      </c>
      <c r="AB46" s="126">
        <v>0</v>
      </c>
      <c r="AC46" s="126">
        <v>3</v>
      </c>
      <c r="AZ46" s="126">
        <v>1</v>
      </c>
      <c r="BA46" s="126">
        <f>IF(AZ46=1,G46,0)</f>
        <v>0</v>
      </c>
      <c r="BB46" s="126">
        <f>IF(AZ46=2,G46,0)</f>
        <v>0</v>
      </c>
      <c r="BC46" s="126">
        <f>IF(AZ46=3,G46,0)</f>
        <v>0</v>
      </c>
      <c r="BD46" s="126">
        <f>IF(AZ46=4,G46,0)</f>
        <v>0</v>
      </c>
      <c r="BE46" s="126">
        <f>IF(AZ46=5,G46,0)</f>
        <v>0</v>
      </c>
      <c r="CA46" s="155">
        <v>8</v>
      </c>
      <c r="CB46" s="155">
        <v>0</v>
      </c>
      <c r="CZ46" s="126">
        <v>0</v>
      </c>
    </row>
    <row r="47" spans="1:104" x14ac:dyDescent="0.2">
      <c r="A47" s="162"/>
      <c r="B47" s="163" t="s">
        <v>68</v>
      </c>
      <c r="C47" s="164" t="str">
        <f>CONCATENATE(B41," ",C41)</f>
        <v>D96 Přesuny suti a vybouraných hmot</v>
      </c>
      <c r="D47" s="165"/>
      <c r="E47" s="166"/>
      <c r="F47" s="167"/>
      <c r="G47" s="168">
        <f>SUM(G41:G46)</f>
        <v>0</v>
      </c>
      <c r="O47" s="148">
        <v>4</v>
      </c>
      <c r="BA47" s="169">
        <f>SUM(BA41:BA46)</f>
        <v>0</v>
      </c>
      <c r="BB47" s="169">
        <f>SUM(BB41:BB46)</f>
        <v>0</v>
      </c>
      <c r="BC47" s="169">
        <f>SUM(BC41:BC46)</f>
        <v>0</v>
      </c>
      <c r="BD47" s="169">
        <f>SUM(BD41:BD46)</f>
        <v>0</v>
      </c>
      <c r="BE47" s="169">
        <f>SUM(BE41:BE46)</f>
        <v>0</v>
      </c>
    </row>
    <row r="48" spans="1:104" x14ac:dyDescent="0.2">
      <c r="E48" s="126"/>
    </row>
    <row r="49" spans="5:5" x14ac:dyDescent="0.2">
      <c r="E49" s="126"/>
    </row>
    <row r="50" spans="5:5" x14ac:dyDescent="0.2">
      <c r="E50" s="126"/>
    </row>
    <row r="51" spans="5:5" x14ac:dyDescent="0.2">
      <c r="E51" s="126"/>
    </row>
    <row r="52" spans="5:5" x14ac:dyDescent="0.2">
      <c r="E52" s="126"/>
    </row>
    <row r="53" spans="5:5" x14ac:dyDescent="0.2">
      <c r="E53" s="126"/>
    </row>
    <row r="54" spans="5:5" x14ac:dyDescent="0.2">
      <c r="E54" s="126"/>
    </row>
    <row r="55" spans="5:5" x14ac:dyDescent="0.2">
      <c r="E55" s="126"/>
    </row>
    <row r="56" spans="5:5" x14ac:dyDescent="0.2">
      <c r="E56" s="126"/>
    </row>
    <row r="57" spans="5:5" x14ac:dyDescent="0.2">
      <c r="E57" s="126"/>
    </row>
    <row r="58" spans="5:5" x14ac:dyDescent="0.2">
      <c r="E58" s="126"/>
    </row>
    <row r="59" spans="5:5" x14ac:dyDescent="0.2">
      <c r="E59" s="126"/>
    </row>
    <row r="60" spans="5:5" x14ac:dyDescent="0.2">
      <c r="E60" s="126"/>
    </row>
    <row r="61" spans="5:5" x14ac:dyDescent="0.2">
      <c r="E61" s="126"/>
    </row>
    <row r="62" spans="5:5" x14ac:dyDescent="0.2">
      <c r="E62" s="126"/>
    </row>
    <row r="63" spans="5:5" x14ac:dyDescent="0.2">
      <c r="E63" s="126"/>
    </row>
    <row r="64" spans="5:5" x14ac:dyDescent="0.2">
      <c r="E64" s="126"/>
    </row>
    <row r="65" spans="1:7" x14ac:dyDescent="0.2">
      <c r="E65" s="126"/>
    </row>
    <row r="66" spans="1:7" x14ac:dyDescent="0.2">
      <c r="E66" s="126"/>
    </row>
    <row r="67" spans="1:7" x14ac:dyDescent="0.2">
      <c r="E67" s="126"/>
    </row>
    <row r="68" spans="1:7" x14ac:dyDescent="0.2">
      <c r="E68" s="126"/>
    </row>
    <row r="69" spans="1:7" x14ac:dyDescent="0.2">
      <c r="E69" s="126"/>
    </row>
    <row r="70" spans="1:7" x14ac:dyDescent="0.2">
      <c r="E70" s="126"/>
    </row>
    <row r="71" spans="1:7" x14ac:dyDescent="0.2">
      <c r="A71" s="170"/>
      <c r="B71" s="170"/>
      <c r="C71" s="170"/>
      <c r="D71" s="170"/>
      <c r="E71" s="170"/>
      <c r="F71" s="170"/>
      <c r="G71" s="170"/>
    </row>
    <row r="72" spans="1:7" x14ac:dyDescent="0.2">
      <c r="A72" s="170"/>
      <c r="B72" s="170"/>
      <c r="C72" s="170"/>
      <c r="D72" s="170"/>
      <c r="E72" s="170"/>
      <c r="F72" s="170"/>
      <c r="G72" s="170"/>
    </row>
    <row r="73" spans="1:7" x14ac:dyDescent="0.2">
      <c r="A73" s="170"/>
      <c r="B73" s="170"/>
      <c r="C73" s="170"/>
      <c r="D73" s="170"/>
      <c r="E73" s="170"/>
      <c r="F73" s="170"/>
      <c r="G73" s="170"/>
    </row>
    <row r="74" spans="1:7" x14ac:dyDescent="0.2">
      <c r="A74" s="170"/>
      <c r="B74" s="170"/>
      <c r="C74" s="170"/>
      <c r="D74" s="170"/>
      <c r="E74" s="170"/>
      <c r="F74" s="170"/>
      <c r="G74" s="170"/>
    </row>
    <row r="75" spans="1:7" x14ac:dyDescent="0.2">
      <c r="E75" s="126"/>
    </row>
    <row r="76" spans="1:7" x14ac:dyDescent="0.2">
      <c r="E76" s="126"/>
    </row>
    <row r="77" spans="1:7" x14ac:dyDescent="0.2">
      <c r="E77" s="126"/>
    </row>
    <row r="78" spans="1:7" x14ac:dyDescent="0.2">
      <c r="E78" s="126"/>
    </row>
    <row r="79" spans="1:7" x14ac:dyDescent="0.2">
      <c r="E79" s="126"/>
    </row>
    <row r="80" spans="1:7" x14ac:dyDescent="0.2">
      <c r="E80" s="126"/>
    </row>
    <row r="81" spans="5:5" x14ac:dyDescent="0.2">
      <c r="E81" s="126"/>
    </row>
    <row r="82" spans="5:5" x14ac:dyDescent="0.2">
      <c r="E82" s="126"/>
    </row>
    <row r="83" spans="5:5" x14ac:dyDescent="0.2">
      <c r="E83" s="126"/>
    </row>
    <row r="84" spans="5:5" x14ac:dyDescent="0.2">
      <c r="E84" s="126"/>
    </row>
    <row r="85" spans="5:5" x14ac:dyDescent="0.2">
      <c r="E85" s="126"/>
    </row>
    <row r="86" spans="5:5" x14ac:dyDescent="0.2">
      <c r="E86" s="126"/>
    </row>
    <row r="87" spans="5:5" x14ac:dyDescent="0.2">
      <c r="E87" s="126"/>
    </row>
    <row r="88" spans="5:5" x14ac:dyDescent="0.2">
      <c r="E88" s="126"/>
    </row>
    <row r="89" spans="5:5" x14ac:dyDescent="0.2">
      <c r="E89" s="126"/>
    </row>
    <row r="90" spans="5:5" x14ac:dyDescent="0.2">
      <c r="E90" s="126"/>
    </row>
    <row r="91" spans="5:5" x14ac:dyDescent="0.2">
      <c r="E91" s="126"/>
    </row>
    <row r="92" spans="5:5" x14ac:dyDescent="0.2">
      <c r="E92" s="126"/>
    </row>
    <row r="93" spans="5:5" x14ac:dyDescent="0.2">
      <c r="E93" s="126"/>
    </row>
    <row r="94" spans="5:5" x14ac:dyDescent="0.2">
      <c r="E94" s="126"/>
    </row>
    <row r="95" spans="5:5" x14ac:dyDescent="0.2">
      <c r="E95" s="126"/>
    </row>
    <row r="96" spans="5:5" x14ac:dyDescent="0.2">
      <c r="E96" s="126"/>
    </row>
    <row r="97" spans="1:7" x14ac:dyDescent="0.2">
      <c r="E97" s="126"/>
    </row>
    <row r="98" spans="1:7" x14ac:dyDescent="0.2">
      <c r="E98" s="126"/>
    </row>
    <row r="99" spans="1:7" x14ac:dyDescent="0.2">
      <c r="E99" s="126"/>
    </row>
    <row r="100" spans="1:7" x14ac:dyDescent="0.2">
      <c r="E100" s="126"/>
    </row>
    <row r="101" spans="1:7" x14ac:dyDescent="0.2">
      <c r="E101" s="126"/>
    </row>
    <row r="102" spans="1:7" x14ac:dyDescent="0.2">
      <c r="E102" s="126"/>
    </row>
    <row r="103" spans="1:7" x14ac:dyDescent="0.2">
      <c r="E103" s="126"/>
    </row>
    <row r="104" spans="1:7" x14ac:dyDescent="0.2">
      <c r="E104" s="126"/>
    </row>
    <row r="105" spans="1:7" x14ac:dyDescent="0.2">
      <c r="E105" s="126"/>
    </row>
    <row r="106" spans="1:7" x14ac:dyDescent="0.2">
      <c r="A106" s="171"/>
      <c r="B106" s="171"/>
    </row>
    <row r="107" spans="1:7" x14ac:dyDescent="0.2">
      <c r="A107" s="170"/>
      <c r="B107" s="170"/>
      <c r="C107" s="173"/>
      <c r="D107" s="173"/>
      <c r="E107" s="174"/>
      <c r="F107" s="173"/>
      <c r="G107" s="175"/>
    </row>
    <row r="108" spans="1:7" x14ac:dyDescent="0.2">
      <c r="A108" s="176"/>
      <c r="B108" s="176"/>
      <c r="C108" s="170"/>
      <c r="D108" s="170"/>
      <c r="E108" s="177"/>
      <c r="F108" s="170"/>
      <c r="G108" s="170"/>
    </row>
    <row r="109" spans="1:7" x14ac:dyDescent="0.2">
      <c r="A109" s="170"/>
      <c r="B109" s="170"/>
      <c r="C109" s="170"/>
      <c r="D109" s="170"/>
      <c r="E109" s="177"/>
      <c r="F109" s="170"/>
      <c r="G109" s="170"/>
    </row>
    <row r="110" spans="1:7" x14ac:dyDescent="0.2">
      <c r="A110" s="170"/>
      <c r="B110" s="170"/>
      <c r="C110" s="170"/>
      <c r="D110" s="170"/>
      <c r="E110" s="177"/>
      <c r="F110" s="170"/>
      <c r="G110" s="170"/>
    </row>
    <row r="111" spans="1:7" x14ac:dyDescent="0.2">
      <c r="A111" s="170"/>
      <c r="B111" s="170"/>
      <c r="C111" s="170"/>
      <c r="D111" s="170"/>
      <c r="E111" s="177"/>
      <c r="F111" s="170"/>
      <c r="G111" s="170"/>
    </row>
    <row r="112" spans="1:7" x14ac:dyDescent="0.2">
      <c r="A112" s="170"/>
      <c r="B112" s="170"/>
      <c r="C112" s="170"/>
      <c r="D112" s="170"/>
      <c r="E112" s="177"/>
      <c r="F112" s="170"/>
      <c r="G112" s="170"/>
    </row>
    <row r="113" spans="1:7" x14ac:dyDescent="0.2">
      <c r="A113" s="170"/>
      <c r="B113" s="170"/>
      <c r="C113" s="170"/>
      <c r="D113" s="170"/>
      <c r="E113" s="177"/>
      <c r="F113" s="170"/>
      <c r="G113" s="170"/>
    </row>
    <row r="114" spans="1:7" x14ac:dyDescent="0.2">
      <c r="A114" s="170"/>
      <c r="B114" s="170"/>
      <c r="C114" s="170"/>
      <c r="D114" s="170"/>
      <c r="E114" s="177"/>
      <c r="F114" s="170"/>
      <c r="G114" s="170"/>
    </row>
    <row r="115" spans="1:7" x14ac:dyDescent="0.2">
      <c r="A115" s="170"/>
      <c r="B115" s="170"/>
      <c r="C115" s="170"/>
      <c r="D115" s="170"/>
      <c r="E115" s="177"/>
      <c r="F115" s="170"/>
      <c r="G115" s="170"/>
    </row>
    <row r="116" spans="1:7" x14ac:dyDescent="0.2">
      <c r="A116" s="170"/>
      <c r="B116" s="170"/>
      <c r="C116" s="170"/>
      <c r="D116" s="170"/>
      <c r="E116" s="177"/>
      <c r="F116" s="170"/>
      <c r="G116" s="170"/>
    </row>
    <row r="117" spans="1:7" x14ac:dyDescent="0.2">
      <c r="A117" s="170"/>
      <c r="B117" s="170"/>
      <c r="C117" s="170"/>
      <c r="D117" s="170"/>
      <c r="E117" s="177"/>
      <c r="F117" s="170"/>
      <c r="G117" s="170"/>
    </row>
    <row r="118" spans="1:7" x14ac:dyDescent="0.2">
      <c r="A118" s="170"/>
      <c r="B118" s="170"/>
      <c r="C118" s="170"/>
      <c r="D118" s="170"/>
      <c r="E118" s="177"/>
      <c r="F118" s="170"/>
      <c r="G118" s="170"/>
    </row>
    <row r="119" spans="1:7" x14ac:dyDescent="0.2">
      <c r="A119" s="170"/>
      <c r="B119" s="170"/>
      <c r="C119" s="170"/>
      <c r="D119" s="170"/>
      <c r="E119" s="177"/>
      <c r="F119" s="170"/>
      <c r="G119" s="170"/>
    </row>
    <row r="120" spans="1:7" x14ac:dyDescent="0.2">
      <c r="A120" s="170"/>
      <c r="B120" s="170"/>
      <c r="C120" s="170"/>
      <c r="D120" s="170"/>
      <c r="E120" s="177"/>
      <c r="F120" s="170"/>
      <c r="G120" s="170"/>
    </row>
  </sheetData>
  <sheetProtection password="CF7A" sheet="1" objects="1" scenarios="1"/>
  <protectedRanges>
    <protectedRange sqref="F8:G57" name="Oblast1"/>
  </protectedRanges>
  <mergeCells count="8">
    <mergeCell ref="C33:D33"/>
    <mergeCell ref="C25:D25"/>
    <mergeCell ref="C27:D27"/>
    <mergeCell ref="C12:D12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</dc:creator>
  <cp:lastModifiedBy>Zoja Šťastná</cp:lastModifiedBy>
  <dcterms:created xsi:type="dcterms:W3CDTF">2017-03-26T08:41:51Z</dcterms:created>
  <dcterms:modified xsi:type="dcterms:W3CDTF">2017-05-17T08:37:18Z</dcterms:modified>
</cp:coreProperties>
</file>