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515" activeTab="0"/>
  </bookViews>
  <sheets>
    <sheet name="Krycí list" sheetId="1" r:id="rId1"/>
    <sheet name="KL Investice" sheetId="2" r:id="rId2"/>
    <sheet name="Rek Investice" sheetId="3" r:id="rId3"/>
    <sheet name="Pol Investice" sheetId="4" r:id="rId4"/>
    <sheet name="KL Investice evid" sheetId="5" r:id="rId5"/>
    <sheet name="Rek Investice evid" sheetId="6" r:id="rId6"/>
    <sheet name="Pol Investice evid" sheetId="7" r:id="rId7"/>
    <sheet name="KL Neinv" sheetId="8" r:id="rId8"/>
    <sheet name="Rek Neinv" sheetId="9" r:id="rId9"/>
    <sheet name="Pol Neinv" sheetId="10" r:id="rId10"/>
  </sheets>
  <externalReferences>
    <externalReference r:id="rId13"/>
    <externalReference r:id="rId14"/>
  </externalReferences>
  <definedNames>
    <definedName name="BPK1">#REF!</definedName>
    <definedName name="BPK2">#REF!</definedName>
    <definedName name="BPK3">#REF!</definedName>
    <definedName name="cisloobjektu">'Krycí list'!$A$5</definedName>
    <definedName name="cislostavby">'Krycí list'!$A$7</definedName>
    <definedName name="Datum">'Krycí list'!$B$27</definedName>
    <definedName name="Dil">#REF!</definedName>
    <definedName name="Dodavka">#REF!</definedName>
    <definedName name="Dodavka0">#REF!</definedName>
    <definedName name="Dodavkaev">'[1]Rekapitulace'!$G$11</definedName>
    <definedName name="DodavkaInv">'Rek Investice'!$G$11</definedName>
    <definedName name="DodavkaNe">'Rek Neinv'!$G$11</definedName>
    <definedName name="DodavkaNei">'[2]Rekapitulace'!$G$11</definedName>
    <definedName name="HSV">#REF!</definedName>
    <definedName name="HSV0">#REF!</definedName>
    <definedName name="HSVev">'[1]Rekapitulace'!$E$11</definedName>
    <definedName name="HSVinv">'Rek Investice'!$E$11</definedName>
    <definedName name="HSVne">'Rek Neinv'!$E$11</definedName>
    <definedName name="HSVNei">'[2]Rekapitulace'!$E$11</definedName>
    <definedName name="HZS">#REF!</definedName>
    <definedName name="HZS0">#REF!</definedName>
    <definedName name="HZSev">'[1]Rekapitulace'!$I$11</definedName>
    <definedName name="HZSnei">'[2]Rekapitulace'!$I$11</definedName>
    <definedName name="JKSO">'Krycí list'!$F$5</definedName>
    <definedName name="MJ">'Krycí list'!$G$5</definedName>
    <definedName name="Mont">#REF!</definedName>
    <definedName name="Montaz0">#REF!</definedName>
    <definedName name="Montev">'[1]Rekapitulace'!$H$11</definedName>
    <definedName name="Montinv">'Rek Investice'!$H$11</definedName>
    <definedName name="MontNe">'Rek Neinv'!$H$11</definedName>
    <definedName name="MontNei">'[2]Rekapitulace'!$H$11</definedName>
    <definedName name="NazevDilu">#REF!</definedName>
    <definedName name="nazevobjektu">'Krycí list'!$C$5</definedName>
    <definedName name="nazevstavby">'Krycí list'!$C$7</definedName>
    <definedName name="_xlnm.Print_Titles" localSheetId="3">'Pol Investice'!$6:$7</definedName>
    <definedName name="_xlnm.Print_Titles" localSheetId="6">'Pol Investice evid'!$6:$7</definedName>
    <definedName name="_xlnm.Print_Titles" localSheetId="9">'Pol Neinv'!$6:$7</definedName>
    <definedName name="Objednatel">'Krycí list'!$C$9</definedName>
    <definedName name="_xlnm.Print_Area" localSheetId="1">'KL Investice'!$A$1:$G$46</definedName>
    <definedName name="_xlnm.Print_Area" localSheetId="4">'KL Investice evid'!$A$1:$G$46</definedName>
    <definedName name="_xlnm.Print_Area" localSheetId="7">'KL Neinv'!$A$1:$G$47</definedName>
    <definedName name="_xlnm.Print_Area" localSheetId="0">'Krycí list'!$A$1:$G$45</definedName>
    <definedName name="_xlnm.Print_Area" localSheetId="3">'Pol Investice'!$A$1:$H$142</definedName>
    <definedName name="_xlnm.Print_Area" localSheetId="6">'Pol Investice evid'!$A$1:$H$64</definedName>
    <definedName name="_xlnm.Print_Area" localSheetId="2">'Rek Investice'!$A$1:$I$12</definedName>
    <definedName name="_xlnm.Print_Area" localSheetId="5">'Rek Investice evid'!$A$1:$I$12</definedName>
    <definedName name="PocetMJ">'Krycí list'!$G$8</definedName>
    <definedName name="Poznamka">'Krycí list'!$B$37</definedName>
    <definedName name="Projektant">'Krycí list'!$C$8</definedName>
    <definedName name="PSV">#REF!</definedName>
    <definedName name="PSV0">#REF!</definedName>
    <definedName name="PSVev">'[1]Rekapitulace'!$F$11</definedName>
    <definedName name="PSVinv">'Rek Investice'!$F$11</definedName>
    <definedName name="PSVne">'Rek Neinv'!$F$11</definedName>
    <definedName name="PSVnei">'[2]Rekapitulace'!$F$11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<sst xmlns="http://schemas.openxmlformats.org/spreadsheetml/2006/main" count="697" uniqueCount="281">
  <si>
    <t>Naplnění chladivem</t>
  </si>
  <si>
    <t>Demontáže celkem</t>
  </si>
  <si>
    <t>4.b</t>
  </si>
  <si>
    <t>Montáž vč. tlakových zkoušek a uvedení do provozu:</t>
  </si>
  <si>
    <t>2.21</t>
  </si>
  <si>
    <t xml:space="preserve">Konzola pro osazení na podlahu terasys povrchovou úpravou do venkovního prostředí, montážní materiál pro uchycení </t>
  </si>
  <si>
    <t>Prodloužení kabelového propojení mezi venkovními  a vnitřními jednotkami - dle výrobce</t>
  </si>
  <si>
    <t>Demontáž stávající kondenzační jednotky Split (zřejmně LG UU24 - prověřit) Qch=7kW 
vč. odpojení potrubí, demontáž konzole a přesunu cca 6m</t>
  </si>
  <si>
    <t>Demontáže:</t>
  </si>
  <si>
    <r>
      <t xml:space="preserve">Výfuková hlavice </t>
    </r>
    <r>
      <rPr>
        <sz val="10"/>
        <rFont val="Symbol"/>
        <family val="1"/>
      </rPr>
      <t>f</t>
    </r>
    <r>
      <rPr>
        <sz val="10"/>
        <rFont val="Arial"/>
        <family val="2"/>
      </rPr>
      <t>200</t>
    </r>
  </si>
  <si>
    <t>Větrání WC 2.NP</t>
  </si>
  <si>
    <r>
      <t xml:space="preserve">Potrubní diagonální dvouotáčkový ventilátor 800/200,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200, 550m3/h při 250Pa, 120W, 230V, 39dB ve vzdálenosti 3m, </t>
    </r>
  </si>
  <si>
    <r>
      <t xml:space="preserve">Potrubní diagonální dvouotáčkový ventilátor 800/200,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200, 485m3/h při 260Pa, 120W, 230V, 39dB ve vzdálenosti 3m, </t>
    </r>
  </si>
  <si>
    <r>
      <t xml:space="preserve">Talířový ventil kovový 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125, odvodní</t>
    </r>
  </si>
  <si>
    <r>
      <t xml:space="preserve">Mont. kroužek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125 s těsněním (do sádrokartonu)</t>
    </r>
  </si>
  <si>
    <t>Dveřní mřížka AL neprůhledná oboustranná 
425x225</t>
  </si>
  <si>
    <t>1.06</t>
  </si>
  <si>
    <t>Split systém Twin, 1x venkovní jednotka 2x vnitřní jednotka</t>
  </si>
  <si>
    <t xml:space="preserve">Antivibrační pryž tl 15mm- trvale pružná - pro podložení konzoly a jednotky </t>
  </si>
  <si>
    <t>Měděné potrubí vč. izolace armaflex (pryžové s uzavřenými buňkami, odolné UV záření)</t>
  </si>
  <si>
    <r>
      <t xml:space="preserve">                                                          f</t>
    </r>
    <r>
      <rPr>
        <sz val="10"/>
        <rFont val="Arial"/>
        <family val="2"/>
      </rPr>
      <t>15,9</t>
    </r>
  </si>
  <si>
    <r>
      <t xml:space="preserve">                                                          f </t>
    </r>
    <r>
      <rPr>
        <sz val="10"/>
        <rFont val="Arial"/>
        <family val="2"/>
      </rPr>
      <t>9,6</t>
    </r>
  </si>
  <si>
    <t xml:space="preserve">Specialní odbočka na chladivové potrubí - komplet dvou odboček 15,9/15,9 a 9,6/9,6 </t>
  </si>
  <si>
    <t>Kabeláž mezi venkovní jednotkou a vnitřními jednotkami - dle výrobce</t>
  </si>
  <si>
    <t>Kabeláž mezi vnitřními jednotkami a ovladačem - dle výrobce</t>
  </si>
  <si>
    <t>Kabelový ovladač na stěnu s digitálním displejem v češtinou</t>
  </si>
  <si>
    <t>kpl</t>
  </si>
  <si>
    <t>Split systém, 1x venkovní jednotka 1x vnitřní jednotka</t>
  </si>
  <si>
    <t>Montáž vč.uvedení do provozu a  zaregulování:</t>
  </si>
  <si>
    <t>Doplnění hladiva R 410A</t>
  </si>
  <si>
    <t>1.03</t>
  </si>
  <si>
    <t>1.04</t>
  </si>
  <si>
    <t>1.05</t>
  </si>
  <si>
    <t>1.07</t>
  </si>
  <si>
    <t>1.10</t>
  </si>
  <si>
    <t>1.11</t>
  </si>
  <si>
    <t>bm</t>
  </si>
  <si>
    <t xml:space="preserve">Montážní, spojovací a těsnicí mat. </t>
  </si>
  <si>
    <t>Montáž vč. zaregulování:</t>
  </si>
  <si>
    <t>2.03</t>
  </si>
  <si>
    <t>2.04</t>
  </si>
  <si>
    <t>2.05</t>
  </si>
  <si>
    <t>2.11</t>
  </si>
  <si>
    <t>Montáž vč. zaregulování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</si>
  <si>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200, 40% tvarovek</t>
    </r>
  </si>
  <si>
    <t>Jan Leznar</t>
  </si>
  <si>
    <t>1.01</t>
  </si>
  <si>
    <t>ks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</si>
  <si>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</si>
  <si>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</si>
  <si>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</si>
  <si>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</si>
  <si>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</si>
  <si>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</si>
  <si>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</si>
  <si>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</si>
  <si>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</si>
  <si>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</si>
  <si>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</si>
  <si>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</si>
  <si>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</si>
  <si>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</si>
  <si>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</si>
  <si>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</si>
  <si>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</si>
  <si>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</si>
  <si>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</si>
  <si>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</si>
  <si>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</si>
  <si>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</si>
  <si>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</si>
  <si>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</si>
  <si>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</si>
  <si>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</si>
  <si>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</si>
  <si>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</si>
  <si>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</si>
  <si>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</si>
  <si>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</si>
  <si>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</si>
  <si>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</si>
  <si>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</si>
  <si>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</si>
  <si>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</si>
  <si>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</si>
  <si>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</si>
  <si>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</si>
  <si>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</si>
  <si>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</si>
  <si>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</si>
  <si>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</si>
  <si>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HSV</t>
  </si>
  <si>
    <t>PSV</t>
  </si>
  <si>
    <t>Dodávka</t>
  </si>
  <si>
    <t>Montáž</t>
  </si>
  <si>
    <t>CELKEM  OBJEKT</t>
  </si>
  <si>
    <t>m2</t>
  </si>
  <si>
    <t>kg</t>
  </si>
  <si>
    <t>Dodávka :</t>
  </si>
  <si>
    <t>MJ</t>
  </si>
  <si>
    <t>cena / MJ</t>
  </si>
  <si>
    <t>celkem (Kč)</t>
  </si>
  <si>
    <t>Název položky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</si>
  <si>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</si>
  <si>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</si>
  <si>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</si>
  <si>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</si>
  <si>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</si>
  <si>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</si>
  <si>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</si>
  <si>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Stavební díl</t>
  </si>
  <si>
    <t>2.</t>
  </si>
  <si>
    <t>1.</t>
  </si>
  <si>
    <t>3.</t>
  </si>
  <si>
    <t>Kontrolní součet</t>
  </si>
  <si>
    <t>Celkem</t>
  </si>
  <si>
    <t>2.19</t>
  </si>
  <si>
    <t>počet</t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</si>
  <si>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160, 40% tvarovek</t>
    </r>
  </si>
  <si>
    <t>2.10</t>
  </si>
  <si>
    <t>1.02</t>
  </si>
  <si>
    <t>1.08</t>
  </si>
  <si>
    <t>1.09</t>
  </si>
  <si>
    <r>
      <t xml:space="preserve">Zvukotlumící ohebná hadice </t>
    </r>
    <r>
      <rPr>
        <sz val="10"/>
        <rFont val="Symbol"/>
        <family val="1"/>
      </rPr>
      <t>f</t>
    </r>
    <r>
      <rPr>
        <sz val="10"/>
        <rFont val="Arial CE"/>
        <family val="0"/>
      </rPr>
      <t>200, vícevrstvý AL, izolace 25mm</t>
    </r>
  </si>
  <si>
    <r>
      <t xml:space="preserve">Ohebná hadice </t>
    </r>
    <r>
      <rPr>
        <sz val="10"/>
        <rFont val="Symbol"/>
        <family val="1"/>
      </rPr>
      <t>f</t>
    </r>
    <r>
      <rPr>
        <sz val="10"/>
        <rFont val="Arial CE"/>
        <family val="0"/>
      </rPr>
      <t>125, flexopotrubí jednovrstvé</t>
    </r>
  </si>
  <si>
    <r>
      <t xml:space="preserve">SPIRO Potrubí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125, 30% tvarovek</t>
    </r>
  </si>
  <si>
    <t>2.08</t>
  </si>
  <si>
    <t>P.č</t>
  </si>
  <si>
    <t>Poz.</t>
  </si>
  <si>
    <t>2.15</t>
  </si>
  <si>
    <t>2.20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</si>
  <si>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</si>
  <si>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</si>
  <si>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</si>
  <si>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</si>
  <si>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</si>
  <si>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</si>
  <si>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</si>
  <si>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</si>
  <si>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</si>
  <si>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</si>
  <si>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</si>
  <si>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</si>
  <si>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</t>
  </si>
  <si>
    <t>18</t>
  </si>
  <si>
    <t>19</t>
  </si>
  <si>
    <t>20</t>
  </si>
  <si>
    <t>21</t>
  </si>
  <si>
    <t>26</t>
  </si>
  <si>
    <t>27</t>
  </si>
  <si>
    <t>29</t>
  </si>
  <si>
    <t>30</t>
  </si>
  <si>
    <t>34</t>
  </si>
  <si>
    <t>35</t>
  </si>
  <si>
    <t>36</t>
  </si>
  <si>
    <t>37</t>
  </si>
  <si>
    <t>38</t>
  </si>
  <si>
    <t>Demontáže</t>
  </si>
  <si>
    <t>Odčerpání chladiva</t>
  </si>
  <si>
    <t>Opětovná montáž</t>
  </si>
  <si>
    <t>Měděné potrubí vč. izolace pryžové s uzavřenými buňkami - pro prodloužení trasy</t>
  </si>
  <si>
    <r>
      <t xml:space="preserve">Stavba: </t>
    </r>
    <r>
      <rPr>
        <i/>
        <sz val="10"/>
        <rFont val="Arial CE"/>
        <family val="0"/>
      </rPr>
      <t>MENDELU - Revitalizace objektu Z</t>
    </r>
  </si>
  <si>
    <t>MENDELU - Revitalizace objektu Z</t>
  </si>
  <si>
    <t>3.a</t>
  </si>
  <si>
    <t>3a.01</t>
  </si>
  <si>
    <t>3a.02</t>
  </si>
  <si>
    <t>3b.01</t>
  </si>
  <si>
    <t>3b.02</t>
  </si>
  <si>
    <t>3b.03</t>
  </si>
  <si>
    <t>3b.04</t>
  </si>
  <si>
    <t>3b.05</t>
  </si>
  <si>
    <r>
      <t xml:space="preserve">Objekt: </t>
    </r>
    <r>
      <rPr>
        <i/>
        <sz val="10"/>
        <rFont val="Arial CE"/>
        <family val="0"/>
      </rPr>
      <t>SO 3a - Úpravy poslucháren a nová WC ve 2.NP</t>
    </r>
  </si>
  <si>
    <t>3a.3 -  Vzduchotechnika</t>
  </si>
  <si>
    <t>SO 3a - Úpravy poslucháren a nová WC ve 2.NP</t>
  </si>
  <si>
    <t>na výkresu 3a.3-02</t>
  </si>
  <si>
    <t>viz. legenda na výkresu 3a.3-02</t>
  </si>
  <si>
    <t>Klimatizace poslucháren 2.NP</t>
  </si>
  <si>
    <t>Přesun stávající klimatizace 2.NP</t>
  </si>
  <si>
    <t>Opětovná montáž jednotky 3a.01
vč. tlakových zkoušek potrubí</t>
  </si>
  <si>
    <t>Kabelový ovladač na stěnu s digitálním displejem v češtině</t>
  </si>
  <si>
    <t>V Brně, duben 2013</t>
  </si>
  <si>
    <t>ROZPOČTOVÉ NÁKLADY - INVESTICE</t>
  </si>
  <si>
    <t>13</t>
  </si>
  <si>
    <t>14</t>
  </si>
  <si>
    <t>15</t>
  </si>
  <si>
    <t>16</t>
  </si>
  <si>
    <t>22</t>
  </si>
  <si>
    <t>23</t>
  </si>
  <si>
    <t>24</t>
  </si>
  <si>
    <t>25</t>
  </si>
  <si>
    <t>31</t>
  </si>
  <si>
    <t>32</t>
  </si>
  <si>
    <t>33</t>
  </si>
  <si>
    <t>ROZPOČTOVÉ NÁKLADY</t>
  </si>
  <si>
    <t>poč.</t>
  </si>
  <si>
    <t>2.01</t>
  </si>
  <si>
    <t xml:space="preserve">Venkovní kondenzační jednotka, provedení inverter, tepelné čerpadlo, Qch=15,4kW( ti27°C/ te35°C), Qt=18kW (ti20°C/ te6°C), 400V, příkon: chlazení/ topení 4,89/5,33kW,  proud nom. 14,28A, proud max. 17,8A, doporučené jištění 20A, </t>
  </si>
  <si>
    <t>chladivo R-410A, max. délka vedení chladiva 50m, max. převýšení mezi vnitřní a venkovní jednotkou 30m, pracovní rozsah: chlazení -5 až +46°C, topení -15 až +16°C ,rozměry: 1430x940x320, hmotnost: 101kg, hluk: 53/49dBA</t>
  </si>
  <si>
    <t xml:space="preserve">Konzola pro osazení na podlahu terasy, nosnost 120 kg, s povrchovou úpravou do venkovního prostředí, montážní materiál pro uchycení </t>
  </si>
  <si>
    <t>2.02</t>
  </si>
  <si>
    <t>Vnitřní podstropní jednotka (jeden výfuk), napájená z venkovní jednotky,Qch=7kW, rozměry:235x1270x690, hmotnost: 32kg, 
hluk: 34/38dBA</t>
  </si>
  <si>
    <t>2.06</t>
  </si>
  <si>
    <t xml:space="preserve">Venkovní kondenzační jednotka, provedení inverter, tepelné čerpadlo, Qch=14kW( ti27°C/ te35°C), Qt=16kW (ti20°C/ te6°C), 400V, příkon: chlazení/ topení 4,89/5,33kW,  proud nom. 14,28A, proud max. 17,8A, doporučené jištění 20A, </t>
  </si>
  <si>
    <t>chladivo R-410A, max. délka vedení chladiva 50m, max. převýšení mezi vnitřní a venkovní jednotkou 30m, pracovní rozsah: chlazení -5 až +46°C, topení -15 až +16°C ,rozměry: 990x940x320, hmotnost: 82kg, hluk: 53/49dBA</t>
  </si>
  <si>
    <t xml:space="preserve">Konzola pro osazení na podlahu terasy, nosnost 100 kg, s povrchovou úpravou do venkovního prostředí, montážní materiál pro uchycení </t>
  </si>
  <si>
    <t>2.07</t>
  </si>
  <si>
    <t>Vnitřní podstropní jednotka (jeden výfuk), napájená z venkovní jednotky,Qch=7kW, rozměry:195x11160x680, hmotnost: 27kg, 
hluk: 33/38dBA</t>
  </si>
  <si>
    <t>2.12</t>
  </si>
  <si>
    <t xml:space="preserve">Venkovní kondenzační jednotka, provedení inverter, tepelné čerpadlo, Qch=6,8kW( ti27°C/ te35°C), Qt=7,5kW (ti20°C/ te6°C), 400V, příkon: chlazení/ topení 1,78/1,82kW,  proud nom. 9,6A, proud max. 12A, doporučené jištění 16A, </t>
  </si>
  <si>
    <t>chladivo R-410A, max. délka vedení chladiva 50m, max. převýšení mezi vnitřní a venkovní jednotkou 30m, pracovní rozsah: chlazení -15 až +46°C, topení -20 až +16°C ,rozměry: 990x940x320, hmotnost: 77kg, hluk: 53/49dBA</t>
  </si>
  <si>
    <t>2.13</t>
  </si>
  <si>
    <t>2.14</t>
  </si>
  <si>
    <t>REKAPITULACE  VZDUCHOTECHNIKY - INVESTICE EVIDOVANÉ</t>
  </si>
  <si>
    <t>ROZPOČTOVÉ NÁKLADY- INVESTICE EVIDOVANÉ</t>
  </si>
  <si>
    <t>4.</t>
  </si>
  <si>
    <t xml:space="preserve">Zkoušky a zaškolení obsluhy </t>
  </si>
  <si>
    <t>Hodinová sazba pro zařízení č.1až4</t>
  </si>
  <si>
    <t>4.01</t>
  </si>
  <si>
    <t>Základní zkoušky jsou součástí  dokončení a předání díla. Zkoušky se dokladují formou písemného protokolu obsahující veškeré projektované, zkoušené a naměřené údaje.
Dva pracovníci á 8hod</t>
  </si>
  <si>
    <t>hod</t>
  </si>
  <si>
    <t>Obsah zkoušek:</t>
  </si>
  <si>
    <t>Zajištění podmínek pro montážní zkoušky</t>
  </si>
  <si>
    <t>-elektrické připojení hnacích agregátů zařízení</t>
  </si>
  <si>
    <t>-spuštění a vypojení zařízení oprávněným pracovníkem předmětné profese ustanoveným -objednatelem, a to v rozsahu potřebném pro provedení zkoušek</t>
  </si>
  <si>
    <t>-zabezpečení přístupnosti zařízenía regulačních prvků</t>
  </si>
  <si>
    <t>-elektrický příkon v rozsahu uvedeném v projektové dokumentaci</t>
  </si>
  <si>
    <t>1. Montážní zkoušky</t>
  </si>
  <si>
    <t>Kontrola kompletnosti zařízení podle PD včetně souvisejících profesí</t>
  </si>
  <si>
    <t>-blokování zařízení při kontrole opravách a údržbě</t>
  </si>
  <si>
    <t>-kontrola kompletnosti a úplnosti vnějších povrchových úprav zařízení a jeho části</t>
  </si>
  <si>
    <t>-kontrola montážně - údržbářských prostorů pro zařízení</t>
  </si>
  <si>
    <t xml:space="preserve">-kontrola provedení a úplnosti bezpečnostních a výstražných  označení </t>
  </si>
  <si>
    <t>-kontrola provedení a úplnosti tepelných izolací</t>
  </si>
  <si>
    <t>-kontrola provedení prostupů vzduchotechnického potrubí stavebními konstrukcí</t>
  </si>
  <si>
    <t>-kontrola přístupnosti regulačních prvků</t>
  </si>
  <si>
    <t>-kontrola štítkových údajů zařízení a jeho části podle projektové dokumentace</t>
  </si>
  <si>
    <t>Jednotky a ventilátory</t>
  </si>
  <si>
    <t xml:space="preserve">-kontrola odstranění transportních aretací </t>
  </si>
  <si>
    <t xml:space="preserve">-kontrola volného otáčení rotujících části </t>
  </si>
  <si>
    <t>-kontrola dotáhnutí všech spojů</t>
  </si>
  <si>
    <t>-kontrola promazání ložisek a  stavu náplní mazadel všech mazaných části</t>
  </si>
  <si>
    <t>-kontrola stavu pružného uložení  (izolátorů chvění)</t>
  </si>
  <si>
    <t>-kontrola ochranných krytů vnějších rotujících částí</t>
  </si>
  <si>
    <t>-kontrola vodorovného uložení ventilátor. soustrojí na základech a konstrukcích</t>
  </si>
  <si>
    <t>2. Zkoušky chodu</t>
  </si>
  <si>
    <t>Ověření schopnosti dlouhodobého provozu zařízení</t>
  </si>
  <si>
    <t>Zkouškám předchází uvedení zařízení do provozu, nebo je jejich součástí.</t>
  </si>
  <si>
    <t>Zkouška se provádí dle dohodnutých kritérií – minimálně 48 hodin nepřetržitého chodu.</t>
  </si>
  <si>
    <t>3. Zaregulování</t>
  </si>
  <si>
    <t>Jedná se o zaregulování vzduchových výkonových parametrů dle projektovaných hodnot</t>
  </si>
  <si>
    <t>Ventilátory, jednotky</t>
  </si>
  <si>
    <t>Měření a zaregulování průtoků vzduchu – přiváděného, odváděného, cirkulačního</t>
  </si>
  <si>
    <t>Potrubní rovody, distribuční elementy</t>
  </si>
  <si>
    <t>Měření a zaregulování průtoků vzduchu ve všech potrubních úsecích</t>
  </si>
  <si>
    <t>Měření a zaregulování průtoků vzduchu na všech distribučních elementech ( vyústkách)</t>
  </si>
  <si>
    <t>Zaškolení obsluhy</t>
  </si>
  <si>
    <t>4.02</t>
  </si>
  <si>
    <t>Zaškolení obsluhy a údržby
Jeden pracovník 4hod</t>
  </si>
  <si>
    <t>-zaškolení pro ovládání zařízení</t>
  </si>
  <si>
    <t>-zaškolení  pro  údržbu zařízení</t>
  </si>
  <si>
    <t>- předání písemných pokynů a předpisů pro provoz zařízení, které dodává výrobce</t>
  </si>
  <si>
    <t>- vyhotovení protokolu o zaškolení obsluhy</t>
  </si>
  <si>
    <t>Zkoušky a zaškolení obsluhy - HZS - celkem</t>
  </si>
  <si>
    <t>Zkoušky zařízení a zaškolení obsluhy HZS</t>
  </si>
  <si>
    <t>REKAPITULACE  VZDUCHOTECHNIKY - NEINVESTICE</t>
  </si>
  <si>
    <t>ROZPOČTOVÉ NÁKLADY - NEINVESTICE</t>
  </si>
  <si>
    <t>3a.3 Vzduchotechnika</t>
  </si>
  <si>
    <t>Kontrolní součet - Neinvestice</t>
  </si>
  <si>
    <t>Kontrolní součet - Investice evidované</t>
  </si>
  <si>
    <t>REKAPITULACE  VZDUCHOTECHNIKY - INVESTICE</t>
  </si>
  <si>
    <t>Výkaz výměr  - Neinvestice</t>
  </si>
  <si>
    <t>VÝKAZ VÝMĚR - NEINVESTICE</t>
  </si>
  <si>
    <t>Výkaz - Neinvestice:</t>
  </si>
  <si>
    <t>Výkaz :</t>
  </si>
  <si>
    <t>Výkaz výměr - Investice evidované</t>
  </si>
  <si>
    <t>Výkaz - Investice evidované:</t>
  </si>
  <si>
    <t>VÝKAZ VÝMĚR - INVESTICE EVIDOVANÉ</t>
  </si>
  <si>
    <t>Výkaz výměr  - Investice</t>
  </si>
  <si>
    <t>Výkaz - Investice:</t>
  </si>
  <si>
    <t>VÝKAZ VÝMĚR - INVESTICE</t>
  </si>
  <si>
    <t xml:space="preserve"> VÝKAZ VÝMĚR - CELKOVÝ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</si>
</sst>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"/>
    <numFmt numFmtId="168" formatCode="d/mm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6">
      <alignment horizontal="center" vertical="center" wrapText="1"/>
      <protection/>
    </xf>
    <xf numFmtId="0" fontId="1" fillId="18" borderId="7" applyNumberFormat="0" applyFont="0" applyAlignment="0" applyProtection="0"/>
    <xf numFmtId="9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9" applyNumberFormat="0" applyAlignment="0" applyProtection="0"/>
    <xf numFmtId="0" fontId="33" fillId="19" borderId="9" applyNumberFormat="0" applyAlignment="0" applyProtection="0"/>
    <xf numFmtId="0" fontId="34" fillId="19" borderId="10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4" fillId="19" borderId="18" xfId="0" applyNumberFormat="1" applyFont="1" applyFill="1" applyBorder="1" applyAlignment="1">
      <alignment/>
    </xf>
    <xf numFmtId="49" fontId="0" fillId="19" borderId="19" xfId="0" applyNumberFormat="1" applyFill="1" applyBorder="1" applyAlignment="1">
      <alignment/>
    </xf>
    <xf numFmtId="0" fontId="5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0" xfId="0" applyNumberFormat="1" applyAlignment="1">
      <alignment/>
    </xf>
    <xf numFmtId="0" fontId="2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3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4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19" borderId="45" xfId="0" applyFont="1" applyFill="1" applyBorder="1" applyAlignment="1">
      <alignment/>
    </xf>
    <xf numFmtId="0" fontId="7" fillId="19" borderId="46" xfId="0" applyFont="1" applyFill="1" applyBorder="1" applyAlignment="1">
      <alignment/>
    </xf>
    <xf numFmtId="0" fontId="7" fillId="19" borderId="48" xfId="0" applyFont="1" applyFill="1" applyBorder="1" applyAlignment="1">
      <alignment/>
    </xf>
    <xf numFmtId="166" fontId="7" fillId="19" borderId="46" xfId="0" applyNumberFormat="1" applyFont="1" applyFill="1" applyBorder="1" applyAlignment="1">
      <alignment/>
    </xf>
    <xf numFmtId="0" fontId="7" fillId="19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8" applyFont="1" applyBorder="1">
      <alignment/>
      <protection/>
    </xf>
    <xf numFmtId="0" fontId="0" fillId="0" borderId="50" xfId="48" applyBorder="1">
      <alignment/>
      <protection/>
    </xf>
    <xf numFmtId="0" fontId="0" fillId="0" borderId="50" xfId="48" applyBorder="1" applyAlignment="1">
      <alignment horizontal="right"/>
      <protection/>
    </xf>
    <xf numFmtId="0" fontId="0" fillId="0" borderId="51" xfId="48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8" applyFont="1" applyBorder="1">
      <alignment/>
      <protection/>
    </xf>
    <xf numFmtId="0" fontId="0" fillId="0" borderId="53" xfId="48" applyBorder="1">
      <alignment/>
      <protection/>
    </xf>
    <xf numFmtId="0" fontId="0" fillId="0" borderId="53" xfId="48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16" borderId="34" xfId="0" applyNumberFormat="1" applyFont="1" applyFill="1" applyBorder="1" applyAlignment="1">
      <alignment/>
    </xf>
    <xf numFmtId="0" fontId="3" fillId="16" borderId="35" xfId="0" applyFont="1" applyFill="1" applyBorder="1" applyAlignment="1">
      <alignment/>
    </xf>
    <xf numFmtId="0" fontId="3" fillId="16" borderId="36" xfId="0" applyFont="1" applyFill="1" applyBorder="1" applyAlignment="1">
      <alignment/>
    </xf>
    <xf numFmtId="0" fontId="3" fillId="16" borderId="54" xfId="0" applyFont="1" applyFill="1" applyBorder="1" applyAlignment="1">
      <alignment/>
    </xf>
    <xf numFmtId="0" fontId="3" fillId="16" borderId="55" xfId="0" applyFont="1" applyFill="1" applyBorder="1" applyAlignment="1">
      <alignment/>
    </xf>
    <xf numFmtId="0" fontId="3" fillId="16" borderId="56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0" fontId="3" fillId="19" borderId="35" xfId="0" applyFont="1" applyFill="1" applyBorder="1" applyAlignment="1">
      <alignment/>
    </xf>
    <xf numFmtId="3" fontId="3" fillId="19" borderId="36" xfId="0" applyNumberFormat="1" applyFont="1" applyFill="1" applyBorder="1" applyAlignment="1">
      <alignment/>
    </xf>
    <xf numFmtId="3" fontId="3" fillId="19" borderId="54" xfId="0" applyNumberFormat="1" applyFont="1" applyFill="1" applyBorder="1" applyAlignment="1">
      <alignment/>
    </xf>
    <xf numFmtId="3" fontId="3" fillId="19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9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49" fontId="3" fillId="19" borderId="59" xfId="0" applyNumberFormat="1" applyFont="1" applyFill="1" applyBorder="1" applyAlignment="1">
      <alignment horizontal="left" vertical="top"/>
    </xf>
    <xf numFmtId="49" fontId="0" fillId="19" borderId="59" xfId="0" applyNumberFormat="1" applyFont="1" applyFill="1" applyBorder="1" applyAlignment="1">
      <alignment horizontal="center" vertical="top"/>
    </xf>
    <xf numFmtId="49" fontId="0" fillId="0" borderId="59" xfId="0" applyNumberFormat="1" applyFont="1" applyBorder="1" applyAlignment="1">
      <alignment horizontal="left" vertical="top"/>
    </xf>
    <xf numFmtId="49" fontId="16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center" vertical="top"/>
    </xf>
    <xf numFmtId="0" fontId="0" fillId="0" borderId="59" xfId="0" applyFont="1" applyBorder="1" applyAlignment="1">
      <alignment vertical="top"/>
    </xf>
    <xf numFmtId="49" fontId="0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left" vertical="top" wrapText="1"/>
    </xf>
    <xf numFmtId="49" fontId="14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center" vertical="top"/>
    </xf>
    <xf numFmtId="49" fontId="0" fillId="0" borderId="59" xfId="0" applyNumberFormat="1" applyFont="1" applyFill="1" applyBorder="1" applyAlignment="1">
      <alignment horizontal="center" vertical="top"/>
    </xf>
    <xf numFmtId="3" fontId="0" fillId="0" borderId="59" xfId="0" applyNumberFormat="1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49" fontId="3" fillId="19" borderId="59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49" fontId="3" fillId="0" borderId="59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49" fontId="3" fillId="0" borderId="5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49" fontId="15" fillId="0" borderId="59" xfId="0" applyNumberFormat="1" applyFont="1" applyBorder="1" applyAlignment="1">
      <alignment horizontal="left" vertical="top" wrapText="1"/>
    </xf>
    <xf numFmtId="49" fontId="3" fillId="19" borderId="0" xfId="0" applyNumberFormat="1" applyFont="1" applyFill="1" applyAlignment="1">
      <alignment horizontal="left" vertical="top"/>
    </xf>
    <xf numFmtId="49" fontId="0" fillId="19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left" vertical="top" wrapText="1"/>
    </xf>
    <xf numFmtId="49" fontId="0" fillId="19" borderId="0" xfId="0" applyNumberFormat="1" applyFont="1" applyFill="1" applyAlignment="1">
      <alignment horizontal="center" vertical="top"/>
    </xf>
    <xf numFmtId="0" fontId="0" fillId="0" borderId="43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19" fillId="0" borderId="59" xfId="0" applyNumberFormat="1" applyFont="1" applyBorder="1" applyAlignment="1">
      <alignment vertical="top"/>
    </xf>
    <xf numFmtId="3" fontId="38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39" fillId="0" borderId="60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3" fontId="19" fillId="19" borderId="59" xfId="0" applyNumberFormat="1" applyFont="1" applyFill="1" applyBorder="1" applyAlignment="1">
      <alignment vertical="top"/>
    </xf>
    <xf numFmtId="0" fontId="19" fillId="19" borderId="59" xfId="0" applyFont="1" applyFill="1" applyBorder="1" applyAlignment="1">
      <alignment vertical="top"/>
    </xf>
    <xf numFmtId="0" fontId="19" fillId="0" borderId="59" xfId="0" applyFont="1" applyBorder="1" applyAlignment="1">
      <alignment vertical="top"/>
    </xf>
    <xf numFmtId="3" fontId="19" fillId="0" borderId="59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vertical="top"/>
    </xf>
    <xf numFmtId="3" fontId="36" fillId="0" borderId="0" xfId="0" applyNumberFormat="1" applyFont="1" applyBorder="1" applyAlignment="1">
      <alignment vertical="top"/>
    </xf>
    <xf numFmtId="3" fontId="19" fillId="19" borderId="59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19" fillId="0" borderId="59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3" fontId="19" fillId="0" borderId="59" xfId="0" applyNumberFormat="1" applyFont="1" applyFill="1" applyBorder="1" applyAlignment="1">
      <alignment vertical="top"/>
    </xf>
    <xf numFmtId="3" fontId="38" fillId="0" borderId="59" xfId="40" applyNumberFormat="1" applyFont="1" applyFill="1" applyBorder="1" applyAlignment="1">
      <alignment vertical="top"/>
    </xf>
    <xf numFmtId="0" fontId="19" fillId="0" borderId="59" xfId="0" applyFont="1" applyBorder="1" applyAlignment="1">
      <alignment vertical="top"/>
    </xf>
    <xf numFmtId="3" fontId="38" fillId="0" borderId="0" xfId="4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19" fillId="19" borderId="0" xfId="0" applyNumberFormat="1" applyFont="1" applyFill="1" applyAlignment="1">
      <alignment vertical="top"/>
    </xf>
    <xf numFmtId="0" fontId="19" fillId="19" borderId="0" xfId="0" applyFont="1" applyFill="1" applyAlignment="1">
      <alignment vertical="top"/>
    </xf>
    <xf numFmtId="0" fontId="19" fillId="0" borderId="0" xfId="0" applyFont="1" applyBorder="1" applyAlignment="1">
      <alignment vertical="top"/>
    </xf>
    <xf numFmtId="49" fontId="19" fillId="0" borderId="0" xfId="0" applyNumberFormat="1" applyFont="1" applyAlignment="1">
      <alignment horizontal="left" vertical="top"/>
    </xf>
    <xf numFmtId="49" fontId="0" fillId="0" borderId="59" xfId="0" applyNumberFormat="1" applyFont="1" applyBorder="1" applyAlignment="1">
      <alignment horizontal="left" vertical="top"/>
    </xf>
    <xf numFmtId="49" fontId="0" fillId="0" borderId="59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59" xfId="0" applyNumberFormat="1" applyFont="1" applyBorder="1" applyAlignment="1">
      <alignment vertical="top"/>
    </xf>
    <xf numFmtId="3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vertical="top"/>
    </xf>
    <xf numFmtId="3" fontId="0" fillId="19" borderId="59" xfId="0" applyNumberFormat="1" applyFont="1" applyFill="1" applyBorder="1" applyAlignment="1">
      <alignment vertical="top"/>
    </xf>
    <xf numFmtId="3" fontId="0" fillId="0" borderId="59" xfId="0" applyNumberFormat="1" applyFont="1" applyBorder="1" applyAlignment="1">
      <alignment vertical="top"/>
    </xf>
    <xf numFmtId="3" fontId="14" fillId="0" borderId="59" xfId="0" applyNumberFormat="1" applyFont="1" applyBorder="1" applyAlignment="1">
      <alignment vertical="top"/>
    </xf>
    <xf numFmtId="3" fontId="0" fillId="0" borderId="59" xfId="0" applyNumberFormat="1" applyFont="1" applyFill="1" applyBorder="1" applyAlignment="1">
      <alignment vertical="top"/>
    </xf>
    <xf numFmtId="3" fontId="0" fillId="19" borderId="0" xfId="0" applyNumberFormat="1" applyFont="1" applyFill="1" applyAlignment="1">
      <alignment vertical="top"/>
    </xf>
    <xf numFmtId="3" fontId="0" fillId="19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49" fontId="0" fillId="19" borderId="30" xfId="0" applyNumberFormat="1" applyFill="1" applyBorder="1" applyAlignment="1">
      <alignment horizontal="left"/>
    </xf>
    <xf numFmtId="3" fontId="0" fillId="0" borderId="59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59" xfId="0" applyNumberFormat="1" applyFont="1" applyBorder="1" applyAlignment="1">
      <alignment vertical="top"/>
    </xf>
    <xf numFmtId="49" fontId="0" fillId="0" borderId="59" xfId="0" applyNumberFormat="1" applyBorder="1" applyAlignment="1">
      <alignment horizontal="left" vertical="top"/>
    </xf>
    <xf numFmtId="49" fontId="0" fillId="0" borderId="59" xfId="0" applyNumberFormat="1" applyBorder="1" applyAlignment="1">
      <alignment horizontal="left" vertical="top" wrapText="1"/>
    </xf>
    <xf numFmtId="0" fontId="0" fillId="0" borderId="59" xfId="0" applyFont="1" applyBorder="1" applyAlignment="1">
      <alignment vertical="top"/>
    </xf>
    <xf numFmtId="0" fontId="19" fillId="0" borderId="0" xfId="48" applyFont="1" applyBorder="1" applyAlignment="1">
      <alignment vertical="top"/>
      <protection/>
    </xf>
    <xf numFmtId="0" fontId="0" fillId="0" borderId="0" xfId="48" applyBorder="1" applyAlignment="1">
      <alignment vertical="top"/>
      <protection/>
    </xf>
    <xf numFmtId="0" fontId="0" fillId="0" borderId="0" xfId="48" applyAlignment="1">
      <alignment vertical="top"/>
      <protection/>
    </xf>
    <xf numFmtId="0" fontId="11" fillId="0" borderId="0" xfId="48" applyFont="1" applyAlignment="1">
      <alignment horizontal="centerContinuous" vertical="top"/>
      <protection/>
    </xf>
    <xf numFmtId="0" fontId="12" fillId="0" borderId="0" xfId="48" applyFont="1" applyAlignment="1">
      <alignment horizontal="centerContinuous" vertical="top"/>
      <protection/>
    </xf>
    <xf numFmtId="0" fontId="12" fillId="0" borderId="0" xfId="48" applyFont="1" applyAlignment="1">
      <alignment vertical="top"/>
      <protection/>
    </xf>
    <xf numFmtId="0" fontId="37" fillId="0" borderId="0" xfId="48" applyFont="1" applyAlignment="1">
      <alignment horizontal="right" vertical="top"/>
      <protection/>
    </xf>
    <xf numFmtId="0" fontId="37" fillId="0" borderId="0" xfId="48" applyFont="1" applyAlignment="1">
      <alignment horizontal="centerContinuous" vertical="top"/>
      <protection/>
    </xf>
    <xf numFmtId="0" fontId="0" fillId="0" borderId="61" xfId="48" applyFont="1" applyBorder="1" applyAlignment="1">
      <alignment vertical="top"/>
      <protection/>
    </xf>
    <xf numFmtId="0" fontId="0" fillId="0" borderId="50" xfId="48" applyFont="1" applyBorder="1" applyAlignment="1">
      <alignment horizontal="left" vertical="top"/>
      <protection/>
    </xf>
    <xf numFmtId="0" fontId="0" fillId="0" borderId="52" xfId="48" applyFont="1" applyBorder="1" applyAlignment="1">
      <alignment vertical="top"/>
      <protection/>
    </xf>
    <xf numFmtId="49" fontId="9" fillId="0" borderId="62" xfId="48" applyNumberFormat="1" applyFont="1" applyFill="1" applyBorder="1" applyAlignment="1">
      <alignment vertical="top"/>
      <protection/>
    </xf>
    <xf numFmtId="0" fontId="9" fillId="0" borderId="41" xfId="48" applyFont="1" applyFill="1" applyBorder="1" applyAlignment="1">
      <alignment horizontal="center" vertical="top"/>
      <protection/>
    </xf>
    <xf numFmtId="0" fontId="9" fillId="0" borderId="41" xfId="48" applyNumberFormat="1" applyFont="1" applyFill="1" applyBorder="1" applyAlignment="1">
      <alignment vertical="top"/>
      <protection/>
    </xf>
    <xf numFmtId="0" fontId="9" fillId="0" borderId="41" xfId="48" applyFont="1" applyFill="1" applyBorder="1" applyAlignment="1">
      <alignment horizontal="center" vertical="top"/>
      <protection/>
    </xf>
    <xf numFmtId="0" fontId="9" fillId="0" borderId="62" xfId="48" applyFont="1" applyFill="1" applyBorder="1" applyAlignment="1">
      <alignment horizontal="center" vertical="top"/>
      <protection/>
    </xf>
    <xf numFmtId="0" fontId="3" fillId="19" borderId="59" xfId="0" applyFont="1" applyFill="1" applyBorder="1" applyAlignment="1">
      <alignment vertical="top"/>
    </xf>
    <xf numFmtId="49" fontId="3" fillId="0" borderId="59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right" vertical="top"/>
    </xf>
    <xf numFmtId="3" fontId="0" fillId="0" borderId="59" xfId="0" applyNumberFormat="1" applyFont="1" applyFill="1" applyBorder="1" applyAlignment="1">
      <alignment vertical="top"/>
    </xf>
    <xf numFmtId="3" fontId="0" fillId="19" borderId="59" xfId="0" applyNumberFormat="1" applyFont="1" applyFill="1" applyBorder="1" applyAlignment="1">
      <alignment vertical="top"/>
    </xf>
    <xf numFmtId="3" fontId="3" fillId="19" borderId="59" xfId="0" applyNumberFormat="1" applyFont="1" applyFill="1" applyBorder="1" applyAlignment="1">
      <alignment vertical="top"/>
    </xf>
    <xf numFmtId="3" fontId="3" fillId="19" borderId="59" xfId="40" applyNumberFormat="1" applyFont="1" applyFill="1" applyBorder="1" applyAlignment="1">
      <alignment vertical="top"/>
    </xf>
    <xf numFmtId="3" fontId="3" fillId="0" borderId="59" xfId="0" applyNumberFormat="1" applyFont="1" applyFill="1" applyBorder="1" applyAlignment="1">
      <alignment vertical="top"/>
    </xf>
    <xf numFmtId="3" fontId="0" fillId="19" borderId="0" xfId="0" applyNumberFormat="1" applyFont="1" applyFill="1" applyAlignment="1">
      <alignment vertical="top"/>
    </xf>
    <xf numFmtId="3" fontId="0" fillId="0" borderId="0" xfId="40" applyNumberFormat="1" applyFont="1" applyAlignment="1">
      <alignment vertical="top"/>
    </xf>
    <xf numFmtId="3" fontId="3" fillId="19" borderId="0" xfId="0" applyNumberFormat="1" applyFont="1" applyFill="1" applyAlignment="1">
      <alignment vertical="top"/>
    </xf>
    <xf numFmtId="49" fontId="14" fillId="0" borderId="59" xfId="0" applyNumberFormat="1" applyFont="1" applyBorder="1" applyAlignment="1">
      <alignment horizontal="left" vertical="top" wrapText="1"/>
    </xf>
    <xf numFmtId="3" fontId="14" fillId="24" borderId="59" xfId="47" applyNumberFormat="1" applyFont="1" applyFill="1" applyBorder="1" applyAlignment="1">
      <alignment vertical="top"/>
      <protection/>
    </xf>
    <xf numFmtId="3" fontId="3" fillId="0" borderId="59" xfId="40" applyNumberFormat="1" applyFont="1" applyFill="1" applyBorder="1" applyAlignment="1">
      <alignment vertical="top"/>
    </xf>
    <xf numFmtId="49" fontId="0" fillId="0" borderId="0" xfId="0" applyNumberFormat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49" fontId="0" fillId="0" borderId="63" xfId="0" applyNumberFormat="1" applyFont="1" applyBorder="1" applyAlignment="1">
      <alignment horizontal="left" vertical="top"/>
    </xf>
    <xf numFmtId="49" fontId="0" fillId="0" borderId="63" xfId="0" applyNumberFormat="1" applyFont="1" applyBorder="1" applyAlignment="1">
      <alignment horizontal="left" vertical="top" wrapText="1"/>
    </xf>
    <xf numFmtId="49" fontId="0" fillId="0" borderId="63" xfId="0" applyNumberFormat="1" applyFont="1" applyBorder="1" applyAlignment="1">
      <alignment horizontal="center" vertical="top"/>
    </xf>
    <xf numFmtId="3" fontId="0" fillId="0" borderId="63" xfId="0" applyNumberFormat="1" applyFont="1" applyBorder="1" applyAlignment="1">
      <alignment vertical="top"/>
    </xf>
    <xf numFmtId="3" fontId="19" fillId="0" borderId="63" xfId="0" applyNumberFormat="1" applyFont="1" applyBorder="1" applyAlignment="1">
      <alignment vertical="top"/>
    </xf>
    <xf numFmtId="3" fontId="19" fillId="0" borderId="63" xfId="0" applyNumberFormat="1" applyFont="1" applyBorder="1" applyAlignment="1">
      <alignment vertical="top"/>
    </xf>
    <xf numFmtId="0" fontId="19" fillId="0" borderId="63" xfId="0" applyFont="1" applyBorder="1" applyAlignment="1">
      <alignment vertical="top"/>
    </xf>
    <xf numFmtId="0" fontId="9" fillId="0" borderId="0" xfId="48" applyFont="1" applyAlignment="1">
      <alignment vertical="top"/>
      <protection/>
    </xf>
    <xf numFmtId="0" fontId="9" fillId="0" borderId="0" xfId="0" applyFont="1" applyAlignment="1">
      <alignment vertical="top"/>
    </xf>
    <xf numFmtId="49" fontId="9" fillId="0" borderId="63" xfId="0" applyNumberFormat="1" applyFont="1" applyBorder="1" applyAlignment="1">
      <alignment vertical="top"/>
    </xf>
    <xf numFmtId="49" fontId="9" fillId="0" borderId="59" xfId="0" applyNumberFormat="1" applyFont="1" applyBorder="1" applyAlignment="1">
      <alignment vertical="top"/>
    </xf>
    <xf numFmtId="49" fontId="9" fillId="0" borderId="59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0" fillId="0" borderId="64" xfId="0" applyNumberFormat="1" applyFont="1" applyBorder="1" applyAlignment="1">
      <alignment horizontal="center" vertical="top"/>
    </xf>
    <xf numFmtId="0" fontId="0" fillId="19" borderId="59" xfId="0" applyFont="1" applyFill="1" applyBorder="1" applyAlignment="1">
      <alignment horizontal="left" vertical="top"/>
    </xf>
    <xf numFmtId="0" fontId="0" fillId="0" borderId="59" xfId="0" applyFont="1" applyFill="1" applyBorder="1" applyAlignment="1">
      <alignment horizontal="left" vertical="top"/>
    </xf>
    <xf numFmtId="0" fontId="3" fillId="19" borderId="59" xfId="0" applyFont="1" applyFill="1" applyBorder="1" applyAlignment="1">
      <alignment horizontal="left" vertical="top"/>
    </xf>
    <xf numFmtId="0" fontId="3" fillId="0" borderId="59" xfId="0" applyFont="1" applyFill="1" applyBorder="1" applyAlignment="1">
      <alignment horizontal="left" vertical="top"/>
    </xf>
    <xf numFmtId="49" fontId="0" fillId="0" borderId="59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center"/>
    </xf>
    <xf numFmtId="49" fontId="3" fillId="19" borderId="59" xfId="0" applyNumberFormat="1" applyFont="1" applyFill="1" applyBorder="1" applyAlignment="1">
      <alignment horizontal="left" vertical="center"/>
    </xf>
    <xf numFmtId="49" fontId="14" fillId="0" borderId="59" xfId="47" applyNumberFormat="1" applyFont="1" applyBorder="1" applyAlignment="1">
      <alignment horizontal="left" vertical="center" wrapText="1"/>
      <protection/>
    </xf>
    <xf numFmtId="3" fontId="14" fillId="24" borderId="59" xfId="47" applyNumberFormat="1" applyFont="1" applyFill="1" applyBorder="1" applyAlignment="1">
      <alignment horizontal="right" vertical="top"/>
      <protection/>
    </xf>
    <xf numFmtId="49" fontId="14" fillId="24" borderId="59" xfId="47" applyNumberFormat="1" applyFont="1" applyFill="1" applyBorder="1" applyAlignment="1">
      <alignment horizontal="center" vertical="top"/>
      <protection/>
    </xf>
    <xf numFmtId="49" fontId="14" fillId="0" borderId="59" xfId="47" applyNumberFormat="1" applyFont="1" applyBorder="1" applyAlignment="1">
      <alignment horizontal="right" vertical="top"/>
      <protection/>
    </xf>
    <xf numFmtId="3" fontId="14" fillId="0" borderId="59" xfId="47" applyNumberFormat="1" applyFont="1" applyBorder="1" applyAlignment="1">
      <alignment vertical="top"/>
      <protection/>
    </xf>
    <xf numFmtId="3" fontId="14" fillId="0" borderId="59" xfId="47" applyNumberFormat="1" applyFont="1" applyBorder="1" applyAlignment="1">
      <alignment horizontal="center" vertical="top"/>
      <protection/>
    </xf>
    <xf numFmtId="3" fontId="14" fillId="0" borderId="59" xfId="47" applyNumberFormat="1" applyFont="1" applyBorder="1" applyAlignment="1">
      <alignment horizontal="right" vertical="top"/>
      <protection/>
    </xf>
    <xf numFmtId="49" fontId="14" fillId="0" borderId="59" xfId="47" applyNumberFormat="1" applyFont="1" applyBorder="1" applyAlignment="1">
      <alignment horizontal="left" vertical="top" wrapText="1"/>
      <protection/>
    </xf>
    <xf numFmtId="49" fontId="3" fillId="0" borderId="59" xfId="0" applyNumberFormat="1" applyFont="1" applyBorder="1" applyAlignment="1">
      <alignment horizontal="left" vertical="top" wrapText="1"/>
    </xf>
    <xf numFmtId="3" fontId="19" fillId="0" borderId="59" xfId="0" applyNumberFormat="1" applyFont="1" applyBorder="1" applyAlignment="1">
      <alignment vertical="top"/>
    </xf>
    <xf numFmtId="0" fontId="19" fillId="0" borderId="59" xfId="0" applyFont="1" applyBorder="1" applyAlignment="1">
      <alignment vertical="top"/>
    </xf>
    <xf numFmtId="49" fontId="40" fillId="0" borderId="59" xfId="0" applyNumberFormat="1" applyFont="1" applyBorder="1" applyAlignment="1">
      <alignment horizontal="left" vertical="top" wrapText="1"/>
    </xf>
    <xf numFmtId="49" fontId="14" fillId="0" borderId="59" xfId="0" applyNumberFormat="1" applyFont="1" applyBorder="1" applyAlignment="1">
      <alignment horizontal="left" vertical="center" wrapText="1"/>
    </xf>
    <xf numFmtId="49" fontId="14" fillId="0" borderId="59" xfId="0" applyNumberFormat="1" applyFont="1" applyBorder="1" applyAlignment="1">
      <alignment horizontal="left" vertical="center" wrapText="1"/>
    </xf>
    <xf numFmtId="49" fontId="0" fillId="0" borderId="59" xfId="0" applyNumberFormat="1" applyFont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top"/>
    </xf>
    <xf numFmtId="3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3" fontId="19" fillId="19" borderId="59" xfId="0" applyNumberFormat="1" applyFont="1" applyFill="1" applyBorder="1" applyAlignment="1">
      <alignment vertical="top"/>
    </xf>
    <xf numFmtId="3" fontId="19" fillId="0" borderId="0" xfId="0" applyNumberFormat="1" applyFont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19" fillId="0" borderId="59" xfId="0" applyNumberFormat="1" applyFont="1" applyFill="1" applyBorder="1" applyAlignment="1">
      <alignment vertical="top"/>
    </xf>
    <xf numFmtId="0" fontId="19" fillId="19" borderId="0" xfId="0" applyFont="1" applyFill="1" applyAlignment="1">
      <alignment vertical="top"/>
    </xf>
    <xf numFmtId="49" fontId="19" fillId="0" borderId="0" xfId="0" applyNumberFormat="1" applyFont="1" applyAlignment="1">
      <alignment horizontal="left" vertical="top"/>
    </xf>
    <xf numFmtId="49" fontId="9" fillId="0" borderId="64" xfId="0" applyNumberFormat="1" applyFont="1" applyBorder="1" applyAlignment="1">
      <alignment vertical="top"/>
    </xf>
    <xf numFmtId="49" fontId="0" fillId="0" borderId="64" xfId="0" applyNumberFormat="1" applyFont="1" applyBorder="1" applyAlignment="1">
      <alignment horizontal="left" vertical="top"/>
    </xf>
    <xf numFmtId="49" fontId="0" fillId="0" borderId="64" xfId="0" applyNumberFormat="1" applyFont="1" applyFill="1" applyBorder="1" applyAlignment="1">
      <alignment horizontal="left" vertical="top" wrapText="1"/>
    </xf>
    <xf numFmtId="3" fontId="0" fillId="0" borderId="64" xfId="0" applyNumberFormat="1" applyFont="1" applyBorder="1" applyAlignment="1">
      <alignment vertical="top"/>
    </xf>
    <xf numFmtId="3" fontId="0" fillId="0" borderId="64" xfId="0" applyNumberFormat="1" applyFont="1" applyBorder="1" applyAlignment="1">
      <alignment vertical="top"/>
    </xf>
    <xf numFmtId="3" fontId="19" fillId="0" borderId="64" xfId="0" applyNumberFormat="1" applyFont="1" applyBorder="1" applyAlignment="1">
      <alignment vertical="top"/>
    </xf>
    <xf numFmtId="49" fontId="9" fillId="0" borderId="65" xfId="0" applyNumberFormat="1" applyFont="1" applyBorder="1" applyAlignment="1">
      <alignment vertical="top"/>
    </xf>
    <xf numFmtId="49" fontId="0" fillId="0" borderId="65" xfId="0" applyNumberFormat="1" applyFont="1" applyBorder="1" applyAlignment="1">
      <alignment horizontal="left" vertical="top"/>
    </xf>
    <xf numFmtId="49" fontId="0" fillId="0" borderId="65" xfId="0" applyNumberFormat="1" applyFont="1" applyFill="1" applyBorder="1" applyAlignment="1">
      <alignment horizontal="left" vertical="top" wrapText="1"/>
    </xf>
    <xf numFmtId="49" fontId="0" fillId="0" borderId="65" xfId="0" applyNumberFormat="1" applyFont="1" applyBorder="1" applyAlignment="1">
      <alignment horizontal="center" vertical="top"/>
    </xf>
    <xf numFmtId="3" fontId="0" fillId="0" borderId="65" xfId="0" applyNumberFormat="1" applyFont="1" applyBorder="1" applyAlignment="1">
      <alignment vertical="top"/>
    </xf>
    <xf numFmtId="3" fontId="0" fillId="0" borderId="65" xfId="0" applyNumberFormat="1" applyFont="1" applyBorder="1" applyAlignment="1">
      <alignment vertical="top"/>
    </xf>
    <xf numFmtId="3" fontId="19" fillId="0" borderId="65" xfId="0" applyNumberFormat="1" applyFont="1" applyBorder="1" applyAlignment="1">
      <alignment vertical="top"/>
    </xf>
    <xf numFmtId="167" fontId="0" fillId="0" borderId="59" xfId="0" applyNumberFormat="1" applyFont="1" applyBorder="1" applyAlignment="1">
      <alignment vertical="top"/>
    </xf>
    <xf numFmtId="0" fontId="40" fillId="19" borderId="59" xfId="0" applyFont="1" applyFill="1" applyBorder="1" applyAlignment="1">
      <alignment/>
    </xf>
    <xf numFmtId="49" fontId="40" fillId="19" borderId="59" xfId="0" applyNumberFormat="1" applyFont="1" applyFill="1" applyBorder="1" applyAlignment="1">
      <alignment vertical="top"/>
    </xf>
    <xf numFmtId="3" fontId="14" fillId="19" borderId="59" xfId="0" applyNumberFormat="1" applyFont="1" applyFill="1" applyBorder="1" applyAlignment="1">
      <alignment horizontal="center" vertical="top"/>
    </xf>
    <xf numFmtId="49" fontId="14" fillId="19" borderId="59" xfId="0" applyNumberFormat="1" applyFont="1" applyFill="1" applyBorder="1" applyAlignment="1">
      <alignment horizontal="right" vertical="top"/>
    </xf>
    <xf numFmtId="3" fontId="14" fillId="19" borderId="59" xfId="0" applyNumberFormat="1" applyFont="1" applyFill="1" applyBorder="1" applyAlignment="1">
      <alignment vertical="top"/>
    </xf>
    <xf numFmtId="0" fontId="40" fillId="0" borderId="59" xfId="0" applyFont="1" applyFill="1" applyBorder="1" applyAlignment="1">
      <alignment/>
    </xf>
    <xf numFmtId="49" fontId="14" fillId="0" borderId="59" xfId="0" applyNumberFormat="1" applyFont="1" applyFill="1" applyBorder="1" applyAlignment="1">
      <alignment vertical="top"/>
    </xf>
    <xf numFmtId="3" fontId="14" fillId="0" borderId="59" xfId="0" applyNumberFormat="1" applyFont="1" applyFill="1" applyBorder="1" applyAlignment="1">
      <alignment horizontal="center" vertical="top"/>
    </xf>
    <xf numFmtId="49" fontId="14" fillId="0" borderId="59" xfId="0" applyNumberFormat="1" applyFont="1" applyFill="1" applyBorder="1" applyAlignment="1">
      <alignment horizontal="right" vertical="top"/>
    </xf>
    <xf numFmtId="3" fontId="14" fillId="0" borderId="59" xfId="0" applyNumberFormat="1" applyFont="1" applyFill="1" applyBorder="1" applyAlignment="1">
      <alignment vertical="top"/>
    </xf>
    <xf numFmtId="49" fontId="14" fillId="0" borderId="59" xfId="0" applyNumberFormat="1" applyFont="1" applyBorder="1" applyAlignment="1">
      <alignment horizontal="left" vertical="top"/>
    </xf>
    <xf numFmtId="3" fontId="14" fillId="0" borderId="59" xfId="0" applyNumberFormat="1" applyFont="1" applyBorder="1" applyAlignment="1">
      <alignment horizontal="center" vertical="top"/>
    </xf>
    <xf numFmtId="49" fontId="14" fillId="0" borderId="59" xfId="0" applyNumberFormat="1" applyFont="1" applyBorder="1" applyAlignment="1">
      <alignment horizontal="right" vertical="top"/>
    </xf>
    <xf numFmtId="3" fontId="14" fillId="0" borderId="59" xfId="0" applyNumberFormat="1" applyFont="1" applyBorder="1" applyAlignment="1">
      <alignment vertical="top"/>
    </xf>
    <xf numFmtId="49" fontId="14" fillId="0" borderId="59" xfId="0" applyNumberFormat="1" applyFont="1" applyBorder="1" applyAlignment="1">
      <alignment vertical="center" wrapText="1"/>
    </xf>
    <xf numFmtId="49" fontId="40" fillId="0" borderId="59" xfId="0" applyNumberFormat="1" applyFont="1" applyBorder="1" applyAlignment="1">
      <alignment horizontal="left" vertical="top"/>
    </xf>
    <xf numFmtId="49" fontId="14" fillId="0" borderId="59" xfId="0" applyNumberFormat="1" applyFont="1" applyBorder="1" applyAlignment="1">
      <alignment vertical="top" wrapText="1"/>
    </xf>
    <xf numFmtId="49" fontId="14" fillId="0" borderId="59" xfId="0" applyNumberFormat="1" applyFont="1" applyBorder="1" applyAlignment="1">
      <alignment horizontal="justify" vertical="top" wrapText="1"/>
    </xf>
    <xf numFmtId="49" fontId="3" fillId="0" borderId="59" xfId="0" applyNumberFormat="1" applyFont="1" applyFill="1" applyBorder="1" applyAlignment="1">
      <alignment horizontal="left" vertical="center"/>
    </xf>
    <xf numFmtId="0" fontId="3" fillId="0" borderId="59" xfId="0" applyFont="1" applyFill="1" applyBorder="1" applyAlignment="1">
      <alignment vertical="center"/>
    </xf>
    <xf numFmtId="1" fontId="0" fillId="0" borderId="59" xfId="0" applyNumberFormat="1" applyFont="1" applyFill="1" applyBorder="1" applyAlignment="1">
      <alignment horizontal="right" vertical="center"/>
    </xf>
    <xf numFmtId="49" fontId="0" fillId="0" borderId="59" xfId="0" applyNumberFormat="1" applyFont="1" applyFill="1" applyBorder="1" applyAlignment="1">
      <alignment vertical="center"/>
    </xf>
    <xf numFmtId="3" fontId="19" fillId="0" borderId="5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19" borderId="56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9" fillId="0" borderId="62" xfId="48" applyFont="1" applyFill="1" applyBorder="1" applyAlignment="1">
      <alignment horizontal="center" vertical="top"/>
      <protection/>
    </xf>
    <xf numFmtId="3" fontId="0" fillId="0" borderId="64" xfId="0" applyNumberFormat="1" applyFont="1" applyBorder="1" applyAlignment="1">
      <alignment vertical="top"/>
    </xf>
    <xf numFmtId="3" fontId="0" fillId="0" borderId="65" xfId="0" applyNumberFormat="1" applyFont="1" applyBorder="1" applyAlignment="1">
      <alignment vertical="top"/>
    </xf>
    <xf numFmtId="49" fontId="0" fillId="0" borderId="64" xfId="0" applyNumberFormat="1" applyBorder="1" applyAlignment="1">
      <alignment horizontal="left" vertical="top"/>
    </xf>
    <xf numFmtId="49" fontId="0" fillId="0" borderId="65" xfId="0" applyNumberFormat="1" applyBorder="1" applyAlignment="1">
      <alignment horizontal="left" vertical="top"/>
    </xf>
    <xf numFmtId="3" fontId="19" fillId="0" borderId="64" xfId="0" applyNumberFormat="1" applyFont="1" applyBorder="1" applyAlignment="1">
      <alignment vertical="top"/>
    </xf>
    <xf numFmtId="3" fontId="19" fillId="0" borderId="65" xfId="0" applyNumberFormat="1" applyFont="1" applyBorder="1" applyAlignment="1">
      <alignment vertical="top"/>
    </xf>
    <xf numFmtId="49" fontId="9" fillId="0" borderId="69" xfId="0" applyNumberFormat="1" applyFont="1" applyBorder="1" applyAlignment="1">
      <alignment vertical="top"/>
    </xf>
    <xf numFmtId="49" fontId="0" fillId="0" borderId="69" xfId="0" applyNumberFormat="1" applyFont="1" applyBorder="1" applyAlignment="1">
      <alignment horizontal="left" vertical="top"/>
    </xf>
    <xf numFmtId="49" fontId="0" fillId="0" borderId="69" xfId="0" applyNumberFormat="1" applyFont="1" applyBorder="1" applyAlignment="1">
      <alignment horizontal="left" vertical="top" wrapText="1"/>
    </xf>
    <xf numFmtId="49" fontId="0" fillId="0" borderId="69" xfId="0" applyNumberFormat="1" applyFont="1" applyBorder="1" applyAlignment="1">
      <alignment horizontal="center" vertical="top"/>
    </xf>
    <xf numFmtId="3" fontId="0" fillId="0" borderId="69" xfId="0" applyNumberFormat="1" applyFont="1" applyBorder="1" applyAlignment="1">
      <alignment vertical="top"/>
    </xf>
    <xf numFmtId="3" fontId="19" fillId="0" borderId="69" xfId="0" applyNumberFormat="1" applyFont="1" applyBorder="1" applyAlignment="1">
      <alignment vertical="top"/>
    </xf>
    <xf numFmtId="3" fontId="19" fillId="0" borderId="69" xfId="0" applyNumberFormat="1" applyFont="1" applyBorder="1" applyAlignment="1">
      <alignment vertical="top"/>
    </xf>
    <xf numFmtId="0" fontId="19" fillId="0" borderId="69" xfId="0" applyFont="1" applyBorder="1" applyAlignment="1">
      <alignment vertical="top"/>
    </xf>
    <xf numFmtId="49" fontId="9" fillId="0" borderId="64" xfId="0" applyNumberFormat="1" applyFont="1" applyFill="1" applyBorder="1" applyAlignment="1">
      <alignment vertical="top"/>
    </xf>
    <xf numFmtId="49" fontId="14" fillId="0" borderId="64" xfId="0" applyNumberFormat="1" applyFont="1" applyBorder="1" applyAlignment="1">
      <alignment horizontal="left" vertical="top"/>
    </xf>
    <xf numFmtId="49" fontId="40" fillId="0" borderId="64" xfId="0" applyNumberFormat="1" applyFont="1" applyBorder="1" applyAlignment="1">
      <alignment vertical="top" wrapText="1"/>
    </xf>
    <xf numFmtId="3" fontId="14" fillId="0" borderId="64" xfId="0" applyNumberFormat="1" applyFont="1" applyBorder="1" applyAlignment="1">
      <alignment horizontal="center" vertical="top"/>
    </xf>
    <xf numFmtId="49" fontId="14" fillId="0" borderId="64" xfId="0" applyNumberFormat="1" applyFont="1" applyBorder="1" applyAlignment="1">
      <alignment horizontal="right" vertical="top"/>
    </xf>
    <xf numFmtId="3" fontId="14" fillId="0" borderId="64" xfId="0" applyNumberFormat="1" applyFont="1" applyBorder="1" applyAlignment="1">
      <alignment vertical="top"/>
    </xf>
    <xf numFmtId="3" fontId="19" fillId="0" borderId="64" xfId="0" applyNumberFormat="1" applyFont="1" applyFill="1" applyBorder="1" applyAlignment="1">
      <alignment vertical="top"/>
    </xf>
    <xf numFmtId="49" fontId="9" fillId="0" borderId="70" xfId="0" applyNumberFormat="1" applyFont="1" applyFill="1" applyBorder="1" applyAlignment="1">
      <alignment vertical="top"/>
    </xf>
    <xf numFmtId="49" fontId="14" fillId="0" borderId="70" xfId="0" applyNumberFormat="1" applyFont="1" applyBorder="1" applyAlignment="1">
      <alignment horizontal="left" vertical="top"/>
    </xf>
    <xf numFmtId="49" fontId="14" fillId="0" borderId="70" xfId="0" applyNumberFormat="1" applyFont="1" applyBorder="1" applyAlignment="1">
      <alignment vertical="top" wrapText="1"/>
    </xf>
    <xf numFmtId="3" fontId="14" fillId="0" borderId="70" xfId="0" applyNumberFormat="1" applyFont="1" applyBorder="1" applyAlignment="1">
      <alignment horizontal="center" vertical="top"/>
    </xf>
    <xf numFmtId="49" fontId="14" fillId="0" borderId="70" xfId="0" applyNumberFormat="1" applyFont="1" applyBorder="1" applyAlignment="1">
      <alignment horizontal="right" vertical="top"/>
    </xf>
    <xf numFmtId="3" fontId="14" fillId="0" borderId="70" xfId="0" applyNumberFormat="1" applyFont="1" applyBorder="1" applyAlignment="1">
      <alignment vertical="top"/>
    </xf>
    <xf numFmtId="3" fontId="19" fillId="0" borderId="70" xfId="0" applyNumberFormat="1" applyFont="1" applyFill="1" applyBorder="1" applyAlignment="1">
      <alignment vertical="top"/>
    </xf>
    <xf numFmtId="49" fontId="9" fillId="0" borderId="65" xfId="0" applyNumberFormat="1" applyFont="1" applyFill="1" applyBorder="1" applyAlignment="1">
      <alignment vertical="top"/>
    </xf>
    <xf numFmtId="49" fontId="14" fillId="0" borderId="65" xfId="0" applyNumberFormat="1" applyFont="1" applyBorder="1" applyAlignment="1">
      <alignment horizontal="left" vertical="top"/>
    </xf>
    <xf numFmtId="49" fontId="14" fillId="0" borderId="65" xfId="0" applyNumberFormat="1" applyFont="1" applyBorder="1" applyAlignment="1">
      <alignment vertical="top" wrapText="1"/>
    </xf>
    <xf numFmtId="3" fontId="14" fillId="0" borderId="65" xfId="0" applyNumberFormat="1" applyFont="1" applyBorder="1" applyAlignment="1">
      <alignment horizontal="center" vertical="top"/>
    </xf>
    <xf numFmtId="49" fontId="14" fillId="0" borderId="65" xfId="0" applyNumberFormat="1" applyFont="1" applyBorder="1" applyAlignment="1">
      <alignment horizontal="right" vertical="top"/>
    </xf>
    <xf numFmtId="3" fontId="14" fillId="0" borderId="65" xfId="0" applyNumberFormat="1" applyFont="1" applyBorder="1" applyAlignment="1">
      <alignment vertical="top"/>
    </xf>
    <xf numFmtId="3" fontId="19" fillId="0" borderId="65" xfId="0" applyNumberFormat="1" applyFont="1" applyFill="1" applyBorder="1" applyAlignment="1">
      <alignment vertical="top"/>
    </xf>
    <xf numFmtId="49" fontId="40" fillId="0" borderId="64" xfId="0" applyNumberFormat="1" applyFont="1" applyBorder="1" applyAlignment="1">
      <alignment wrapText="1"/>
    </xf>
    <xf numFmtId="49" fontId="14" fillId="0" borderId="70" xfId="0" applyNumberFormat="1" applyFont="1" applyBorder="1" applyAlignment="1">
      <alignment wrapText="1"/>
    </xf>
    <xf numFmtId="49" fontId="40" fillId="0" borderId="70" xfId="0" applyNumberFormat="1" applyFont="1" applyBorder="1" applyAlignment="1">
      <alignment vertical="top" wrapText="1"/>
    </xf>
    <xf numFmtId="49" fontId="40" fillId="0" borderId="70" xfId="0" applyNumberFormat="1" applyFont="1" applyBorder="1" applyAlignment="1">
      <alignment horizontal="left" vertical="top"/>
    </xf>
    <xf numFmtId="3" fontId="40" fillId="0" borderId="70" xfId="0" applyNumberFormat="1" applyFont="1" applyBorder="1" applyAlignment="1">
      <alignment horizontal="center" vertical="top"/>
    </xf>
    <xf numFmtId="49" fontId="40" fillId="0" borderId="70" xfId="0" applyNumberFormat="1" applyFont="1" applyBorder="1" applyAlignment="1">
      <alignment horizontal="right" vertical="top"/>
    </xf>
    <xf numFmtId="3" fontId="40" fillId="0" borderId="70" xfId="0" applyNumberFormat="1" applyFont="1" applyBorder="1" applyAlignment="1">
      <alignment vertical="top"/>
    </xf>
    <xf numFmtId="49" fontId="14" fillId="0" borderId="64" xfId="0" applyNumberFormat="1" applyFont="1" applyBorder="1" applyAlignment="1">
      <alignment horizontal="left" vertical="top" wrapText="1"/>
    </xf>
    <xf numFmtId="49" fontId="14" fillId="0" borderId="70" xfId="0" applyNumberFormat="1" applyFont="1" applyBorder="1" applyAlignment="1">
      <alignment horizontal="left" vertical="top" wrapText="1"/>
    </xf>
    <xf numFmtId="49" fontId="14" fillId="0" borderId="65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vertical="top"/>
    </xf>
    <xf numFmtId="3" fontId="3" fillId="0" borderId="0" xfId="4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72" xfId="48" applyFont="1" applyBorder="1" applyAlignment="1">
      <alignment horizontal="center"/>
      <protection/>
    </xf>
    <xf numFmtId="0" fontId="0" fillId="0" borderId="61" xfId="48" applyFont="1" applyBorder="1" applyAlignment="1">
      <alignment horizontal="center"/>
      <protection/>
    </xf>
    <xf numFmtId="0" fontId="0" fillId="0" borderId="73" xfId="48" applyFont="1" applyBorder="1" applyAlignment="1">
      <alignment horizontal="center"/>
      <protection/>
    </xf>
    <xf numFmtId="0" fontId="0" fillId="0" borderId="74" xfId="48" applyFont="1" applyBorder="1" applyAlignment="1">
      <alignment horizontal="center"/>
      <protection/>
    </xf>
    <xf numFmtId="0" fontId="0" fillId="0" borderId="75" xfId="48" applyFont="1" applyBorder="1" applyAlignment="1">
      <alignment horizontal="left"/>
      <protection/>
    </xf>
    <xf numFmtId="0" fontId="0" fillId="0" borderId="53" xfId="48" applyFont="1" applyBorder="1" applyAlignment="1">
      <alignment horizontal="left"/>
      <protection/>
    </xf>
    <xf numFmtId="0" fontId="0" fillId="0" borderId="76" xfId="48" applyFont="1" applyBorder="1" applyAlignment="1">
      <alignment horizontal="left"/>
      <protection/>
    </xf>
    <xf numFmtId="0" fontId="10" fillId="0" borderId="0" xfId="48" applyFont="1" applyAlignment="1">
      <alignment horizontal="center" vertical="top"/>
      <protection/>
    </xf>
    <xf numFmtId="0" fontId="0" fillId="0" borderId="72" xfId="48" applyFont="1" applyBorder="1" applyAlignment="1">
      <alignment vertical="top"/>
      <protection/>
    </xf>
    <xf numFmtId="0" fontId="0" fillId="0" borderId="50" xfId="0" applyBorder="1" applyAlignment="1">
      <alignment vertical="top"/>
    </xf>
    <xf numFmtId="49" fontId="3" fillId="19" borderId="59" xfId="0" applyNumberFormat="1" applyFont="1" applyFill="1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73" xfId="48" applyFont="1" applyBorder="1" applyAlignment="1">
      <alignment vertical="top"/>
      <protection/>
    </xf>
    <xf numFmtId="0" fontId="0" fillId="0" borderId="53" xfId="0" applyBorder="1" applyAlignment="1">
      <alignment vertical="top"/>
    </xf>
    <xf numFmtId="0" fontId="0" fillId="0" borderId="74" xfId="0" applyBorder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Podhlavičk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70</xdr:row>
      <xdr:rowOff>133350</xdr:rowOff>
    </xdr:from>
    <xdr:to>
      <xdr:col>7</xdr:col>
      <xdr:colOff>228600</xdr:colOff>
      <xdr:row>77</xdr:row>
      <xdr:rowOff>0</xdr:rowOff>
    </xdr:to>
    <xdr:pic>
      <xdr:nvPicPr>
        <xdr:cNvPr id="1" name="Picture 1" descr="razit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5592425"/>
          <a:ext cx="1762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.3-R2%20Rozpo&#269;et%20Investice%20evidovan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.3-R3%20Rozpo&#269;et%20Neinves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1">
          <cell r="E11">
            <v>0</v>
          </cell>
          <cell r="F11">
            <v>0</v>
          </cell>
          <cell r="G11">
            <v>478760</v>
          </cell>
          <cell r="H11">
            <v>62238.8</v>
          </cell>
          <cell r="I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280</v>
      </c>
      <c r="B1" s="2"/>
      <c r="C1" s="2"/>
      <c r="D1" s="2"/>
      <c r="E1" s="2"/>
      <c r="F1" s="2"/>
      <c r="G1" s="2"/>
    </row>
    <row r="2" spans="1:7" ht="12.75" customHeight="1">
      <c r="A2" s="3" t="s">
        <v>48</v>
      </c>
      <c r="B2" s="4"/>
      <c r="C2" s="5"/>
      <c r="D2" s="6" t="s">
        <v>266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49</v>
      </c>
      <c r="B4" s="12"/>
      <c r="C4" s="13" t="s">
        <v>50</v>
      </c>
      <c r="D4" s="13"/>
      <c r="E4" s="13"/>
      <c r="F4" s="60" t="s">
        <v>51</v>
      </c>
      <c r="G4" s="14"/>
    </row>
    <row r="5" spans="1:7" ht="12.75" customHeight="1">
      <c r="A5" s="15"/>
      <c r="B5" s="16"/>
      <c r="C5" s="17" t="s">
        <v>173</v>
      </c>
      <c r="D5" s="18"/>
      <c r="E5" s="18"/>
      <c r="F5" s="18"/>
      <c r="G5" s="14"/>
    </row>
    <row r="6" spans="1:7" ht="12.75" customHeight="1">
      <c r="A6" s="19" t="s">
        <v>53</v>
      </c>
      <c r="B6" s="20"/>
      <c r="C6" s="21" t="s">
        <v>54</v>
      </c>
      <c r="D6" s="21"/>
      <c r="E6" s="21"/>
      <c r="F6" s="103" t="s">
        <v>55</v>
      </c>
      <c r="G6" s="23"/>
    </row>
    <row r="7" spans="1:7" ht="12.75" customHeight="1">
      <c r="A7" s="15"/>
      <c r="B7" s="16"/>
      <c r="C7" s="17" t="s">
        <v>162</v>
      </c>
      <c r="D7" s="18"/>
      <c r="E7" s="18"/>
      <c r="F7" s="192"/>
      <c r="G7" s="14"/>
    </row>
    <row r="8" spans="1:9" ht="12.75">
      <c r="A8" s="19" t="s">
        <v>56</v>
      </c>
      <c r="B8" s="21"/>
      <c r="C8" s="378"/>
      <c r="D8" s="379"/>
      <c r="E8" s="24" t="s">
        <v>57</v>
      </c>
      <c r="F8" s="25"/>
      <c r="G8" s="26">
        <v>0</v>
      </c>
      <c r="H8" s="27"/>
      <c r="I8" s="27"/>
    </row>
    <row r="9" spans="1:7" ht="12.75">
      <c r="A9" s="19" t="s">
        <v>58</v>
      </c>
      <c r="B9" s="21"/>
      <c r="C9" s="378"/>
      <c r="D9" s="379"/>
      <c r="E9" s="22" t="s">
        <v>59</v>
      </c>
      <c r="F9" s="21"/>
      <c r="G9" s="28">
        <v>0</v>
      </c>
    </row>
    <row r="10" spans="1:7" ht="12.75">
      <c r="A10" s="29" t="s">
        <v>60</v>
      </c>
      <c r="B10" s="30"/>
      <c r="C10" s="30"/>
      <c r="D10" s="30"/>
      <c r="E10" s="31" t="s">
        <v>61</v>
      </c>
      <c r="F10" s="30"/>
      <c r="G10" s="32">
        <v>0</v>
      </c>
    </row>
    <row r="11" spans="1:57" ht="12.75">
      <c r="A11" s="11" t="s">
        <v>62</v>
      </c>
      <c r="B11" s="13"/>
      <c r="C11" s="13"/>
      <c r="D11" s="13"/>
      <c r="E11" s="33" t="s">
        <v>63</v>
      </c>
      <c r="F11" s="13" t="s">
        <v>45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80"/>
      <c r="F12" s="381"/>
      <c r="G12" s="382"/>
    </row>
    <row r="13" spans="1:7" ht="28.5" customHeight="1" thickBot="1">
      <c r="A13" s="35" t="s">
        <v>193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64</v>
      </c>
      <c r="B14" s="40"/>
      <c r="C14" s="41"/>
      <c r="D14" s="42" t="s">
        <v>65</v>
      </c>
      <c r="E14" s="43"/>
      <c r="F14" s="43"/>
      <c r="G14" s="41"/>
    </row>
    <row r="15" spans="1:7" ht="15.75" customHeight="1">
      <c r="A15" s="44"/>
      <c r="B15" s="8" t="s">
        <v>66</v>
      </c>
      <c r="C15" s="45">
        <f>SUM('KL Investice'!C15+'KL Investice evid'!C15+'KL Neinv'!C15)</f>
        <v>0</v>
      </c>
      <c r="D15" s="140" t="s">
        <v>103</v>
      </c>
      <c r="E15" s="46"/>
      <c r="F15" s="47"/>
      <c r="G15" s="45">
        <v>0</v>
      </c>
    </row>
    <row r="16" spans="1:7" ht="15.75" customHeight="1">
      <c r="A16" s="44" t="s">
        <v>67</v>
      </c>
      <c r="B16" s="8" t="s">
        <v>68</v>
      </c>
      <c r="C16" s="45">
        <f>SUM('KL Investice'!C16+'KL Investice evid'!C16+'KL Neinv'!C16)</f>
        <v>0</v>
      </c>
      <c r="D16" s="140" t="s">
        <v>104</v>
      </c>
      <c r="E16" s="48"/>
      <c r="F16" s="49"/>
      <c r="G16" s="45">
        <v>0</v>
      </c>
    </row>
    <row r="17" spans="1:7" ht="15.75" customHeight="1">
      <c r="A17" s="44" t="s">
        <v>69</v>
      </c>
      <c r="B17" s="8" t="s">
        <v>70</v>
      </c>
      <c r="C17" s="45">
        <f>SUM('KL Investice'!C17+'KL Investice evid'!C17+'KL Neinv'!C17)</f>
        <v>0</v>
      </c>
      <c r="D17" s="140" t="s">
        <v>105</v>
      </c>
      <c r="E17" s="48"/>
      <c r="F17" s="49"/>
      <c r="G17" s="45">
        <v>0</v>
      </c>
    </row>
    <row r="18" spans="1:7" ht="15.75" customHeight="1">
      <c r="A18" s="50" t="s">
        <v>71</v>
      </c>
      <c r="B18" s="8" t="s">
        <v>72</v>
      </c>
      <c r="C18" s="45">
        <f>SUM('KL Investice'!C18+'KL Investice evid'!C18+'KL Neinv'!C18)</f>
        <v>0</v>
      </c>
      <c r="D18" s="140" t="s">
        <v>106</v>
      </c>
      <c r="E18" s="48"/>
      <c r="F18" s="49"/>
      <c r="G18" s="45">
        <v>0</v>
      </c>
    </row>
    <row r="19" spans="1:7" ht="15.75" customHeight="1">
      <c r="A19" s="51" t="s">
        <v>73</v>
      </c>
      <c r="B19" s="8"/>
      <c r="C19" s="45">
        <f>SUM(C15:C18)</f>
        <v>0</v>
      </c>
      <c r="D19" s="140" t="s">
        <v>107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40" t="s">
        <v>108</v>
      </c>
      <c r="E20" s="48"/>
      <c r="F20" s="49"/>
      <c r="G20" s="45">
        <v>0</v>
      </c>
    </row>
    <row r="21" spans="1:7" ht="15.75" customHeight="1">
      <c r="A21" s="51" t="s">
        <v>74</v>
      </c>
      <c r="B21" s="8"/>
      <c r="C21" s="45">
        <f>SUM('KL Investice'!C21+'KL Investice evid'!C21+'KL Neinv'!C21)</f>
        <v>0</v>
      </c>
      <c r="D21" s="140" t="s">
        <v>109</v>
      </c>
      <c r="E21" s="48"/>
      <c r="F21" s="49"/>
      <c r="G21" s="45">
        <v>0</v>
      </c>
    </row>
    <row r="22" spans="1:7" ht="15.75" customHeight="1">
      <c r="A22" s="11" t="s">
        <v>75</v>
      </c>
      <c r="B22" s="13"/>
      <c r="C22" s="45">
        <f>C19+C21</f>
        <v>0</v>
      </c>
      <c r="D22" s="29" t="s">
        <v>76</v>
      </c>
      <c r="E22" s="48"/>
      <c r="F22" s="49"/>
      <c r="G22" s="45">
        <v>0</v>
      </c>
    </row>
    <row r="23" spans="1:7" ht="15.75" customHeight="1" thickBot="1">
      <c r="A23" s="29" t="s">
        <v>77</v>
      </c>
      <c r="B23" s="30"/>
      <c r="C23" s="52">
        <f>C22+G23</f>
        <v>0</v>
      </c>
      <c r="D23" s="53" t="s">
        <v>78</v>
      </c>
      <c r="E23" s="54"/>
      <c r="F23" s="55"/>
      <c r="G23" s="45">
        <v>0</v>
      </c>
    </row>
    <row r="24" spans="1:7" ht="12.75">
      <c r="A24" s="56" t="s">
        <v>79</v>
      </c>
      <c r="B24" s="57"/>
      <c r="C24" s="58" t="s">
        <v>80</v>
      </c>
      <c r="D24" s="57"/>
      <c r="E24" s="58" t="s">
        <v>81</v>
      </c>
      <c r="F24" s="57"/>
      <c r="G24" s="59"/>
    </row>
    <row r="25" spans="1:7" ht="12.75">
      <c r="A25" s="19"/>
      <c r="B25" s="21"/>
      <c r="C25" s="22" t="s">
        <v>82</v>
      </c>
      <c r="D25" s="21"/>
      <c r="E25" s="22" t="s">
        <v>82</v>
      </c>
      <c r="F25" s="21"/>
      <c r="G25" s="23"/>
    </row>
    <row r="26" spans="1:7" ht="12.75">
      <c r="A26" s="11" t="s">
        <v>83</v>
      </c>
      <c r="B26" s="60"/>
      <c r="C26" s="33" t="s">
        <v>83</v>
      </c>
      <c r="D26" s="13"/>
      <c r="E26" s="33" t="s">
        <v>83</v>
      </c>
      <c r="F26" s="13"/>
      <c r="G26" s="14"/>
    </row>
    <row r="27" spans="1:7" ht="12.75">
      <c r="A27" s="11"/>
      <c r="B27" s="61"/>
      <c r="C27" s="33" t="s">
        <v>84</v>
      </c>
      <c r="D27" s="13"/>
      <c r="E27" s="33" t="s">
        <v>85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86</v>
      </c>
      <c r="B30" s="21"/>
      <c r="C30" s="62">
        <v>21</v>
      </c>
      <c r="D30" s="21" t="s">
        <v>87</v>
      </c>
      <c r="E30" s="22"/>
      <c r="F30" s="63">
        <f>ROUND(C23-F32,0)</f>
        <v>0</v>
      </c>
      <c r="G30" s="23"/>
    </row>
    <row r="31" spans="1:7" ht="12.75">
      <c r="A31" s="19" t="s">
        <v>88</v>
      </c>
      <c r="B31" s="21"/>
      <c r="C31" s="62">
        <f>SazbaDPH1</f>
        <v>21</v>
      </c>
      <c r="D31" s="21" t="s">
        <v>87</v>
      </c>
      <c r="E31" s="22"/>
      <c r="F31" s="64">
        <f>ROUND(PRODUCT(F30,C31/100),1)</f>
        <v>0</v>
      </c>
      <c r="G31" s="32"/>
    </row>
    <row r="32" spans="1:7" ht="12.75">
      <c r="A32" s="19" t="s">
        <v>86</v>
      </c>
      <c r="B32" s="21"/>
      <c r="C32" s="62">
        <v>0</v>
      </c>
      <c r="D32" s="21" t="s">
        <v>87</v>
      </c>
      <c r="E32" s="22"/>
      <c r="F32" s="63">
        <v>0</v>
      </c>
      <c r="G32" s="23"/>
    </row>
    <row r="33" spans="1:7" ht="12.75">
      <c r="A33" s="19" t="s">
        <v>88</v>
      </c>
      <c r="B33" s="21"/>
      <c r="C33" s="62">
        <f>SazbaDPH2</f>
        <v>0</v>
      </c>
      <c r="D33" s="21" t="s">
        <v>87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89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90</v>
      </c>
      <c r="B36" s="71"/>
      <c r="C36" s="71"/>
      <c r="D36" s="71"/>
      <c r="E36" s="71"/>
      <c r="F36" s="71"/>
      <c r="G36" s="71"/>
      <c r="H36" t="s">
        <v>52</v>
      </c>
    </row>
    <row r="37" spans="1:8" ht="14.25" customHeight="1">
      <c r="A37" s="71"/>
      <c r="B37" s="383"/>
      <c r="C37" s="384"/>
      <c r="D37" s="384"/>
      <c r="E37" s="384"/>
      <c r="F37" s="384"/>
      <c r="G37" s="384"/>
      <c r="H37" t="s">
        <v>52</v>
      </c>
    </row>
    <row r="38" spans="1:8" ht="12.75" customHeight="1">
      <c r="A38" s="72"/>
      <c r="B38" s="384"/>
      <c r="C38" s="384"/>
      <c r="D38" s="384"/>
      <c r="E38" s="384"/>
      <c r="F38" s="384"/>
      <c r="G38" s="384"/>
      <c r="H38" t="s">
        <v>52</v>
      </c>
    </row>
    <row r="39" spans="1:8" ht="12.75">
      <c r="A39" s="72"/>
      <c r="B39" s="384"/>
      <c r="C39" s="384"/>
      <c r="D39" s="384"/>
      <c r="E39" s="384"/>
      <c r="F39" s="384"/>
      <c r="G39" s="384"/>
      <c r="H39" t="s">
        <v>52</v>
      </c>
    </row>
    <row r="40" spans="1:8" ht="12.75">
      <c r="A40" s="72"/>
      <c r="B40" s="384"/>
      <c r="C40" s="384"/>
      <c r="D40" s="384"/>
      <c r="E40" s="384"/>
      <c r="F40" s="384"/>
      <c r="G40" s="384"/>
      <c r="H40" t="s">
        <v>52</v>
      </c>
    </row>
    <row r="41" spans="1:8" ht="12.75">
      <c r="A41" s="72"/>
      <c r="B41" s="384"/>
      <c r="C41" s="384"/>
      <c r="D41" s="384"/>
      <c r="E41" s="384"/>
      <c r="F41" s="384"/>
      <c r="G41" s="384"/>
      <c r="H41" t="s">
        <v>52</v>
      </c>
    </row>
    <row r="42" spans="1:8" ht="12.75">
      <c r="A42" s="72"/>
      <c r="B42" s="384"/>
      <c r="C42" s="384"/>
      <c r="D42" s="384"/>
      <c r="E42" s="384"/>
      <c r="F42" s="384"/>
      <c r="G42" s="384"/>
      <c r="H42" t="s">
        <v>52</v>
      </c>
    </row>
    <row r="43" spans="1:8" ht="12.75">
      <c r="A43" s="72"/>
      <c r="B43" s="384"/>
      <c r="C43" s="384"/>
      <c r="D43" s="384"/>
      <c r="E43" s="384"/>
      <c r="F43" s="384"/>
      <c r="G43" s="384"/>
      <c r="H43" t="s">
        <v>52</v>
      </c>
    </row>
    <row r="44" spans="1:8" ht="12.75">
      <c r="A44" s="72"/>
      <c r="B44" s="384"/>
      <c r="C44" s="384"/>
      <c r="D44" s="384"/>
      <c r="E44" s="384"/>
      <c r="F44" s="384"/>
      <c r="G44" s="384"/>
      <c r="H44" t="s">
        <v>52</v>
      </c>
    </row>
    <row r="45" spans="1:8" ht="0.75" customHeight="1">
      <c r="A45" s="72"/>
      <c r="B45" s="384"/>
      <c r="C45" s="384"/>
      <c r="D45" s="384"/>
      <c r="E45" s="384"/>
      <c r="F45" s="384"/>
      <c r="G45" s="384"/>
      <c r="H45" t="s">
        <v>52</v>
      </c>
    </row>
    <row r="46" spans="2:7" ht="12.75">
      <c r="B46" s="377"/>
      <c r="C46" s="377"/>
      <c r="D46" s="377"/>
      <c r="E46" s="377"/>
      <c r="F46" s="377"/>
      <c r="G46" s="377"/>
    </row>
    <row r="47" spans="2:7" ht="12.75">
      <c r="B47" s="377"/>
      <c r="C47" s="377"/>
      <c r="D47" s="377"/>
      <c r="E47" s="377"/>
      <c r="F47" s="377"/>
      <c r="G47" s="377"/>
    </row>
    <row r="48" spans="2:7" ht="12.75">
      <c r="B48" s="377"/>
      <c r="C48" s="377"/>
      <c r="D48" s="377"/>
      <c r="E48" s="377"/>
      <c r="F48" s="377"/>
      <c r="G48" s="377"/>
    </row>
    <row r="49" spans="2:7" ht="12.75">
      <c r="B49" s="377"/>
      <c r="C49" s="377"/>
      <c r="D49" s="377"/>
      <c r="E49" s="377"/>
      <c r="F49" s="377"/>
      <c r="G49" s="377"/>
    </row>
    <row r="50" spans="2:7" ht="12.75">
      <c r="B50" s="377"/>
      <c r="C50" s="377"/>
      <c r="D50" s="377"/>
      <c r="E50" s="377"/>
      <c r="F50" s="377"/>
      <c r="G50" s="377"/>
    </row>
    <row r="51" spans="2:7" ht="12.75">
      <c r="B51" s="377"/>
      <c r="C51" s="377"/>
      <c r="D51" s="377"/>
      <c r="E51" s="377"/>
      <c r="F51" s="377"/>
      <c r="G51" s="377"/>
    </row>
    <row r="52" spans="2:7" ht="12.75">
      <c r="B52" s="377"/>
      <c r="C52" s="377"/>
      <c r="D52" s="377"/>
      <c r="E52" s="377"/>
      <c r="F52" s="377"/>
      <c r="G52" s="377"/>
    </row>
    <row r="53" spans="2:7" ht="12.75">
      <c r="B53" s="377"/>
      <c r="C53" s="377"/>
      <c r="D53" s="377"/>
      <c r="E53" s="377"/>
      <c r="F53" s="377"/>
      <c r="G53" s="377"/>
    </row>
    <row r="54" spans="2:7" ht="12.75">
      <c r="B54" s="377"/>
      <c r="C54" s="377"/>
      <c r="D54" s="377"/>
      <c r="E54" s="377"/>
      <c r="F54" s="377"/>
      <c r="G54" s="377"/>
    </row>
    <row r="55" spans="2:7" ht="12.75">
      <c r="B55" s="377"/>
      <c r="C55" s="377"/>
      <c r="D55" s="377"/>
      <c r="E55" s="377"/>
      <c r="F55" s="377"/>
      <c r="G55" s="377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6:G46"/>
    <mergeCell ref="B47:G47"/>
    <mergeCell ref="C8:D8"/>
    <mergeCell ref="C9:D9"/>
    <mergeCell ref="E12:G12"/>
    <mergeCell ref="B37:G45"/>
  </mergeCells>
  <printOptions/>
  <pageMargins left="0.7874015748031497" right="0.1968503937007874" top="0.984251968503937" bottom="0.7874015748031497" header="0.5118110236220472" footer="0.31496062992125984"/>
  <pageSetup firstPageNumber="2" useFirstPageNumber="1" horizontalDpi="300" verticalDpi="3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1">
      <selection activeCell="G17" sqref="G17"/>
    </sheetView>
  </sheetViews>
  <sheetFormatPr defaultColWidth="9.00390625" defaultRowHeight="12.75"/>
  <cols>
    <col min="1" max="1" width="3.75390625" style="241" customWidth="1"/>
    <col min="2" max="2" width="4.75390625" style="106" customWidth="1"/>
    <col min="3" max="3" width="44.00390625" style="135" customWidth="1"/>
    <col min="4" max="4" width="3.75390625" style="217" customWidth="1"/>
    <col min="5" max="5" width="4.75390625" style="190" customWidth="1"/>
    <col min="6" max="6" width="8.75390625" style="191" customWidth="1"/>
    <col min="7" max="7" width="9.75390625" style="271" customWidth="1"/>
    <col min="8" max="8" width="11.75390625" style="272" customWidth="1"/>
    <col min="9" max="10" width="9.125" style="273" customWidth="1"/>
    <col min="11" max="24" width="9.125" style="125" customWidth="1"/>
    <col min="25" max="16384" width="9.125" style="104" customWidth="1"/>
  </cols>
  <sheetData>
    <row r="1" spans="1:24" s="201" customFormat="1" ht="15.75">
      <c r="A1" s="240"/>
      <c r="B1" s="392" t="s">
        <v>270</v>
      </c>
      <c r="C1" s="392"/>
      <c r="D1" s="392"/>
      <c r="E1" s="392"/>
      <c r="F1" s="392"/>
      <c r="G1" s="392"/>
      <c r="H1" s="392"/>
      <c r="I1" s="199"/>
      <c r="J1" s="199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s="201" customFormat="1" ht="13.5" thickBot="1">
      <c r="A2" s="240"/>
      <c r="C2" s="202"/>
      <c r="D2" s="203"/>
      <c r="E2" s="204"/>
      <c r="F2" s="205"/>
      <c r="G2" s="206"/>
      <c r="H2" s="206"/>
      <c r="I2" s="199"/>
      <c r="J2" s="199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s="201" customFormat="1" ht="13.5" thickTop="1">
      <c r="A3" s="240"/>
      <c r="B3" s="393" t="s">
        <v>161</v>
      </c>
      <c r="C3" s="394"/>
      <c r="D3" s="394"/>
      <c r="E3" s="207"/>
      <c r="F3" s="208" t="s">
        <v>272</v>
      </c>
      <c r="G3" s="208"/>
      <c r="H3" s="209"/>
      <c r="I3" s="199"/>
      <c r="J3" s="199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s="201" customFormat="1" ht="13.5" thickBot="1">
      <c r="A4" s="240"/>
      <c r="B4" s="397" t="s">
        <v>171</v>
      </c>
      <c r="C4" s="398"/>
      <c r="D4" s="398"/>
      <c r="E4" s="399"/>
      <c r="F4" s="389" t="s">
        <v>172</v>
      </c>
      <c r="G4" s="390"/>
      <c r="H4" s="391"/>
      <c r="I4" s="199"/>
      <c r="J4" s="199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3:11" ht="13.5" thickTop="1">
      <c r="C5" s="107"/>
      <c r="D5" s="108"/>
      <c r="E5" s="183"/>
      <c r="F5" s="150"/>
      <c r="K5" s="126"/>
    </row>
    <row r="6" spans="1:24" s="109" customFormat="1" ht="12.75">
      <c r="A6" s="328" t="s">
        <v>127</v>
      </c>
      <c r="B6" s="210" t="s">
        <v>128</v>
      </c>
      <c r="C6" s="211" t="s">
        <v>102</v>
      </c>
      <c r="D6" s="211" t="s">
        <v>99</v>
      </c>
      <c r="E6" s="212" t="s">
        <v>117</v>
      </c>
      <c r="F6" s="213" t="s">
        <v>100</v>
      </c>
      <c r="G6" s="214" t="s">
        <v>101</v>
      </c>
      <c r="H6" s="154"/>
      <c r="I6" s="155"/>
      <c r="J6" s="155"/>
      <c r="K6" s="148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11" ht="12.75">
      <c r="A7" s="335"/>
      <c r="B7" s="336"/>
      <c r="C7" s="337"/>
      <c r="D7" s="338"/>
      <c r="E7" s="339"/>
      <c r="F7" s="340"/>
      <c r="G7" s="341"/>
      <c r="H7" s="342"/>
      <c r="K7" s="126"/>
    </row>
    <row r="8" spans="1:24" s="128" customFormat="1" ht="12.75">
      <c r="A8" s="244"/>
      <c r="B8" s="295" t="s">
        <v>214</v>
      </c>
      <c r="C8" s="296" t="s">
        <v>215</v>
      </c>
      <c r="D8" s="297"/>
      <c r="E8" s="298"/>
      <c r="F8" s="299"/>
      <c r="G8" s="299"/>
      <c r="H8" s="165"/>
      <c r="I8" s="277"/>
      <c r="J8" s="277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s="128" customFormat="1" ht="12.75">
      <c r="A9" s="244"/>
      <c r="B9" s="300"/>
      <c r="C9" s="301" t="s">
        <v>216</v>
      </c>
      <c r="D9" s="302"/>
      <c r="E9" s="303"/>
      <c r="F9" s="304"/>
      <c r="G9" s="304"/>
      <c r="H9" s="165"/>
      <c r="I9" s="277"/>
      <c r="J9" s="277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128" customFormat="1" ht="12.75">
      <c r="A10" s="244"/>
      <c r="B10" s="305"/>
      <c r="C10" s="226"/>
      <c r="D10" s="306"/>
      <c r="E10" s="307"/>
      <c r="F10" s="308"/>
      <c r="G10" s="308"/>
      <c r="H10" s="165"/>
      <c r="I10" s="277"/>
      <c r="J10" s="277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s="128" customFormat="1" ht="63.75">
      <c r="A11" s="244" t="s">
        <v>131</v>
      </c>
      <c r="B11" s="305" t="s">
        <v>217</v>
      </c>
      <c r="C11" s="309" t="s">
        <v>218</v>
      </c>
      <c r="D11" s="306" t="s">
        <v>219</v>
      </c>
      <c r="E11" s="307" t="s">
        <v>185</v>
      </c>
      <c r="F11" s="308"/>
      <c r="G11" s="227"/>
      <c r="H11" s="165"/>
      <c r="I11" s="277"/>
      <c r="J11" s="277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s="128" customFormat="1" ht="12.75">
      <c r="A12" s="244"/>
      <c r="B12" s="305"/>
      <c r="C12" s="309"/>
      <c r="D12" s="306"/>
      <c r="E12" s="307"/>
      <c r="F12" s="308"/>
      <c r="G12" s="308"/>
      <c r="H12" s="165"/>
      <c r="I12" s="277"/>
      <c r="J12" s="277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s="128" customFormat="1" ht="12.75">
      <c r="A13" s="244"/>
      <c r="B13" s="310" t="s">
        <v>220</v>
      </c>
      <c r="C13" s="309"/>
      <c r="D13" s="306"/>
      <c r="E13" s="307"/>
      <c r="F13" s="308"/>
      <c r="G13" s="308"/>
      <c r="H13" s="165"/>
      <c r="I13" s="277"/>
      <c r="J13" s="277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s="128" customFormat="1" ht="12.75">
      <c r="A14" s="244"/>
      <c r="B14" s="310"/>
      <c r="C14" s="309"/>
      <c r="D14" s="306"/>
      <c r="E14" s="307"/>
      <c r="F14" s="308"/>
      <c r="G14" s="308"/>
      <c r="H14" s="165"/>
      <c r="I14" s="277"/>
      <c r="J14" s="277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128" customFormat="1" ht="12.75">
      <c r="A15" s="343"/>
      <c r="B15" s="344"/>
      <c r="C15" s="345" t="s">
        <v>221</v>
      </c>
      <c r="D15" s="346"/>
      <c r="E15" s="347"/>
      <c r="F15" s="348"/>
      <c r="G15" s="348"/>
      <c r="H15" s="349"/>
      <c r="I15" s="277"/>
      <c r="J15" s="277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s="128" customFormat="1" ht="12.75">
      <c r="A16" s="350"/>
      <c r="B16" s="351"/>
      <c r="C16" s="352" t="s">
        <v>222</v>
      </c>
      <c r="D16" s="353"/>
      <c r="E16" s="354"/>
      <c r="F16" s="355"/>
      <c r="G16" s="355"/>
      <c r="H16" s="356"/>
      <c r="I16" s="277"/>
      <c r="J16" s="277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128" customFormat="1" ht="51">
      <c r="A17" s="350"/>
      <c r="B17" s="351"/>
      <c r="C17" s="352" t="s">
        <v>223</v>
      </c>
      <c r="D17" s="353"/>
      <c r="E17" s="354"/>
      <c r="F17" s="355"/>
      <c r="G17" s="355"/>
      <c r="H17" s="356"/>
      <c r="I17" s="277"/>
      <c r="J17" s="277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128" customFormat="1" ht="25.5">
      <c r="A18" s="350"/>
      <c r="B18" s="351"/>
      <c r="C18" s="352" t="s">
        <v>224</v>
      </c>
      <c r="D18" s="353"/>
      <c r="E18" s="354"/>
      <c r="F18" s="355"/>
      <c r="G18" s="355"/>
      <c r="H18" s="356"/>
      <c r="I18" s="277"/>
      <c r="J18" s="277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s="128" customFormat="1" ht="25.5">
      <c r="A19" s="357"/>
      <c r="B19" s="358"/>
      <c r="C19" s="359" t="s">
        <v>225</v>
      </c>
      <c r="D19" s="360"/>
      <c r="E19" s="361"/>
      <c r="F19" s="362"/>
      <c r="G19" s="362"/>
      <c r="H19" s="363"/>
      <c r="I19" s="277"/>
      <c r="J19" s="277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s="128" customFormat="1" ht="12.75">
      <c r="A20" s="244"/>
      <c r="B20" s="305"/>
      <c r="C20" s="309"/>
      <c r="D20" s="306"/>
      <c r="E20" s="307"/>
      <c r="F20" s="308"/>
      <c r="G20" s="308"/>
      <c r="H20" s="165"/>
      <c r="I20" s="277"/>
      <c r="J20" s="277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128" customFormat="1" ht="12.75">
      <c r="A21" s="343"/>
      <c r="B21" s="344"/>
      <c r="C21" s="364" t="s">
        <v>226</v>
      </c>
      <c r="D21" s="346"/>
      <c r="E21" s="347"/>
      <c r="F21" s="348"/>
      <c r="G21" s="348"/>
      <c r="H21" s="349"/>
      <c r="I21" s="277"/>
      <c r="J21" s="277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s="128" customFormat="1" ht="25.5">
      <c r="A22" s="350"/>
      <c r="B22" s="351"/>
      <c r="C22" s="365" t="s">
        <v>227</v>
      </c>
      <c r="D22" s="353"/>
      <c r="E22" s="354"/>
      <c r="F22" s="355"/>
      <c r="G22" s="355"/>
      <c r="H22" s="356"/>
      <c r="I22" s="277"/>
      <c r="J22" s="277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s="128" customFormat="1" ht="12.75">
      <c r="A23" s="350"/>
      <c r="B23" s="351"/>
      <c r="C23" s="365" t="s">
        <v>228</v>
      </c>
      <c r="D23" s="353"/>
      <c r="E23" s="354"/>
      <c r="F23" s="355"/>
      <c r="G23" s="355"/>
      <c r="H23" s="356"/>
      <c r="I23" s="277"/>
      <c r="J23" s="277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s="128" customFormat="1" ht="25.5">
      <c r="A24" s="350"/>
      <c r="B24" s="351"/>
      <c r="C24" s="365" t="s">
        <v>229</v>
      </c>
      <c r="D24" s="353"/>
      <c r="E24" s="354"/>
      <c r="F24" s="355"/>
      <c r="G24" s="355"/>
      <c r="H24" s="356"/>
      <c r="I24" s="277"/>
      <c r="J24" s="277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128" customFormat="1" ht="25.5">
      <c r="A25" s="350"/>
      <c r="B25" s="351"/>
      <c r="C25" s="365" t="s">
        <v>230</v>
      </c>
      <c r="D25" s="353"/>
      <c r="E25" s="354"/>
      <c r="F25" s="355"/>
      <c r="G25" s="355"/>
      <c r="H25" s="356"/>
      <c r="I25" s="277"/>
      <c r="J25" s="277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s="128" customFormat="1" ht="25.5">
      <c r="A26" s="350"/>
      <c r="B26" s="351"/>
      <c r="C26" s="365" t="s">
        <v>231</v>
      </c>
      <c r="D26" s="353"/>
      <c r="E26" s="354"/>
      <c r="F26" s="355"/>
      <c r="G26" s="355"/>
      <c r="H26" s="356"/>
      <c r="I26" s="277"/>
      <c r="J26" s="277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128" customFormat="1" ht="12.75">
      <c r="A27" s="350"/>
      <c r="B27" s="351"/>
      <c r="C27" s="365" t="s">
        <v>232</v>
      </c>
      <c r="D27" s="353"/>
      <c r="E27" s="354"/>
      <c r="F27" s="355"/>
      <c r="G27" s="355"/>
      <c r="H27" s="356"/>
      <c r="I27" s="277"/>
      <c r="J27" s="277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128" customFormat="1" ht="25.5">
      <c r="A28" s="350"/>
      <c r="B28" s="351"/>
      <c r="C28" s="365" t="s">
        <v>233</v>
      </c>
      <c r="D28" s="353"/>
      <c r="E28" s="354"/>
      <c r="F28" s="355"/>
      <c r="G28" s="355"/>
      <c r="H28" s="356"/>
      <c r="I28" s="277"/>
      <c r="J28" s="277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128" customFormat="1" ht="12.75">
      <c r="A29" s="350"/>
      <c r="B29" s="351"/>
      <c r="C29" s="365" t="s">
        <v>234</v>
      </c>
      <c r="D29" s="353"/>
      <c r="E29" s="354"/>
      <c r="F29" s="355"/>
      <c r="G29" s="355"/>
      <c r="H29" s="356"/>
      <c r="I29" s="277"/>
      <c r="J29" s="277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s="128" customFormat="1" ht="25.5">
      <c r="A30" s="350"/>
      <c r="B30" s="351"/>
      <c r="C30" s="365" t="s">
        <v>235</v>
      </c>
      <c r="D30" s="353"/>
      <c r="E30" s="354"/>
      <c r="F30" s="355"/>
      <c r="G30" s="355"/>
      <c r="H30" s="356"/>
      <c r="I30" s="277"/>
      <c r="J30" s="277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s="128" customFormat="1" ht="12.75">
      <c r="A31" s="350"/>
      <c r="B31" s="351"/>
      <c r="C31" s="366" t="s">
        <v>236</v>
      </c>
      <c r="D31" s="353"/>
      <c r="E31" s="354"/>
      <c r="F31" s="355"/>
      <c r="G31" s="355"/>
      <c r="H31" s="356"/>
      <c r="I31" s="277"/>
      <c r="J31" s="277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s="128" customFormat="1" ht="12.75">
      <c r="A32" s="350"/>
      <c r="B32" s="351"/>
      <c r="C32" s="352" t="s">
        <v>237</v>
      </c>
      <c r="D32" s="353"/>
      <c r="E32" s="354"/>
      <c r="F32" s="355"/>
      <c r="G32" s="355"/>
      <c r="H32" s="356"/>
      <c r="I32" s="277"/>
      <c r="J32" s="277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s="128" customFormat="1" ht="12.75">
      <c r="A33" s="350"/>
      <c r="B33" s="351"/>
      <c r="C33" s="352" t="s">
        <v>238</v>
      </c>
      <c r="D33" s="353"/>
      <c r="E33" s="354"/>
      <c r="F33" s="355"/>
      <c r="G33" s="355"/>
      <c r="H33" s="356"/>
      <c r="I33" s="277"/>
      <c r="J33" s="277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s="128" customFormat="1" ht="12.75">
      <c r="A34" s="350"/>
      <c r="B34" s="351"/>
      <c r="C34" s="352" t="s">
        <v>239</v>
      </c>
      <c r="D34" s="353"/>
      <c r="E34" s="354"/>
      <c r="F34" s="355"/>
      <c r="G34" s="355"/>
      <c r="H34" s="356"/>
      <c r="I34" s="277"/>
      <c r="J34" s="277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s="128" customFormat="1" ht="25.5">
      <c r="A35" s="350"/>
      <c r="B35" s="351"/>
      <c r="C35" s="352" t="s">
        <v>240</v>
      </c>
      <c r="D35" s="353"/>
      <c r="E35" s="354"/>
      <c r="F35" s="355"/>
      <c r="G35" s="355"/>
      <c r="H35" s="356"/>
      <c r="I35" s="277"/>
      <c r="J35" s="277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s="128" customFormat="1" ht="12.75">
      <c r="A36" s="350"/>
      <c r="B36" s="351"/>
      <c r="C36" s="352" t="s">
        <v>241</v>
      </c>
      <c r="D36" s="353"/>
      <c r="E36" s="354"/>
      <c r="F36" s="355"/>
      <c r="G36" s="355"/>
      <c r="H36" s="356"/>
      <c r="I36" s="277"/>
      <c r="J36" s="277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s="128" customFormat="1" ht="12.75">
      <c r="A37" s="350"/>
      <c r="B37" s="351"/>
      <c r="C37" s="352" t="s">
        <v>242</v>
      </c>
      <c r="D37" s="353"/>
      <c r="E37" s="354"/>
      <c r="F37" s="355"/>
      <c r="G37" s="355"/>
      <c r="H37" s="356"/>
      <c r="I37" s="277"/>
      <c r="J37" s="277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s="128" customFormat="1" ht="25.5">
      <c r="A38" s="357"/>
      <c r="B38" s="358"/>
      <c r="C38" s="359" t="s">
        <v>243</v>
      </c>
      <c r="D38" s="360"/>
      <c r="E38" s="361"/>
      <c r="F38" s="362"/>
      <c r="G38" s="362"/>
      <c r="H38" s="363"/>
      <c r="I38" s="277"/>
      <c r="J38" s="277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s="128" customFormat="1" ht="12.75">
      <c r="A39" s="244"/>
      <c r="B39" s="305"/>
      <c r="C39" s="311"/>
      <c r="D39" s="306"/>
      <c r="E39" s="307"/>
      <c r="F39" s="308"/>
      <c r="G39" s="308"/>
      <c r="H39" s="165"/>
      <c r="I39" s="277"/>
      <c r="J39" s="277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s="128" customFormat="1" ht="12.75">
      <c r="A40" s="343"/>
      <c r="B40" s="344"/>
      <c r="C40" s="345" t="s">
        <v>244</v>
      </c>
      <c r="D40" s="346"/>
      <c r="E40" s="347"/>
      <c r="F40" s="348"/>
      <c r="G40" s="348"/>
      <c r="H40" s="349"/>
      <c r="I40" s="277"/>
      <c r="J40" s="277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s="128" customFormat="1" ht="12.75">
      <c r="A41" s="350"/>
      <c r="B41" s="351"/>
      <c r="C41" s="352" t="s">
        <v>245</v>
      </c>
      <c r="D41" s="353"/>
      <c r="E41" s="354"/>
      <c r="F41" s="355"/>
      <c r="G41" s="355"/>
      <c r="H41" s="356"/>
      <c r="I41" s="277"/>
      <c r="J41" s="277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s="128" customFormat="1" ht="25.5">
      <c r="A42" s="350"/>
      <c r="B42" s="351"/>
      <c r="C42" s="352" t="s">
        <v>246</v>
      </c>
      <c r="D42" s="353"/>
      <c r="E42" s="354"/>
      <c r="F42" s="355"/>
      <c r="G42" s="355"/>
      <c r="H42" s="356"/>
      <c r="I42" s="277"/>
      <c r="J42" s="277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s="128" customFormat="1" ht="25.5">
      <c r="A43" s="357"/>
      <c r="B43" s="358"/>
      <c r="C43" s="359" t="s">
        <v>247</v>
      </c>
      <c r="D43" s="360"/>
      <c r="E43" s="361"/>
      <c r="F43" s="362"/>
      <c r="G43" s="362"/>
      <c r="H43" s="363"/>
      <c r="I43" s="277"/>
      <c r="J43" s="277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s="128" customFormat="1" ht="12.75">
      <c r="A44" s="244"/>
      <c r="B44" s="305"/>
      <c r="C44" s="311"/>
      <c r="D44" s="306"/>
      <c r="E44" s="307"/>
      <c r="F44" s="308"/>
      <c r="G44" s="308"/>
      <c r="H44" s="165"/>
      <c r="I44" s="277"/>
      <c r="J44" s="277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s="128" customFormat="1" ht="12.75">
      <c r="A45" s="343"/>
      <c r="B45" s="344"/>
      <c r="C45" s="345" t="s">
        <v>248</v>
      </c>
      <c r="D45" s="346"/>
      <c r="E45" s="347"/>
      <c r="F45" s="348"/>
      <c r="G45" s="348"/>
      <c r="H45" s="349"/>
      <c r="I45" s="277"/>
      <c r="J45" s="277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s="128" customFormat="1" ht="25.5">
      <c r="A46" s="350"/>
      <c r="B46" s="351"/>
      <c r="C46" s="352" t="s">
        <v>249</v>
      </c>
      <c r="D46" s="353"/>
      <c r="E46" s="354"/>
      <c r="F46" s="355"/>
      <c r="G46" s="355"/>
      <c r="H46" s="356"/>
      <c r="I46" s="277"/>
      <c r="J46" s="277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s="128" customFormat="1" ht="12.75">
      <c r="A47" s="350"/>
      <c r="B47" s="367"/>
      <c r="C47" s="366" t="s">
        <v>250</v>
      </c>
      <c r="D47" s="368"/>
      <c r="E47" s="369"/>
      <c r="F47" s="370"/>
      <c r="G47" s="370"/>
      <c r="H47" s="356"/>
      <c r="I47" s="277"/>
      <c r="J47" s="277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s="128" customFormat="1" ht="25.5">
      <c r="A48" s="350"/>
      <c r="B48" s="351"/>
      <c r="C48" s="352" t="s">
        <v>251</v>
      </c>
      <c r="D48" s="353"/>
      <c r="E48" s="354"/>
      <c r="F48" s="355"/>
      <c r="G48" s="355"/>
      <c r="H48" s="356"/>
      <c r="I48" s="277"/>
      <c r="J48" s="277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s="128" customFormat="1" ht="12.75">
      <c r="A49" s="350"/>
      <c r="B49" s="351"/>
      <c r="C49" s="366" t="s">
        <v>252</v>
      </c>
      <c r="D49" s="353"/>
      <c r="E49" s="354"/>
      <c r="F49" s="355"/>
      <c r="G49" s="355"/>
      <c r="H49" s="356"/>
      <c r="I49" s="277"/>
      <c r="J49" s="277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s="128" customFormat="1" ht="25.5">
      <c r="A50" s="350"/>
      <c r="B50" s="351"/>
      <c r="C50" s="352" t="s">
        <v>253</v>
      </c>
      <c r="D50" s="353"/>
      <c r="E50" s="354"/>
      <c r="F50" s="355"/>
      <c r="G50" s="355"/>
      <c r="H50" s="356"/>
      <c r="I50" s="277"/>
      <c r="J50" s="277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s="128" customFormat="1" ht="25.5">
      <c r="A51" s="357"/>
      <c r="B51" s="358"/>
      <c r="C51" s="359" t="s">
        <v>254</v>
      </c>
      <c r="D51" s="360"/>
      <c r="E51" s="361"/>
      <c r="F51" s="362"/>
      <c r="G51" s="362"/>
      <c r="H51" s="363"/>
      <c r="I51" s="277"/>
      <c r="J51" s="277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s="128" customFormat="1" ht="12.75">
      <c r="A52" s="244"/>
      <c r="B52" s="305"/>
      <c r="C52" s="226"/>
      <c r="D52" s="306"/>
      <c r="E52" s="307"/>
      <c r="F52" s="308"/>
      <c r="G52" s="308"/>
      <c r="H52" s="165"/>
      <c r="I52" s="277"/>
      <c r="J52" s="277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s="128" customFormat="1" ht="12.75">
      <c r="A53" s="244"/>
      <c r="B53" s="300" t="s">
        <v>255</v>
      </c>
      <c r="C53" s="301"/>
      <c r="D53" s="302"/>
      <c r="E53" s="303"/>
      <c r="F53" s="304"/>
      <c r="G53" s="304"/>
      <c r="H53" s="165"/>
      <c r="I53" s="277"/>
      <c r="J53" s="277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s="128" customFormat="1" ht="12.75">
      <c r="A54" s="244"/>
      <c r="B54" s="305"/>
      <c r="C54" s="312"/>
      <c r="D54" s="306"/>
      <c r="E54" s="307"/>
      <c r="F54" s="308"/>
      <c r="G54" s="308"/>
      <c r="H54" s="165"/>
      <c r="I54" s="277"/>
      <c r="J54" s="277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s="128" customFormat="1" ht="25.5">
      <c r="A55" s="343" t="s">
        <v>132</v>
      </c>
      <c r="B55" s="344" t="s">
        <v>256</v>
      </c>
      <c r="C55" s="371" t="s">
        <v>257</v>
      </c>
      <c r="D55" s="346" t="s">
        <v>219</v>
      </c>
      <c r="E55" s="347" t="s">
        <v>134</v>
      </c>
      <c r="F55" s="348"/>
      <c r="G55" s="348"/>
      <c r="H55" s="349"/>
      <c r="I55" s="277"/>
      <c r="J55" s="277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s="128" customFormat="1" ht="12.75">
      <c r="A56" s="350"/>
      <c r="B56" s="351"/>
      <c r="C56" s="372" t="s">
        <v>258</v>
      </c>
      <c r="D56" s="353"/>
      <c r="E56" s="354"/>
      <c r="F56" s="355"/>
      <c r="G56" s="355"/>
      <c r="H56" s="356"/>
      <c r="I56" s="277"/>
      <c r="J56" s="277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s="128" customFormat="1" ht="12.75">
      <c r="A57" s="350"/>
      <c r="B57" s="351"/>
      <c r="C57" s="372" t="s">
        <v>259</v>
      </c>
      <c r="D57" s="353"/>
      <c r="E57" s="354"/>
      <c r="F57" s="355"/>
      <c r="G57" s="355"/>
      <c r="H57" s="356"/>
      <c r="I57" s="277"/>
      <c r="J57" s="277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s="128" customFormat="1" ht="25.5">
      <c r="A58" s="350"/>
      <c r="B58" s="351"/>
      <c r="C58" s="372" t="s">
        <v>260</v>
      </c>
      <c r="D58" s="353"/>
      <c r="E58" s="354"/>
      <c r="F58" s="355"/>
      <c r="G58" s="355"/>
      <c r="H58" s="356"/>
      <c r="I58" s="277"/>
      <c r="J58" s="277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s="128" customFormat="1" ht="12.75">
      <c r="A59" s="357"/>
      <c r="B59" s="358"/>
      <c r="C59" s="373" t="s">
        <v>261</v>
      </c>
      <c r="D59" s="360"/>
      <c r="E59" s="361"/>
      <c r="F59" s="362"/>
      <c r="G59" s="362"/>
      <c r="H59" s="363"/>
      <c r="I59" s="277"/>
      <c r="J59" s="277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s="128" customFormat="1" ht="12.75">
      <c r="A60" s="244"/>
      <c r="B60" s="313"/>
      <c r="C60" s="314"/>
      <c r="D60" s="315"/>
      <c r="E60" s="316"/>
      <c r="F60" s="317"/>
      <c r="G60" s="317"/>
      <c r="H60" s="165"/>
      <c r="I60" s="277"/>
      <c r="J60" s="277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s="128" customFormat="1" ht="12.75">
      <c r="A61" s="244"/>
      <c r="B61" s="110" t="s">
        <v>262</v>
      </c>
      <c r="C61" s="123"/>
      <c r="D61" s="111"/>
      <c r="E61" s="184"/>
      <c r="F61" s="162"/>
      <c r="G61" s="220"/>
      <c r="H61" s="165"/>
      <c r="I61" s="277"/>
      <c r="J61" s="277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s="128" customFormat="1" ht="12.75">
      <c r="A62" s="244"/>
      <c r="B62" s="127"/>
      <c r="C62" s="129"/>
      <c r="D62" s="120"/>
      <c r="E62" s="187"/>
      <c r="F62" s="165"/>
      <c r="G62" s="222"/>
      <c r="H62" s="165"/>
      <c r="I62" s="277"/>
      <c r="J62" s="277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s="128" customFormat="1" ht="12.75">
      <c r="A63" s="245"/>
      <c r="B63" s="130"/>
      <c r="C63" s="230"/>
      <c r="D63" s="131"/>
      <c r="E63" s="124"/>
      <c r="F63" s="171"/>
      <c r="G63" s="231"/>
      <c r="H63" s="171"/>
      <c r="I63" s="277"/>
      <c r="J63" s="277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s="128" customFormat="1" ht="12.75">
      <c r="A64" s="245"/>
      <c r="B64" s="130"/>
      <c r="C64" s="230"/>
      <c r="D64" s="131"/>
      <c r="E64" s="124"/>
      <c r="F64" s="171"/>
      <c r="G64" s="231"/>
      <c r="H64" s="171"/>
      <c r="I64" s="277"/>
      <c r="J64" s="277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s="128" customFormat="1" ht="12.75">
      <c r="A65" s="246"/>
      <c r="B65" s="130"/>
      <c r="D65" s="131"/>
      <c r="E65" s="124"/>
      <c r="F65" s="171"/>
      <c r="G65" s="170"/>
      <c r="H65" s="171"/>
      <c r="I65" s="276"/>
      <c r="J65" s="277"/>
      <c r="K65" s="124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2:11" ht="12.75">
      <c r="B66" s="104"/>
      <c r="C66" s="133" t="s">
        <v>267</v>
      </c>
      <c r="D66" s="134"/>
      <c r="E66" s="188"/>
      <c r="F66" s="172"/>
      <c r="G66" s="279"/>
      <c r="H66" s="223"/>
      <c r="I66" s="174"/>
      <c r="K66" s="126"/>
    </row>
    <row r="67" spans="3:11" ht="12.75">
      <c r="C67" s="318" t="s">
        <v>263</v>
      </c>
      <c r="D67" s="319"/>
      <c r="E67" s="320"/>
      <c r="F67" s="321"/>
      <c r="G67" s="322"/>
      <c r="H67" s="323"/>
      <c r="K67" s="126"/>
    </row>
    <row r="68" spans="2:11" ht="12.75">
      <c r="B68" s="104"/>
      <c r="C68" s="133" t="s">
        <v>115</v>
      </c>
      <c r="D68" s="139"/>
      <c r="E68" s="189"/>
      <c r="F68" s="172"/>
      <c r="G68" s="279"/>
      <c r="H68" s="225"/>
      <c r="J68" s="275"/>
      <c r="K68" s="126"/>
    </row>
    <row r="69" spans="3:11" ht="12.75">
      <c r="C69" s="138"/>
      <c r="D69" s="137"/>
      <c r="K69" s="126"/>
    </row>
    <row r="70" spans="3:11" ht="12.75">
      <c r="C70" s="138"/>
      <c r="D70" s="137"/>
      <c r="H70" s="271"/>
      <c r="K70" s="126"/>
    </row>
    <row r="71" spans="3:11" ht="12.75">
      <c r="C71" s="138"/>
      <c r="D71" s="137"/>
      <c r="K71" s="126"/>
    </row>
    <row r="72" spans="3:11" ht="12.75">
      <c r="C72" s="138"/>
      <c r="D72" s="136"/>
      <c r="K72" s="126"/>
    </row>
    <row r="73" spans="2:11" ht="12.75">
      <c r="B73" s="229" t="s">
        <v>180</v>
      </c>
      <c r="C73" s="138"/>
      <c r="D73" s="136"/>
      <c r="H73" s="271"/>
      <c r="K73" s="126"/>
    </row>
    <row r="74" spans="3:11" ht="12.75">
      <c r="C74" s="138"/>
      <c r="D74" s="136"/>
      <c r="K74" s="126"/>
    </row>
    <row r="75" spans="3:11" ht="12.75">
      <c r="C75" s="138"/>
      <c r="D75" s="136"/>
      <c r="H75" s="271"/>
      <c r="K75" s="126"/>
    </row>
    <row r="76" spans="3:11" ht="12.75">
      <c r="C76" s="104"/>
      <c r="D76" s="136"/>
      <c r="H76" s="271"/>
      <c r="K76" s="126"/>
    </row>
    <row r="77" spans="3:11" ht="12.75">
      <c r="C77" s="104"/>
      <c r="D77" s="136"/>
      <c r="G77" s="280"/>
      <c r="K77" s="126"/>
    </row>
    <row r="78" spans="3:11" ht="12.75">
      <c r="C78" s="104"/>
      <c r="D78" s="136"/>
      <c r="H78" s="271"/>
      <c r="K78" s="126"/>
    </row>
    <row r="79" spans="4:11" ht="12.75">
      <c r="D79" s="136"/>
      <c r="K79" s="126"/>
    </row>
    <row r="80" spans="3:11" ht="12.75">
      <c r="C80" s="138"/>
      <c r="D80" s="136"/>
      <c r="H80" s="271"/>
      <c r="I80" s="275"/>
      <c r="K80" s="126"/>
    </row>
  </sheetData>
  <mergeCells count="4">
    <mergeCell ref="B1:H1"/>
    <mergeCell ref="B3:D3"/>
    <mergeCell ref="B4:E4"/>
    <mergeCell ref="F4:H4"/>
  </mergeCells>
  <printOptions/>
  <pageMargins left="0.7874015748031497" right="0.1968503937007874" top="0.984251968503937" bottom="0.5905511811023623" header="0.5118110236220472" footer="0.31496062992125984"/>
  <pageSetup firstPageNumber="13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279</v>
      </c>
      <c r="B1" s="2"/>
      <c r="C1" s="2"/>
      <c r="D1" s="2"/>
      <c r="E1" s="2"/>
      <c r="F1" s="2"/>
      <c r="G1" s="2"/>
    </row>
    <row r="2" spans="1:7" ht="12.75" customHeight="1">
      <c r="A2" s="3" t="s">
        <v>48</v>
      </c>
      <c r="B2" s="4"/>
      <c r="C2" s="5"/>
      <c r="D2" s="6" t="s">
        <v>266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49</v>
      </c>
      <c r="B4" s="12"/>
      <c r="C4" s="13" t="s">
        <v>50</v>
      </c>
      <c r="D4" s="13"/>
      <c r="E4" s="13"/>
      <c r="F4" s="60" t="s">
        <v>51</v>
      </c>
      <c r="G4" s="14"/>
    </row>
    <row r="5" spans="1:7" ht="12.75" customHeight="1">
      <c r="A5" s="15"/>
      <c r="B5" s="16"/>
      <c r="C5" s="17" t="s">
        <v>173</v>
      </c>
      <c r="D5" s="18"/>
      <c r="E5" s="18"/>
      <c r="F5" s="18"/>
      <c r="G5" s="14"/>
    </row>
    <row r="6" spans="1:7" ht="12.75" customHeight="1">
      <c r="A6" s="19" t="s">
        <v>53</v>
      </c>
      <c r="B6" s="20"/>
      <c r="C6" s="21" t="s">
        <v>54</v>
      </c>
      <c r="D6" s="21"/>
      <c r="E6" s="21"/>
      <c r="F6" s="103" t="s">
        <v>55</v>
      </c>
      <c r="G6" s="23"/>
    </row>
    <row r="7" spans="1:7" ht="12.75" customHeight="1">
      <c r="A7" s="15"/>
      <c r="B7" s="16"/>
      <c r="C7" s="17" t="s">
        <v>162</v>
      </c>
      <c r="D7" s="18"/>
      <c r="E7" s="18"/>
      <c r="F7" s="192"/>
      <c r="G7" s="14"/>
    </row>
    <row r="8" spans="1:9" ht="12.75">
      <c r="A8" s="19" t="s">
        <v>56</v>
      </c>
      <c r="B8" s="21"/>
      <c r="C8" s="378"/>
      <c r="D8" s="379"/>
      <c r="E8" s="24" t="s">
        <v>57</v>
      </c>
      <c r="F8" s="25"/>
      <c r="G8" s="26">
        <v>0</v>
      </c>
      <c r="H8" s="27"/>
      <c r="I8" s="27"/>
    </row>
    <row r="9" spans="1:7" ht="12.75">
      <c r="A9" s="19" t="s">
        <v>58</v>
      </c>
      <c r="B9" s="21"/>
      <c r="C9" s="378"/>
      <c r="D9" s="379"/>
      <c r="E9" s="22" t="s">
        <v>59</v>
      </c>
      <c r="F9" s="21"/>
      <c r="G9" s="28">
        <f>IF(PocetMJ=0,,ROUND((F30+F32)/PocetMJ,1))</f>
        <v>0</v>
      </c>
    </row>
    <row r="10" spans="1:7" ht="12.75">
      <c r="A10" s="29" t="s">
        <v>60</v>
      </c>
      <c r="B10" s="30"/>
      <c r="C10" s="30"/>
      <c r="D10" s="30"/>
      <c r="E10" s="31" t="s">
        <v>61</v>
      </c>
      <c r="F10" s="30"/>
      <c r="G10" s="32">
        <v>0</v>
      </c>
    </row>
    <row r="11" spans="1:57" ht="12.75">
      <c r="A11" s="11" t="s">
        <v>62</v>
      </c>
      <c r="B11" s="13"/>
      <c r="C11" s="13"/>
      <c r="D11" s="13"/>
      <c r="E11" s="33" t="s">
        <v>63</v>
      </c>
      <c r="F11" s="13" t="s">
        <v>45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80"/>
      <c r="F12" s="381"/>
      <c r="G12" s="382"/>
    </row>
    <row r="13" spans="1:7" ht="28.5" customHeight="1" thickBot="1">
      <c r="A13" s="35" t="s">
        <v>181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64</v>
      </c>
      <c r="B14" s="40"/>
      <c r="C14" s="41"/>
      <c r="D14" s="42" t="s">
        <v>65</v>
      </c>
      <c r="E14" s="43"/>
      <c r="F14" s="43"/>
      <c r="G14" s="41"/>
    </row>
    <row r="15" spans="1:7" ht="15.75" customHeight="1">
      <c r="A15" s="44"/>
      <c r="B15" s="8" t="s">
        <v>66</v>
      </c>
      <c r="C15" s="45">
        <f>SUM(DodavkaInv)</f>
        <v>0</v>
      </c>
      <c r="D15" s="140" t="s">
        <v>103</v>
      </c>
      <c r="E15" s="46"/>
      <c r="F15" s="47"/>
      <c r="G15" s="45">
        <v>0</v>
      </c>
    </row>
    <row r="16" spans="1:7" ht="15.75" customHeight="1">
      <c r="A16" s="44" t="s">
        <v>67</v>
      </c>
      <c r="B16" s="8" t="s">
        <v>68</v>
      </c>
      <c r="C16" s="45">
        <f>SUM(Montinv)</f>
        <v>0</v>
      </c>
      <c r="D16" s="140" t="s">
        <v>104</v>
      </c>
      <c r="E16" s="48"/>
      <c r="F16" s="49"/>
      <c r="G16" s="45">
        <v>0</v>
      </c>
    </row>
    <row r="17" spans="1:7" ht="15.75" customHeight="1">
      <c r="A17" s="44" t="s">
        <v>69</v>
      </c>
      <c r="B17" s="8" t="s">
        <v>70</v>
      </c>
      <c r="C17" s="45">
        <f>SUM(HSVinv)</f>
        <v>0</v>
      </c>
      <c r="D17" s="140" t="s">
        <v>105</v>
      </c>
      <c r="E17" s="48"/>
      <c r="F17" s="49"/>
      <c r="G17" s="45">
        <v>0</v>
      </c>
    </row>
    <row r="18" spans="1:7" ht="15.75" customHeight="1">
      <c r="A18" s="50" t="s">
        <v>71</v>
      </c>
      <c r="B18" s="8" t="s">
        <v>72</v>
      </c>
      <c r="C18" s="45">
        <f>SUM(PSVinv)</f>
        <v>0</v>
      </c>
      <c r="D18" s="140" t="s">
        <v>106</v>
      </c>
      <c r="E18" s="48"/>
      <c r="F18" s="49"/>
      <c r="G18" s="45">
        <v>0</v>
      </c>
    </row>
    <row r="19" spans="1:7" ht="15.75" customHeight="1">
      <c r="A19" s="51" t="s">
        <v>73</v>
      </c>
      <c r="B19" s="8"/>
      <c r="C19" s="45">
        <f>SUM(C15:C18)</f>
        <v>0</v>
      </c>
      <c r="D19" s="140" t="s">
        <v>107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40" t="s">
        <v>108</v>
      </c>
      <c r="E20" s="48"/>
      <c r="F20" s="49"/>
      <c r="G20" s="45">
        <v>0</v>
      </c>
    </row>
    <row r="21" spans="1:7" ht="15.75" customHeight="1">
      <c r="A21" s="51" t="s">
        <v>74</v>
      </c>
      <c r="B21" s="8"/>
      <c r="C21" s="45">
        <f>SUM('Rek Investice'!I11)</f>
        <v>0</v>
      </c>
      <c r="D21" s="140" t="s">
        <v>109</v>
      </c>
      <c r="E21" s="48"/>
      <c r="F21" s="49"/>
      <c r="G21" s="45">
        <v>0</v>
      </c>
    </row>
    <row r="22" spans="1:7" ht="15.75" customHeight="1">
      <c r="A22" s="11" t="s">
        <v>75</v>
      </c>
      <c r="B22" s="13"/>
      <c r="C22" s="45">
        <f>C19+C21</f>
        <v>0</v>
      </c>
      <c r="D22" s="29" t="s">
        <v>76</v>
      </c>
      <c r="E22" s="48"/>
      <c r="F22" s="49"/>
      <c r="G22" s="45">
        <v>0</v>
      </c>
    </row>
    <row r="23" spans="1:7" ht="15.75" customHeight="1" thickBot="1">
      <c r="A23" s="29" t="s">
        <v>77</v>
      </c>
      <c r="B23" s="30"/>
      <c r="C23" s="52">
        <f>C22+G23</f>
        <v>0</v>
      </c>
      <c r="D23" s="53" t="s">
        <v>78</v>
      </c>
      <c r="E23" s="54"/>
      <c r="F23" s="55"/>
      <c r="G23" s="45">
        <v>0</v>
      </c>
    </row>
    <row r="24" spans="1:7" ht="12.75">
      <c r="A24" s="56" t="s">
        <v>79</v>
      </c>
      <c r="B24" s="57"/>
      <c r="C24" s="58" t="s">
        <v>80</v>
      </c>
      <c r="D24" s="57"/>
      <c r="E24" s="58" t="s">
        <v>81</v>
      </c>
      <c r="F24" s="57"/>
      <c r="G24" s="59"/>
    </row>
    <row r="25" spans="1:7" ht="12.75">
      <c r="A25" s="19"/>
      <c r="B25" s="21"/>
      <c r="C25" s="22" t="s">
        <v>82</v>
      </c>
      <c r="D25" s="21"/>
      <c r="E25" s="22" t="s">
        <v>82</v>
      </c>
      <c r="F25" s="21"/>
      <c r="G25" s="23"/>
    </row>
    <row r="26" spans="1:7" ht="12.75">
      <c r="A26" s="11" t="s">
        <v>83</v>
      </c>
      <c r="B26" s="60"/>
      <c r="C26" s="33" t="s">
        <v>83</v>
      </c>
      <c r="D26" s="13"/>
      <c r="E26" s="33" t="s">
        <v>83</v>
      </c>
      <c r="F26" s="13"/>
      <c r="G26" s="14"/>
    </row>
    <row r="27" spans="1:7" ht="12.75">
      <c r="A27" s="11"/>
      <c r="B27" s="61"/>
      <c r="C27" s="33" t="s">
        <v>84</v>
      </c>
      <c r="D27" s="13"/>
      <c r="E27" s="33" t="s">
        <v>85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86</v>
      </c>
      <c r="B30" s="21"/>
      <c r="C30" s="62">
        <v>21</v>
      </c>
      <c r="D30" s="21" t="s">
        <v>87</v>
      </c>
      <c r="E30" s="22"/>
      <c r="F30" s="63">
        <f>ROUND(C23-F32,0)</f>
        <v>0</v>
      </c>
      <c r="G30" s="23"/>
    </row>
    <row r="31" spans="1:7" ht="12.75">
      <c r="A31" s="19" t="s">
        <v>88</v>
      </c>
      <c r="B31" s="21"/>
      <c r="C31" s="62">
        <v>21</v>
      </c>
      <c r="D31" s="21" t="s">
        <v>87</v>
      </c>
      <c r="E31" s="22"/>
      <c r="F31" s="64">
        <f>ROUND(PRODUCT(F30,C31/100),1)</f>
        <v>0</v>
      </c>
      <c r="G31" s="32"/>
    </row>
    <row r="32" spans="1:7" ht="12.75">
      <c r="A32" s="19" t="s">
        <v>86</v>
      </c>
      <c r="B32" s="21"/>
      <c r="C32" s="62">
        <v>0</v>
      </c>
      <c r="D32" s="21" t="s">
        <v>87</v>
      </c>
      <c r="E32" s="22"/>
      <c r="F32" s="63">
        <v>0</v>
      </c>
      <c r="G32" s="23"/>
    </row>
    <row r="33" spans="1:7" ht="12.75">
      <c r="A33" s="19" t="s">
        <v>88</v>
      </c>
      <c r="B33" s="21"/>
      <c r="C33" s="62">
        <v>0</v>
      </c>
      <c r="D33" s="21" t="s">
        <v>87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89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90</v>
      </c>
      <c r="B36" s="71"/>
      <c r="C36" s="71"/>
      <c r="D36" s="71"/>
      <c r="E36" s="71"/>
      <c r="F36" s="71"/>
      <c r="G36" s="71"/>
      <c r="H36" t="s">
        <v>52</v>
      </c>
    </row>
    <row r="37" spans="1:8" ht="14.25" customHeight="1">
      <c r="A37" s="71"/>
      <c r="B37" s="383"/>
      <c r="C37" s="384"/>
      <c r="D37" s="384"/>
      <c r="E37" s="384"/>
      <c r="F37" s="384"/>
      <c r="G37" s="384"/>
      <c r="H37" t="s">
        <v>52</v>
      </c>
    </row>
    <row r="38" spans="1:8" ht="12.75" customHeight="1">
      <c r="A38" s="72"/>
      <c r="B38" s="384"/>
      <c r="C38" s="384"/>
      <c r="D38" s="384"/>
      <c r="E38" s="384"/>
      <c r="F38" s="384"/>
      <c r="G38" s="384"/>
      <c r="H38" t="s">
        <v>52</v>
      </c>
    </row>
    <row r="39" spans="1:8" ht="12.75">
      <c r="A39" s="72"/>
      <c r="B39" s="384"/>
      <c r="C39" s="384"/>
      <c r="D39" s="384"/>
      <c r="E39" s="384"/>
      <c r="F39" s="384"/>
      <c r="G39" s="384"/>
      <c r="H39" t="s">
        <v>52</v>
      </c>
    </row>
    <row r="40" spans="1:8" ht="12.75">
      <c r="A40" s="72"/>
      <c r="B40" s="384"/>
      <c r="C40" s="384"/>
      <c r="D40" s="384"/>
      <c r="E40" s="384"/>
      <c r="F40" s="384"/>
      <c r="G40" s="384"/>
      <c r="H40" t="s">
        <v>52</v>
      </c>
    </row>
    <row r="41" spans="1:8" ht="12.75">
      <c r="A41" s="72"/>
      <c r="B41" s="384"/>
      <c r="C41" s="384"/>
      <c r="D41" s="384"/>
      <c r="E41" s="384"/>
      <c r="F41" s="384"/>
      <c r="G41" s="384"/>
      <c r="H41" t="s">
        <v>52</v>
      </c>
    </row>
    <row r="42" spans="1:8" ht="12.75">
      <c r="A42" s="72"/>
      <c r="B42" s="384"/>
      <c r="C42" s="384"/>
      <c r="D42" s="384"/>
      <c r="E42" s="384"/>
      <c r="F42" s="384"/>
      <c r="G42" s="384"/>
      <c r="H42" t="s">
        <v>52</v>
      </c>
    </row>
    <row r="43" spans="1:8" ht="12.75">
      <c r="A43" s="72"/>
      <c r="B43" s="384"/>
      <c r="C43" s="384"/>
      <c r="D43" s="384"/>
      <c r="E43" s="384"/>
      <c r="F43" s="384"/>
      <c r="G43" s="384"/>
      <c r="H43" t="s">
        <v>52</v>
      </c>
    </row>
    <row r="44" spans="1:8" ht="12.75">
      <c r="A44" s="72"/>
      <c r="B44" s="384"/>
      <c r="C44" s="384"/>
      <c r="D44" s="384"/>
      <c r="E44" s="384"/>
      <c r="F44" s="384"/>
      <c r="G44" s="384"/>
      <c r="H44" t="s">
        <v>52</v>
      </c>
    </row>
    <row r="45" spans="1:8" ht="0.75" customHeight="1">
      <c r="A45" s="72"/>
      <c r="B45" s="384"/>
      <c r="C45" s="384"/>
      <c r="D45" s="384"/>
      <c r="E45" s="384"/>
      <c r="F45" s="384"/>
      <c r="G45" s="384"/>
      <c r="H45" t="s">
        <v>52</v>
      </c>
    </row>
    <row r="46" spans="2:7" ht="12.75">
      <c r="B46" s="377"/>
      <c r="C46" s="377"/>
      <c r="D46" s="377"/>
      <c r="E46" s="377"/>
      <c r="F46" s="377"/>
      <c r="G46" s="377"/>
    </row>
    <row r="47" spans="2:7" ht="12.75">
      <c r="B47" s="377"/>
      <c r="C47" s="377"/>
      <c r="D47" s="377"/>
      <c r="E47" s="377"/>
      <c r="F47" s="377"/>
      <c r="G47" s="377"/>
    </row>
    <row r="48" spans="2:7" ht="12.75">
      <c r="B48" s="377"/>
      <c r="C48" s="377"/>
      <c r="D48" s="377"/>
      <c r="E48" s="377"/>
      <c r="F48" s="377"/>
      <c r="G48" s="377"/>
    </row>
    <row r="49" spans="2:7" ht="12.75">
      <c r="B49" s="377"/>
      <c r="C49" s="377"/>
      <c r="D49" s="377"/>
      <c r="E49" s="377"/>
      <c r="F49" s="377"/>
      <c r="G49" s="377"/>
    </row>
    <row r="50" spans="2:7" ht="12.75">
      <c r="B50" s="377"/>
      <c r="C50" s="377"/>
      <c r="D50" s="377"/>
      <c r="E50" s="377"/>
      <c r="F50" s="377"/>
      <c r="G50" s="377"/>
    </row>
    <row r="51" spans="2:7" ht="12.75">
      <c r="B51" s="377"/>
      <c r="C51" s="377"/>
      <c r="D51" s="377"/>
      <c r="E51" s="377"/>
      <c r="F51" s="377"/>
      <c r="G51" s="377"/>
    </row>
    <row r="52" spans="2:7" ht="12.75">
      <c r="B52" s="377"/>
      <c r="C52" s="377"/>
      <c r="D52" s="377"/>
      <c r="E52" s="377"/>
      <c r="F52" s="377"/>
      <c r="G52" s="377"/>
    </row>
    <row r="53" spans="2:7" ht="12.75">
      <c r="B53" s="377"/>
      <c r="C53" s="377"/>
      <c r="D53" s="377"/>
      <c r="E53" s="377"/>
      <c r="F53" s="377"/>
      <c r="G53" s="377"/>
    </row>
    <row r="54" spans="2:7" ht="12.75">
      <c r="B54" s="377"/>
      <c r="C54" s="377"/>
      <c r="D54" s="377"/>
      <c r="E54" s="377"/>
      <c r="F54" s="377"/>
      <c r="G54" s="377"/>
    </row>
    <row r="55" spans="2:7" ht="12.75">
      <c r="B55" s="377"/>
      <c r="C55" s="377"/>
      <c r="D55" s="377"/>
      <c r="E55" s="377"/>
      <c r="F55" s="377"/>
      <c r="G55" s="377"/>
    </row>
  </sheetData>
  <mergeCells count="14">
    <mergeCell ref="C8:D8"/>
    <mergeCell ref="C9:D9"/>
    <mergeCell ref="E12:G12"/>
    <mergeCell ref="B37:G45"/>
    <mergeCell ref="B46:G46"/>
    <mergeCell ref="B47:G47"/>
    <mergeCell ref="B48:G48"/>
    <mergeCell ref="B49:G49"/>
    <mergeCell ref="B54:G54"/>
    <mergeCell ref="B55:G55"/>
    <mergeCell ref="B50:G50"/>
    <mergeCell ref="B51:G51"/>
    <mergeCell ref="B52:G52"/>
    <mergeCell ref="B53:G53"/>
  </mergeCells>
  <printOptions/>
  <pageMargins left="0.7874015748031497" right="0.1968503937007874" top="0.98425196850393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375" style="0" customWidth="1"/>
  </cols>
  <sheetData>
    <row r="1" spans="1:9" ht="13.5" thickTop="1">
      <c r="A1" s="385" t="s">
        <v>53</v>
      </c>
      <c r="B1" s="386"/>
      <c r="C1" s="73" t="str">
        <f>CONCATENATE(cislostavby," ",nazevstavby)</f>
        <v> MENDELU - Revitalizace objektu Z</v>
      </c>
      <c r="D1" s="74"/>
      <c r="E1" s="75"/>
      <c r="F1" s="74"/>
      <c r="G1" s="76" t="s">
        <v>273</v>
      </c>
      <c r="H1" s="77"/>
      <c r="I1" s="78"/>
    </row>
    <row r="2" spans="1:9" ht="13.5" thickBot="1">
      <c r="A2" s="387" t="s">
        <v>49</v>
      </c>
      <c r="B2" s="388"/>
      <c r="C2" s="79" t="s">
        <v>173</v>
      </c>
      <c r="D2" s="80"/>
      <c r="E2" s="81"/>
      <c r="F2" s="80"/>
      <c r="G2" s="389" t="s">
        <v>172</v>
      </c>
      <c r="H2" s="390"/>
      <c r="I2" s="391"/>
    </row>
    <row r="3" ht="13.5" thickTop="1">
      <c r="F3" s="13"/>
    </row>
    <row r="4" spans="1:9" ht="19.5" customHeight="1">
      <c r="A4" s="82" t="s">
        <v>269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110</v>
      </c>
      <c r="C6" s="86"/>
      <c r="D6" s="87"/>
      <c r="E6" s="88" t="s">
        <v>91</v>
      </c>
      <c r="F6" s="89" t="s">
        <v>92</v>
      </c>
      <c r="G6" s="89" t="s">
        <v>93</v>
      </c>
      <c r="H6" s="89" t="s">
        <v>94</v>
      </c>
      <c r="I6" s="90" t="s">
        <v>74</v>
      </c>
    </row>
    <row r="7" spans="1:9" s="13" customFormat="1" ht="12.75">
      <c r="A7" s="141" t="s">
        <v>112</v>
      </c>
      <c r="B7" s="142" t="s">
        <v>10</v>
      </c>
      <c r="C7" s="143"/>
      <c r="D7" s="144"/>
      <c r="E7" s="100">
        <v>0</v>
      </c>
      <c r="F7" s="101">
        <v>0</v>
      </c>
      <c r="G7" s="101">
        <f>SUM('Pol Investice'!H43)</f>
        <v>0</v>
      </c>
      <c r="H7" s="101">
        <f>SUM('Pol Investice'!G46)</f>
        <v>0</v>
      </c>
      <c r="I7" s="102">
        <v>0</v>
      </c>
    </row>
    <row r="8" spans="1:9" s="13" customFormat="1" ht="12.75">
      <c r="A8" s="141" t="s">
        <v>111</v>
      </c>
      <c r="B8" s="142" t="s">
        <v>176</v>
      </c>
      <c r="C8" s="143"/>
      <c r="D8" s="144"/>
      <c r="E8" s="100">
        <v>0</v>
      </c>
      <c r="F8" s="101">
        <v>0</v>
      </c>
      <c r="G8" s="101">
        <f>SUM('Pol Investice'!H101)</f>
        <v>0</v>
      </c>
      <c r="H8" s="101">
        <f>SUM('Pol Investice'!G103)</f>
        <v>0</v>
      </c>
      <c r="I8" s="102">
        <v>0</v>
      </c>
    </row>
    <row r="9" spans="1:9" s="13" customFormat="1" ht="12.75">
      <c r="A9" s="141" t="s">
        <v>113</v>
      </c>
      <c r="B9" s="142" t="s">
        <v>177</v>
      </c>
      <c r="C9" s="143"/>
      <c r="D9" s="144"/>
      <c r="E9" s="100">
        <v>0</v>
      </c>
      <c r="F9" s="101">
        <v>0</v>
      </c>
      <c r="G9" s="101">
        <f>SUM('Pol Investice'!H132)</f>
        <v>0</v>
      </c>
      <c r="H9" s="101">
        <f>SUM('Pol Investice'!G134:G135)</f>
        <v>0</v>
      </c>
      <c r="I9" s="102">
        <v>0</v>
      </c>
    </row>
    <row r="10" spans="1:9" s="13" customFormat="1" ht="13.5" thickBot="1">
      <c r="A10" s="141"/>
      <c r="B10" s="146"/>
      <c r="C10" s="143"/>
      <c r="D10" s="144"/>
      <c r="E10" s="100"/>
      <c r="F10" s="101"/>
      <c r="G10" s="101"/>
      <c r="H10" s="101"/>
      <c r="I10" s="101"/>
    </row>
    <row r="11" spans="1:11" s="96" customFormat="1" ht="13.5" thickBot="1">
      <c r="A11" s="91"/>
      <c r="B11" s="92" t="s">
        <v>95</v>
      </c>
      <c r="C11" s="92"/>
      <c r="D11" s="93"/>
      <c r="E11" s="94">
        <f>SUM(E7:E10)</f>
        <v>0</v>
      </c>
      <c r="F11" s="95">
        <f>SUM(F7:F10)</f>
        <v>0</v>
      </c>
      <c r="G11" s="95">
        <f>SUM(G7:G10)</f>
        <v>0</v>
      </c>
      <c r="H11" s="95">
        <f>SUM(H7:H10)</f>
        <v>0</v>
      </c>
      <c r="I11" s="95">
        <f>SUM(I7:I10)</f>
        <v>0</v>
      </c>
      <c r="K11" s="145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6:9" ht="12.75">
      <c r="F13" s="97"/>
      <c r="G13" s="98"/>
      <c r="H13" s="98"/>
      <c r="I13" s="99"/>
    </row>
    <row r="14" spans="6:9" ht="12.75">
      <c r="F14" s="97"/>
      <c r="G14" s="98"/>
      <c r="H14" s="98"/>
      <c r="I14" s="99"/>
    </row>
    <row r="15" spans="6:9" ht="12.75">
      <c r="F15" s="97"/>
      <c r="G15" s="98"/>
      <c r="H15" s="98"/>
      <c r="I15" s="99"/>
    </row>
    <row r="16" spans="6:9" ht="12.75">
      <c r="F16" s="97"/>
      <c r="G16" s="98"/>
      <c r="H16" s="98"/>
      <c r="I16" s="99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</sheetData>
  <mergeCells count="3">
    <mergeCell ref="A1:B1"/>
    <mergeCell ref="A2:B2"/>
    <mergeCell ref="G2:I2"/>
  </mergeCells>
  <printOptions/>
  <pageMargins left="0.7874015748031497" right="0.1968503937007874" top="0.984251968503937" bottom="0.7874015748031497" header="0.5118110236220472" footer="0.31496062992125984"/>
  <pageSetup firstPageNumber="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4"/>
  <sheetViews>
    <sheetView view="pageBreakPreview" zoomScaleSheetLayoutView="100" workbookViewId="0" topLeftCell="A1">
      <selection activeCell="C146" sqref="C146"/>
    </sheetView>
  </sheetViews>
  <sheetFormatPr defaultColWidth="9.00390625" defaultRowHeight="12.75"/>
  <cols>
    <col min="1" max="1" width="4.00390625" style="241" customWidth="1"/>
    <col min="2" max="2" width="5.75390625" style="106" customWidth="1"/>
    <col min="3" max="3" width="44.00390625" style="135" customWidth="1"/>
    <col min="4" max="4" width="3.75390625" style="217" customWidth="1"/>
    <col min="5" max="5" width="4.75390625" style="190" customWidth="1"/>
    <col min="6" max="6" width="8.75390625" style="191" customWidth="1"/>
    <col min="7" max="7" width="9.75390625" style="151" customWidth="1"/>
    <col min="8" max="8" width="10.75390625" style="152" customWidth="1"/>
    <col min="9" max="10" width="9.125" style="153" customWidth="1"/>
    <col min="11" max="24" width="9.125" style="125" customWidth="1"/>
    <col min="25" max="16384" width="9.125" style="104" customWidth="1"/>
  </cols>
  <sheetData>
    <row r="1" spans="1:24" s="201" customFormat="1" ht="15.75">
      <c r="A1" s="240"/>
      <c r="B1" s="392" t="s">
        <v>277</v>
      </c>
      <c r="C1" s="392"/>
      <c r="D1" s="392"/>
      <c r="E1" s="392"/>
      <c r="F1" s="392"/>
      <c r="G1" s="392"/>
      <c r="H1" s="392"/>
      <c r="I1" s="199"/>
      <c r="J1" s="199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s="201" customFormat="1" ht="13.5" thickBot="1">
      <c r="A2" s="240"/>
      <c r="C2" s="202"/>
      <c r="D2" s="203"/>
      <c r="E2" s="204"/>
      <c r="F2" s="205"/>
      <c r="G2" s="206"/>
      <c r="H2" s="206"/>
      <c r="I2" s="199"/>
      <c r="J2" s="199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s="201" customFormat="1" ht="13.5" thickTop="1">
      <c r="A3" s="240"/>
      <c r="B3" s="393" t="s">
        <v>161</v>
      </c>
      <c r="C3" s="394"/>
      <c r="D3" s="394"/>
      <c r="E3" s="207"/>
      <c r="F3" s="208" t="s">
        <v>278</v>
      </c>
      <c r="G3" s="208"/>
      <c r="H3" s="209"/>
      <c r="I3" s="199"/>
      <c r="J3" s="199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s="201" customFormat="1" ht="13.5" thickBot="1">
      <c r="A4" s="240"/>
      <c r="B4" s="397" t="s">
        <v>171</v>
      </c>
      <c r="C4" s="398"/>
      <c r="D4" s="398"/>
      <c r="E4" s="399"/>
      <c r="F4" s="389" t="s">
        <v>172</v>
      </c>
      <c r="G4" s="390"/>
      <c r="H4" s="391"/>
      <c r="I4" s="199"/>
      <c r="J4" s="199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3:11" ht="13.5" thickTop="1">
      <c r="C5" s="107"/>
      <c r="D5" s="108"/>
      <c r="E5" s="183"/>
      <c r="F5" s="150"/>
      <c r="K5" s="126"/>
    </row>
    <row r="6" spans="1:24" s="109" customFormat="1" ht="12.75">
      <c r="A6" s="211" t="s">
        <v>127</v>
      </c>
      <c r="B6" s="210" t="s">
        <v>128</v>
      </c>
      <c r="C6" s="211" t="s">
        <v>102</v>
      </c>
      <c r="D6" s="211" t="s">
        <v>99</v>
      </c>
      <c r="E6" s="212" t="s">
        <v>117</v>
      </c>
      <c r="F6" s="213" t="s">
        <v>100</v>
      </c>
      <c r="G6" s="214" t="s">
        <v>101</v>
      </c>
      <c r="H6" s="154"/>
      <c r="I6" s="155"/>
      <c r="J6" s="155"/>
      <c r="K6" s="148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11" ht="12.75">
      <c r="A7" s="242"/>
      <c r="B7" s="233"/>
      <c r="C7" s="234"/>
      <c r="D7" s="235"/>
      <c r="E7" s="236"/>
      <c r="F7" s="237"/>
      <c r="G7" s="238"/>
      <c r="H7" s="239"/>
      <c r="K7" s="126"/>
    </row>
    <row r="8" spans="1:11" ht="12.75">
      <c r="A8" s="243"/>
      <c r="B8" s="110" t="s">
        <v>112</v>
      </c>
      <c r="C8" s="215" t="s">
        <v>10</v>
      </c>
      <c r="D8" s="111"/>
      <c r="E8" s="184"/>
      <c r="F8" s="162"/>
      <c r="G8" s="156"/>
      <c r="H8" s="157"/>
      <c r="K8" s="126"/>
    </row>
    <row r="9" spans="1:11" ht="12.75">
      <c r="A9" s="243"/>
      <c r="B9" s="112"/>
      <c r="C9" s="113"/>
      <c r="D9" s="114"/>
      <c r="E9" s="185"/>
      <c r="F9" s="159"/>
      <c r="G9" s="149"/>
      <c r="H9" s="158"/>
      <c r="K9" s="126"/>
    </row>
    <row r="10" spans="1:11" ht="38.25">
      <c r="A10" s="243" t="s">
        <v>131</v>
      </c>
      <c r="B10" s="112" t="s">
        <v>46</v>
      </c>
      <c r="C10" s="118" t="s">
        <v>11</v>
      </c>
      <c r="D10" s="121" t="s">
        <v>47</v>
      </c>
      <c r="E10" s="185">
        <v>1</v>
      </c>
      <c r="F10" s="195"/>
      <c r="G10" s="195"/>
      <c r="H10" s="159"/>
      <c r="K10" s="126"/>
    </row>
    <row r="11" spans="1:11" ht="12.75">
      <c r="A11" s="243"/>
      <c r="B11" s="112"/>
      <c r="C11" s="118" t="s">
        <v>174</v>
      </c>
      <c r="D11" s="121"/>
      <c r="E11" s="185"/>
      <c r="F11" s="195"/>
      <c r="G11" s="195"/>
      <c r="H11" s="193"/>
      <c r="I11" s="194"/>
      <c r="J11" s="194"/>
      <c r="K11" s="126"/>
    </row>
    <row r="12" spans="1:11" ht="12.75">
      <c r="A12" s="243"/>
      <c r="B12" s="112"/>
      <c r="C12" s="118"/>
      <c r="D12" s="121"/>
      <c r="E12" s="185"/>
      <c r="F12" s="195"/>
      <c r="G12" s="195"/>
      <c r="H12" s="193"/>
      <c r="I12" s="194"/>
      <c r="J12" s="194"/>
      <c r="K12" s="126"/>
    </row>
    <row r="13" spans="1:11" ht="38.25">
      <c r="A13" s="243" t="s">
        <v>132</v>
      </c>
      <c r="B13" s="112" t="s">
        <v>120</v>
      </c>
      <c r="C13" s="118" t="s">
        <v>12</v>
      </c>
      <c r="D13" s="121" t="s">
        <v>47</v>
      </c>
      <c r="E13" s="185">
        <v>1</v>
      </c>
      <c r="F13" s="195"/>
      <c r="G13" s="195"/>
      <c r="H13" s="193"/>
      <c r="I13" s="194"/>
      <c r="J13" s="194"/>
      <c r="K13" s="126"/>
    </row>
    <row r="14" spans="1:11" ht="12.75">
      <c r="A14" s="243"/>
      <c r="B14" s="112"/>
      <c r="C14" s="118" t="s">
        <v>174</v>
      </c>
      <c r="D14" s="121"/>
      <c r="E14" s="185"/>
      <c r="F14" s="195"/>
      <c r="G14" s="195"/>
      <c r="H14" s="193"/>
      <c r="I14" s="194"/>
      <c r="J14" s="194"/>
      <c r="K14" s="126"/>
    </row>
    <row r="15" spans="1:11" ht="12.75">
      <c r="A15" s="243"/>
      <c r="B15" s="112"/>
      <c r="C15" s="117"/>
      <c r="D15" s="114"/>
      <c r="E15" s="185"/>
      <c r="F15" s="159"/>
      <c r="G15" s="149"/>
      <c r="H15" s="149"/>
      <c r="K15" s="126"/>
    </row>
    <row r="16" spans="1:11" ht="12.75">
      <c r="A16" s="243" t="s">
        <v>133</v>
      </c>
      <c r="B16" s="196" t="s">
        <v>30</v>
      </c>
      <c r="C16" s="118" t="s">
        <v>13</v>
      </c>
      <c r="D16" s="177" t="s">
        <v>47</v>
      </c>
      <c r="E16" s="181">
        <v>20</v>
      </c>
      <c r="F16" s="195"/>
      <c r="G16" s="195"/>
      <c r="H16" s="158"/>
      <c r="I16" s="160"/>
      <c r="K16" s="126"/>
    </row>
    <row r="17" spans="1:11" ht="12.75">
      <c r="A17" s="243" t="s">
        <v>134</v>
      </c>
      <c r="B17" s="196"/>
      <c r="C17" s="197" t="s">
        <v>14</v>
      </c>
      <c r="D17" s="177" t="s">
        <v>47</v>
      </c>
      <c r="E17" s="186">
        <v>20</v>
      </c>
      <c r="F17" s="195"/>
      <c r="G17" s="195"/>
      <c r="H17" s="158"/>
      <c r="I17" s="160"/>
      <c r="K17" s="126"/>
    </row>
    <row r="18" spans="1:11" ht="12.75">
      <c r="A18" s="243"/>
      <c r="B18" s="196"/>
      <c r="C18" s="118" t="s">
        <v>175</v>
      </c>
      <c r="D18" s="177"/>
      <c r="E18" s="186"/>
      <c r="F18" s="195"/>
      <c r="G18" s="195"/>
      <c r="H18" s="158"/>
      <c r="I18" s="160"/>
      <c r="K18" s="126"/>
    </row>
    <row r="19" spans="1:11" ht="12.75">
      <c r="A19" s="243"/>
      <c r="B19" s="112"/>
      <c r="C19" s="116"/>
      <c r="D19" s="119"/>
      <c r="E19" s="181"/>
      <c r="F19" s="195"/>
      <c r="G19" s="195"/>
      <c r="H19" s="158"/>
      <c r="I19" s="160"/>
      <c r="K19" s="126"/>
    </row>
    <row r="20" spans="1:11" ht="25.5">
      <c r="A20" s="243" t="s">
        <v>135</v>
      </c>
      <c r="B20" s="196" t="s">
        <v>31</v>
      </c>
      <c r="C20" s="197" t="s">
        <v>15</v>
      </c>
      <c r="D20" s="114" t="s">
        <v>47</v>
      </c>
      <c r="E20" s="186">
        <v>4</v>
      </c>
      <c r="F20" s="195"/>
      <c r="G20" s="195"/>
      <c r="H20" s="159"/>
      <c r="I20" s="160"/>
      <c r="K20" s="126"/>
    </row>
    <row r="21" spans="1:11" ht="12.75">
      <c r="A21" s="243"/>
      <c r="B21" s="196"/>
      <c r="C21" s="118" t="s">
        <v>174</v>
      </c>
      <c r="D21" s="114"/>
      <c r="E21" s="181"/>
      <c r="F21" s="159"/>
      <c r="G21" s="159"/>
      <c r="H21" s="159"/>
      <c r="I21" s="160"/>
      <c r="K21" s="126"/>
    </row>
    <row r="22" spans="1:11" ht="12.75">
      <c r="A22" s="243"/>
      <c r="B22" s="112"/>
      <c r="C22" s="118"/>
      <c r="D22" s="114"/>
      <c r="E22" s="185"/>
      <c r="F22" s="159"/>
      <c r="G22" s="159"/>
      <c r="H22" s="149"/>
      <c r="I22" s="161"/>
      <c r="K22" s="126"/>
    </row>
    <row r="23" spans="1:11" ht="12.75">
      <c r="A23" s="243" t="s">
        <v>136</v>
      </c>
      <c r="B23" s="196" t="s">
        <v>32</v>
      </c>
      <c r="C23" s="118" t="s">
        <v>9</v>
      </c>
      <c r="D23" s="121" t="s">
        <v>47</v>
      </c>
      <c r="E23" s="185">
        <v>2</v>
      </c>
      <c r="F23" s="195"/>
      <c r="G23" s="195"/>
      <c r="H23" s="158"/>
      <c r="I23" s="160"/>
      <c r="K23" s="126"/>
    </row>
    <row r="24" spans="1:11" ht="12.75">
      <c r="A24" s="243"/>
      <c r="B24" s="196"/>
      <c r="C24" s="118" t="s">
        <v>174</v>
      </c>
      <c r="D24" s="121"/>
      <c r="E24" s="185"/>
      <c r="F24" s="195"/>
      <c r="G24" s="195"/>
      <c r="H24" s="158"/>
      <c r="I24" s="160"/>
      <c r="K24" s="126"/>
    </row>
    <row r="25" spans="1:11" ht="12.75">
      <c r="A25" s="243"/>
      <c r="B25" s="112"/>
      <c r="C25" s="116"/>
      <c r="D25" s="119"/>
      <c r="E25" s="181"/>
      <c r="F25" s="195"/>
      <c r="G25" s="195"/>
      <c r="H25" s="158"/>
      <c r="I25" s="160"/>
      <c r="K25" s="126"/>
    </row>
    <row r="26" spans="1:11" ht="25.5">
      <c r="A26" s="243" t="s">
        <v>137</v>
      </c>
      <c r="B26" s="196" t="s">
        <v>16</v>
      </c>
      <c r="C26" s="197" t="s">
        <v>123</v>
      </c>
      <c r="D26" s="114" t="s">
        <v>36</v>
      </c>
      <c r="E26" s="186">
        <v>10</v>
      </c>
      <c r="F26" s="195"/>
      <c r="G26" s="195"/>
      <c r="H26" s="159"/>
      <c r="I26" s="160"/>
      <c r="K26" s="126"/>
    </row>
    <row r="27" spans="1:11" ht="12.75">
      <c r="A27" s="243"/>
      <c r="B27" s="196"/>
      <c r="C27" s="118" t="s">
        <v>175</v>
      </c>
      <c r="D27" s="114"/>
      <c r="E27" s="185"/>
      <c r="F27" s="195"/>
      <c r="G27" s="195"/>
      <c r="H27" s="159"/>
      <c r="I27" s="160"/>
      <c r="K27" s="126"/>
    </row>
    <row r="28" spans="1:11" ht="12.75">
      <c r="A28" s="243"/>
      <c r="B28" s="112"/>
      <c r="C28" s="118"/>
      <c r="D28" s="114"/>
      <c r="E28" s="185"/>
      <c r="F28" s="159"/>
      <c r="G28" s="159"/>
      <c r="H28" s="149"/>
      <c r="I28" s="161"/>
      <c r="K28" s="126"/>
    </row>
    <row r="29" spans="1:11" ht="12.75">
      <c r="A29" s="243" t="s">
        <v>138</v>
      </c>
      <c r="B29" s="196" t="s">
        <v>33</v>
      </c>
      <c r="C29" s="197" t="s">
        <v>124</v>
      </c>
      <c r="D29" s="114" t="s">
        <v>36</v>
      </c>
      <c r="E29" s="186">
        <v>30</v>
      </c>
      <c r="F29" s="195"/>
      <c r="G29" s="195"/>
      <c r="H29" s="149"/>
      <c r="K29" s="126"/>
    </row>
    <row r="30" spans="1:11" ht="12.75">
      <c r="A30" s="243"/>
      <c r="B30" s="196"/>
      <c r="C30" s="118" t="s">
        <v>175</v>
      </c>
      <c r="D30" s="114"/>
      <c r="E30" s="186"/>
      <c r="F30" s="159"/>
      <c r="G30" s="159"/>
      <c r="H30" s="149"/>
      <c r="K30" s="126"/>
    </row>
    <row r="31" spans="1:11" ht="12.75">
      <c r="A31" s="243"/>
      <c r="B31" s="112"/>
      <c r="C31" s="118"/>
      <c r="D31" s="114"/>
      <c r="E31" s="181"/>
      <c r="F31" s="195"/>
      <c r="G31" s="195"/>
      <c r="H31" s="149"/>
      <c r="K31" s="126"/>
    </row>
    <row r="32" spans="1:11" ht="12.75">
      <c r="A32" s="243" t="s">
        <v>139</v>
      </c>
      <c r="B32" s="196" t="s">
        <v>121</v>
      </c>
      <c r="C32" s="118" t="s">
        <v>44</v>
      </c>
      <c r="D32" s="114" t="s">
        <v>36</v>
      </c>
      <c r="E32" s="185">
        <v>18</v>
      </c>
      <c r="F32" s="195"/>
      <c r="G32" s="195"/>
      <c r="H32" s="149"/>
      <c r="K32" s="126"/>
    </row>
    <row r="33" spans="1:11" ht="12.75">
      <c r="A33" s="243"/>
      <c r="B33" s="196"/>
      <c r="C33" s="118" t="s">
        <v>175</v>
      </c>
      <c r="D33" s="114"/>
      <c r="E33" s="185"/>
      <c r="F33" s="195"/>
      <c r="G33" s="195"/>
      <c r="H33" s="149"/>
      <c r="K33" s="126"/>
    </row>
    <row r="34" spans="1:11" ht="12.75">
      <c r="A34" s="243"/>
      <c r="B34" s="112"/>
      <c r="C34" s="118"/>
      <c r="D34" s="114"/>
      <c r="E34" s="181"/>
      <c r="F34" s="195"/>
      <c r="G34" s="195"/>
      <c r="H34" s="149"/>
      <c r="K34" s="126"/>
    </row>
    <row r="35" spans="1:11" ht="12.75">
      <c r="A35" s="243" t="s">
        <v>140</v>
      </c>
      <c r="B35" s="112" t="s">
        <v>122</v>
      </c>
      <c r="C35" s="118" t="s">
        <v>118</v>
      </c>
      <c r="D35" s="122" t="s">
        <v>36</v>
      </c>
      <c r="E35" s="115">
        <v>9</v>
      </c>
      <c r="F35" s="198"/>
      <c r="G35" s="195"/>
      <c r="H35" s="149"/>
      <c r="K35" s="126"/>
    </row>
    <row r="36" spans="1:11" ht="12.75">
      <c r="A36" s="243"/>
      <c r="B36" s="112"/>
      <c r="C36" s="118" t="s">
        <v>175</v>
      </c>
      <c r="D36" s="122"/>
      <c r="E36" s="115"/>
      <c r="F36" s="198"/>
      <c r="G36" s="195"/>
      <c r="H36" s="149"/>
      <c r="K36" s="126"/>
    </row>
    <row r="37" spans="1:11" ht="12.75">
      <c r="A37" s="243"/>
      <c r="B37" s="112"/>
      <c r="C37" s="118"/>
      <c r="D37" s="114"/>
      <c r="E37" s="181"/>
      <c r="F37" s="195"/>
      <c r="G37" s="195"/>
      <c r="H37" s="149"/>
      <c r="K37" s="126"/>
    </row>
    <row r="38" spans="1:11" ht="12.75">
      <c r="A38" s="243" t="s">
        <v>141</v>
      </c>
      <c r="B38" s="196" t="s">
        <v>34</v>
      </c>
      <c r="C38" s="118" t="s">
        <v>125</v>
      </c>
      <c r="D38" s="122" t="s">
        <v>36</v>
      </c>
      <c r="E38" s="115">
        <v>16</v>
      </c>
      <c r="F38" s="198"/>
      <c r="G38" s="195"/>
      <c r="H38" s="149"/>
      <c r="K38" s="126"/>
    </row>
    <row r="39" spans="1:11" ht="12.75">
      <c r="A39" s="243"/>
      <c r="B39" s="196"/>
      <c r="C39" s="118" t="s">
        <v>175</v>
      </c>
      <c r="D39" s="122"/>
      <c r="E39" s="115"/>
      <c r="F39" s="169"/>
      <c r="G39" s="159"/>
      <c r="H39" s="149"/>
      <c r="K39" s="126"/>
    </row>
    <row r="40" spans="1:11" ht="12.75">
      <c r="A40" s="243"/>
      <c r="B40" s="112"/>
      <c r="C40" s="118"/>
      <c r="D40" s="114"/>
      <c r="E40" s="181"/>
      <c r="F40" s="159"/>
      <c r="G40" s="159"/>
      <c r="H40" s="149"/>
      <c r="K40" s="126"/>
    </row>
    <row r="41" spans="1:11" ht="12.75">
      <c r="A41" s="243" t="s">
        <v>142</v>
      </c>
      <c r="B41" s="112" t="s">
        <v>35</v>
      </c>
      <c r="C41" s="117" t="s">
        <v>37</v>
      </c>
      <c r="D41" s="114" t="s">
        <v>97</v>
      </c>
      <c r="E41" s="185">
        <v>50</v>
      </c>
      <c r="F41" s="193"/>
      <c r="G41" s="193"/>
      <c r="H41" s="159"/>
      <c r="I41" s="160"/>
      <c r="K41" s="126"/>
    </row>
    <row r="42" spans="1:11" ht="12.75">
      <c r="A42" s="243"/>
      <c r="B42" s="112"/>
      <c r="C42" s="118"/>
      <c r="D42" s="114"/>
      <c r="E42" s="185"/>
      <c r="F42" s="159"/>
      <c r="G42" s="159"/>
      <c r="H42" s="159"/>
      <c r="I42" s="160"/>
      <c r="K42" s="126"/>
    </row>
    <row r="43" spans="1:11" ht="12.75">
      <c r="A43" s="243"/>
      <c r="B43" s="110" t="s">
        <v>66</v>
      </c>
      <c r="C43" s="123"/>
      <c r="D43" s="111"/>
      <c r="E43" s="184"/>
      <c r="F43" s="219"/>
      <c r="G43" s="220"/>
      <c r="H43" s="220"/>
      <c r="I43" s="160"/>
      <c r="K43" s="126"/>
    </row>
    <row r="44" spans="1:11" ht="12.75">
      <c r="A44" s="243"/>
      <c r="B44" s="112"/>
      <c r="C44" s="117"/>
      <c r="D44" s="114"/>
      <c r="E44" s="185"/>
      <c r="F44" s="195"/>
      <c r="G44" s="195"/>
      <c r="H44" s="198"/>
      <c r="K44" s="126"/>
    </row>
    <row r="45" spans="1:11" ht="12.75">
      <c r="A45" s="243"/>
      <c r="B45" s="112"/>
      <c r="C45" s="117"/>
      <c r="D45" s="114"/>
      <c r="E45" s="185"/>
      <c r="F45" s="195"/>
      <c r="G45" s="195"/>
      <c r="H45" s="195"/>
      <c r="I45" s="160"/>
      <c r="K45" s="126"/>
    </row>
    <row r="46" spans="1:11" ht="12.75">
      <c r="A46" s="243"/>
      <c r="B46" s="254" t="s">
        <v>28</v>
      </c>
      <c r="C46" s="248"/>
      <c r="D46" s="111"/>
      <c r="E46" s="184"/>
      <c r="F46" s="219"/>
      <c r="G46" s="221"/>
      <c r="H46" s="195"/>
      <c r="I46" s="160"/>
      <c r="K46" s="126"/>
    </row>
    <row r="47" spans="1:11" s="105" customFormat="1" ht="12.75">
      <c r="A47" s="244"/>
      <c r="B47" s="127"/>
      <c r="C47" s="249"/>
      <c r="D47" s="120"/>
      <c r="E47" s="187"/>
      <c r="F47" s="165"/>
      <c r="G47" s="168"/>
      <c r="H47" s="165"/>
      <c r="I47" s="163"/>
      <c r="J47" s="164"/>
      <c r="K47" s="124"/>
    </row>
    <row r="48" spans="1:11" ht="12.75">
      <c r="A48" s="243"/>
      <c r="B48" s="110" t="s">
        <v>111</v>
      </c>
      <c r="C48" s="250" t="s">
        <v>176</v>
      </c>
      <c r="D48" s="111"/>
      <c r="E48" s="184"/>
      <c r="F48" s="162"/>
      <c r="G48" s="162"/>
      <c r="H48" s="156"/>
      <c r="K48" s="126"/>
    </row>
    <row r="49" spans="1:24" s="128" customFormat="1" ht="12.75">
      <c r="A49" s="244"/>
      <c r="B49" s="127"/>
      <c r="C49" s="251"/>
      <c r="D49" s="120"/>
      <c r="E49" s="187"/>
      <c r="F49" s="165"/>
      <c r="G49" s="165"/>
      <c r="H49" s="167"/>
      <c r="I49" s="164"/>
      <c r="J49" s="164"/>
      <c r="K49" s="124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11" ht="12.75">
      <c r="A50" s="243"/>
      <c r="B50" s="112" t="s">
        <v>17</v>
      </c>
      <c r="C50" s="117"/>
      <c r="D50" s="114"/>
      <c r="E50" s="185"/>
      <c r="F50" s="159"/>
      <c r="G50" s="149"/>
      <c r="H50" s="158"/>
      <c r="K50" s="126"/>
    </row>
    <row r="51" spans="1:11" ht="12.75">
      <c r="A51" s="243"/>
      <c r="B51" s="196"/>
      <c r="C51" s="252"/>
      <c r="D51" s="247"/>
      <c r="E51" s="185"/>
      <c r="F51" s="195"/>
      <c r="G51" s="195"/>
      <c r="H51" s="158"/>
      <c r="I51" s="160"/>
      <c r="K51" s="126"/>
    </row>
    <row r="52" spans="1:11" ht="25.5">
      <c r="A52" s="243" t="s">
        <v>182</v>
      </c>
      <c r="B52" s="196" t="s">
        <v>39</v>
      </c>
      <c r="C52" s="252" t="s">
        <v>25</v>
      </c>
      <c r="D52" s="247" t="s">
        <v>47</v>
      </c>
      <c r="E52" s="185">
        <v>2</v>
      </c>
      <c r="F52" s="195"/>
      <c r="G52" s="195"/>
      <c r="H52" s="158"/>
      <c r="I52" s="160"/>
      <c r="K52" s="126"/>
    </row>
    <row r="53" spans="1:11" ht="14.25" customHeight="1">
      <c r="A53" s="243"/>
      <c r="B53" s="112"/>
      <c r="C53" s="116"/>
      <c r="D53" s="247"/>
      <c r="E53" s="185"/>
      <c r="F53" s="195"/>
      <c r="G53" s="195"/>
      <c r="H53" s="158"/>
      <c r="I53" s="160"/>
      <c r="K53" s="126"/>
    </row>
    <row r="54" spans="1:11" ht="14.25" customHeight="1">
      <c r="A54" s="243" t="s">
        <v>183</v>
      </c>
      <c r="B54" s="112"/>
      <c r="C54" s="118" t="s">
        <v>24</v>
      </c>
      <c r="D54" s="247" t="s">
        <v>36</v>
      </c>
      <c r="E54" s="185">
        <v>20</v>
      </c>
      <c r="F54" s="195"/>
      <c r="G54" s="195"/>
      <c r="H54" s="158"/>
      <c r="I54" s="160"/>
      <c r="K54" s="126"/>
    </row>
    <row r="55" spans="1:11" ht="14.25" customHeight="1">
      <c r="A55" s="243"/>
      <c r="B55" s="112"/>
      <c r="C55" s="118" t="s">
        <v>174</v>
      </c>
      <c r="D55" s="247"/>
      <c r="E55" s="185"/>
      <c r="F55" s="195"/>
      <c r="G55" s="195"/>
      <c r="H55" s="158"/>
      <c r="I55" s="160"/>
      <c r="K55" s="126"/>
    </row>
    <row r="56" spans="1:11" ht="14.25" customHeight="1">
      <c r="A56" s="243"/>
      <c r="B56" s="112"/>
      <c r="C56" s="116"/>
      <c r="D56" s="247"/>
      <c r="E56" s="185"/>
      <c r="F56" s="195"/>
      <c r="G56" s="195"/>
      <c r="H56" s="158"/>
      <c r="I56" s="160"/>
      <c r="K56" s="126"/>
    </row>
    <row r="57" spans="1:11" ht="25.5">
      <c r="A57" s="243" t="s">
        <v>184</v>
      </c>
      <c r="B57" s="196" t="s">
        <v>40</v>
      </c>
      <c r="C57" s="226" t="s">
        <v>22</v>
      </c>
      <c r="D57" s="247" t="s">
        <v>47</v>
      </c>
      <c r="E57" s="185">
        <v>2</v>
      </c>
      <c r="F57" s="195"/>
      <c r="G57" s="195"/>
      <c r="H57" s="158"/>
      <c r="I57" s="160"/>
      <c r="K57" s="126"/>
    </row>
    <row r="58" spans="1:11" ht="12.75">
      <c r="A58" s="243"/>
      <c r="B58" s="176"/>
      <c r="C58" s="118" t="s">
        <v>174</v>
      </c>
      <c r="D58" s="247"/>
      <c r="E58" s="185"/>
      <c r="F58" s="195"/>
      <c r="G58" s="195"/>
      <c r="H58" s="158"/>
      <c r="I58" s="160"/>
      <c r="K58" s="126"/>
    </row>
    <row r="59" spans="1:11" ht="12.75">
      <c r="A59" s="243"/>
      <c r="B59" s="112"/>
      <c r="C59" s="116"/>
      <c r="D59" s="247"/>
      <c r="E59" s="185"/>
      <c r="F59" s="195"/>
      <c r="G59" s="195"/>
      <c r="H59" s="158"/>
      <c r="I59" s="160"/>
      <c r="K59" s="126"/>
    </row>
    <row r="60" spans="1:11" ht="25.5">
      <c r="A60" s="243" t="s">
        <v>185</v>
      </c>
      <c r="B60" s="196" t="s">
        <v>41</v>
      </c>
      <c r="C60" s="118" t="s">
        <v>19</v>
      </c>
      <c r="D60" s="247"/>
      <c r="E60" s="185"/>
      <c r="F60" s="195"/>
      <c r="G60" s="195"/>
      <c r="H60" s="159"/>
      <c r="I60" s="160"/>
      <c r="K60" s="126"/>
    </row>
    <row r="61" spans="1:11" ht="12.75">
      <c r="A61" s="243"/>
      <c r="B61" s="176"/>
      <c r="C61" s="132" t="s">
        <v>20</v>
      </c>
      <c r="D61" s="247" t="s">
        <v>36</v>
      </c>
      <c r="E61" s="185">
        <v>90</v>
      </c>
      <c r="F61" s="195"/>
      <c r="G61" s="195"/>
      <c r="H61" s="159"/>
      <c r="I61" s="160"/>
      <c r="K61" s="126"/>
    </row>
    <row r="62" spans="1:11" ht="12.75">
      <c r="A62" s="243"/>
      <c r="B62" s="196"/>
      <c r="C62" s="132" t="s">
        <v>21</v>
      </c>
      <c r="D62" s="247" t="s">
        <v>36</v>
      </c>
      <c r="E62" s="185">
        <v>90</v>
      </c>
      <c r="F62" s="195"/>
      <c r="G62" s="195"/>
      <c r="H62" s="158"/>
      <c r="I62" s="160"/>
      <c r="K62" s="126"/>
    </row>
    <row r="63" spans="1:11" ht="12.75">
      <c r="A63" s="243"/>
      <c r="B63" s="112"/>
      <c r="C63" s="117"/>
      <c r="D63" s="247"/>
      <c r="E63" s="185"/>
      <c r="F63" s="195"/>
      <c r="G63" s="195"/>
      <c r="H63" s="149"/>
      <c r="K63" s="126"/>
    </row>
    <row r="64" spans="1:11" ht="25.5">
      <c r="A64" s="243" t="s">
        <v>143</v>
      </c>
      <c r="B64" s="112"/>
      <c r="C64" s="118" t="s">
        <v>23</v>
      </c>
      <c r="D64" s="247" t="s">
        <v>36</v>
      </c>
      <c r="E64" s="185">
        <v>90</v>
      </c>
      <c r="F64" s="195"/>
      <c r="G64" s="195"/>
      <c r="H64" s="149"/>
      <c r="K64" s="126"/>
    </row>
    <row r="65" spans="1:11" ht="12.75">
      <c r="A65" s="243"/>
      <c r="B65" s="112"/>
      <c r="C65" s="118" t="s">
        <v>175</v>
      </c>
      <c r="D65" s="247"/>
      <c r="E65" s="185"/>
      <c r="F65" s="195"/>
      <c r="G65" s="195"/>
      <c r="H65" s="149"/>
      <c r="K65" s="126"/>
    </row>
    <row r="66" spans="1:11" ht="12.75">
      <c r="A66" s="243"/>
      <c r="B66" s="112"/>
      <c r="C66" s="118"/>
      <c r="D66" s="247"/>
      <c r="E66" s="185"/>
      <c r="F66" s="195"/>
      <c r="G66" s="195"/>
      <c r="H66" s="149"/>
      <c r="K66" s="126"/>
    </row>
    <row r="67" spans="1:11" ht="12.75">
      <c r="A67" s="243"/>
      <c r="B67" s="112" t="s">
        <v>17</v>
      </c>
      <c r="C67" s="117"/>
      <c r="D67" s="247"/>
      <c r="E67" s="185"/>
      <c r="F67" s="195"/>
      <c r="G67" s="195"/>
      <c r="H67" s="149"/>
      <c r="K67" s="126"/>
    </row>
    <row r="68" spans="1:11" ht="12.75">
      <c r="A68" s="243"/>
      <c r="B68" s="112"/>
      <c r="C68" s="252"/>
      <c r="D68" s="247"/>
      <c r="E68" s="185"/>
      <c r="F68" s="195"/>
      <c r="G68" s="195"/>
      <c r="H68" s="158"/>
      <c r="K68" s="126"/>
    </row>
    <row r="69" spans="1:11" ht="25.5">
      <c r="A69" s="243" t="s">
        <v>144</v>
      </c>
      <c r="B69" s="196" t="s">
        <v>126</v>
      </c>
      <c r="C69" s="252" t="s">
        <v>25</v>
      </c>
      <c r="D69" s="247" t="s">
        <v>47</v>
      </c>
      <c r="E69" s="185">
        <v>1</v>
      </c>
      <c r="F69" s="195"/>
      <c r="G69" s="195"/>
      <c r="H69" s="158"/>
      <c r="K69" s="126"/>
    </row>
    <row r="70" spans="1:11" ht="12.75">
      <c r="A70" s="243"/>
      <c r="B70" s="196"/>
      <c r="C70" s="252"/>
      <c r="D70" s="247"/>
      <c r="E70" s="185"/>
      <c r="F70" s="195"/>
      <c r="G70" s="195"/>
      <c r="H70" s="158"/>
      <c r="K70" s="126"/>
    </row>
    <row r="71" spans="1:11" ht="25.5">
      <c r="A71" s="243" t="s">
        <v>145</v>
      </c>
      <c r="B71" s="196"/>
      <c r="C71" s="118" t="s">
        <v>24</v>
      </c>
      <c r="D71" s="247" t="s">
        <v>36</v>
      </c>
      <c r="E71" s="185">
        <v>10</v>
      </c>
      <c r="F71" s="195"/>
      <c r="G71" s="195"/>
      <c r="H71" s="158"/>
      <c r="K71" s="126"/>
    </row>
    <row r="72" spans="1:11" ht="12.75">
      <c r="A72" s="243"/>
      <c r="B72" s="196"/>
      <c r="C72" s="118" t="s">
        <v>174</v>
      </c>
      <c r="D72" s="247"/>
      <c r="E72" s="185"/>
      <c r="F72" s="195"/>
      <c r="G72" s="195"/>
      <c r="H72" s="158"/>
      <c r="K72" s="126"/>
    </row>
    <row r="73" spans="1:11" ht="12.75">
      <c r="A73" s="243"/>
      <c r="B73" s="112"/>
      <c r="C73" s="252"/>
      <c r="D73" s="247"/>
      <c r="E73" s="185"/>
      <c r="F73" s="195"/>
      <c r="G73" s="195"/>
      <c r="H73" s="158"/>
      <c r="K73" s="126"/>
    </row>
    <row r="74" spans="1:11" ht="25.5">
      <c r="A74" s="243" t="s">
        <v>146</v>
      </c>
      <c r="B74" s="196" t="s">
        <v>119</v>
      </c>
      <c r="C74" s="226" t="s">
        <v>22</v>
      </c>
      <c r="D74" s="247" t="s">
        <v>47</v>
      </c>
      <c r="E74" s="185">
        <v>1</v>
      </c>
      <c r="F74" s="195"/>
      <c r="G74" s="195"/>
      <c r="H74" s="158"/>
      <c r="K74" s="126"/>
    </row>
    <row r="75" spans="1:11" ht="12.75">
      <c r="A75" s="243"/>
      <c r="B75" s="176"/>
      <c r="C75" s="118" t="s">
        <v>174</v>
      </c>
      <c r="D75" s="247"/>
      <c r="E75" s="185"/>
      <c r="F75" s="195"/>
      <c r="G75" s="195"/>
      <c r="H75" s="158"/>
      <c r="K75" s="126"/>
    </row>
    <row r="76" spans="1:11" ht="12.75">
      <c r="A76" s="243"/>
      <c r="B76" s="112"/>
      <c r="C76" s="116"/>
      <c r="D76" s="247"/>
      <c r="E76" s="185"/>
      <c r="F76" s="195"/>
      <c r="G76" s="195"/>
      <c r="H76" s="158"/>
      <c r="K76" s="126"/>
    </row>
    <row r="77" spans="1:11" ht="25.5">
      <c r="A77" s="243" t="s">
        <v>147</v>
      </c>
      <c r="B77" s="196" t="s">
        <v>42</v>
      </c>
      <c r="C77" s="118" t="s">
        <v>19</v>
      </c>
      <c r="D77" s="247"/>
      <c r="E77" s="185"/>
      <c r="F77" s="195"/>
      <c r="G77" s="195"/>
      <c r="H77" s="158"/>
      <c r="K77" s="126"/>
    </row>
    <row r="78" spans="1:11" ht="12.75">
      <c r="A78" s="243"/>
      <c r="B78" s="176"/>
      <c r="C78" s="132" t="s">
        <v>20</v>
      </c>
      <c r="D78" s="247" t="s">
        <v>36</v>
      </c>
      <c r="E78" s="185">
        <v>30</v>
      </c>
      <c r="F78" s="195"/>
      <c r="G78" s="195"/>
      <c r="H78" s="159"/>
      <c r="K78" s="126"/>
    </row>
    <row r="79" spans="1:11" ht="12.75">
      <c r="A79" s="243"/>
      <c r="B79" s="112"/>
      <c r="C79" s="132" t="s">
        <v>21</v>
      </c>
      <c r="D79" s="247" t="s">
        <v>36</v>
      </c>
      <c r="E79" s="185">
        <v>30</v>
      </c>
      <c r="F79" s="195"/>
      <c r="G79" s="195"/>
      <c r="H79" s="159"/>
      <c r="K79" s="126"/>
    </row>
    <row r="80" spans="1:11" ht="12.75">
      <c r="A80" s="243"/>
      <c r="B80" s="196"/>
      <c r="C80" s="117"/>
      <c r="D80" s="247"/>
      <c r="E80" s="185"/>
      <c r="F80" s="195"/>
      <c r="G80" s="195"/>
      <c r="H80" s="158"/>
      <c r="K80" s="126"/>
    </row>
    <row r="81" spans="1:11" ht="25.5">
      <c r="A81" s="243" t="s">
        <v>186</v>
      </c>
      <c r="B81" s="112"/>
      <c r="C81" s="118" t="s">
        <v>23</v>
      </c>
      <c r="D81" s="247" t="s">
        <v>36</v>
      </c>
      <c r="E81" s="185">
        <v>30</v>
      </c>
      <c r="F81" s="195"/>
      <c r="G81" s="195"/>
      <c r="H81" s="149"/>
      <c r="K81" s="126"/>
    </row>
    <row r="82" spans="1:11" ht="12.75">
      <c r="A82" s="243"/>
      <c r="B82" s="196"/>
      <c r="C82" s="118" t="s">
        <v>175</v>
      </c>
      <c r="D82" s="247"/>
      <c r="E82" s="185"/>
      <c r="F82" s="195"/>
      <c r="G82" s="195"/>
      <c r="H82" s="149"/>
      <c r="K82" s="126"/>
    </row>
    <row r="83" spans="1:11" ht="12.75">
      <c r="A83" s="243"/>
      <c r="B83" s="196"/>
      <c r="C83" s="118"/>
      <c r="D83" s="247"/>
      <c r="E83" s="185"/>
      <c r="F83" s="195"/>
      <c r="G83" s="195"/>
      <c r="H83" s="149"/>
      <c r="K83" s="126"/>
    </row>
    <row r="84" spans="1:11" ht="12.75">
      <c r="A84" s="243"/>
      <c r="B84" s="253" t="s">
        <v>27</v>
      </c>
      <c r="C84" s="117"/>
      <c r="D84" s="247"/>
      <c r="E84" s="185"/>
      <c r="F84" s="195"/>
      <c r="G84" s="195"/>
      <c r="H84" s="149"/>
      <c r="K84" s="126"/>
    </row>
    <row r="85" spans="1:24" s="180" customFormat="1" ht="25.5">
      <c r="A85" s="243" t="s">
        <v>187</v>
      </c>
      <c r="B85" s="196" t="s">
        <v>129</v>
      </c>
      <c r="C85" s="252" t="s">
        <v>179</v>
      </c>
      <c r="D85" s="247" t="s">
        <v>47</v>
      </c>
      <c r="E85" s="185">
        <v>1</v>
      </c>
      <c r="F85" s="195"/>
      <c r="G85" s="195"/>
      <c r="H85" s="158"/>
      <c r="I85" s="153"/>
      <c r="J85" s="153"/>
      <c r="K85" s="178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</row>
    <row r="86" spans="1:24" s="180" customFormat="1" ht="12.75">
      <c r="A86" s="243"/>
      <c r="B86" s="176"/>
      <c r="C86" s="118"/>
      <c r="D86" s="247"/>
      <c r="E86" s="185"/>
      <c r="F86" s="195"/>
      <c r="G86" s="195"/>
      <c r="H86" s="158"/>
      <c r="I86" s="153"/>
      <c r="J86" s="153"/>
      <c r="K86" s="178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</row>
    <row r="87" spans="1:24" s="180" customFormat="1" ht="25.5">
      <c r="A87" s="243" t="s">
        <v>188</v>
      </c>
      <c r="B87" s="176"/>
      <c r="C87" s="118" t="s">
        <v>24</v>
      </c>
      <c r="D87" s="247" t="s">
        <v>36</v>
      </c>
      <c r="E87" s="185">
        <v>5</v>
      </c>
      <c r="F87" s="195"/>
      <c r="G87" s="195"/>
      <c r="H87" s="158"/>
      <c r="I87" s="153"/>
      <c r="J87" s="153"/>
      <c r="K87" s="178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</row>
    <row r="88" spans="1:24" s="180" customFormat="1" ht="12.75">
      <c r="A88" s="243"/>
      <c r="B88" s="176"/>
      <c r="C88" s="118" t="s">
        <v>174</v>
      </c>
      <c r="D88" s="247"/>
      <c r="E88" s="185"/>
      <c r="F88" s="195"/>
      <c r="G88" s="195"/>
      <c r="H88" s="158"/>
      <c r="I88" s="153"/>
      <c r="J88" s="153"/>
      <c r="K88" s="178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</row>
    <row r="89" spans="1:24" s="180" customFormat="1" ht="12.75">
      <c r="A89" s="243"/>
      <c r="B89" s="176"/>
      <c r="C89" s="252"/>
      <c r="D89" s="247"/>
      <c r="E89" s="185"/>
      <c r="F89" s="195"/>
      <c r="G89" s="195"/>
      <c r="H89" s="158"/>
      <c r="I89" s="153"/>
      <c r="J89" s="153"/>
      <c r="K89" s="178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</row>
    <row r="90" spans="1:11" ht="25.5">
      <c r="A90" s="243" t="s">
        <v>189</v>
      </c>
      <c r="B90" s="196" t="s">
        <v>116</v>
      </c>
      <c r="C90" s="118" t="s">
        <v>19</v>
      </c>
      <c r="D90" s="247"/>
      <c r="E90" s="185"/>
      <c r="F90" s="195"/>
      <c r="G90" s="195"/>
      <c r="H90" s="158"/>
      <c r="K90" s="126"/>
    </row>
    <row r="91" spans="1:11" ht="12.75">
      <c r="A91" s="243"/>
      <c r="B91" s="196"/>
      <c r="C91" s="132" t="s">
        <v>20</v>
      </c>
      <c r="D91" s="247" t="s">
        <v>36</v>
      </c>
      <c r="E91" s="185">
        <v>50</v>
      </c>
      <c r="F91" s="195"/>
      <c r="G91" s="195"/>
      <c r="H91" s="149"/>
      <c r="K91" s="126"/>
    </row>
    <row r="92" spans="1:11" ht="12.75">
      <c r="A92" s="243"/>
      <c r="B92" s="176"/>
      <c r="C92" s="132" t="s">
        <v>21</v>
      </c>
      <c r="D92" s="247" t="s">
        <v>36</v>
      </c>
      <c r="E92" s="185">
        <v>50</v>
      </c>
      <c r="F92" s="195"/>
      <c r="G92" s="195"/>
      <c r="H92" s="149"/>
      <c r="K92" s="126"/>
    </row>
    <row r="93" spans="1:11" ht="12.75">
      <c r="A93" s="243"/>
      <c r="B93" s="196"/>
      <c r="C93" s="117"/>
      <c r="D93" s="247"/>
      <c r="E93" s="185"/>
      <c r="F93" s="195"/>
      <c r="G93" s="195"/>
      <c r="H93" s="149"/>
      <c r="K93" s="126"/>
    </row>
    <row r="94" spans="1:11" ht="25.5">
      <c r="A94" s="243" t="s">
        <v>148</v>
      </c>
      <c r="B94" s="112"/>
      <c r="C94" s="118" t="s">
        <v>23</v>
      </c>
      <c r="D94" s="247" t="s">
        <v>36</v>
      </c>
      <c r="E94" s="185">
        <v>50</v>
      </c>
      <c r="F94" s="195"/>
      <c r="G94" s="195"/>
      <c r="H94" s="158"/>
      <c r="K94" s="126"/>
    </row>
    <row r="95" spans="1:11" ht="12.75">
      <c r="A95" s="243"/>
      <c r="B95" s="112"/>
      <c r="C95" s="118" t="s">
        <v>175</v>
      </c>
      <c r="D95" s="247"/>
      <c r="E95" s="185"/>
      <c r="F95" s="195"/>
      <c r="G95" s="195"/>
      <c r="H95" s="158"/>
      <c r="K95" s="126"/>
    </row>
    <row r="96" spans="1:11" ht="12.75">
      <c r="A96" s="243"/>
      <c r="B96" s="112"/>
      <c r="C96" s="118"/>
      <c r="D96" s="247"/>
      <c r="E96" s="185"/>
      <c r="F96" s="195"/>
      <c r="G96" s="195"/>
      <c r="H96" s="158"/>
      <c r="K96" s="126"/>
    </row>
    <row r="97" spans="1:11" ht="12.75">
      <c r="A97" s="243" t="s">
        <v>149</v>
      </c>
      <c r="B97" s="112" t="s">
        <v>130</v>
      </c>
      <c r="C97" s="262" t="s">
        <v>29</v>
      </c>
      <c r="D97" s="260" t="s">
        <v>26</v>
      </c>
      <c r="E97" s="258" t="s">
        <v>133</v>
      </c>
      <c r="F97" s="259"/>
      <c r="G97" s="227"/>
      <c r="H97" s="158"/>
      <c r="K97" s="126"/>
    </row>
    <row r="98" spans="1:11" ht="12.75">
      <c r="A98" s="243"/>
      <c r="B98" s="196"/>
      <c r="C98" s="118"/>
      <c r="D98" s="114"/>
      <c r="E98" s="185"/>
      <c r="F98" s="195"/>
      <c r="G98" s="195"/>
      <c r="H98" s="149"/>
      <c r="I98" s="232"/>
      <c r="K98" s="126"/>
    </row>
    <row r="99" spans="1:11" ht="12.75">
      <c r="A99" s="243" t="s">
        <v>150</v>
      </c>
      <c r="B99" s="112" t="s">
        <v>4</v>
      </c>
      <c r="C99" s="117" t="s">
        <v>37</v>
      </c>
      <c r="D99" s="114" t="s">
        <v>97</v>
      </c>
      <c r="E99" s="185">
        <v>120</v>
      </c>
      <c r="F99" s="195"/>
      <c r="G99" s="195"/>
      <c r="H99" s="159"/>
      <c r="I99" s="160"/>
      <c r="K99" s="126"/>
    </row>
    <row r="100" spans="1:11" ht="12.75">
      <c r="A100" s="243"/>
      <c r="B100" s="112"/>
      <c r="C100" s="118"/>
      <c r="D100" s="122"/>
      <c r="E100" s="115"/>
      <c r="F100" s="169"/>
      <c r="G100" s="159"/>
      <c r="H100" s="159"/>
      <c r="I100" s="160"/>
      <c r="K100" s="126"/>
    </row>
    <row r="101" spans="1:11" ht="12.75">
      <c r="A101" s="243"/>
      <c r="B101" s="110" t="s">
        <v>66</v>
      </c>
      <c r="C101" s="123"/>
      <c r="D101" s="111"/>
      <c r="E101" s="184"/>
      <c r="F101" s="219"/>
      <c r="G101" s="220"/>
      <c r="H101" s="220"/>
      <c r="K101" s="126"/>
    </row>
    <row r="102" spans="1:11" ht="12.75">
      <c r="A102" s="243"/>
      <c r="B102" s="112"/>
      <c r="C102" s="117"/>
      <c r="D102" s="114"/>
      <c r="E102" s="185"/>
      <c r="F102" s="195"/>
      <c r="G102" s="195"/>
      <c r="H102" s="198"/>
      <c r="K102" s="126"/>
    </row>
    <row r="103" spans="1:11" ht="12.75">
      <c r="A103" s="243"/>
      <c r="B103" s="395" t="s">
        <v>3</v>
      </c>
      <c r="C103" s="396"/>
      <c r="D103" s="111"/>
      <c r="E103" s="184"/>
      <c r="F103" s="219"/>
      <c r="G103" s="221"/>
      <c r="H103" s="195"/>
      <c r="I103" s="160"/>
      <c r="K103" s="126"/>
    </row>
    <row r="104" spans="1:11" ht="12.75">
      <c r="A104" s="243"/>
      <c r="B104" s="112"/>
      <c r="C104" s="117"/>
      <c r="D104" s="114"/>
      <c r="E104" s="185"/>
      <c r="F104" s="159"/>
      <c r="G104" s="149"/>
      <c r="H104" s="158"/>
      <c r="K104" s="126"/>
    </row>
    <row r="105" spans="1:24" s="128" customFormat="1" ht="12.75">
      <c r="A105" s="244"/>
      <c r="B105" s="110" t="s">
        <v>113</v>
      </c>
      <c r="C105" s="215" t="s">
        <v>177</v>
      </c>
      <c r="D105" s="111"/>
      <c r="E105" s="184"/>
      <c r="F105" s="162"/>
      <c r="G105" s="162"/>
      <c r="H105" s="156"/>
      <c r="I105" s="163"/>
      <c r="J105" s="164"/>
      <c r="K105" s="124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1:24" s="128" customFormat="1" ht="12.75">
      <c r="A106" s="244"/>
      <c r="B106" s="112"/>
      <c r="C106" s="117"/>
      <c r="D106" s="114"/>
      <c r="E106" s="185"/>
      <c r="F106" s="159"/>
      <c r="G106" s="149"/>
      <c r="H106" s="158"/>
      <c r="I106" s="163"/>
      <c r="J106" s="164"/>
      <c r="K106" s="124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spans="1:24" s="128" customFormat="1" ht="12.75">
      <c r="A107" s="244"/>
      <c r="B107" s="216" t="s">
        <v>163</v>
      </c>
      <c r="C107" s="263" t="s">
        <v>157</v>
      </c>
      <c r="D107" s="114"/>
      <c r="E107" s="185"/>
      <c r="F107" s="159"/>
      <c r="G107" s="264"/>
      <c r="H107" s="265"/>
      <c r="I107" s="163"/>
      <c r="J107" s="164"/>
      <c r="K107" s="124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</row>
    <row r="108" spans="1:24" s="128" customFormat="1" ht="51">
      <c r="A108" s="244" t="s">
        <v>151</v>
      </c>
      <c r="B108" s="112" t="s">
        <v>164</v>
      </c>
      <c r="C108" s="197" t="s">
        <v>7</v>
      </c>
      <c r="D108" s="257" t="s">
        <v>47</v>
      </c>
      <c r="E108" s="256">
        <v>2</v>
      </c>
      <c r="F108" s="227"/>
      <c r="G108" s="227"/>
      <c r="H108" s="159"/>
      <c r="I108" s="163"/>
      <c r="J108" s="164"/>
      <c r="K108" s="124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</row>
    <row r="109" spans="1:24" s="128" customFormat="1" ht="12.75">
      <c r="A109" s="244"/>
      <c r="B109" s="112"/>
      <c r="C109" s="118" t="s">
        <v>175</v>
      </c>
      <c r="D109" s="257"/>
      <c r="E109" s="256"/>
      <c r="F109" s="227"/>
      <c r="G109" s="227"/>
      <c r="H109" s="159"/>
      <c r="I109" s="163"/>
      <c r="J109" s="164"/>
      <c r="K109" s="124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spans="1:24" s="128" customFormat="1" ht="12.75">
      <c r="A110" s="244"/>
      <c r="B110" s="112"/>
      <c r="C110" s="197"/>
      <c r="D110" s="257"/>
      <c r="E110" s="256"/>
      <c r="F110" s="227"/>
      <c r="G110" s="227"/>
      <c r="H110" s="159"/>
      <c r="I110" s="163"/>
      <c r="J110" s="164"/>
      <c r="K110" s="124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</row>
    <row r="111" spans="1:24" s="128" customFormat="1" ht="12.75">
      <c r="A111" s="244" t="s">
        <v>190</v>
      </c>
      <c r="B111" s="112" t="s">
        <v>165</v>
      </c>
      <c r="C111" s="117" t="s">
        <v>158</v>
      </c>
      <c r="D111" s="257" t="s">
        <v>26</v>
      </c>
      <c r="E111" s="256">
        <v>2</v>
      </c>
      <c r="F111" s="227"/>
      <c r="G111" s="227"/>
      <c r="H111" s="159"/>
      <c r="I111" s="163"/>
      <c r="J111" s="164"/>
      <c r="K111" s="124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spans="1:24" s="128" customFormat="1" ht="12.75">
      <c r="A112" s="244"/>
      <c r="B112" s="112"/>
      <c r="C112" s="118"/>
      <c r="D112" s="257"/>
      <c r="E112" s="256"/>
      <c r="F112" s="227"/>
      <c r="G112" s="227"/>
      <c r="H112" s="265"/>
      <c r="I112" s="163"/>
      <c r="J112" s="164"/>
      <c r="K112" s="124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</row>
    <row r="113" spans="1:24" s="128" customFormat="1" ht="12.75">
      <c r="A113" s="244"/>
      <c r="B113" s="216" t="s">
        <v>2</v>
      </c>
      <c r="C113" s="266" t="s">
        <v>159</v>
      </c>
      <c r="D113" s="257"/>
      <c r="E113" s="256"/>
      <c r="F113" s="227"/>
      <c r="G113" s="227"/>
      <c r="H113" s="265"/>
      <c r="I113" s="163"/>
      <c r="J113" s="164"/>
      <c r="K113" s="124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</row>
    <row r="114" spans="1:24" s="128" customFormat="1" ht="25.5">
      <c r="A114" s="244" t="s">
        <v>191</v>
      </c>
      <c r="B114" s="196" t="s">
        <v>166</v>
      </c>
      <c r="C114" s="118" t="s">
        <v>178</v>
      </c>
      <c r="D114" s="257" t="s">
        <v>47</v>
      </c>
      <c r="E114" s="256">
        <v>2</v>
      </c>
      <c r="F114" s="227"/>
      <c r="G114" s="227"/>
      <c r="H114" s="265"/>
      <c r="I114" s="163"/>
      <c r="J114" s="164"/>
      <c r="K114" s="124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spans="1:24" s="128" customFormat="1" ht="12.75">
      <c r="A115" s="244"/>
      <c r="B115" s="196"/>
      <c r="C115" s="118"/>
      <c r="D115" s="257"/>
      <c r="E115" s="256"/>
      <c r="F115" s="227"/>
      <c r="G115" s="227"/>
      <c r="H115" s="265"/>
      <c r="I115" s="163"/>
      <c r="J115" s="164"/>
      <c r="K115" s="124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</row>
    <row r="116" spans="1:24" s="128" customFormat="1" ht="25.5">
      <c r="A116" s="244" t="s">
        <v>192</v>
      </c>
      <c r="B116" s="112"/>
      <c r="C116" s="117" t="s">
        <v>18</v>
      </c>
      <c r="D116" s="257" t="s">
        <v>96</v>
      </c>
      <c r="E116" s="256">
        <v>1</v>
      </c>
      <c r="F116" s="227"/>
      <c r="G116" s="227"/>
      <c r="H116" s="265"/>
      <c r="I116" s="163"/>
      <c r="J116" s="164"/>
      <c r="K116" s="124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</row>
    <row r="117" spans="1:24" s="128" customFormat="1" ht="12.75">
      <c r="A117" s="244"/>
      <c r="B117" s="112"/>
      <c r="C117" s="116"/>
      <c r="D117" s="257"/>
      <c r="E117" s="256"/>
      <c r="F117" s="227"/>
      <c r="G117" s="227"/>
      <c r="H117" s="265"/>
      <c r="I117" s="163"/>
      <c r="J117" s="164"/>
      <c r="K117" s="124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</row>
    <row r="118" spans="1:24" s="128" customFormat="1" ht="38.25">
      <c r="A118" s="244" t="s">
        <v>152</v>
      </c>
      <c r="B118" s="196" t="s">
        <v>167</v>
      </c>
      <c r="C118" s="252" t="s">
        <v>5</v>
      </c>
      <c r="D118" s="257" t="s">
        <v>47</v>
      </c>
      <c r="E118" s="256">
        <v>2</v>
      </c>
      <c r="F118" s="227"/>
      <c r="G118" s="227"/>
      <c r="H118" s="159"/>
      <c r="I118" s="163"/>
      <c r="J118" s="164"/>
      <c r="K118" s="124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</row>
    <row r="119" spans="1:24" s="128" customFormat="1" ht="12.75">
      <c r="A119" s="244"/>
      <c r="B119" s="196"/>
      <c r="C119" s="118" t="s">
        <v>174</v>
      </c>
      <c r="D119" s="257"/>
      <c r="E119" s="256"/>
      <c r="F119" s="227"/>
      <c r="G119" s="227"/>
      <c r="H119" s="159"/>
      <c r="I119" s="163"/>
      <c r="J119" s="164"/>
      <c r="K119" s="124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</row>
    <row r="120" spans="1:24" s="128" customFormat="1" ht="12.75">
      <c r="A120" s="244"/>
      <c r="B120" s="112"/>
      <c r="C120" s="118"/>
      <c r="D120" s="257"/>
      <c r="E120" s="256"/>
      <c r="F120" s="227"/>
      <c r="G120" s="227"/>
      <c r="H120" s="264"/>
      <c r="I120" s="163"/>
      <c r="J120" s="164"/>
      <c r="K120" s="124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</row>
    <row r="121" spans="1:24" s="128" customFormat="1" ht="25.5">
      <c r="A121" s="244" t="s">
        <v>153</v>
      </c>
      <c r="B121" s="112" t="s">
        <v>168</v>
      </c>
      <c r="C121" s="267" t="s">
        <v>160</v>
      </c>
      <c r="D121" s="257"/>
      <c r="E121" s="256"/>
      <c r="F121" s="227"/>
      <c r="G121" s="227"/>
      <c r="H121" s="264"/>
      <c r="I121" s="163"/>
      <c r="J121" s="164"/>
      <c r="K121" s="124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</row>
    <row r="122" spans="1:24" s="128" customFormat="1" ht="12.75">
      <c r="A122" s="244"/>
      <c r="B122" s="112"/>
      <c r="C122" s="132" t="s">
        <v>20</v>
      </c>
      <c r="D122" s="247" t="s">
        <v>36</v>
      </c>
      <c r="E122" s="185">
        <v>25</v>
      </c>
      <c r="F122" s="195"/>
      <c r="G122" s="195"/>
      <c r="H122" s="264"/>
      <c r="I122" s="163"/>
      <c r="J122" s="164"/>
      <c r="K122" s="124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</row>
    <row r="123" spans="1:24" s="128" customFormat="1" ht="12.75">
      <c r="A123" s="244"/>
      <c r="B123" s="112"/>
      <c r="C123" s="132" t="s">
        <v>21</v>
      </c>
      <c r="D123" s="247" t="s">
        <v>36</v>
      </c>
      <c r="E123" s="185">
        <v>25</v>
      </c>
      <c r="F123" s="195"/>
      <c r="G123" s="195"/>
      <c r="H123" s="264"/>
      <c r="I123" s="163"/>
      <c r="J123" s="164"/>
      <c r="K123" s="124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</row>
    <row r="124" spans="1:24" s="128" customFormat="1" ht="12.75">
      <c r="A124" s="244"/>
      <c r="B124" s="112"/>
      <c r="C124" s="268"/>
      <c r="D124" s="257"/>
      <c r="E124" s="256"/>
      <c r="F124" s="227"/>
      <c r="G124" s="227"/>
      <c r="H124" s="264"/>
      <c r="I124" s="163"/>
      <c r="J124" s="164"/>
      <c r="K124" s="124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spans="1:24" s="128" customFormat="1" ht="25.5">
      <c r="A125" s="244" t="s">
        <v>154</v>
      </c>
      <c r="B125" s="112"/>
      <c r="C125" s="255" t="s">
        <v>6</v>
      </c>
      <c r="D125" s="260" t="s">
        <v>36</v>
      </c>
      <c r="E125" s="261">
        <v>25</v>
      </c>
      <c r="F125" s="259"/>
      <c r="G125" s="227"/>
      <c r="H125" s="264"/>
      <c r="I125" s="163"/>
      <c r="J125" s="164"/>
      <c r="K125" s="124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spans="1:24" s="128" customFormat="1" ht="12.75">
      <c r="A126" s="244"/>
      <c r="B126" s="112"/>
      <c r="C126" s="118" t="s">
        <v>175</v>
      </c>
      <c r="D126" s="260"/>
      <c r="E126" s="261"/>
      <c r="F126" s="259"/>
      <c r="G126" s="227"/>
      <c r="H126" s="264"/>
      <c r="I126" s="163"/>
      <c r="J126" s="164"/>
      <c r="K126" s="124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</row>
    <row r="127" spans="1:24" s="128" customFormat="1" ht="12.75">
      <c r="A127" s="244"/>
      <c r="B127" s="112"/>
      <c r="C127" s="268"/>
      <c r="D127" s="257"/>
      <c r="E127" s="256"/>
      <c r="F127" s="227"/>
      <c r="G127" s="227"/>
      <c r="H127" s="264"/>
      <c r="I127" s="163"/>
      <c r="J127" s="164"/>
      <c r="K127" s="124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</row>
    <row r="128" spans="1:24" s="128" customFormat="1" ht="12.75">
      <c r="A128" s="244" t="s">
        <v>155</v>
      </c>
      <c r="B128" s="196" t="s">
        <v>169</v>
      </c>
      <c r="C128" s="269" t="s">
        <v>0</v>
      </c>
      <c r="D128" s="257" t="s">
        <v>47</v>
      </c>
      <c r="E128" s="256">
        <v>2</v>
      </c>
      <c r="F128" s="227"/>
      <c r="G128" s="227"/>
      <c r="H128" s="265"/>
      <c r="I128" s="163"/>
      <c r="J128" s="164"/>
      <c r="K128" s="124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</row>
    <row r="129" spans="1:24" s="128" customFormat="1" ht="12.75">
      <c r="A129" s="244"/>
      <c r="B129" s="112"/>
      <c r="C129" s="118"/>
      <c r="D129" s="257"/>
      <c r="E129" s="256"/>
      <c r="F129" s="227"/>
      <c r="G129" s="227"/>
      <c r="H129" s="265"/>
      <c r="I129" s="163"/>
      <c r="J129" s="164"/>
      <c r="K129" s="124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</row>
    <row r="130" spans="1:24" s="128" customFormat="1" ht="12.75">
      <c r="A130" s="244" t="s">
        <v>156</v>
      </c>
      <c r="B130" s="112" t="s">
        <v>170</v>
      </c>
      <c r="C130" s="117" t="s">
        <v>37</v>
      </c>
      <c r="D130" s="257" t="s">
        <v>97</v>
      </c>
      <c r="E130" s="256">
        <v>30</v>
      </c>
      <c r="F130" s="227"/>
      <c r="G130" s="227"/>
      <c r="H130" s="159"/>
      <c r="I130" s="163"/>
      <c r="J130" s="164"/>
      <c r="K130" s="124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</row>
    <row r="131" spans="1:24" s="128" customFormat="1" ht="12.75">
      <c r="A131" s="244"/>
      <c r="B131" s="112"/>
      <c r="C131" s="117"/>
      <c r="D131" s="114"/>
      <c r="E131" s="185"/>
      <c r="F131" s="159"/>
      <c r="G131" s="149"/>
      <c r="H131" s="158"/>
      <c r="I131" s="163"/>
      <c r="J131" s="164"/>
      <c r="K131" s="124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</row>
    <row r="132" spans="1:24" s="128" customFormat="1" ht="12.75">
      <c r="A132" s="244"/>
      <c r="B132" s="110" t="s">
        <v>66</v>
      </c>
      <c r="C132" s="123"/>
      <c r="D132" s="111"/>
      <c r="E132" s="184"/>
      <c r="F132" s="219"/>
      <c r="G132" s="220"/>
      <c r="H132" s="220"/>
      <c r="I132" s="163"/>
      <c r="J132" s="164"/>
      <c r="K132" s="124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</row>
    <row r="133" spans="1:24" s="128" customFormat="1" ht="12.75">
      <c r="A133" s="244"/>
      <c r="B133" s="112"/>
      <c r="C133" s="117"/>
      <c r="D133" s="114"/>
      <c r="E133" s="185"/>
      <c r="F133" s="195"/>
      <c r="G133" s="195"/>
      <c r="H133" s="198"/>
      <c r="I133" s="163"/>
      <c r="J133" s="164"/>
      <c r="K133" s="124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</row>
    <row r="134" spans="1:24" s="128" customFormat="1" ht="12.75">
      <c r="A134" s="244"/>
      <c r="B134" s="395" t="s">
        <v>1</v>
      </c>
      <c r="C134" s="396"/>
      <c r="D134" s="111"/>
      <c r="E134" s="184"/>
      <c r="F134" s="219"/>
      <c r="G134" s="221"/>
      <c r="H134" s="195"/>
      <c r="I134" s="163"/>
      <c r="J134" s="164"/>
      <c r="K134" s="124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</row>
    <row r="135" spans="1:24" s="128" customFormat="1" ht="12.75">
      <c r="A135" s="244"/>
      <c r="B135" s="395" t="s">
        <v>43</v>
      </c>
      <c r="C135" s="396"/>
      <c r="D135" s="111"/>
      <c r="E135" s="184"/>
      <c r="F135" s="219"/>
      <c r="G135" s="221"/>
      <c r="H135" s="195"/>
      <c r="I135" s="163"/>
      <c r="J135" s="164"/>
      <c r="K135" s="124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</row>
    <row r="136" spans="1:24" s="128" customFormat="1" ht="12.75">
      <c r="A136" s="244"/>
      <c r="B136" s="127"/>
      <c r="C136" s="270"/>
      <c r="D136" s="120"/>
      <c r="E136" s="187"/>
      <c r="F136" s="218"/>
      <c r="G136" s="228"/>
      <c r="H136" s="218"/>
      <c r="I136" s="163"/>
      <c r="J136" s="164"/>
      <c r="K136" s="124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</row>
    <row r="137" spans="1:24" s="128" customFormat="1" ht="12.75">
      <c r="A137" s="245"/>
      <c r="B137" s="130"/>
      <c r="C137" s="374"/>
      <c r="D137" s="131"/>
      <c r="E137" s="124"/>
      <c r="F137" s="375"/>
      <c r="G137" s="376"/>
      <c r="H137" s="375"/>
      <c r="I137" s="163"/>
      <c r="J137" s="164"/>
      <c r="K137" s="124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</row>
    <row r="138" spans="2:11" ht="12.75">
      <c r="B138" s="104"/>
      <c r="C138" s="133" t="s">
        <v>114</v>
      </c>
      <c r="D138" s="134"/>
      <c r="E138" s="188"/>
      <c r="F138" s="172"/>
      <c r="G138" s="173"/>
      <c r="H138" s="223"/>
      <c r="I138" s="174"/>
      <c r="K138" s="126"/>
    </row>
    <row r="139" spans="3:11" ht="12.75">
      <c r="C139" s="135" t="s">
        <v>98</v>
      </c>
      <c r="D139" s="137"/>
      <c r="E139" s="182"/>
      <c r="G139" s="152"/>
      <c r="H139" s="224"/>
      <c r="J139" s="166"/>
      <c r="K139" s="126"/>
    </row>
    <row r="140" spans="3:11" ht="12.75">
      <c r="C140" s="135" t="s">
        <v>38</v>
      </c>
      <c r="D140" s="137"/>
      <c r="E140" s="182"/>
      <c r="G140" s="152"/>
      <c r="H140" s="224"/>
      <c r="K140" s="126"/>
    </row>
    <row r="141" spans="3:11" ht="12.75">
      <c r="C141" s="135" t="s">
        <v>8</v>
      </c>
      <c r="D141" s="137"/>
      <c r="E141" s="182"/>
      <c r="G141" s="152"/>
      <c r="H141" s="224"/>
      <c r="K141" s="126"/>
    </row>
    <row r="142" spans="2:11" ht="12.75">
      <c r="B142" s="104"/>
      <c r="C142" s="133" t="s">
        <v>115</v>
      </c>
      <c r="D142" s="139"/>
      <c r="E142" s="189"/>
      <c r="F142" s="172"/>
      <c r="G142" s="173"/>
      <c r="H142" s="225"/>
      <c r="J142" s="160"/>
      <c r="K142" s="126"/>
    </row>
    <row r="143" spans="3:11" ht="12.75">
      <c r="C143" s="138"/>
      <c r="D143" s="137"/>
      <c r="K143" s="126"/>
    </row>
    <row r="144" spans="3:11" ht="12.75">
      <c r="C144" s="138"/>
      <c r="D144" s="137"/>
      <c r="H144" s="151"/>
      <c r="K144" s="126"/>
    </row>
    <row r="145" spans="3:11" ht="12.75">
      <c r="C145" s="138"/>
      <c r="D145" s="137"/>
      <c r="K145" s="126"/>
    </row>
    <row r="146" spans="3:11" ht="12.75">
      <c r="C146" s="138"/>
      <c r="D146" s="136"/>
      <c r="K146" s="126"/>
    </row>
    <row r="147" spans="2:11" ht="12.75">
      <c r="B147" s="229"/>
      <c r="C147" s="138"/>
      <c r="D147" s="136"/>
      <c r="H147" s="151"/>
      <c r="K147" s="126"/>
    </row>
    <row r="148" spans="3:11" ht="12.75">
      <c r="C148" s="138"/>
      <c r="D148" s="136"/>
      <c r="K148" s="126"/>
    </row>
    <row r="149" spans="3:11" ht="12.75">
      <c r="C149" s="138"/>
      <c r="D149" s="136"/>
      <c r="H149" s="151"/>
      <c r="K149" s="126"/>
    </row>
    <row r="150" spans="3:11" ht="12.75">
      <c r="C150" s="104"/>
      <c r="D150" s="136"/>
      <c r="H150" s="151"/>
      <c r="K150" s="126"/>
    </row>
    <row r="151" spans="3:11" ht="12.75">
      <c r="C151" s="104"/>
      <c r="D151" s="136"/>
      <c r="G151" s="175"/>
      <c r="K151" s="126"/>
    </row>
    <row r="152" spans="3:11" ht="12.75">
      <c r="C152" s="104"/>
      <c r="D152" s="136"/>
      <c r="H152" s="151"/>
      <c r="K152" s="126"/>
    </row>
    <row r="153" spans="4:11" ht="12.75">
      <c r="D153" s="136"/>
      <c r="K153" s="126"/>
    </row>
    <row r="154" spans="3:11" ht="12.75">
      <c r="C154" s="138"/>
      <c r="D154" s="136"/>
      <c r="H154" s="151"/>
      <c r="I154" s="160"/>
      <c r="K154" s="126"/>
    </row>
  </sheetData>
  <sheetProtection/>
  <mergeCells count="7">
    <mergeCell ref="B1:H1"/>
    <mergeCell ref="F4:H4"/>
    <mergeCell ref="B3:D3"/>
    <mergeCell ref="B135:C135"/>
    <mergeCell ref="B134:C134"/>
    <mergeCell ref="B103:C103"/>
    <mergeCell ref="B4:E4"/>
  </mergeCells>
  <printOptions verticalCentered="1"/>
  <pageMargins left="0.7874015748031497" right="0.3937007874015748" top="0.984251968503937" bottom="0.3937007874015748" header="0.5118110236220472" footer="0.1968503937007874"/>
  <pageSetup firstPageNumber="4" useFirstPageNumber="1" horizontalDpi="1200" verticalDpi="12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276</v>
      </c>
      <c r="B1" s="2"/>
      <c r="C1" s="2"/>
      <c r="D1" s="2"/>
      <c r="E1" s="2"/>
      <c r="F1" s="2"/>
      <c r="G1" s="2"/>
    </row>
    <row r="2" spans="1:7" ht="12.75" customHeight="1">
      <c r="A2" s="3" t="s">
        <v>48</v>
      </c>
      <c r="B2" s="4"/>
      <c r="C2" s="5"/>
      <c r="D2" s="6" t="s">
        <v>266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49</v>
      </c>
      <c r="B4" s="12"/>
      <c r="C4" s="13" t="s">
        <v>50</v>
      </c>
      <c r="D4" s="13"/>
      <c r="E4" s="13"/>
      <c r="F4" s="60" t="s">
        <v>51</v>
      </c>
      <c r="G4" s="14"/>
    </row>
    <row r="5" spans="1:7" ht="12.75" customHeight="1">
      <c r="A5" s="15"/>
      <c r="B5" s="16"/>
      <c r="C5" s="17" t="s">
        <v>173</v>
      </c>
      <c r="D5" s="18"/>
      <c r="E5" s="18"/>
      <c r="F5" s="18"/>
      <c r="G5" s="14"/>
    </row>
    <row r="6" spans="1:7" ht="12.75" customHeight="1">
      <c r="A6" s="19" t="s">
        <v>53</v>
      </c>
      <c r="B6" s="20"/>
      <c r="C6" s="21" t="s">
        <v>54</v>
      </c>
      <c r="D6" s="21"/>
      <c r="E6" s="21"/>
      <c r="F6" s="103" t="s">
        <v>55</v>
      </c>
      <c r="G6" s="23"/>
    </row>
    <row r="7" spans="1:7" ht="12.75" customHeight="1">
      <c r="A7" s="15"/>
      <c r="B7" s="16"/>
      <c r="C7" s="17" t="s">
        <v>162</v>
      </c>
      <c r="D7" s="18"/>
      <c r="E7" s="18"/>
      <c r="F7" s="192"/>
      <c r="G7" s="14"/>
    </row>
    <row r="8" spans="1:9" ht="12.75">
      <c r="A8" s="19" t="s">
        <v>56</v>
      </c>
      <c r="B8" s="21"/>
      <c r="C8" s="378"/>
      <c r="D8" s="379"/>
      <c r="E8" s="24" t="s">
        <v>57</v>
      </c>
      <c r="F8" s="25"/>
      <c r="G8" s="26">
        <v>0</v>
      </c>
      <c r="H8" s="27"/>
      <c r="I8" s="27"/>
    </row>
    <row r="9" spans="1:7" ht="12.75">
      <c r="A9" s="19" t="s">
        <v>58</v>
      </c>
      <c r="B9" s="21"/>
      <c r="C9" s="378"/>
      <c r="D9" s="379"/>
      <c r="E9" s="22" t="s">
        <v>59</v>
      </c>
      <c r="F9" s="21"/>
      <c r="G9" s="28">
        <f>IF(PocetMJ=0,,ROUND((F30+F32)/PocetMJ,1))</f>
        <v>0</v>
      </c>
    </row>
    <row r="10" spans="1:7" ht="12.75">
      <c r="A10" s="29" t="s">
        <v>60</v>
      </c>
      <c r="B10" s="30"/>
      <c r="C10" s="30"/>
      <c r="D10" s="30"/>
      <c r="E10" s="31" t="s">
        <v>61</v>
      </c>
      <c r="F10" s="30"/>
      <c r="G10" s="32">
        <v>0</v>
      </c>
    </row>
    <row r="11" spans="1:57" ht="12.75">
      <c r="A11" s="11" t="s">
        <v>62</v>
      </c>
      <c r="B11" s="13"/>
      <c r="C11" s="13"/>
      <c r="D11" s="13"/>
      <c r="E11" s="33" t="s">
        <v>63</v>
      </c>
      <c r="F11" s="13" t="s">
        <v>45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80"/>
      <c r="F12" s="381"/>
      <c r="G12" s="382"/>
    </row>
    <row r="13" spans="1:7" ht="28.5" customHeight="1" thickBot="1">
      <c r="A13" s="35" t="s">
        <v>213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64</v>
      </c>
      <c r="B14" s="40"/>
      <c r="C14" s="41"/>
      <c r="D14" s="42" t="s">
        <v>65</v>
      </c>
      <c r="E14" s="43"/>
      <c r="F14" s="43"/>
      <c r="G14" s="41"/>
    </row>
    <row r="15" spans="1:7" ht="15.75" customHeight="1">
      <c r="A15" s="44"/>
      <c r="B15" s="8" t="s">
        <v>66</v>
      </c>
      <c r="C15" s="45">
        <f>SUM('Rek Investice evid'!G11)</f>
        <v>0</v>
      </c>
      <c r="D15" s="140" t="s">
        <v>103</v>
      </c>
      <c r="E15" s="46"/>
      <c r="F15" s="47"/>
      <c r="G15" s="45">
        <v>0</v>
      </c>
    </row>
    <row r="16" spans="1:7" ht="15.75" customHeight="1">
      <c r="A16" s="44" t="s">
        <v>67</v>
      </c>
      <c r="B16" s="8" t="s">
        <v>68</v>
      </c>
      <c r="C16" s="45">
        <f>SUM('Rek Investice evid'!H11)</f>
        <v>0</v>
      </c>
      <c r="D16" s="140" t="s">
        <v>104</v>
      </c>
      <c r="E16" s="48"/>
      <c r="F16" s="49"/>
      <c r="G16" s="45">
        <v>0</v>
      </c>
    </row>
    <row r="17" spans="1:7" ht="15.75" customHeight="1">
      <c r="A17" s="44" t="s">
        <v>69</v>
      </c>
      <c r="B17" s="8" t="s">
        <v>70</v>
      </c>
      <c r="C17" s="45">
        <f>SUM('Rek Investice evid'!E11)</f>
        <v>0</v>
      </c>
      <c r="D17" s="140" t="s">
        <v>105</v>
      </c>
      <c r="E17" s="48"/>
      <c r="F17" s="49"/>
      <c r="G17" s="45">
        <v>0</v>
      </c>
    </row>
    <row r="18" spans="1:7" ht="15.75" customHeight="1">
      <c r="A18" s="50" t="s">
        <v>71</v>
      </c>
      <c r="B18" s="8" t="s">
        <v>72</v>
      </c>
      <c r="C18" s="45">
        <f>SUM('Rek Investice evid'!F11)</f>
        <v>0</v>
      </c>
      <c r="D18" s="140" t="s">
        <v>106</v>
      </c>
      <c r="E18" s="48"/>
      <c r="F18" s="49"/>
      <c r="G18" s="45">
        <v>0</v>
      </c>
    </row>
    <row r="19" spans="1:7" ht="15.75" customHeight="1">
      <c r="A19" s="51" t="s">
        <v>73</v>
      </c>
      <c r="B19" s="8"/>
      <c r="C19" s="45">
        <f>SUM(C15:C18)</f>
        <v>0</v>
      </c>
      <c r="D19" s="140" t="s">
        <v>107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40" t="s">
        <v>108</v>
      </c>
      <c r="E20" s="48"/>
      <c r="F20" s="49"/>
      <c r="G20" s="45">
        <v>0</v>
      </c>
    </row>
    <row r="21" spans="1:7" ht="15.75" customHeight="1">
      <c r="A21" s="51" t="s">
        <v>74</v>
      </c>
      <c r="B21" s="8"/>
      <c r="C21" s="45">
        <f>SUM('Rek Investice evid'!I11)</f>
        <v>0</v>
      </c>
      <c r="D21" s="140" t="s">
        <v>109</v>
      </c>
      <c r="E21" s="48"/>
      <c r="F21" s="49"/>
      <c r="G21" s="45">
        <v>0</v>
      </c>
    </row>
    <row r="22" spans="1:7" ht="15.75" customHeight="1">
      <c r="A22" s="11" t="s">
        <v>75</v>
      </c>
      <c r="B22" s="13"/>
      <c r="C22" s="45">
        <f>C19+C21</f>
        <v>0</v>
      </c>
      <c r="D22" s="29" t="s">
        <v>76</v>
      </c>
      <c r="E22" s="48"/>
      <c r="F22" s="49"/>
      <c r="G22" s="45">
        <v>0</v>
      </c>
    </row>
    <row r="23" spans="1:7" ht="15.75" customHeight="1" thickBot="1">
      <c r="A23" s="29" t="s">
        <v>77</v>
      </c>
      <c r="B23" s="30"/>
      <c r="C23" s="52">
        <f>C22+G23</f>
        <v>0</v>
      </c>
      <c r="D23" s="53" t="s">
        <v>78</v>
      </c>
      <c r="E23" s="54"/>
      <c r="F23" s="55"/>
      <c r="G23" s="45">
        <v>0</v>
      </c>
    </row>
    <row r="24" spans="1:7" ht="12.75">
      <c r="A24" s="56" t="s">
        <v>79</v>
      </c>
      <c r="B24" s="57"/>
      <c r="C24" s="58" t="s">
        <v>80</v>
      </c>
      <c r="D24" s="57"/>
      <c r="E24" s="58" t="s">
        <v>81</v>
      </c>
      <c r="F24" s="57"/>
      <c r="G24" s="59"/>
    </row>
    <row r="25" spans="1:7" ht="12.75">
      <c r="A25" s="19"/>
      <c r="B25" s="21"/>
      <c r="C25" s="22" t="s">
        <v>82</v>
      </c>
      <c r="D25" s="21"/>
      <c r="E25" s="22" t="s">
        <v>82</v>
      </c>
      <c r="F25" s="21"/>
      <c r="G25" s="23"/>
    </row>
    <row r="26" spans="1:7" ht="12.75">
      <c r="A26" s="11" t="s">
        <v>83</v>
      </c>
      <c r="B26" s="60"/>
      <c r="C26" s="33" t="s">
        <v>83</v>
      </c>
      <c r="D26" s="13"/>
      <c r="E26" s="33" t="s">
        <v>83</v>
      </c>
      <c r="F26" s="13"/>
      <c r="G26" s="14"/>
    </row>
    <row r="27" spans="1:7" ht="12.75">
      <c r="A27" s="11"/>
      <c r="B27" s="61"/>
      <c r="C27" s="33" t="s">
        <v>84</v>
      </c>
      <c r="D27" s="13"/>
      <c r="E27" s="33" t="s">
        <v>85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86</v>
      </c>
      <c r="B30" s="21"/>
      <c r="C30" s="62">
        <v>21</v>
      </c>
      <c r="D30" s="21" t="s">
        <v>87</v>
      </c>
      <c r="E30" s="22"/>
      <c r="F30" s="63">
        <f>ROUND(C23-F32,0)</f>
        <v>0</v>
      </c>
      <c r="G30" s="23"/>
    </row>
    <row r="31" spans="1:7" ht="12.75">
      <c r="A31" s="19" t="s">
        <v>88</v>
      </c>
      <c r="B31" s="21"/>
      <c r="C31" s="62">
        <v>21</v>
      </c>
      <c r="D31" s="21" t="s">
        <v>87</v>
      </c>
      <c r="E31" s="22"/>
      <c r="F31" s="64">
        <f>ROUND(PRODUCT(F30,C31/100),1)</f>
        <v>0</v>
      </c>
      <c r="G31" s="32"/>
    </row>
    <row r="32" spans="1:7" ht="12.75">
      <c r="A32" s="19" t="s">
        <v>86</v>
      </c>
      <c r="B32" s="21"/>
      <c r="C32" s="62">
        <v>0</v>
      </c>
      <c r="D32" s="21" t="s">
        <v>87</v>
      </c>
      <c r="E32" s="22"/>
      <c r="F32" s="63">
        <v>0</v>
      </c>
      <c r="G32" s="23"/>
    </row>
    <row r="33" spans="1:7" ht="12.75">
      <c r="A33" s="19" t="s">
        <v>88</v>
      </c>
      <c r="B33" s="21"/>
      <c r="C33" s="62">
        <v>0</v>
      </c>
      <c r="D33" s="21" t="s">
        <v>87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89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90</v>
      </c>
      <c r="B36" s="71"/>
      <c r="C36" s="71"/>
      <c r="D36" s="71"/>
      <c r="E36" s="71"/>
      <c r="F36" s="71"/>
      <c r="G36" s="71"/>
      <c r="H36" t="s">
        <v>52</v>
      </c>
    </row>
    <row r="37" spans="1:8" ht="14.25" customHeight="1">
      <c r="A37" s="71"/>
      <c r="B37" s="383"/>
      <c r="C37" s="384"/>
      <c r="D37" s="384"/>
      <c r="E37" s="384"/>
      <c r="F37" s="384"/>
      <c r="G37" s="384"/>
      <c r="H37" t="s">
        <v>52</v>
      </c>
    </row>
    <row r="38" spans="1:8" ht="12.75" customHeight="1">
      <c r="A38" s="72"/>
      <c r="B38" s="384"/>
      <c r="C38" s="384"/>
      <c r="D38" s="384"/>
      <c r="E38" s="384"/>
      <c r="F38" s="384"/>
      <c r="G38" s="384"/>
      <c r="H38" t="s">
        <v>52</v>
      </c>
    </row>
    <row r="39" spans="1:8" ht="12.75">
      <c r="A39" s="72"/>
      <c r="B39" s="384"/>
      <c r="C39" s="384"/>
      <c r="D39" s="384"/>
      <c r="E39" s="384"/>
      <c r="F39" s="384"/>
      <c r="G39" s="384"/>
      <c r="H39" t="s">
        <v>52</v>
      </c>
    </row>
    <row r="40" spans="1:8" ht="12.75">
      <c r="A40" s="72"/>
      <c r="B40" s="384"/>
      <c r="C40" s="384"/>
      <c r="D40" s="384"/>
      <c r="E40" s="384"/>
      <c r="F40" s="384"/>
      <c r="G40" s="384"/>
      <c r="H40" t="s">
        <v>52</v>
      </c>
    </row>
    <row r="41" spans="1:8" ht="12.75">
      <c r="A41" s="72"/>
      <c r="B41" s="384"/>
      <c r="C41" s="384"/>
      <c r="D41" s="384"/>
      <c r="E41" s="384"/>
      <c r="F41" s="384"/>
      <c r="G41" s="384"/>
      <c r="H41" t="s">
        <v>52</v>
      </c>
    </row>
    <row r="42" spans="1:8" ht="12.75">
      <c r="A42" s="72"/>
      <c r="B42" s="384"/>
      <c r="C42" s="384"/>
      <c r="D42" s="384"/>
      <c r="E42" s="384"/>
      <c r="F42" s="384"/>
      <c r="G42" s="384"/>
      <c r="H42" t="s">
        <v>52</v>
      </c>
    </row>
    <row r="43" spans="1:8" ht="12.75">
      <c r="A43" s="72"/>
      <c r="B43" s="384"/>
      <c r="C43" s="384"/>
      <c r="D43" s="384"/>
      <c r="E43" s="384"/>
      <c r="F43" s="384"/>
      <c r="G43" s="384"/>
      <c r="H43" t="s">
        <v>52</v>
      </c>
    </row>
    <row r="44" spans="1:8" ht="12.75">
      <c r="A44" s="72"/>
      <c r="B44" s="384"/>
      <c r="C44" s="384"/>
      <c r="D44" s="384"/>
      <c r="E44" s="384"/>
      <c r="F44" s="384"/>
      <c r="G44" s="384"/>
      <c r="H44" t="s">
        <v>52</v>
      </c>
    </row>
    <row r="45" spans="1:8" ht="0.75" customHeight="1">
      <c r="A45" s="72"/>
      <c r="B45" s="384"/>
      <c r="C45" s="384"/>
      <c r="D45" s="384"/>
      <c r="E45" s="384"/>
      <c r="F45" s="384"/>
      <c r="G45" s="384"/>
      <c r="H45" t="s">
        <v>52</v>
      </c>
    </row>
    <row r="46" spans="2:7" ht="12.75">
      <c r="B46" s="377"/>
      <c r="C46" s="377"/>
      <c r="D46" s="377"/>
      <c r="E46" s="377"/>
      <c r="F46" s="377"/>
      <c r="G46" s="377"/>
    </row>
    <row r="47" spans="2:7" ht="12.75">
      <c r="B47" s="377"/>
      <c r="C47" s="377"/>
      <c r="D47" s="377"/>
      <c r="E47" s="377"/>
      <c r="F47" s="377"/>
      <c r="G47" s="377"/>
    </row>
    <row r="48" spans="2:7" ht="12.75">
      <c r="B48" s="377"/>
      <c r="C48" s="377"/>
      <c r="D48" s="377"/>
      <c r="E48" s="377"/>
      <c r="F48" s="377"/>
      <c r="G48" s="377"/>
    </row>
    <row r="49" spans="2:7" ht="12.75">
      <c r="B49" s="377"/>
      <c r="C49" s="377"/>
      <c r="D49" s="377"/>
      <c r="E49" s="377"/>
      <c r="F49" s="377"/>
      <c r="G49" s="377"/>
    </row>
    <row r="50" spans="2:7" ht="12.75">
      <c r="B50" s="377"/>
      <c r="C50" s="377"/>
      <c r="D50" s="377"/>
      <c r="E50" s="377"/>
      <c r="F50" s="377"/>
      <c r="G50" s="377"/>
    </row>
    <row r="51" spans="2:7" ht="12.75">
      <c r="B51" s="377"/>
      <c r="C51" s="377"/>
      <c r="D51" s="377"/>
      <c r="E51" s="377"/>
      <c r="F51" s="377"/>
      <c r="G51" s="377"/>
    </row>
    <row r="52" spans="2:7" ht="12.75">
      <c r="B52" s="377"/>
      <c r="C52" s="377"/>
      <c r="D52" s="377"/>
      <c r="E52" s="377"/>
      <c r="F52" s="377"/>
      <c r="G52" s="377"/>
    </row>
    <row r="53" spans="2:7" ht="12.75">
      <c r="B53" s="377"/>
      <c r="C53" s="377"/>
      <c r="D53" s="377"/>
      <c r="E53" s="377"/>
      <c r="F53" s="377"/>
      <c r="G53" s="377"/>
    </row>
    <row r="54" spans="2:7" ht="12.75">
      <c r="B54" s="377"/>
      <c r="C54" s="377"/>
      <c r="D54" s="377"/>
      <c r="E54" s="377"/>
      <c r="F54" s="377"/>
      <c r="G54" s="377"/>
    </row>
    <row r="55" spans="2:7" ht="12.75">
      <c r="B55" s="377"/>
      <c r="C55" s="377"/>
      <c r="D55" s="377"/>
      <c r="E55" s="377"/>
      <c r="F55" s="377"/>
      <c r="G55" s="377"/>
    </row>
  </sheetData>
  <mergeCells count="14">
    <mergeCell ref="C8:D8"/>
    <mergeCell ref="C9:D9"/>
    <mergeCell ref="E12:G12"/>
    <mergeCell ref="B37:G45"/>
    <mergeCell ref="B46:G46"/>
    <mergeCell ref="B47:G47"/>
    <mergeCell ref="B48:G48"/>
    <mergeCell ref="B49:G49"/>
    <mergeCell ref="B54:G54"/>
    <mergeCell ref="B55:G55"/>
    <mergeCell ref="B50:G50"/>
    <mergeCell ref="B51:G51"/>
    <mergeCell ref="B52:G52"/>
    <mergeCell ref="B53:G53"/>
  </mergeCells>
  <printOptions/>
  <pageMargins left="0.7874015748031497" right="0.1968503937007874" top="0.984251968503937" bottom="0.7874015748031497" header="0.5118110236220472" footer="0.31496062992125984"/>
  <pageSetup firstPageNumber="7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375" style="0" customWidth="1"/>
  </cols>
  <sheetData>
    <row r="1" spans="1:9" ht="13.5" thickTop="1">
      <c r="A1" s="385" t="s">
        <v>53</v>
      </c>
      <c r="B1" s="386"/>
      <c r="C1" s="73" t="str">
        <f>CONCATENATE(cislostavby," ",nazevstavby)</f>
        <v> MENDELU - Revitalizace objektu Z</v>
      </c>
      <c r="D1" s="74"/>
      <c r="E1" s="75"/>
      <c r="F1" s="74"/>
      <c r="G1" s="76" t="s">
        <v>273</v>
      </c>
      <c r="H1" s="77"/>
      <c r="I1" s="78"/>
    </row>
    <row r="2" spans="1:9" ht="13.5" thickBot="1">
      <c r="A2" s="387" t="s">
        <v>49</v>
      </c>
      <c r="B2" s="388"/>
      <c r="C2" s="79" t="s">
        <v>173</v>
      </c>
      <c r="D2" s="80"/>
      <c r="E2" s="81"/>
      <c r="F2" s="80"/>
      <c r="G2" s="389" t="s">
        <v>172</v>
      </c>
      <c r="H2" s="390"/>
      <c r="I2" s="391"/>
    </row>
    <row r="3" ht="13.5" thickTop="1">
      <c r="F3" s="13"/>
    </row>
    <row r="4" spans="1:9" ht="19.5" customHeight="1">
      <c r="A4" s="82" t="s">
        <v>212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110</v>
      </c>
      <c r="C6" s="86"/>
      <c r="D6" s="87"/>
      <c r="E6" s="88" t="s">
        <v>91</v>
      </c>
      <c r="F6" s="89" t="s">
        <v>92</v>
      </c>
      <c r="G6" s="89" t="s">
        <v>93</v>
      </c>
      <c r="H6" s="89" t="s">
        <v>94</v>
      </c>
      <c r="I6" s="90" t="s">
        <v>74</v>
      </c>
    </row>
    <row r="7" spans="1:9" s="13" customFormat="1" ht="12.75">
      <c r="A7" s="141"/>
      <c r="B7" s="142"/>
      <c r="C7" s="143"/>
      <c r="D7" s="144"/>
      <c r="E7" s="100"/>
      <c r="F7" s="101"/>
      <c r="G7" s="101"/>
      <c r="H7" s="101"/>
      <c r="I7" s="102"/>
    </row>
    <row r="8" spans="1:9" s="13" customFormat="1" ht="12.75">
      <c r="A8" s="141" t="s">
        <v>111</v>
      </c>
      <c r="B8" s="142" t="s">
        <v>176</v>
      </c>
      <c r="C8" s="143"/>
      <c r="D8" s="144"/>
      <c r="E8" s="100">
        <v>0</v>
      </c>
      <c r="F8" s="101">
        <v>0</v>
      </c>
      <c r="G8" s="101">
        <f>SUM('Pol Investice evid'!H46)</f>
        <v>0</v>
      </c>
      <c r="H8" s="101">
        <f>SUM('Pol Investice evid'!G48)</f>
        <v>0</v>
      </c>
      <c r="I8" s="102">
        <v>0</v>
      </c>
    </row>
    <row r="9" spans="1:9" s="13" customFormat="1" ht="12.75">
      <c r="A9" s="141"/>
      <c r="B9" s="142"/>
      <c r="C9" s="143"/>
      <c r="D9" s="144"/>
      <c r="E9" s="100"/>
      <c r="F9" s="101"/>
      <c r="G9" s="101"/>
      <c r="H9" s="101"/>
      <c r="I9" s="102"/>
    </row>
    <row r="10" spans="1:9" s="13" customFormat="1" ht="13.5" thickBot="1">
      <c r="A10" s="141"/>
      <c r="B10" s="146"/>
      <c r="C10" s="143"/>
      <c r="D10" s="144"/>
      <c r="E10" s="100"/>
      <c r="F10" s="101"/>
      <c r="G10" s="101"/>
      <c r="H10" s="101"/>
      <c r="I10" s="101"/>
    </row>
    <row r="11" spans="1:11" s="96" customFormat="1" ht="13.5" thickBot="1">
      <c r="A11" s="91"/>
      <c r="B11" s="92" t="s">
        <v>95</v>
      </c>
      <c r="C11" s="92"/>
      <c r="D11" s="93"/>
      <c r="E11" s="94">
        <f>SUM(E7:E10)</f>
        <v>0</v>
      </c>
      <c r="F11" s="95">
        <f>SUM(F7:F10)</f>
        <v>0</v>
      </c>
      <c r="G11" s="95">
        <f>SUM(G7:G10)</f>
        <v>0</v>
      </c>
      <c r="H11" s="95">
        <f>SUM(H7:H10)</f>
        <v>0</v>
      </c>
      <c r="I11" s="95">
        <f>SUM(I7:I10)</f>
        <v>0</v>
      </c>
      <c r="K11" s="145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6:9" ht="12.75">
      <c r="F13" s="97"/>
      <c r="G13" s="98"/>
      <c r="H13" s="98"/>
      <c r="I13" s="99"/>
    </row>
    <row r="14" spans="6:9" ht="12.75">
      <c r="F14" s="97"/>
      <c r="G14" s="98"/>
      <c r="H14" s="98"/>
      <c r="I14" s="99"/>
    </row>
    <row r="15" spans="6:9" ht="12.75">
      <c r="F15" s="97"/>
      <c r="G15" s="98"/>
      <c r="H15" s="98"/>
      <c r="I15" s="99"/>
    </row>
    <row r="16" spans="6:9" ht="12.75">
      <c r="F16" s="97"/>
      <c r="G16" s="98"/>
      <c r="H16" s="98"/>
      <c r="I16" s="99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</sheetData>
  <mergeCells count="3">
    <mergeCell ref="A1:B1"/>
    <mergeCell ref="A2:B2"/>
    <mergeCell ref="G2:I2"/>
  </mergeCells>
  <printOptions/>
  <pageMargins left="0.7874015748031497" right="0.1968503937007874" top="0.984251968503937" bottom="0.7874015748031497" header="0.5118110236220472" footer="0.31496062992125984"/>
  <pageSetup firstPageNumber="8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70"/>
  <sheetViews>
    <sheetView view="pageBreakPreview" zoomScaleSheetLayoutView="100" workbookViewId="0" topLeftCell="A10">
      <selection activeCell="F3" sqref="F3"/>
    </sheetView>
  </sheetViews>
  <sheetFormatPr defaultColWidth="9.00390625" defaultRowHeight="12.75"/>
  <cols>
    <col min="1" max="1" width="3.625" style="241" customWidth="1"/>
    <col min="2" max="2" width="4.75390625" style="106" customWidth="1"/>
    <col min="3" max="3" width="43.75390625" style="135" customWidth="1"/>
    <col min="4" max="4" width="3.75390625" style="217" customWidth="1"/>
    <col min="5" max="5" width="4.75390625" style="190" customWidth="1"/>
    <col min="6" max="6" width="9.75390625" style="191" customWidth="1"/>
    <col min="7" max="7" width="9.75390625" style="271" customWidth="1"/>
    <col min="8" max="8" width="10.75390625" style="272" customWidth="1"/>
    <col min="9" max="10" width="9.125" style="273" customWidth="1"/>
    <col min="11" max="24" width="9.125" style="125" customWidth="1"/>
    <col min="25" max="16384" width="9.125" style="104" customWidth="1"/>
  </cols>
  <sheetData>
    <row r="1" spans="1:24" s="201" customFormat="1" ht="15.75">
      <c r="A1" s="240"/>
      <c r="B1" s="392" t="s">
        <v>274</v>
      </c>
      <c r="C1" s="392"/>
      <c r="D1" s="392"/>
      <c r="E1" s="392"/>
      <c r="F1" s="392"/>
      <c r="G1" s="392"/>
      <c r="H1" s="392"/>
      <c r="I1" s="199"/>
      <c r="J1" s="199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s="201" customFormat="1" ht="13.5" thickBot="1">
      <c r="A2" s="240"/>
      <c r="C2" s="202"/>
      <c r="D2" s="203"/>
      <c r="E2" s="204"/>
      <c r="F2" s="205"/>
      <c r="G2" s="206"/>
      <c r="H2" s="206"/>
      <c r="I2" s="199"/>
      <c r="J2" s="199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s="201" customFormat="1" ht="13.5" thickTop="1">
      <c r="A3" s="240"/>
      <c r="B3" s="393" t="s">
        <v>161</v>
      </c>
      <c r="C3" s="394"/>
      <c r="D3" s="394"/>
      <c r="E3" s="207"/>
      <c r="F3" s="208" t="s">
        <v>275</v>
      </c>
      <c r="G3" s="208"/>
      <c r="H3" s="209"/>
      <c r="I3" s="199"/>
      <c r="J3" s="199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s="201" customFormat="1" ht="13.5" thickBot="1">
      <c r="A4" s="240"/>
      <c r="B4" s="397" t="s">
        <v>171</v>
      </c>
      <c r="C4" s="398"/>
      <c r="D4" s="398"/>
      <c r="E4" s="399"/>
      <c r="F4" s="389" t="s">
        <v>172</v>
      </c>
      <c r="G4" s="390"/>
      <c r="H4" s="391"/>
      <c r="I4" s="199"/>
      <c r="J4" s="199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3:11" ht="13.5" thickTop="1">
      <c r="C5" s="107"/>
      <c r="D5" s="108"/>
      <c r="E5" s="183"/>
      <c r="F5" s="150"/>
      <c r="K5" s="126"/>
    </row>
    <row r="6" spans="1:24" s="109" customFormat="1" ht="12.75">
      <c r="A6" s="328" t="s">
        <v>127</v>
      </c>
      <c r="B6" s="210" t="s">
        <v>128</v>
      </c>
      <c r="C6" s="211" t="s">
        <v>102</v>
      </c>
      <c r="D6" s="211" t="s">
        <v>99</v>
      </c>
      <c r="E6" s="212" t="s">
        <v>194</v>
      </c>
      <c r="F6" s="213" t="s">
        <v>100</v>
      </c>
      <c r="G6" s="214" t="s">
        <v>101</v>
      </c>
      <c r="H6" s="154"/>
      <c r="I6" s="155"/>
      <c r="J6" s="155"/>
      <c r="K6" s="148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11" ht="12.75">
      <c r="A7" s="335"/>
      <c r="B7" s="336"/>
      <c r="C7" s="337"/>
      <c r="D7" s="338"/>
      <c r="E7" s="339"/>
      <c r="F7" s="340"/>
      <c r="G7" s="341"/>
      <c r="H7" s="342"/>
      <c r="K7" s="126"/>
    </row>
    <row r="8" spans="1:11" ht="12.75">
      <c r="A8" s="243"/>
      <c r="B8" s="110" t="s">
        <v>111</v>
      </c>
      <c r="C8" s="250" t="s">
        <v>176</v>
      </c>
      <c r="D8" s="111"/>
      <c r="E8" s="184"/>
      <c r="F8" s="162"/>
      <c r="G8" s="162"/>
      <c r="H8" s="274"/>
      <c r="K8" s="126"/>
    </row>
    <row r="9" spans="1:24" s="128" customFormat="1" ht="12.75">
      <c r="A9" s="244"/>
      <c r="B9" s="127"/>
      <c r="C9" s="251"/>
      <c r="D9" s="120"/>
      <c r="E9" s="187"/>
      <c r="F9" s="165"/>
      <c r="G9" s="165"/>
      <c r="H9" s="278"/>
      <c r="I9" s="277"/>
      <c r="J9" s="277"/>
      <c r="K9" s="124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11" ht="12.75">
      <c r="A10" s="243"/>
      <c r="B10" s="112" t="s">
        <v>17</v>
      </c>
      <c r="C10" s="117"/>
      <c r="D10" s="114"/>
      <c r="E10" s="185"/>
      <c r="F10" s="159"/>
      <c r="G10" s="264"/>
      <c r="H10" s="265"/>
      <c r="K10" s="126"/>
    </row>
    <row r="11" spans="1:11" ht="64.5" customHeight="1">
      <c r="A11" s="281" t="s">
        <v>131</v>
      </c>
      <c r="B11" s="282" t="s">
        <v>195</v>
      </c>
      <c r="C11" s="283" t="s">
        <v>196</v>
      </c>
      <c r="D11" s="247" t="s">
        <v>47</v>
      </c>
      <c r="E11" s="329">
        <v>2</v>
      </c>
      <c r="F11" s="284"/>
      <c r="G11" s="285"/>
      <c r="H11" s="286"/>
      <c r="K11" s="126"/>
    </row>
    <row r="12" spans="1:11" ht="63.75">
      <c r="A12" s="287"/>
      <c r="B12" s="288"/>
      <c r="C12" s="289" t="s">
        <v>197</v>
      </c>
      <c r="D12" s="290"/>
      <c r="E12" s="330"/>
      <c r="F12" s="291"/>
      <c r="G12" s="292"/>
      <c r="H12" s="293"/>
      <c r="K12" s="126"/>
    </row>
    <row r="13" spans="1:11" ht="12.75">
      <c r="A13" s="243"/>
      <c r="B13" s="112"/>
      <c r="C13" s="118"/>
      <c r="D13" s="121"/>
      <c r="E13" s="185"/>
      <c r="F13" s="159"/>
      <c r="G13" s="264"/>
      <c r="H13" s="265"/>
      <c r="K13" s="126"/>
    </row>
    <row r="14" spans="1:11" ht="38.25">
      <c r="A14" s="243" t="s">
        <v>132</v>
      </c>
      <c r="B14" s="112"/>
      <c r="C14" s="252" t="s">
        <v>198</v>
      </c>
      <c r="D14" s="247" t="s">
        <v>47</v>
      </c>
      <c r="E14" s="185">
        <v>2</v>
      </c>
      <c r="F14" s="195"/>
      <c r="G14" s="195"/>
      <c r="H14" s="265"/>
      <c r="K14" s="126"/>
    </row>
    <row r="15" spans="1:11" ht="12.75">
      <c r="A15" s="243"/>
      <c r="B15" s="112"/>
      <c r="C15" s="197"/>
      <c r="D15" s="247"/>
      <c r="E15" s="185"/>
      <c r="F15" s="195"/>
      <c r="G15" s="195"/>
      <c r="H15" s="265"/>
      <c r="K15" s="126"/>
    </row>
    <row r="16" spans="1:11" ht="25.5">
      <c r="A16" s="243" t="s">
        <v>133</v>
      </c>
      <c r="B16" s="112"/>
      <c r="C16" s="117" t="s">
        <v>18</v>
      </c>
      <c r="D16" s="247" t="s">
        <v>96</v>
      </c>
      <c r="E16" s="185">
        <v>1</v>
      </c>
      <c r="F16" s="195"/>
      <c r="G16" s="195"/>
      <c r="H16" s="265"/>
      <c r="K16" s="126"/>
    </row>
    <row r="17" spans="1:11" ht="12.75">
      <c r="A17" s="243"/>
      <c r="B17" s="112"/>
      <c r="C17" s="118" t="s">
        <v>174</v>
      </c>
      <c r="D17" s="247"/>
      <c r="E17" s="185"/>
      <c r="F17" s="195"/>
      <c r="G17" s="195"/>
      <c r="H17" s="265"/>
      <c r="K17" s="126"/>
    </row>
    <row r="18" spans="1:11" ht="12.75">
      <c r="A18" s="243"/>
      <c r="B18" s="112"/>
      <c r="C18" s="197"/>
      <c r="D18" s="247"/>
      <c r="E18" s="185"/>
      <c r="F18" s="195"/>
      <c r="G18" s="195"/>
      <c r="H18" s="265"/>
      <c r="K18" s="126"/>
    </row>
    <row r="19" spans="1:11" ht="51">
      <c r="A19" s="243" t="s">
        <v>134</v>
      </c>
      <c r="B19" s="196" t="s">
        <v>199</v>
      </c>
      <c r="C19" s="252" t="s">
        <v>200</v>
      </c>
      <c r="D19" s="247" t="s">
        <v>47</v>
      </c>
      <c r="E19" s="185">
        <v>4</v>
      </c>
      <c r="F19" s="195"/>
      <c r="G19" s="195"/>
      <c r="H19" s="265"/>
      <c r="I19" s="275"/>
      <c r="K19" s="126"/>
    </row>
    <row r="20" spans="1:11" ht="12.75">
      <c r="A20" s="243"/>
      <c r="B20" s="196"/>
      <c r="C20" s="118" t="s">
        <v>174</v>
      </c>
      <c r="D20" s="247"/>
      <c r="E20" s="185"/>
      <c r="F20" s="195"/>
      <c r="G20" s="195"/>
      <c r="H20" s="265"/>
      <c r="I20" s="275"/>
      <c r="K20" s="126"/>
    </row>
    <row r="21" spans="1:11" ht="12.75">
      <c r="A21" s="243"/>
      <c r="B21" s="196"/>
      <c r="C21" s="252"/>
      <c r="D21" s="247"/>
      <c r="E21" s="185"/>
      <c r="F21" s="195"/>
      <c r="G21" s="195"/>
      <c r="H21" s="265"/>
      <c r="I21" s="275"/>
      <c r="K21" s="126"/>
    </row>
    <row r="22" spans="1:11" ht="12.75">
      <c r="A22" s="243"/>
      <c r="B22" s="112" t="s">
        <v>17</v>
      </c>
      <c r="C22" s="117"/>
      <c r="D22" s="247"/>
      <c r="E22" s="185"/>
      <c r="F22" s="195"/>
      <c r="G22" s="195"/>
      <c r="H22" s="264"/>
      <c r="K22" s="126"/>
    </row>
    <row r="23" spans="1:11" ht="64.5" customHeight="1">
      <c r="A23" s="281" t="s">
        <v>135</v>
      </c>
      <c r="B23" s="331" t="s">
        <v>201</v>
      </c>
      <c r="C23" s="283" t="s">
        <v>202</v>
      </c>
      <c r="D23" s="247" t="s">
        <v>47</v>
      </c>
      <c r="E23" s="329">
        <v>1</v>
      </c>
      <c r="F23" s="284"/>
      <c r="G23" s="285"/>
      <c r="H23" s="286"/>
      <c r="K23" s="126"/>
    </row>
    <row r="24" spans="1:11" ht="63.75">
      <c r="A24" s="287"/>
      <c r="B24" s="332"/>
      <c r="C24" s="289" t="s">
        <v>203</v>
      </c>
      <c r="D24" s="290"/>
      <c r="E24" s="330"/>
      <c r="F24" s="291"/>
      <c r="G24" s="292"/>
      <c r="H24" s="293"/>
      <c r="K24" s="126"/>
    </row>
    <row r="25" spans="1:11" ht="12.75">
      <c r="A25" s="243"/>
      <c r="B25" s="112"/>
      <c r="C25" s="118"/>
      <c r="D25" s="121"/>
      <c r="E25" s="185"/>
      <c r="F25" s="159"/>
      <c r="G25" s="264"/>
      <c r="H25" s="265"/>
      <c r="K25" s="126"/>
    </row>
    <row r="26" spans="1:11" ht="38.25">
      <c r="A26" s="243" t="s">
        <v>136</v>
      </c>
      <c r="B26" s="196"/>
      <c r="C26" s="252" t="s">
        <v>204</v>
      </c>
      <c r="D26" s="247" t="s">
        <v>47</v>
      </c>
      <c r="E26" s="185">
        <v>1</v>
      </c>
      <c r="F26" s="195"/>
      <c r="G26" s="195"/>
      <c r="H26" s="265"/>
      <c r="K26" s="126"/>
    </row>
    <row r="27" spans="1:11" ht="12.75">
      <c r="A27" s="243"/>
      <c r="B27" s="176"/>
      <c r="C27" s="197"/>
      <c r="D27" s="247"/>
      <c r="E27" s="185"/>
      <c r="F27" s="195"/>
      <c r="G27" s="195"/>
      <c r="H27" s="265"/>
      <c r="K27" s="126"/>
    </row>
    <row r="28" spans="1:11" ht="25.5">
      <c r="A28" s="243" t="s">
        <v>137</v>
      </c>
      <c r="B28" s="112"/>
      <c r="C28" s="117" t="s">
        <v>18</v>
      </c>
      <c r="D28" s="247" t="s">
        <v>96</v>
      </c>
      <c r="E28" s="294">
        <v>0.5</v>
      </c>
      <c r="F28" s="195"/>
      <c r="G28" s="195"/>
      <c r="H28" s="265"/>
      <c r="K28" s="126"/>
    </row>
    <row r="29" spans="1:11" ht="12.75">
      <c r="A29" s="243"/>
      <c r="B29" s="196"/>
      <c r="C29" s="118" t="s">
        <v>174</v>
      </c>
      <c r="D29" s="247"/>
      <c r="E29" s="185"/>
      <c r="F29" s="195"/>
      <c r="G29" s="195"/>
      <c r="H29" s="265"/>
      <c r="K29" s="126"/>
    </row>
    <row r="30" spans="1:11" ht="12.75">
      <c r="A30" s="243"/>
      <c r="B30" s="176"/>
      <c r="C30" s="197"/>
      <c r="D30" s="247"/>
      <c r="E30" s="185"/>
      <c r="F30" s="195"/>
      <c r="G30" s="195"/>
      <c r="H30" s="265"/>
      <c r="K30" s="126"/>
    </row>
    <row r="31" spans="1:11" ht="51">
      <c r="A31" s="243" t="s">
        <v>138</v>
      </c>
      <c r="B31" s="112" t="s">
        <v>205</v>
      </c>
      <c r="C31" s="252" t="s">
        <v>206</v>
      </c>
      <c r="D31" s="247" t="s">
        <v>47</v>
      </c>
      <c r="E31" s="185">
        <v>2</v>
      </c>
      <c r="F31" s="195"/>
      <c r="G31" s="195"/>
      <c r="H31" s="265"/>
      <c r="K31" s="126"/>
    </row>
    <row r="32" spans="1:11" ht="12.75">
      <c r="A32" s="243"/>
      <c r="B32" s="112"/>
      <c r="C32" s="118" t="s">
        <v>174</v>
      </c>
      <c r="D32" s="247"/>
      <c r="E32" s="185"/>
      <c r="F32" s="195"/>
      <c r="G32" s="195"/>
      <c r="H32" s="265"/>
      <c r="K32" s="126"/>
    </row>
    <row r="33" spans="1:11" ht="12.75">
      <c r="A33" s="243"/>
      <c r="B33" s="112"/>
      <c r="C33" s="252"/>
      <c r="D33" s="247"/>
      <c r="E33" s="185"/>
      <c r="F33" s="195"/>
      <c r="G33" s="195"/>
      <c r="H33" s="265"/>
      <c r="K33" s="126"/>
    </row>
    <row r="34" spans="1:11" ht="12.75">
      <c r="A34" s="243"/>
      <c r="B34" s="253" t="s">
        <v>27</v>
      </c>
      <c r="C34" s="117"/>
      <c r="D34" s="247"/>
      <c r="E34" s="185"/>
      <c r="F34" s="195"/>
      <c r="G34" s="195"/>
      <c r="H34" s="264"/>
      <c r="K34" s="126"/>
    </row>
    <row r="35" spans="1:11" ht="63.75">
      <c r="A35" s="281" t="s">
        <v>139</v>
      </c>
      <c r="B35" s="331" t="s">
        <v>207</v>
      </c>
      <c r="C35" s="283" t="s">
        <v>208</v>
      </c>
      <c r="D35" s="247" t="s">
        <v>47</v>
      </c>
      <c r="E35" s="329">
        <v>1</v>
      </c>
      <c r="F35" s="284"/>
      <c r="G35" s="285"/>
      <c r="H35" s="333"/>
      <c r="K35" s="126"/>
    </row>
    <row r="36" spans="1:11" ht="63.75">
      <c r="A36" s="287"/>
      <c r="B36" s="288"/>
      <c r="C36" s="289" t="s">
        <v>209</v>
      </c>
      <c r="D36" s="290"/>
      <c r="E36" s="330"/>
      <c r="F36" s="291"/>
      <c r="G36" s="292"/>
      <c r="H36" s="334"/>
      <c r="K36" s="126"/>
    </row>
    <row r="37" spans="1:11" ht="12.75">
      <c r="A37" s="243"/>
      <c r="B37" s="112"/>
      <c r="C37" s="118"/>
      <c r="D37" s="121"/>
      <c r="E37" s="185"/>
      <c r="F37" s="159"/>
      <c r="G37" s="264"/>
      <c r="H37" s="264"/>
      <c r="K37" s="126"/>
    </row>
    <row r="38" spans="1:11" ht="38.25">
      <c r="A38" s="243" t="s">
        <v>140</v>
      </c>
      <c r="B38" s="112" t="s">
        <v>210</v>
      </c>
      <c r="C38" s="252" t="s">
        <v>204</v>
      </c>
      <c r="D38" s="247" t="s">
        <v>47</v>
      </c>
      <c r="E38" s="185">
        <v>1</v>
      </c>
      <c r="F38" s="195"/>
      <c r="G38" s="195"/>
      <c r="H38" s="264"/>
      <c r="K38" s="126"/>
    </row>
    <row r="39" spans="1:11" ht="12.75">
      <c r="A39" s="243"/>
      <c r="B39" s="112"/>
      <c r="C39" s="197"/>
      <c r="D39" s="247"/>
      <c r="E39" s="185"/>
      <c r="F39" s="195"/>
      <c r="G39" s="195"/>
      <c r="H39" s="264"/>
      <c r="K39" s="126"/>
    </row>
    <row r="40" spans="1:11" ht="25.5">
      <c r="A40" s="243" t="s">
        <v>141</v>
      </c>
      <c r="B40" s="112"/>
      <c r="C40" s="117" t="s">
        <v>18</v>
      </c>
      <c r="D40" s="247" t="s">
        <v>96</v>
      </c>
      <c r="E40" s="294">
        <v>0.5</v>
      </c>
      <c r="F40" s="195"/>
      <c r="G40" s="195"/>
      <c r="H40" s="264"/>
      <c r="K40" s="126"/>
    </row>
    <row r="41" spans="1:11" ht="12.75">
      <c r="A41" s="243"/>
      <c r="B41" s="196"/>
      <c r="C41" s="118" t="s">
        <v>174</v>
      </c>
      <c r="D41" s="247"/>
      <c r="E41" s="185"/>
      <c r="F41" s="195"/>
      <c r="G41" s="195"/>
      <c r="H41" s="265"/>
      <c r="K41" s="126"/>
    </row>
    <row r="42" spans="1:11" ht="12.75">
      <c r="A42" s="243"/>
      <c r="B42" s="112"/>
      <c r="C42" s="197"/>
      <c r="D42" s="247"/>
      <c r="E42" s="185"/>
      <c r="F42" s="195"/>
      <c r="G42" s="195"/>
      <c r="H42" s="265"/>
      <c r="K42" s="126"/>
    </row>
    <row r="43" spans="1:11" ht="51">
      <c r="A43" s="243" t="s">
        <v>142</v>
      </c>
      <c r="B43" s="112" t="s">
        <v>211</v>
      </c>
      <c r="C43" s="252" t="s">
        <v>206</v>
      </c>
      <c r="D43" s="247" t="s">
        <v>47</v>
      </c>
      <c r="E43" s="185">
        <v>1</v>
      </c>
      <c r="F43" s="195"/>
      <c r="G43" s="195"/>
      <c r="H43" s="265"/>
      <c r="K43" s="126"/>
    </row>
    <row r="44" spans="1:11" ht="12.75">
      <c r="A44" s="243"/>
      <c r="B44" s="112"/>
      <c r="C44" s="118" t="s">
        <v>174</v>
      </c>
      <c r="D44" s="247"/>
      <c r="E44" s="185"/>
      <c r="F44" s="195"/>
      <c r="G44" s="195"/>
      <c r="H44" s="265"/>
      <c r="K44" s="126"/>
    </row>
    <row r="45" spans="1:11" ht="12.75">
      <c r="A45" s="243"/>
      <c r="B45" s="112"/>
      <c r="C45" s="252"/>
      <c r="D45" s="247"/>
      <c r="E45" s="185"/>
      <c r="F45" s="195"/>
      <c r="G45" s="195"/>
      <c r="H45" s="265"/>
      <c r="K45" s="126"/>
    </row>
    <row r="46" spans="1:11" ht="12.75">
      <c r="A46" s="243"/>
      <c r="B46" s="110" t="s">
        <v>66</v>
      </c>
      <c r="C46" s="123"/>
      <c r="D46" s="111"/>
      <c r="E46" s="184"/>
      <c r="F46" s="219"/>
      <c r="G46" s="220"/>
      <c r="H46" s="220"/>
      <c r="K46" s="126"/>
    </row>
    <row r="47" spans="1:11" ht="12.75">
      <c r="A47" s="243"/>
      <c r="B47" s="112"/>
      <c r="C47" s="117"/>
      <c r="D47" s="114"/>
      <c r="E47" s="185"/>
      <c r="F47" s="195"/>
      <c r="G47" s="195"/>
      <c r="H47" s="198"/>
      <c r="K47" s="126"/>
    </row>
    <row r="48" spans="1:11" ht="12.75">
      <c r="A48" s="243"/>
      <c r="B48" s="395" t="s">
        <v>3</v>
      </c>
      <c r="C48" s="396"/>
      <c r="D48" s="111"/>
      <c r="E48" s="184"/>
      <c r="F48" s="219"/>
      <c r="G48" s="221"/>
      <c r="H48" s="195"/>
      <c r="I48" s="275"/>
      <c r="K48" s="126"/>
    </row>
    <row r="49" spans="1:11" ht="12.75">
      <c r="A49" s="243"/>
      <c r="B49" s="112"/>
      <c r="C49" s="117"/>
      <c r="D49" s="114"/>
      <c r="E49" s="185"/>
      <c r="F49" s="159"/>
      <c r="G49" s="264"/>
      <c r="H49" s="265"/>
      <c r="K49" s="126"/>
    </row>
    <row r="50" spans="1:24" s="128" customFormat="1" ht="12.75">
      <c r="A50" s="244"/>
      <c r="B50" s="127"/>
      <c r="C50" s="249"/>
      <c r="D50" s="120"/>
      <c r="E50" s="187"/>
      <c r="F50" s="165"/>
      <c r="G50" s="168"/>
      <c r="H50" s="165"/>
      <c r="I50" s="276"/>
      <c r="J50" s="277"/>
      <c r="K50" s="124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s="128" customFormat="1" ht="12.75">
      <c r="A51" s="244"/>
      <c r="B51" s="127"/>
      <c r="C51" s="129"/>
      <c r="D51" s="120"/>
      <c r="E51" s="187"/>
      <c r="F51" s="165"/>
      <c r="G51" s="222"/>
      <c r="H51" s="165"/>
      <c r="I51" s="277"/>
      <c r="J51" s="277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s="128" customFormat="1" ht="12.75">
      <c r="A52" s="245"/>
      <c r="B52" s="130"/>
      <c r="C52" s="230"/>
      <c r="D52" s="131"/>
      <c r="E52" s="124"/>
      <c r="F52" s="171"/>
      <c r="G52" s="231"/>
      <c r="H52" s="171"/>
      <c r="I52" s="277"/>
      <c r="J52" s="277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s="128" customFormat="1" ht="12.75">
      <c r="A53" s="245"/>
      <c r="B53" s="130"/>
      <c r="C53" s="230"/>
      <c r="D53" s="131"/>
      <c r="E53" s="124"/>
      <c r="F53" s="171"/>
      <c r="G53" s="231"/>
      <c r="H53" s="171"/>
      <c r="I53" s="277"/>
      <c r="J53" s="277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s="128" customFormat="1" ht="12.75">
      <c r="A54" s="246"/>
      <c r="B54" s="130"/>
      <c r="D54" s="131"/>
      <c r="E54" s="124"/>
      <c r="F54" s="171"/>
      <c r="G54" s="170"/>
      <c r="H54" s="171"/>
      <c r="I54" s="276"/>
      <c r="J54" s="277"/>
      <c r="K54" s="124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2:11" ht="12.75">
      <c r="B55" s="104"/>
      <c r="C55" s="133" t="s">
        <v>268</v>
      </c>
      <c r="D55" s="134"/>
      <c r="E55" s="188"/>
      <c r="F55" s="172"/>
      <c r="G55" s="279"/>
      <c r="H55" s="223"/>
      <c r="I55" s="174"/>
      <c r="K55" s="126"/>
    </row>
    <row r="56" spans="3:11" ht="12.75">
      <c r="C56" s="135" t="s">
        <v>98</v>
      </c>
      <c r="D56" s="137"/>
      <c r="E56" s="182"/>
      <c r="G56" s="272"/>
      <c r="H56" s="224"/>
      <c r="J56" s="166"/>
      <c r="K56" s="126"/>
    </row>
    <row r="57" spans="3:11" ht="12.75">
      <c r="C57" s="135" t="s">
        <v>38</v>
      </c>
      <c r="D57" s="137"/>
      <c r="E57" s="182"/>
      <c r="G57" s="272"/>
      <c r="H57" s="224"/>
      <c r="K57" s="126"/>
    </row>
    <row r="58" spans="2:11" ht="12.75">
      <c r="B58" s="104"/>
      <c r="C58" s="133" t="s">
        <v>115</v>
      </c>
      <c r="D58" s="139"/>
      <c r="E58" s="189"/>
      <c r="F58" s="172"/>
      <c r="G58" s="279"/>
      <c r="H58" s="225"/>
      <c r="J58" s="275"/>
      <c r="K58" s="126"/>
    </row>
    <row r="59" spans="3:11" ht="12.75">
      <c r="C59" s="138"/>
      <c r="D59" s="137"/>
      <c r="K59" s="126"/>
    </row>
    <row r="60" spans="3:11" ht="12.75">
      <c r="C60" s="138"/>
      <c r="D60" s="137"/>
      <c r="H60" s="271"/>
      <c r="K60" s="126"/>
    </row>
    <row r="61" spans="3:11" ht="12.75">
      <c r="C61" s="138"/>
      <c r="D61" s="137"/>
      <c r="K61" s="126"/>
    </row>
    <row r="62" spans="3:11" ht="12.75">
      <c r="C62" s="138"/>
      <c r="D62" s="136"/>
      <c r="K62" s="126"/>
    </row>
    <row r="63" spans="2:11" ht="12.75">
      <c r="B63" s="229"/>
      <c r="C63" s="138"/>
      <c r="D63" s="136"/>
      <c r="H63" s="271"/>
      <c r="K63" s="126"/>
    </row>
    <row r="64" spans="3:11" ht="12.75">
      <c r="C64" s="138"/>
      <c r="D64" s="136"/>
      <c r="K64" s="126"/>
    </row>
    <row r="65" spans="3:11" ht="12.75">
      <c r="C65" s="138"/>
      <c r="D65" s="136"/>
      <c r="H65" s="271"/>
      <c r="K65" s="126"/>
    </row>
    <row r="66" spans="3:11" ht="12.75">
      <c r="C66" s="104"/>
      <c r="D66" s="136"/>
      <c r="H66" s="271"/>
      <c r="K66" s="126"/>
    </row>
    <row r="67" spans="3:11" ht="12.75">
      <c r="C67" s="104"/>
      <c r="D67" s="136"/>
      <c r="G67" s="280"/>
      <c r="K67" s="126"/>
    </row>
    <row r="68" spans="3:11" ht="12.75">
      <c r="C68" s="104"/>
      <c r="D68" s="136"/>
      <c r="H68" s="271"/>
      <c r="K68" s="126"/>
    </row>
    <row r="69" spans="4:11" ht="12.75">
      <c r="D69" s="136"/>
      <c r="K69" s="126"/>
    </row>
    <row r="70" spans="3:11" ht="12.75">
      <c r="C70" s="138"/>
      <c r="D70" s="136"/>
      <c r="H70" s="271"/>
      <c r="I70" s="275"/>
      <c r="K70" s="126"/>
    </row>
  </sheetData>
  <mergeCells count="5">
    <mergeCell ref="B48:C48"/>
    <mergeCell ref="B1:H1"/>
    <mergeCell ref="B3:D3"/>
    <mergeCell ref="B4:E4"/>
    <mergeCell ref="F4:H4"/>
  </mergeCells>
  <printOptions/>
  <pageMargins left="0.7874015748031497" right="0.3937007874015748" top="0.984251968503937" bottom="0.3937007874015748" header="0.5118110236220472" footer="0.31496062992125984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workbookViewId="0" topLeftCell="A1">
      <selection activeCell="F29" sqref="F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271</v>
      </c>
      <c r="B1" s="2"/>
      <c r="C1" s="2"/>
      <c r="D1" s="2"/>
      <c r="E1" s="2"/>
      <c r="F1" s="2"/>
      <c r="G1" s="2"/>
    </row>
    <row r="2" spans="1:7" ht="12.75" customHeight="1">
      <c r="A2" s="3" t="s">
        <v>48</v>
      </c>
      <c r="B2" s="4"/>
      <c r="C2" s="5"/>
      <c r="D2" s="6" t="s">
        <v>266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49</v>
      </c>
      <c r="B4" s="12"/>
      <c r="C4" s="13" t="s">
        <v>50</v>
      </c>
      <c r="D4" s="13"/>
      <c r="E4" s="13"/>
      <c r="F4" s="60" t="s">
        <v>51</v>
      </c>
      <c r="G4" s="14"/>
    </row>
    <row r="5" spans="1:7" ht="12.75" customHeight="1">
      <c r="A5" s="15"/>
      <c r="B5" s="16"/>
      <c r="C5" s="17" t="s">
        <v>173</v>
      </c>
      <c r="D5" s="18"/>
      <c r="E5" s="18"/>
      <c r="F5" s="18"/>
      <c r="G5" s="14"/>
    </row>
    <row r="6" spans="1:7" ht="12.75" customHeight="1">
      <c r="A6" s="19" t="s">
        <v>53</v>
      </c>
      <c r="B6" s="20"/>
      <c r="C6" s="21" t="s">
        <v>54</v>
      </c>
      <c r="D6" s="21"/>
      <c r="E6" s="21"/>
      <c r="F6" s="103" t="s">
        <v>55</v>
      </c>
      <c r="G6" s="23"/>
    </row>
    <row r="7" spans="1:7" ht="12.75" customHeight="1">
      <c r="A7" s="15"/>
      <c r="B7" s="16"/>
      <c r="C7" s="17" t="s">
        <v>162</v>
      </c>
      <c r="D7" s="18"/>
      <c r="E7" s="18"/>
      <c r="F7" s="192"/>
      <c r="G7" s="14"/>
    </row>
    <row r="8" spans="1:9" ht="12.75">
      <c r="A8" s="19" t="s">
        <v>56</v>
      </c>
      <c r="B8" s="21"/>
      <c r="C8" s="378"/>
      <c r="D8" s="379"/>
      <c r="E8" s="24" t="s">
        <v>57</v>
      </c>
      <c r="F8" s="25"/>
      <c r="G8" s="26">
        <v>0</v>
      </c>
      <c r="H8" s="27"/>
      <c r="I8" s="27"/>
    </row>
    <row r="9" spans="1:7" ht="12.75">
      <c r="A9" s="19" t="s">
        <v>58</v>
      </c>
      <c r="B9" s="21"/>
      <c r="C9" s="378"/>
      <c r="D9" s="379"/>
      <c r="E9" s="22" t="s">
        <v>59</v>
      </c>
      <c r="F9" s="21"/>
      <c r="G9" s="28">
        <f>IF(PocetMJ=0,,ROUND((F30+F32)/PocetMJ,1))</f>
        <v>0</v>
      </c>
    </row>
    <row r="10" spans="1:7" ht="12.75">
      <c r="A10" s="29" t="s">
        <v>60</v>
      </c>
      <c r="B10" s="30"/>
      <c r="C10" s="30"/>
      <c r="D10" s="30"/>
      <c r="E10" s="31" t="s">
        <v>61</v>
      </c>
      <c r="F10" s="30"/>
      <c r="G10" s="32">
        <v>0</v>
      </c>
    </row>
    <row r="11" spans="1:57" ht="12.75">
      <c r="A11" s="11" t="s">
        <v>62</v>
      </c>
      <c r="B11" s="13"/>
      <c r="C11" s="13"/>
      <c r="D11" s="13"/>
      <c r="E11" s="33" t="s">
        <v>63</v>
      </c>
      <c r="F11" s="13" t="s">
        <v>45</v>
      </c>
      <c r="G11" s="14"/>
      <c r="BA11" s="34"/>
      <c r="BB11" s="34"/>
      <c r="BC11" s="34"/>
      <c r="BD11" s="34"/>
      <c r="BE11" s="34"/>
    </row>
    <row r="12" spans="1:7" ht="12.75">
      <c r="A12" s="11"/>
      <c r="B12" s="13"/>
      <c r="C12" s="13"/>
      <c r="D12" s="13"/>
      <c r="E12" s="380"/>
      <c r="F12" s="381"/>
      <c r="G12" s="382"/>
    </row>
    <row r="13" spans="1:7" ht="28.5" customHeight="1" thickBot="1">
      <c r="A13" s="35" t="s">
        <v>265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64</v>
      </c>
      <c r="B14" s="40"/>
      <c r="C14" s="41"/>
      <c r="D14" s="42" t="s">
        <v>65</v>
      </c>
      <c r="E14" s="43"/>
      <c r="F14" s="43"/>
      <c r="G14" s="41"/>
    </row>
    <row r="15" spans="1:7" ht="15.75" customHeight="1">
      <c r="A15" s="44"/>
      <c r="B15" s="8" t="s">
        <v>66</v>
      </c>
      <c r="C15" s="45">
        <f>SUM(DodavkaNe)</f>
        <v>0</v>
      </c>
      <c r="D15" s="140" t="s">
        <v>103</v>
      </c>
      <c r="E15" s="46"/>
      <c r="F15" s="47"/>
      <c r="G15" s="45">
        <v>0</v>
      </c>
    </row>
    <row r="16" spans="1:7" ht="15.75" customHeight="1">
      <c r="A16" s="44" t="s">
        <v>67</v>
      </c>
      <c r="B16" s="8" t="s">
        <v>68</v>
      </c>
      <c r="C16" s="45">
        <f>SUM(MontNe)</f>
        <v>0</v>
      </c>
      <c r="D16" s="140" t="s">
        <v>104</v>
      </c>
      <c r="E16" s="48"/>
      <c r="F16" s="49"/>
      <c r="G16" s="45">
        <v>0</v>
      </c>
    </row>
    <row r="17" spans="1:7" ht="15.75" customHeight="1">
      <c r="A17" s="44" t="s">
        <v>69</v>
      </c>
      <c r="B17" s="8" t="s">
        <v>70</v>
      </c>
      <c r="C17" s="45">
        <f>SUM(HSVne)</f>
        <v>0</v>
      </c>
      <c r="D17" s="140" t="s">
        <v>105</v>
      </c>
      <c r="E17" s="48"/>
      <c r="F17" s="49"/>
      <c r="G17" s="45">
        <v>0</v>
      </c>
    </row>
    <row r="18" spans="1:7" ht="15.75" customHeight="1">
      <c r="A18" s="50" t="s">
        <v>71</v>
      </c>
      <c r="B18" s="8" t="s">
        <v>72</v>
      </c>
      <c r="C18" s="45">
        <f>SUM(PSVne)</f>
        <v>0</v>
      </c>
      <c r="D18" s="140" t="s">
        <v>106</v>
      </c>
      <c r="E18" s="48"/>
      <c r="F18" s="49"/>
      <c r="G18" s="45">
        <v>0</v>
      </c>
    </row>
    <row r="19" spans="1:7" ht="15.75" customHeight="1">
      <c r="A19" s="51" t="s">
        <v>73</v>
      </c>
      <c r="B19" s="8"/>
      <c r="C19" s="45">
        <f>SUM(C15:C18)</f>
        <v>0</v>
      </c>
      <c r="D19" s="140" t="s">
        <v>107</v>
      </c>
      <c r="E19" s="48"/>
      <c r="F19" s="49"/>
      <c r="G19" s="45">
        <v>0</v>
      </c>
    </row>
    <row r="20" spans="1:7" ht="15.75" customHeight="1">
      <c r="A20" s="51"/>
      <c r="B20" s="8"/>
      <c r="C20" s="45"/>
      <c r="D20" s="140" t="s">
        <v>108</v>
      </c>
      <c r="E20" s="48"/>
      <c r="F20" s="49"/>
      <c r="G20" s="45">
        <v>0</v>
      </c>
    </row>
    <row r="21" spans="1:7" ht="15.75" customHeight="1">
      <c r="A21" s="51" t="s">
        <v>74</v>
      </c>
      <c r="B21" s="8"/>
      <c r="C21" s="45">
        <f>SUM('Rek Neinv'!I11)</f>
        <v>0</v>
      </c>
      <c r="D21" s="140" t="s">
        <v>109</v>
      </c>
      <c r="E21" s="48"/>
      <c r="F21" s="49"/>
      <c r="G21" s="45">
        <v>0</v>
      </c>
    </row>
    <row r="22" spans="1:7" ht="15.75" customHeight="1">
      <c r="A22" s="11" t="s">
        <v>75</v>
      </c>
      <c r="B22" s="13"/>
      <c r="C22" s="45">
        <f>C19+C21</f>
        <v>0</v>
      </c>
      <c r="D22" s="29" t="s">
        <v>76</v>
      </c>
      <c r="E22" s="48"/>
      <c r="F22" s="49"/>
      <c r="G22" s="45">
        <v>0</v>
      </c>
    </row>
    <row r="23" spans="1:7" ht="15.75" customHeight="1" thickBot="1">
      <c r="A23" s="29" t="s">
        <v>77</v>
      </c>
      <c r="B23" s="30"/>
      <c r="C23" s="52">
        <f>C22+G23</f>
        <v>0</v>
      </c>
      <c r="D23" s="53" t="s">
        <v>78</v>
      </c>
      <c r="E23" s="54"/>
      <c r="F23" s="55"/>
      <c r="G23" s="45">
        <v>0</v>
      </c>
    </row>
    <row r="24" spans="1:7" ht="12.75">
      <c r="A24" s="56" t="s">
        <v>79</v>
      </c>
      <c r="B24" s="57"/>
      <c r="C24" s="58" t="s">
        <v>80</v>
      </c>
      <c r="D24" s="57"/>
      <c r="E24" s="58" t="s">
        <v>81</v>
      </c>
      <c r="F24" s="57"/>
      <c r="G24" s="59"/>
    </row>
    <row r="25" spans="1:7" ht="12.75">
      <c r="A25" s="19"/>
      <c r="B25" s="21"/>
      <c r="C25" s="22" t="s">
        <v>82</v>
      </c>
      <c r="D25" s="21"/>
      <c r="E25" s="22" t="s">
        <v>82</v>
      </c>
      <c r="F25" s="21"/>
      <c r="G25" s="23"/>
    </row>
    <row r="26" spans="1:7" ht="12.75">
      <c r="A26" s="11" t="s">
        <v>83</v>
      </c>
      <c r="B26" s="60"/>
      <c r="C26" s="33" t="s">
        <v>83</v>
      </c>
      <c r="D26" s="13"/>
      <c r="E26" s="33" t="s">
        <v>83</v>
      </c>
      <c r="F26" s="13"/>
      <c r="G26" s="14"/>
    </row>
    <row r="27" spans="1:7" ht="12.75">
      <c r="A27" s="11"/>
      <c r="B27" s="61"/>
      <c r="C27" s="33" t="s">
        <v>84</v>
      </c>
      <c r="D27" s="13"/>
      <c r="E27" s="33" t="s">
        <v>85</v>
      </c>
      <c r="F27" s="13"/>
      <c r="G27" s="14"/>
    </row>
    <row r="28" spans="1:7" ht="12.75">
      <c r="A28" s="11"/>
      <c r="B28" s="13"/>
      <c r="C28" s="33"/>
      <c r="D28" s="13"/>
      <c r="E28" s="33"/>
      <c r="F28" s="13"/>
      <c r="G28" s="14"/>
    </row>
    <row r="29" spans="1:7" ht="94.5" customHeight="1">
      <c r="A29" s="11"/>
      <c r="B29" s="13"/>
      <c r="C29" s="33"/>
      <c r="D29" s="13"/>
      <c r="E29" s="33"/>
      <c r="F29" s="13"/>
      <c r="G29" s="14"/>
    </row>
    <row r="30" spans="1:7" ht="12.75">
      <c r="A30" s="19" t="s">
        <v>86</v>
      </c>
      <c r="B30" s="21"/>
      <c r="C30" s="62">
        <v>21</v>
      </c>
      <c r="D30" s="21" t="s">
        <v>87</v>
      </c>
      <c r="E30" s="22"/>
      <c r="F30" s="63">
        <f>ROUND(C23-F32,0)</f>
        <v>0</v>
      </c>
      <c r="G30" s="23"/>
    </row>
    <row r="31" spans="1:7" ht="12.75">
      <c r="A31" s="19" t="s">
        <v>88</v>
      </c>
      <c r="B31" s="21"/>
      <c r="C31" s="62">
        <v>21</v>
      </c>
      <c r="D31" s="21" t="s">
        <v>87</v>
      </c>
      <c r="E31" s="22"/>
      <c r="F31" s="64">
        <f>ROUND(PRODUCT(F30,C31/100),1)</f>
        <v>0</v>
      </c>
      <c r="G31" s="32"/>
    </row>
    <row r="32" spans="1:7" ht="12.75">
      <c r="A32" s="19" t="s">
        <v>86</v>
      </c>
      <c r="B32" s="21"/>
      <c r="C32" s="62">
        <v>0</v>
      </c>
      <c r="D32" s="21" t="s">
        <v>87</v>
      </c>
      <c r="E32" s="22"/>
      <c r="F32" s="63">
        <v>0</v>
      </c>
      <c r="G32" s="23"/>
    </row>
    <row r="33" spans="1:7" ht="12.75">
      <c r="A33" s="19" t="s">
        <v>88</v>
      </c>
      <c r="B33" s="21"/>
      <c r="C33" s="62">
        <v>0</v>
      </c>
      <c r="D33" s="21" t="s">
        <v>87</v>
      </c>
      <c r="E33" s="22"/>
      <c r="F33" s="64">
        <f>ROUND(PRODUCT(F32,C33/100),1)</f>
        <v>0</v>
      </c>
      <c r="G33" s="32"/>
    </row>
    <row r="34" spans="1:7" s="70" customFormat="1" ht="19.5" customHeight="1" thickBot="1">
      <c r="A34" s="65" t="s">
        <v>89</v>
      </c>
      <c r="B34" s="66"/>
      <c r="C34" s="66"/>
      <c r="D34" s="66"/>
      <c r="E34" s="67"/>
      <c r="F34" s="68">
        <f>CEILING(SUM(F30:F33),1)</f>
        <v>0</v>
      </c>
      <c r="G34" s="69"/>
    </row>
    <row r="36" spans="1:8" ht="12.75">
      <c r="A36" s="71" t="s">
        <v>90</v>
      </c>
      <c r="B36" s="71"/>
      <c r="C36" s="71"/>
      <c r="D36" s="71"/>
      <c r="E36" s="71"/>
      <c r="F36" s="71"/>
      <c r="G36" s="71"/>
      <c r="H36" t="s">
        <v>52</v>
      </c>
    </row>
    <row r="37" spans="1:8" ht="14.25" customHeight="1">
      <c r="A37" s="71"/>
      <c r="B37" s="383"/>
      <c r="C37" s="384"/>
      <c r="D37" s="384"/>
      <c r="E37" s="384"/>
      <c r="F37" s="384"/>
      <c r="G37" s="384"/>
      <c r="H37" t="s">
        <v>52</v>
      </c>
    </row>
    <row r="38" spans="1:8" ht="12.75" customHeight="1">
      <c r="A38" s="72"/>
      <c r="B38" s="384"/>
      <c r="C38" s="384"/>
      <c r="D38" s="384"/>
      <c r="E38" s="384"/>
      <c r="F38" s="384"/>
      <c r="G38" s="384"/>
      <c r="H38" t="s">
        <v>52</v>
      </c>
    </row>
    <row r="39" spans="1:8" ht="12.75">
      <c r="A39" s="72"/>
      <c r="B39" s="384"/>
      <c r="C39" s="384"/>
      <c r="D39" s="384"/>
      <c r="E39" s="384"/>
      <c r="F39" s="384"/>
      <c r="G39" s="384"/>
      <c r="H39" t="s">
        <v>52</v>
      </c>
    </row>
    <row r="40" spans="1:8" ht="12.75">
      <c r="A40" s="72"/>
      <c r="B40" s="384"/>
      <c r="C40" s="384"/>
      <c r="D40" s="384"/>
      <c r="E40" s="384"/>
      <c r="F40" s="384"/>
      <c r="G40" s="384"/>
      <c r="H40" t="s">
        <v>52</v>
      </c>
    </row>
    <row r="41" spans="1:8" ht="12.75">
      <c r="A41" s="72"/>
      <c r="B41" s="384"/>
      <c r="C41" s="384"/>
      <c r="D41" s="384"/>
      <c r="E41" s="384"/>
      <c r="F41" s="384"/>
      <c r="G41" s="384"/>
      <c r="H41" t="s">
        <v>52</v>
      </c>
    </row>
    <row r="42" spans="1:8" ht="12.75">
      <c r="A42" s="72"/>
      <c r="B42" s="384"/>
      <c r="C42" s="384"/>
      <c r="D42" s="384"/>
      <c r="E42" s="384"/>
      <c r="F42" s="384"/>
      <c r="G42" s="384"/>
      <c r="H42" t="s">
        <v>52</v>
      </c>
    </row>
    <row r="43" spans="1:8" ht="12.75">
      <c r="A43" s="72"/>
      <c r="B43" s="384"/>
      <c r="C43" s="384"/>
      <c r="D43" s="384"/>
      <c r="E43" s="384"/>
      <c r="F43" s="384"/>
      <c r="G43" s="384"/>
      <c r="H43" t="s">
        <v>52</v>
      </c>
    </row>
    <row r="44" spans="1:8" ht="12.75">
      <c r="A44" s="72"/>
      <c r="B44" s="384"/>
      <c r="C44" s="384"/>
      <c r="D44" s="384"/>
      <c r="E44" s="384"/>
      <c r="F44" s="384"/>
      <c r="G44" s="384"/>
      <c r="H44" t="s">
        <v>52</v>
      </c>
    </row>
    <row r="45" spans="1:8" ht="0.75" customHeight="1">
      <c r="A45" s="72"/>
      <c r="B45" s="384"/>
      <c r="C45" s="384"/>
      <c r="D45" s="384"/>
      <c r="E45" s="384"/>
      <c r="F45" s="384"/>
      <c r="G45" s="384"/>
      <c r="H45" t="s">
        <v>52</v>
      </c>
    </row>
    <row r="46" spans="2:7" ht="12.75">
      <c r="B46" s="377"/>
      <c r="C46" s="377"/>
      <c r="D46" s="377"/>
      <c r="E46" s="377"/>
      <c r="F46" s="377"/>
      <c r="G46" s="377"/>
    </row>
    <row r="47" spans="2:7" ht="12.75">
      <c r="B47" s="377"/>
      <c r="C47" s="377"/>
      <c r="D47" s="377"/>
      <c r="E47" s="377"/>
      <c r="F47" s="377"/>
      <c r="G47" s="377"/>
    </row>
    <row r="48" spans="2:7" ht="12.75">
      <c r="B48" s="377"/>
      <c r="C48" s="377"/>
      <c r="D48" s="377"/>
      <c r="E48" s="377"/>
      <c r="F48" s="377"/>
      <c r="G48" s="377"/>
    </row>
    <row r="49" spans="2:7" ht="12.75">
      <c r="B49" s="377"/>
      <c r="C49" s="377"/>
      <c r="D49" s="377"/>
      <c r="E49" s="377"/>
      <c r="F49" s="377"/>
      <c r="G49" s="377"/>
    </row>
    <row r="50" spans="2:7" ht="12.75">
      <c r="B50" s="377"/>
      <c r="C50" s="377"/>
      <c r="D50" s="377"/>
      <c r="E50" s="377"/>
      <c r="F50" s="377"/>
      <c r="G50" s="377"/>
    </row>
    <row r="51" spans="2:7" ht="12.75">
      <c r="B51" s="377"/>
      <c r="C51" s="377"/>
      <c r="D51" s="377"/>
      <c r="E51" s="377"/>
      <c r="F51" s="377"/>
      <c r="G51" s="377"/>
    </row>
    <row r="52" spans="2:7" ht="12.75">
      <c r="B52" s="377"/>
      <c r="C52" s="377"/>
      <c r="D52" s="377"/>
      <c r="E52" s="377"/>
      <c r="F52" s="377"/>
      <c r="G52" s="377"/>
    </row>
    <row r="53" spans="2:7" ht="12.75">
      <c r="B53" s="377"/>
      <c r="C53" s="377"/>
      <c r="D53" s="377"/>
      <c r="E53" s="377"/>
      <c r="F53" s="377"/>
      <c r="G53" s="377"/>
    </row>
    <row r="54" spans="2:7" ht="12.75">
      <c r="B54" s="377"/>
      <c r="C54" s="377"/>
      <c r="D54" s="377"/>
      <c r="E54" s="377"/>
      <c r="F54" s="377"/>
      <c r="G54" s="377"/>
    </row>
    <row r="55" spans="2:7" ht="12.75">
      <c r="B55" s="377"/>
      <c r="C55" s="377"/>
      <c r="D55" s="377"/>
      <c r="E55" s="377"/>
      <c r="F55" s="377"/>
      <c r="G55" s="377"/>
    </row>
  </sheetData>
  <mergeCells count="14">
    <mergeCell ref="C8:D8"/>
    <mergeCell ref="C9:D9"/>
    <mergeCell ref="E12:G12"/>
    <mergeCell ref="B37:G45"/>
    <mergeCell ref="B46:G46"/>
    <mergeCell ref="B47:G47"/>
    <mergeCell ref="B48:G48"/>
    <mergeCell ref="B49:G49"/>
    <mergeCell ref="B54:G54"/>
    <mergeCell ref="B55:G55"/>
    <mergeCell ref="B50:G50"/>
    <mergeCell ref="B51:G51"/>
    <mergeCell ref="B52:G52"/>
    <mergeCell ref="B53:G53"/>
  </mergeCells>
  <printOptions/>
  <pageMargins left="0.7874015748031497" right="0.1968503937007874" top="0.984251968503937" bottom="0.7874015748031497" header="0.5118110236220472" footer="0.31496062992125984"/>
  <pageSetup firstPageNumber="11" useFirstPageNumber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1.375" style="0" customWidth="1"/>
    <col min="4" max="4" width="16.625" style="0" customWidth="1"/>
    <col min="5" max="5" width="10.75390625" style="0" customWidth="1"/>
    <col min="6" max="6" width="12.625" style="0" customWidth="1"/>
    <col min="7" max="7" width="10.75390625" style="0" customWidth="1"/>
    <col min="8" max="8" width="11.125" style="0" customWidth="1"/>
    <col min="9" max="9" width="10.375" style="0" customWidth="1"/>
  </cols>
  <sheetData>
    <row r="1" spans="1:9" ht="13.5" thickTop="1">
      <c r="A1" s="385" t="s">
        <v>53</v>
      </c>
      <c r="B1" s="386"/>
      <c r="C1" s="73" t="s">
        <v>162</v>
      </c>
      <c r="D1" s="74"/>
      <c r="E1" s="75"/>
      <c r="F1" s="74"/>
      <c r="G1" s="76" t="s">
        <v>273</v>
      </c>
      <c r="H1" s="77"/>
      <c r="I1" s="78"/>
    </row>
    <row r="2" spans="1:9" ht="13.5" thickBot="1">
      <c r="A2" s="387" t="s">
        <v>49</v>
      </c>
      <c r="B2" s="388"/>
      <c r="C2" s="79" t="s">
        <v>173</v>
      </c>
      <c r="D2" s="80"/>
      <c r="E2" s="81"/>
      <c r="F2" s="80"/>
      <c r="G2" s="389" t="s">
        <v>172</v>
      </c>
      <c r="H2" s="390"/>
      <c r="I2" s="391"/>
    </row>
    <row r="3" ht="13.5" thickTop="1">
      <c r="F3" s="13"/>
    </row>
    <row r="4" spans="1:9" ht="19.5" customHeight="1">
      <c r="A4" s="82" t="s">
        <v>264</v>
      </c>
      <c r="B4" s="83"/>
      <c r="C4" s="83"/>
      <c r="D4" s="83"/>
      <c r="E4" s="84"/>
      <c r="F4" s="83"/>
      <c r="G4" s="83"/>
      <c r="H4" s="83"/>
      <c r="I4" s="83"/>
    </row>
    <row r="5" ht="13.5" thickBot="1"/>
    <row r="6" spans="1:9" s="13" customFormat="1" ht="13.5" thickBot="1">
      <c r="A6" s="85"/>
      <c r="B6" s="86" t="s">
        <v>110</v>
      </c>
      <c r="C6" s="86"/>
      <c r="D6" s="87"/>
      <c r="E6" s="88" t="s">
        <v>91</v>
      </c>
      <c r="F6" s="89" t="s">
        <v>92</v>
      </c>
      <c r="G6" s="89" t="s">
        <v>93</v>
      </c>
      <c r="H6" s="89" t="s">
        <v>94</v>
      </c>
      <c r="I6" s="90" t="s">
        <v>74</v>
      </c>
    </row>
    <row r="7" spans="1:9" s="13" customFormat="1" ht="12.75">
      <c r="A7" s="141"/>
      <c r="B7" s="142"/>
      <c r="C7" s="143"/>
      <c r="D7" s="144"/>
      <c r="E7" s="100"/>
      <c r="F7" s="101"/>
      <c r="G7" s="101"/>
      <c r="H7" s="101"/>
      <c r="I7" s="102"/>
    </row>
    <row r="8" spans="1:9" s="13" customFormat="1" ht="12.75">
      <c r="A8" s="141"/>
      <c r="B8" s="142"/>
      <c r="C8" s="143"/>
      <c r="D8" s="144"/>
      <c r="E8" s="100"/>
      <c r="F8" s="101"/>
      <c r="G8" s="101"/>
      <c r="H8" s="101"/>
      <c r="I8" s="102"/>
    </row>
    <row r="9" spans="1:9" s="13" customFormat="1" ht="12.75">
      <c r="A9" s="141" t="s">
        <v>214</v>
      </c>
      <c r="B9" s="146" t="s">
        <v>215</v>
      </c>
      <c r="C9" s="143"/>
      <c r="D9" s="144"/>
      <c r="E9" s="100">
        <v>0</v>
      </c>
      <c r="F9" s="101">
        <v>0</v>
      </c>
      <c r="G9" s="101">
        <v>0</v>
      </c>
      <c r="H9" s="101">
        <v>0</v>
      </c>
      <c r="I9" s="102">
        <f>SUM('Pol Neinv'!G61)</f>
        <v>0</v>
      </c>
    </row>
    <row r="10" spans="1:9" s="13" customFormat="1" ht="13.5" thickBot="1">
      <c r="A10" s="11"/>
      <c r="D10" s="14"/>
      <c r="E10" s="325"/>
      <c r="F10" s="326"/>
      <c r="G10" s="326"/>
      <c r="H10" s="326"/>
      <c r="I10" s="327"/>
    </row>
    <row r="11" spans="1:11" s="96" customFormat="1" ht="13.5" thickBot="1">
      <c r="A11" s="91"/>
      <c r="B11" s="92" t="s">
        <v>95</v>
      </c>
      <c r="C11" s="92"/>
      <c r="D11" s="93"/>
      <c r="E11" s="94">
        <f>SUM(E7:E9)</f>
        <v>0</v>
      </c>
      <c r="F11" s="95">
        <f>SUM(F7:F9)</f>
        <v>0</v>
      </c>
      <c r="G11" s="95">
        <f>SUM(G7:G9)</f>
        <v>0</v>
      </c>
      <c r="H11" s="95">
        <f>SUM(H7:H9)</f>
        <v>0</v>
      </c>
      <c r="I11" s="324">
        <f>SUM(I7:I9)</f>
        <v>0</v>
      </c>
      <c r="K11" s="145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6:9" ht="12.75">
      <c r="F13" s="97"/>
      <c r="G13" s="98"/>
      <c r="H13" s="98"/>
      <c r="I13" s="99"/>
    </row>
    <row r="14" spans="6:9" ht="12.75">
      <c r="F14" s="97"/>
      <c r="G14" s="98"/>
      <c r="H14" s="98"/>
      <c r="I14" s="99"/>
    </row>
    <row r="15" spans="6:9" ht="12.75">
      <c r="F15" s="97"/>
      <c r="G15" s="98"/>
      <c r="H15" s="98"/>
      <c r="I15" s="99"/>
    </row>
    <row r="16" spans="6:9" ht="12.75">
      <c r="F16" s="97"/>
      <c r="G16" s="98"/>
      <c r="H16" s="98"/>
      <c r="I16" s="99"/>
    </row>
    <row r="17" spans="6:9" ht="12.75">
      <c r="F17" s="97"/>
      <c r="G17" s="98"/>
      <c r="H17" s="98"/>
      <c r="I17" s="99"/>
    </row>
    <row r="18" spans="6:9" ht="12.75">
      <c r="F18" s="97"/>
      <c r="G18" s="98"/>
      <c r="H18" s="98"/>
      <c r="I18" s="99"/>
    </row>
    <row r="19" spans="6:9" ht="12.75">
      <c r="F19" s="97"/>
      <c r="G19" s="98"/>
      <c r="H19" s="98"/>
      <c r="I19" s="99"/>
    </row>
    <row r="20" spans="6:9" ht="12.75">
      <c r="F20" s="97"/>
      <c r="G20" s="98"/>
      <c r="H20" s="98"/>
      <c r="I20" s="99"/>
    </row>
    <row r="21" spans="6:9" ht="12.75">
      <c r="F21" s="97"/>
      <c r="G21" s="98"/>
      <c r="H21" s="98"/>
      <c r="I21" s="99"/>
    </row>
    <row r="22" spans="6:9" ht="12.75">
      <c r="F22" s="97"/>
      <c r="G22" s="98"/>
      <c r="H22" s="98"/>
      <c r="I22" s="99"/>
    </row>
    <row r="23" spans="6:9" ht="12.75">
      <c r="F23" s="97"/>
      <c r="G23" s="98"/>
      <c r="H23" s="98"/>
      <c r="I23" s="99"/>
    </row>
    <row r="24" spans="6:9" ht="12.75">
      <c r="F24" s="97"/>
      <c r="G24" s="98"/>
      <c r="H24" s="98"/>
      <c r="I24" s="99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</sheetData>
  <mergeCells count="3">
    <mergeCell ref="A1:B1"/>
    <mergeCell ref="A2:B2"/>
    <mergeCell ref="G2:I2"/>
  </mergeCells>
  <printOptions/>
  <pageMargins left="0.7874015748031497" right="0.1968503937007874" top="0.98425196850393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Šoukal</dc:creator>
  <cp:keywords/>
  <dc:description/>
  <cp:lastModifiedBy>OEM</cp:lastModifiedBy>
  <cp:lastPrinted>2013-05-09T12:57:08Z</cp:lastPrinted>
  <dcterms:created xsi:type="dcterms:W3CDTF">2010-05-31T14:47:38Z</dcterms:created>
  <dcterms:modified xsi:type="dcterms:W3CDTF">2013-05-30T09:09:06Z</dcterms:modified>
  <cp:category/>
  <cp:version/>
  <cp:contentType/>
  <cp:contentStatus/>
</cp:coreProperties>
</file>