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1"/>
  </bookViews>
  <sheets>
    <sheet name="Stavba" sheetId="1" r:id="rId1"/>
    <sheet name="Elektroinstalace a MaR" sheetId="2" r:id="rId2"/>
  </sheets>
  <externalReferences>
    <externalReference r:id="rId5"/>
  </externalReferences>
  <definedNames>
    <definedName name="CenaCelkemVypocet" localSheetId="0">'Stavba'!$I$40</definedName>
    <definedName name="DPHSni">'Stavba'!$G$24</definedName>
    <definedName name="DPHZakl">'Stavba'!$G$26</definedName>
    <definedName name="Mena">'Stavba'!$J$29</definedName>
    <definedName name="SazbaDPH1" localSheetId="0">'Stavba'!$E$23</definedName>
    <definedName name="SazbaDPH2" localSheetId="0">'Stavba'!$E$25</definedName>
    <definedName name="ZakladDPHSni">'Stavba'!$G$23</definedName>
    <definedName name="ZakladDPHSniVypocet" localSheetId="0">'Stavba'!$F$40</definedName>
    <definedName name="ZakladDPHZakl">'Stavba'!$G$25</definedName>
    <definedName name="ZakladDPHZaklVypocet" localSheetId="0">'Stavba'!$G$40</definedName>
    <definedName name="Zaokrouhleni">'Stavba'!$G$27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<sst xmlns="http://schemas.openxmlformats.org/spreadsheetml/2006/main" count="229" uniqueCount="139">
  <si>
    <t>Název</t>
  </si>
  <si>
    <t/>
  </si>
  <si>
    <t>Montáž</t>
  </si>
  <si>
    <t>Řídící systém</t>
  </si>
  <si>
    <t>MALÉ KOMPAKTNÍ ŘÍDICÍ SYSTÉMY</t>
  </si>
  <si>
    <t>Řídicí systém 8DI, 8DO, 8AI, 4AO, RS232, RS485, Ethernet, displej 122x32 bodů, kláv., integrovaný WEB server</t>
  </si>
  <si>
    <t>ks</t>
  </si>
  <si>
    <t>ROZŠIŘUJÍCÍ V/V MODULY</t>
  </si>
  <si>
    <t>12x analog IN 0-5V, 0-10V, 0-20mA, Ni1000, 12 bitů</t>
  </si>
  <si>
    <t>8x univ. IN, 8x analog OUT 0-10V, rozlišení 12 bitů</t>
  </si>
  <si>
    <t>12x spínací relé 250V/6A</t>
  </si>
  <si>
    <t>Spínaný zdroj 75W na DIN lištu</t>
  </si>
  <si>
    <t>230 VAC/24 VDC</t>
  </si>
  <si>
    <t>ORIENTAČNÍ KALKULACE CENY APLIKACE</t>
  </si>
  <si>
    <t xml:space="preserve">Cena za datový bod </t>
  </si>
  <si>
    <t>Polní instrumentaci</t>
  </si>
  <si>
    <t>ODPOROVÝ   SNÍMAČ   TEPLOTY PROSTOROVÝ - VENKOVNÍ, Rozsah -30až+100°C,  Krytí IP65:</t>
  </si>
  <si>
    <t>Venkovní čidlo - Ni1000/6180.</t>
  </si>
  <si>
    <t>Snímač teploty se stonkem a plastovou hlavicí, Krytí  IP65, Měřicí rozsah: -30 až 150 °C.</t>
  </si>
  <si>
    <t>Délka nerezového stonku l=120 mm, čidlo - Ni1000/6180.</t>
  </si>
  <si>
    <t xml:space="preserve">Délka nerezového stonku l=240 mm, čidlo - Ni1000/6180. </t>
  </si>
  <si>
    <t xml:space="preserve">Jímka nerezová </t>
  </si>
  <si>
    <t>G 1/2", délka 100 mm</t>
  </si>
  <si>
    <t>G 1/2", délka 220 mm</t>
  </si>
  <si>
    <t>Napájecí zdroje a pomocné prvky</t>
  </si>
  <si>
    <t>nap. 230V/12V ss -DIN</t>
  </si>
  <si>
    <t>Detektor oxidu uhelnatého</t>
  </si>
  <si>
    <t>nap.12V, 2.stup.</t>
  </si>
  <si>
    <t>Detektor pro výbušné plyny</t>
  </si>
  <si>
    <t>KAPILÁROVÝ  REGULÁTOR TEPLOTY JEDNOOBVODOVÝ  - , rozsah :</t>
  </si>
  <si>
    <t>30-90°C kapilára: 1600mm,</t>
  </si>
  <si>
    <t xml:space="preserve">70-140°C kapilára: 1600mm, </t>
  </si>
  <si>
    <t>JÍMKA PRO KAPILÁROVÉ REGULÁTORY A KAPILÁROVÉ OMEZOVAČE MAXIMÁLNÍ TEPLOTY</t>
  </si>
  <si>
    <t>mosaz, G3/4"</t>
  </si>
  <si>
    <t>PROSTOROVÝ REGULÁTOR TEPLOTY JEDNOOBVODOVÝ  rozsah :</t>
  </si>
  <si>
    <t>20..60 °C</t>
  </si>
  <si>
    <t>REGULÁTOR TLAKU VLNOVCOVÝ, Rozsah:</t>
  </si>
  <si>
    <t>40 .. 400kPa</t>
  </si>
  <si>
    <t>PŘEVLEČNÁ MATICE VČETNĚ VSUVKY A TĚSNĚNÍ</t>
  </si>
  <si>
    <t>M20x1,5 Typ: 405961178116</t>
  </si>
  <si>
    <t>Plovákový spínač</t>
  </si>
  <si>
    <t>Vertikální</t>
  </si>
  <si>
    <t>Servopohon proporcionální, nap. 24 V AC/DC</t>
  </si>
  <si>
    <t>,doba běhu 90° 15/30/60/120s</t>
  </si>
  <si>
    <t>Elektromontáže</t>
  </si>
  <si>
    <t>Rozvaděč 1200x800x200 MaR vč. výbavy</t>
  </si>
  <si>
    <t>KABELOVÝ ŽLAB PLECHOVÝ</t>
  </si>
  <si>
    <t>DÉLKA 3 M VČETNĚ SPOJEK</t>
  </si>
  <si>
    <t>A SPOJOVACÍHO MAT.</t>
  </si>
  <si>
    <t>125/50 žlab s víkem</t>
  </si>
  <si>
    <t>m</t>
  </si>
  <si>
    <t>62/50 žlab s víkem</t>
  </si>
  <si>
    <t>TRUBKA TUHÁ PVC 320N délka 2 m barva světle šedá</t>
  </si>
  <si>
    <t>A11/5     Krabice odbočná plastová, 5-ti pólová svork. IP 54,12 otv.</t>
  </si>
  <si>
    <t>L 40 LIŠTA ELEKTROINSTALAČNÍ (3m)</t>
  </si>
  <si>
    <t>KABEL STÍNĚNÝ</t>
  </si>
  <si>
    <t>JYTY-O 2x1 mm , pevně</t>
  </si>
  <si>
    <t>JYTY-O 4x1 mm , pevně</t>
  </si>
  <si>
    <t>KABEL SILOVÝ,IZOLACE PVC</t>
  </si>
  <si>
    <t>CYKY-J 5x2,5 , pevně</t>
  </si>
  <si>
    <t>CYKY-J 3x1.5 , pevně</t>
  </si>
  <si>
    <t>VODIČ JEDNOŽILOVÝ, IZOLACE PVC</t>
  </si>
  <si>
    <t>CY 6 , pevně</t>
  </si>
  <si>
    <t>ZEMNÍCÍ SVORKA</t>
  </si>
  <si>
    <t>ZSA16 zemnicí svorka na potrubí</t>
  </si>
  <si>
    <t>Cu pás.ZS16 Pásek uzemňovací Cu, 0.5m</t>
  </si>
  <si>
    <t>ZÁSUVKA NN, PRAKTIK IP 44 (PLAST)</t>
  </si>
  <si>
    <t>5518-2969 D Zásuvka jednonásobná IP 44, s ochranným kolíkem, s víčkem, pro průběžnou montáž; řazení 2P+PE; d. Praktik; b. béžová (na hořlavé podklady B až D)</t>
  </si>
  <si>
    <t>Vyrážecí STOP tlačítko</t>
  </si>
  <si>
    <t>Revize elektro</t>
  </si>
  <si>
    <t>HODINOVE ZUCTOVACI SAZBY</t>
  </si>
  <si>
    <t xml:space="preserve"> Demontaz stavajiciho zarizeni</t>
  </si>
  <si>
    <t>hod</t>
  </si>
  <si>
    <t xml:space="preserve"> Priprava ke komplexni zkousce</t>
  </si>
  <si>
    <t xml:space="preserve"> Zauceni obsluhy</t>
  </si>
  <si>
    <t>KOORDINACE POSTUPU PRACI</t>
  </si>
  <si>
    <t xml:space="preserve"> S ostatnimi profesemi</t>
  </si>
  <si>
    <t>SPOLUPRACE S DODAVATELEM PRI</t>
  </si>
  <si>
    <t xml:space="preserve"> zapojovani a zkouskach</t>
  </si>
  <si>
    <t>Podružný materiál</t>
  </si>
  <si>
    <t>Dodávka</t>
  </si>
  <si>
    <t>Vedlejší náklady</t>
  </si>
  <si>
    <t>Příloha B3: Položkový rozpočet - Elektroinstalace a MaR</t>
  </si>
  <si>
    <t>MJ</t>
  </si>
  <si>
    <t>Množství</t>
  </si>
  <si>
    <t>Cena za MJ v Kč bez DPH</t>
  </si>
  <si>
    <t>Cena celkem v Kč bez DPH</t>
  </si>
  <si>
    <t>Materiál včetně montáže</t>
  </si>
  <si>
    <t>Celkem</t>
  </si>
  <si>
    <t>Řídící systém celkem</t>
  </si>
  <si>
    <t>Polní instrumentaci celkem</t>
  </si>
  <si>
    <t>Elektromontáže celkem</t>
  </si>
  <si>
    <t>#RTSROZP#</t>
  </si>
  <si>
    <t>Položkový rozpočet</t>
  </si>
  <si>
    <t>Zakázka:</t>
  </si>
  <si>
    <t>Z14-068 Rekonstrukce plynové kotelny K1</t>
  </si>
  <si>
    <t>Objekt:</t>
  </si>
  <si>
    <t>Rozpočet:</t>
  </si>
  <si>
    <t>Objednatel:</t>
  </si>
  <si>
    <t>Sparáva kolejí a menz, Mendelova univerzita v Brně</t>
  </si>
  <si>
    <t>IČ:</t>
  </si>
  <si>
    <t>Kohoutova 11</t>
  </si>
  <si>
    <t>DIČ:</t>
  </si>
  <si>
    <t>613 00</t>
  </si>
  <si>
    <t>Brno</t>
  </si>
  <si>
    <t>Projektant:</t>
  </si>
  <si>
    <t>Zhotovitel:</t>
  </si>
  <si>
    <t>Vypracoval:</t>
  </si>
  <si>
    <t>Rozpis ceny</t>
  </si>
  <si>
    <t>HSV</t>
  </si>
  <si>
    <t>PSV</t>
  </si>
  <si>
    <t>MON</t>
  </si>
  <si>
    <t>VN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</si>
  <si>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</si>
  <si>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</si>
  <si>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</si>
  <si>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</si>
  <si>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</si>
  <si>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</si>
  <si>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</si>
  <si>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</si>
  <si>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</si>
  <si>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</si>
  <si>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</si>
  <si>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</si>
  <si>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</si>
  <si>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</si>
  <si>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</si>
  <si>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</si>
  <si>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</si>
  <si>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</si>
  <si>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</si>
  <si>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DPH celkem</t>
  </si>
  <si>
    <t>Cena celkem</t>
  </si>
  <si>
    <t>Celkem za stavbu</t>
  </si>
  <si>
    <t xml:space="preserve">Popis rozpočtu:  - </t>
  </si>
  <si>
    <t>svazek D.1.4.3 Elektroinstalace a MaR</t>
  </si>
  <si>
    <t xml:space="preserve">Položkový rozpočet </t>
  </si>
  <si>
    <t>S: Z14-068 Rekonstrukce plynové kotelny K1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</si>
</sst>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egoe UI"/>
      <family val="2"/>
    </font>
    <font>
      <sz val="8"/>
      <name val="Calibri"/>
      <family val="2"/>
    </font>
    <font>
      <u val="single"/>
      <sz val="12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10"/>
      <color indexed="9"/>
      <name val="Arial CE"/>
      <family val="0"/>
    </font>
    <font>
      <sz val="9"/>
      <name val="Tahoma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/>
    </xf>
    <xf numFmtId="4" fontId="7" fillId="33" borderId="11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9" fontId="7" fillId="33" borderId="15" xfId="0" applyNumberFormat="1" applyFont="1" applyFill="1" applyBorder="1" applyAlignment="1">
      <alignment horizontal="left" wrapText="1"/>
    </xf>
    <xf numFmtId="4" fontId="7" fillId="33" borderId="15" xfId="0" applyNumberFormat="1" applyFont="1" applyFill="1" applyBorder="1" applyAlignment="1">
      <alignment horizontal="right"/>
    </xf>
    <xf numFmtId="4" fontId="7" fillId="33" borderId="11" xfId="0" applyNumberFormat="1" applyFont="1" applyFill="1" applyBorder="1" applyAlignment="1" applyProtection="1">
      <alignment horizontal="right"/>
      <protection locked="0"/>
    </xf>
    <xf numFmtId="4" fontId="5" fillId="0" borderId="12" xfId="0" applyNumberFormat="1" applyFont="1" applyFill="1" applyBorder="1" applyAlignment="1" applyProtection="1">
      <alignment horizontal="right"/>
      <protection locked="0"/>
    </xf>
    <xf numFmtId="4" fontId="5" fillId="0" borderId="13" xfId="0" applyNumberFormat="1" applyFont="1" applyFill="1" applyBorder="1" applyAlignment="1" applyProtection="1">
      <alignment horizontal="right"/>
      <protection locked="0"/>
    </xf>
    <xf numFmtId="4" fontId="7" fillId="33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34" borderId="17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/>
    </xf>
    <xf numFmtId="49" fontId="10" fillId="34" borderId="0" xfId="0" applyNumberFormat="1" applyFont="1" applyFill="1" applyBorder="1" applyAlignment="1">
      <alignment horizontal="left" vertical="center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14" fontId="12" fillId="0" borderId="0" xfId="0" applyNumberFormat="1" applyFont="1" applyAlignment="1">
      <alignment horizontal="left"/>
    </xf>
    <xf numFmtId="0" fontId="0" fillId="34" borderId="17" xfId="0" applyFont="1" applyFill="1" applyBorder="1" applyAlignment="1">
      <alignment horizontal="left" vertical="center" indent="1"/>
    </xf>
    <xf numFmtId="0" fontId="11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11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 indent="1"/>
    </xf>
    <xf numFmtId="0" fontId="0" fillId="34" borderId="20" xfId="0" applyFont="1" applyFill="1" applyBorder="1" applyAlignment="1">
      <alignment/>
    </xf>
    <xf numFmtId="49" fontId="11" fillId="34" borderId="20" xfId="0" applyNumberFormat="1" applyFont="1" applyFill="1" applyBorder="1" applyAlignment="1">
      <alignment horizontal="left" vertical="center"/>
    </xf>
    <xf numFmtId="0" fontId="11" fillId="34" borderId="20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0" fillId="0" borderId="17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11" fillId="0" borderId="17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49" fontId="11" fillId="0" borderId="20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11" fillId="0" borderId="20" xfId="0" applyFont="1" applyBorder="1" applyAlignment="1">
      <alignment horizontal="right" vertical="center"/>
    </xf>
    <xf numFmtId="0" fontId="11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49" fontId="11" fillId="35" borderId="0" xfId="0" applyNumberFormat="1" applyFont="1" applyFill="1" applyBorder="1" applyAlignment="1" applyProtection="1">
      <alignment horizontal="left" vertical="center"/>
      <protection locked="0"/>
    </xf>
    <xf numFmtId="49" fontId="11" fillId="35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top" indent="1"/>
    </xf>
    <xf numFmtId="0" fontId="0" fillId="0" borderId="23" xfId="0" applyBorder="1" applyAlignment="1">
      <alignment vertical="top"/>
    </xf>
    <xf numFmtId="0" fontId="11" fillId="0" borderId="23" xfId="0" applyFont="1" applyFill="1" applyBorder="1" applyAlignment="1">
      <alignment horizontal="left" vertical="top"/>
    </xf>
    <xf numFmtId="0" fontId="11" fillId="0" borderId="23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0" xfId="0" applyBorder="1" applyAlignment="1">
      <alignment horizontal="left"/>
    </xf>
    <xf numFmtId="49" fontId="0" fillId="0" borderId="17" xfId="0" applyNumberFormat="1" applyBorder="1" applyAlignment="1">
      <alignment/>
    </xf>
    <xf numFmtId="49" fontId="0" fillId="0" borderId="25" xfId="0" applyNumberFormat="1" applyBorder="1" applyAlignment="1">
      <alignment horizontal="left" vertical="center" inden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/>
    </xf>
    <xf numFmtId="0" fontId="11" fillId="0" borderId="25" xfId="0" applyFont="1" applyBorder="1" applyAlignment="1">
      <alignment horizontal="left" vertical="center" indent="1"/>
    </xf>
    <xf numFmtId="0" fontId="11" fillId="0" borderId="26" xfId="0" applyFont="1" applyBorder="1" applyAlignment="1">
      <alignment horizontal="left" vertical="center"/>
    </xf>
    <xf numFmtId="0" fontId="11" fillId="0" borderId="26" xfId="0" applyFont="1" applyBorder="1" applyAlignment="1">
      <alignment/>
    </xf>
    <xf numFmtId="0" fontId="0" fillId="0" borderId="25" xfId="0" applyBorder="1" applyAlignment="1">
      <alignment horizontal="left" indent="1"/>
    </xf>
    <xf numFmtId="1" fontId="11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left" vertical="center" indent="1"/>
    </xf>
    <xf numFmtId="0" fontId="11" fillId="0" borderId="26" xfId="0" applyFont="1" applyBorder="1" applyAlignment="1">
      <alignment vertical="center"/>
    </xf>
    <xf numFmtId="49" fontId="0" fillId="0" borderId="27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 indent="1"/>
    </xf>
    <xf numFmtId="1" fontId="11" fillId="0" borderId="2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/>
    </xf>
    <xf numFmtId="1" fontId="11" fillId="0" borderId="29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vertical="center" indent="1"/>
    </xf>
    <xf numFmtId="49" fontId="0" fillId="0" borderId="21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10" fillId="34" borderId="30" xfId="0" applyFont="1" applyFill="1" applyBorder="1" applyAlignment="1">
      <alignment horizontal="left" vertical="center" indent="1"/>
    </xf>
    <xf numFmtId="0" fontId="11" fillId="34" borderId="31" xfId="0" applyFont="1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4" fontId="10" fillId="34" borderId="31" xfId="0" applyNumberFormat="1" applyFont="1" applyFill="1" applyBorder="1" applyAlignment="1">
      <alignment horizontal="left" vertical="center"/>
    </xf>
    <xf numFmtId="49" fontId="0" fillId="34" borderId="32" xfId="0" applyNumberFormat="1" applyFill="1" applyBorder="1" applyAlignment="1">
      <alignment horizontal="left" vertical="center"/>
    </xf>
    <xf numFmtId="0" fontId="0" fillId="34" borderId="31" xfId="0" applyFill="1" applyBorder="1" applyAlignment="1">
      <alignment/>
    </xf>
    <xf numFmtId="49" fontId="11" fillId="34" borderId="32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1" fillId="0" borderId="20" xfId="0" applyFont="1" applyBorder="1" applyAlignment="1">
      <alignment vertical="top"/>
    </xf>
    <xf numFmtId="14" fontId="11" fillId="0" borderId="20" xfId="0" applyNumberFormat="1" applyFont="1" applyBorder="1" applyAlignment="1">
      <alignment horizontal="center" vertical="top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  <xf numFmtId="3" fontId="0" fillId="0" borderId="36" xfId="0" applyNumberFormat="1" applyBorder="1" applyAlignment="1">
      <alignment/>
    </xf>
    <xf numFmtId="3" fontId="12" fillId="36" borderId="37" xfId="0" applyNumberFormat="1" applyFont="1" applyFill="1" applyBorder="1" applyAlignment="1">
      <alignment vertical="center"/>
    </xf>
    <xf numFmtId="3" fontId="12" fillId="36" borderId="23" xfId="0" applyNumberFormat="1" applyFont="1" applyFill="1" applyBorder="1" applyAlignment="1">
      <alignment vertical="center"/>
    </xf>
    <xf numFmtId="3" fontId="12" fillId="36" borderId="23" xfId="0" applyNumberFormat="1" applyFont="1" applyFill="1" applyBorder="1" applyAlignment="1">
      <alignment vertical="center" wrapText="1"/>
    </xf>
    <xf numFmtId="3" fontId="16" fillId="36" borderId="38" xfId="0" applyNumberFormat="1" applyFont="1" applyFill="1" applyBorder="1" applyAlignment="1">
      <alignment horizontal="center" vertical="center" wrapText="1" shrinkToFit="1"/>
    </xf>
    <xf numFmtId="3" fontId="12" fillId="36" borderId="38" xfId="0" applyNumberFormat="1" applyFont="1" applyFill="1" applyBorder="1" applyAlignment="1">
      <alignment horizontal="center" vertical="center" wrapText="1" shrinkToFit="1"/>
    </xf>
    <xf numFmtId="3" fontId="12" fillId="36" borderId="38" xfId="0" applyNumberFormat="1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/>
    </xf>
    <xf numFmtId="3" fontId="12" fillId="0" borderId="40" xfId="0" applyNumberFormat="1" applyFont="1" applyBorder="1" applyAlignment="1">
      <alignment horizontal="right" wrapText="1" shrinkToFit="1"/>
    </xf>
    <xf numFmtId="3" fontId="12" fillId="0" borderId="40" xfId="0" applyNumberFormat="1" applyFont="1" applyBorder="1" applyAlignment="1">
      <alignment horizontal="right" shrinkToFit="1"/>
    </xf>
    <xf numFmtId="3" fontId="0" fillId="0" borderId="40" xfId="0" applyNumberFormat="1" applyBorder="1" applyAlignment="1">
      <alignment shrinkToFit="1"/>
    </xf>
    <xf numFmtId="3" fontId="0" fillId="0" borderId="40" xfId="0" applyNumberFormat="1" applyBorder="1" applyAlignment="1">
      <alignment/>
    </xf>
    <xf numFmtId="3" fontId="0" fillId="34" borderId="41" xfId="0" applyNumberFormat="1" applyFill="1" applyBorder="1" applyAlignment="1">
      <alignment wrapText="1" shrinkToFit="1"/>
    </xf>
    <xf numFmtId="3" fontId="0" fillId="34" borderId="41" xfId="0" applyNumberFormat="1" applyFill="1" applyBorder="1" applyAlignment="1">
      <alignment shrinkToFit="1"/>
    </xf>
    <xf numFmtId="3" fontId="0" fillId="34" borderId="41" xfId="0" applyNumberFormat="1" applyFill="1" applyBorder="1" applyAlignment="1">
      <alignment/>
    </xf>
    <xf numFmtId="0" fontId="0" fillId="0" borderId="0" xfId="0" applyAlignment="1">
      <alignment/>
    </xf>
    <xf numFmtId="0" fontId="17" fillId="0" borderId="0" xfId="0" applyNumberFormat="1" applyFont="1" applyAlignment="1">
      <alignment wrapText="1"/>
    </xf>
    <xf numFmtId="164" fontId="0" fillId="34" borderId="13" xfId="0" applyNumberFormat="1" applyFill="1" applyBorder="1" applyAlignment="1">
      <alignment vertical="top" shrinkToFit="1"/>
    </xf>
    <xf numFmtId="164" fontId="0" fillId="2" borderId="13" xfId="0" applyNumberFormat="1" applyFill="1" applyBorder="1" applyAlignment="1">
      <alignment vertical="top" shrinkToFit="1"/>
    </xf>
    <xf numFmtId="49" fontId="6" fillId="2" borderId="11" xfId="0" applyNumberFormat="1" applyFont="1" applyFill="1" applyBorder="1" applyAlignment="1">
      <alignment horizontal="left" wrapText="1"/>
    </xf>
    <xf numFmtId="4" fontId="6" fillId="2" borderId="11" xfId="0" applyNumberFormat="1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/>
    </xf>
    <xf numFmtId="4" fontId="6" fillId="2" borderId="11" xfId="0" applyNumberFormat="1" applyFont="1" applyFill="1" applyBorder="1" applyAlignment="1" applyProtection="1">
      <alignment horizontal="right"/>
      <protection locked="0"/>
    </xf>
    <xf numFmtId="4" fontId="6" fillId="2" borderId="11" xfId="0" applyNumberFormat="1" applyFont="1" applyFill="1" applyBorder="1" applyAlignment="1">
      <alignment horizontal="left"/>
    </xf>
    <xf numFmtId="4" fontId="6" fillId="2" borderId="11" xfId="0" applyNumberFormat="1" applyFont="1" applyFill="1" applyBorder="1" applyAlignment="1" applyProtection="1">
      <alignment horizontal="left"/>
      <protection locked="0"/>
    </xf>
    <xf numFmtId="4" fontId="19" fillId="35" borderId="15" xfId="0" applyNumberFormat="1" applyFont="1" applyFill="1" applyBorder="1" applyAlignment="1" applyProtection="1">
      <alignment vertical="top" shrinkToFit="1"/>
      <protection locked="0"/>
    </xf>
    <xf numFmtId="4" fontId="7" fillId="35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4" fontId="15" fillId="34" borderId="31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34" borderId="39" xfId="0" applyNumberFormat="1" applyFill="1" applyBorder="1" applyAlignment="1">
      <alignment/>
    </xf>
    <xf numFmtId="3" fontId="0" fillId="34" borderId="26" xfId="0" applyNumberFormat="1" applyFill="1" applyBorder="1" applyAlignment="1">
      <alignment/>
    </xf>
    <xf numFmtId="3" fontId="0" fillId="34" borderId="42" xfId="0" applyNumberFormat="1" applyFill="1" applyBorder="1" applyAlignment="1">
      <alignment/>
    </xf>
    <xf numFmtId="0" fontId="0" fillId="0" borderId="0" xfId="0" applyNumberFormat="1" applyAlignment="1">
      <alignment wrapText="1"/>
    </xf>
    <xf numFmtId="4" fontId="14" fillId="0" borderId="28" xfId="0" applyNumberFormat="1" applyFont="1" applyBorder="1" applyAlignment="1">
      <alignment vertical="center"/>
    </xf>
    <xf numFmtId="4" fontId="14" fillId="0" borderId="26" xfId="0" applyNumberFormat="1" applyFont="1" applyBorder="1" applyAlignment="1">
      <alignment vertical="center"/>
    </xf>
    <xf numFmtId="4" fontId="14" fillId="0" borderId="28" xfId="0" applyNumberFormat="1" applyFont="1" applyBorder="1" applyAlignment="1">
      <alignment horizontal="right" vertical="center"/>
    </xf>
    <xf numFmtId="4" fontId="14" fillId="0" borderId="26" xfId="0" applyNumberFormat="1" applyFont="1" applyBorder="1" applyAlignment="1">
      <alignment horizontal="right" vertical="center"/>
    </xf>
    <xf numFmtId="4" fontId="14" fillId="0" borderId="29" xfId="0" applyNumberFormat="1" applyFont="1" applyBorder="1" applyAlignment="1">
      <alignment horizontal="right" vertical="center"/>
    </xf>
    <xf numFmtId="4" fontId="14" fillId="0" borderId="20" xfId="0" applyNumberFormat="1" applyFont="1" applyBorder="1" applyAlignment="1">
      <alignment horizontal="right" vertical="center"/>
    </xf>
    <xf numFmtId="4" fontId="14" fillId="0" borderId="23" xfId="0" applyNumberFormat="1" applyFont="1" applyBorder="1" applyAlignment="1">
      <alignment horizontal="right" vertical="center"/>
    </xf>
    <xf numFmtId="2" fontId="15" fillId="34" borderId="31" xfId="0" applyNumberFormat="1" applyFont="1" applyFill="1" applyBorder="1" applyAlignment="1">
      <alignment horizontal="right" vertical="center"/>
    </xf>
    <xf numFmtId="4" fontId="13" fillId="0" borderId="28" xfId="0" applyNumberFormat="1" applyFont="1" applyBorder="1" applyAlignment="1">
      <alignment horizontal="right" vertical="center" indent="1"/>
    </xf>
    <xf numFmtId="4" fontId="13" fillId="0" borderId="43" xfId="0" applyNumberFormat="1" applyFont="1" applyBorder="1" applyAlignment="1">
      <alignment horizontal="right" vertical="center" indent="1"/>
    </xf>
    <xf numFmtId="4" fontId="13" fillId="0" borderId="27" xfId="0" applyNumberFormat="1" applyFont="1" applyBorder="1" applyAlignment="1">
      <alignment horizontal="right" vertical="center" indent="1"/>
    </xf>
    <xf numFmtId="4" fontId="14" fillId="0" borderId="28" xfId="0" applyNumberFormat="1" applyFont="1" applyBorder="1" applyAlignment="1">
      <alignment horizontal="right" vertical="center" indent="1"/>
    </xf>
    <xf numFmtId="4" fontId="14" fillId="0" borderId="43" xfId="0" applyNumberFormat="1" applyFont="1" applyBorder="1" applyAlignment="1">
      <alignment horizontal="right" vertical="center" indent="1"/>
    </xf>
    <xf numFmtId="4" fontId="14" fillId="0" borderId="27" xfId="0" applyNumberFormat="1" applyFont="1" applyBorder="1" applyAlignment="1">
      <alignment horizontal="right" vertical="center" inden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11" fillId="35" borderId="23" xfId="0" applyNumberFormat="1" applyFont="1" applyFill="1" applyBorder="1" applyAlignment="1" applyProtection="1">
      <alignment horizontal="left" vertical="center"/>
      <protection locked="0"/>
    </xf>
    <xf numFmtId="49" fontId="11" fillId="35" borderId="0" xfId="0" applyNumberFormat="1" applyFont="1" applyFill="1" applyBorder="1" applyAlignment="1" applyProtection="1">
      <alignment horizontal="left" vertical="center"/>
      <protection locked="0"/>
    </xf>
    <xf numFmtId="49" fontId="11" fillId="35" borderId="20" xfId="0" applyNumberFormat="1" applyFont="1" applyFill="1" applyBorder="1" applyAlignment="1" applyProtection="1">
      <alignment horizontal="left" vertical="center"/>
      <protection locked="0"/>
    </xf>
    <xf numFmtId="1" fontId="0" fillId="0" borderId="20" xfId="0" applyNumberFormat="1" applyFont="1" applyBorder="1" applyAlignment="1">
      <alignment horizontal="right" indent="1"/>
    </xf>
    <xf numFmtId="0" fontId="0" fillId="0" borderId="20" xfId="0" applyFont="1" applyBorder="1" applyAlignment="1">
      <alignment horizontal="right" indent="1"/>
    </xf>
    <xf numFmtId="0" fontId="0" fillId="0" borderId="21" xfId="0" applyFont="1" applyBorder="1" applyAlignment="1">
      <alignment horizontal="right" inden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48" xfId="0" applyNumberFormat="1" applyFont="1" applyFill="1" applyBorder="1" applyAlignment="1">
      <alignment horizontal="center" vertical="center" wrapText="1"/>
    </xf>
    <xf numFmtId="4" fontId="5" fillId="33" borderId="49" xfId="0" applyNumberFormat="1" applyFont="1" applyFill="1" applyBorder="1" applyAlignment="1">
      <alignment horizontal="center" vertical="center"/>
    </xf>
    <xf numFmtId="4" fontId="5" fillId="33" borderId="50" xfId="0" applyNumberFormat="1" applyFont="1" applyFill="1" applyBorder="1" applyAlignment="1">
      <alignment horizontal="center" vertical="center"/>
    </xf>
    <xf numFmtId="4" fontId="52" fillId="0" borderId="51" xfId="0" applyNumberFormat="1" applyFont="1" applyBorder="1" applyAlignment="1">
      <alignment horizontal="center" vertical="center"/>
    </xf>
    <xf numFmtId="4" fontId="52" fillId="0" borderId="52" xfId="0" applyNumberFormat="1" applyFont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10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anickova\AppData\Local\Microsoft\Windows\Temporary%20Internet%20Files\Content.Outlook\3HZCTZXC\P&#345;&#237;l%20B1%20v&#253;kaz%20&#218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Vytápění"/>
    </sheetNames>
    <sheetDataSet>
      <sheetData sheetId="3">
        <row r="98">
          <cell r="AC98">
            <v>0</v>
          </cell>
          <cell r="AD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zoomScalePageLayoutView="0" workbookViewId="0" topLeftCell="B1">
      <selection activeCell="O20" sqref="O20"/>
    </sheetView>
  </sheetViews>
  <sheetFormatPr defaultColWidth="9.00390625" defaultRowHeight="15"/>
  <cols>
    <col min="1" max="1" width="8.421875" style="0" hidden="1" customWidth="1"/>
    <col min="2" max="2" width="9.140625" style="0" customWidth="1"/>
    <col min="3" max="3" width="7.421875" style="0" customWidth="1"/>
    <col min="4" max="4" width="13.421875" style="0" customWidth="1"/>
    <col min="5" max="5" width="12.140625" style="0" customWidth="1"/>
    <col min="6" max="6" width="11.421875" style="0" customWidth="1"/>
    <col min="7" max="7" width="12.7109375" style="144" customWidth="1"/>
    <col min="8" max="8" width="12.7109375" style="0" customWidth="1"/>
    <col min="9" max="9" width="12.7109375" style="144" customWidth="1"/>
    <col min="10" max="10" width="6.7109375" style="144" customWidth="1"/>
    <col min="11" max="11" width="4.28125" style="0" customWidth="1"/>
    <col min="12" max="15" width="10.7109375" style="0" customWidth="1"/>
    <col min="16" max="51" width="9.00390625" style="0" customWidth="1"/>
    <col min="52" max="52" width="93.140625" style="0" customWidth="1"/>
  </cols>
  <sheetData>
    <row r="1" spans="1:10" ht="33.75" customHeight="1">
      <c r="A1" s="26" t="s">
        <v>92</v>
      </c>
      <c r="B1" s="181" t="s">
        <v>93</v>
      </c>
      <c r="C1" s="182"/>
      <c r="D1" s="182"/>
      <c r="E1" s="182"/>
      <c r="F1" s="182"/>
      <c r="G1" s="182"/>
      <c r="H1" s="182"/>
      <c r="I1" s="182"/>
      <c r="J1" s="183"/>
    </row>
    <row r="2" spans="1:15" ht="23.25" customHeight="1">
      <c r="A2" s="27"/>
      <c r="B2" s="28" t="s">
        <v>94</v>
      </c>
      <c r="C2" s="29"/>
      <c r="D2" s="30"/>
      <c r="E2" s="30" t="s">
        <v>95</v>
      </c>
      <c r="F2" s="31"/>
      <c r="G2" s="32"/>
      <c r="H2" s="31"/>
      <c r="I2" s="32"/>
      <c r="J2" s="33"/>
      <c r="O2" s="34"/>
    </row>
    <row r="3" spans="1:10" ht="23.25" customHeight="1" hidden="1">
      <c r="A3" s="27"/>
      <c r="B3" s="35" t="s">
        <v>96</v>
      </c>
      <c r="C3" s="29"/>
      <c r="D3" s="36"/>
      <c r="E3" s="36"/>
      <c r="F3" s="37"/>
      <c r="G3" s="37"/>
      <c r="H3" s="29"/>
      <c r="I3" s="38"/>
      <c r="J3" s="39"/>
    </row>
    <row r="4" spans="1:10" ht="23.25" customHeight="1" hidden="1">
      <c r="A4" s="27"/>
      <c r="B4" s="40" t="s">
        <v>97</v>
      </c>
      <c r="C4" s="41"/>
      <c r="D4" s="42"/>
      <c r="E4" s="42"/>
      <c r="F4" s="43"/>
      <c r="G4" s="44"/>
      <c r="H4" s="43"/>
      <c r="I4" s="44"/>
      <c r="J4" s="45"/>
    </row>
    <row r="5" spans="1:10" ht="24" customHeight="1">
      <c r="A5" s="27"/>
      <c r="B5" s="46" t="s">
        <v>98</v>
      </c>
      <c r="C5" s="47"/>
      <c r="D5" s="48" t="s">
        <v>99</v>
      </c>
      <c r="E5" s="49"/>
      <c r="F5" s="49"/>
      <c r="G5" s="49"/>
      <c r="H5" s="50" t="s">
        <v>100</v>
      </c>
      <c r="I5" s="48"/>
      <c r="J5" s="51"/>
    </row>
    <row r="6" spans="1:10" ht="15.75" customHeight="1">
      <c r="A6" s="27"/>
      <c r="B6" s="52"/>
      <c r="C6" s="49"/>
      <c r="D6" s="48" t="s">
        <v>101</v>
      </c>
      <c r="E6" s="49"/>
      <c r="F6" s="49"/>
      <c r="G6" s="49"/>
      <c r="H6" s="50" t="s">
        <v>102</v>
      </c>
      <c r="I6" s="48"/>
      <c r="J6" s="51"/>
    </row>
    <row r="7" spans="1:10" ht="15.75" customHeight="1">
      <c r="A7" s="27"/>
      <c r="B7" s="53"/>
      <c r="C7" s="54" t="s">
        <v>103</v>
      </c>
      <c r="D7" s="55" t="s">
        <v>104</v>
      </c>
      <c r="E7" s="56"/>
      <c r="F7" s="56"/>
      <c r="G7" s="56"/>
      <c r="H7" s="57"/>
      <c r="I7" s="56"/>
      <c r="J7" s="58"/>
    </row>
    <row r="8" spans="1:10" ht="24" customHeight="1" hidden="1">
      <c r="A8" s="27"/>
      <c r="B8" s="46" t="s">
        <v>105</v>
      </c>
      <c r="C8" s="47"/>
      <c r="D8" s="59"/>
      <c r="E8" s="47"/>
      <c r="F8" s="47"/>
      <c r="G8" s="60"/>
      <c r="H8" s="50" t="s">
        <v>100</v>
      </c>
      <c r="I8" s="61"/>
      <c r="J8" s="51"/>
    </row>
    <row r="9" spans="1:10" ht="15.75" customHeight="1" hidden="1">
      <c r="A9" s="27"/>
      <c r="B9" s="27"/>
      <c r="C9" s="47"/>
      <c r="D9" s="59"/>
      <c r="E9" s="47"/>
      <c r="F9" s="47"/>
      <c r="G9" s="60"/>
      <c r="H9" s="50" t="s">
        <v>102</v>
      </c>
      <c r="I9" s="61"/>
      <c r="J9" s="51"/>
    </row>
    <row r="10" spans="1:10" ht="15.75" customHeight="1" hidden="1">
      <c r="A10" s="27"/>
      <c r="B10" s="62"/>
      <c r="C10" s="63"/>
      <c r="D10" s="64"/>
      <c r="E10" s="65"/>
      <c r="F10" s="65"/>
      <c r="G10" s="66"/>
      <c r="H10" s="66"/>
      <c r="I10" s="67"/>
      <c r="J10" s="58"/>
    </row>
    <row r="11" spans="1:10" ht="24" customHeight="1">
      <c r="A11" s="27"/>
      <c r="B11" s="46" t="s">
        <v>106</v>
      </c>
      <c r="C11" s="47"/>
      <c r="D11" s="184"/>
      <c r="E11" s="184"/>
      <c r="F11" s="184"/>
      <c r="G11" s="184"/>
      <c r="H11" s="50" t="s">
        <v>100</v>
      </c>
      <c r="I11" s="68"/>
      <c r="J11" s="51"/>
    </row>
    <row r="12" spans="1:10" ht="15.75" customHeight="1">
      <c r="A12" s="27"/>
      <c r="B12" s="52"/>
      <c r="C12" s="49"/>
      <c r="D12" s="185"/>
      <c r="E12" s="185"/>
      <c r="F12" s="185"/>
      <c r="G12" s="185"/>
      <c r="H12" s="50" t="s">
        <v>102</v>
      </c>
      <c r="I12" s="68"/>
      <c r="J12" s="51"/>
    </row>
    <row r="13" spans="1:10" ht="15.75" customHeight="1">
      <c r="A13" s="27"/>
      <c r="B13" s="53"/>
      <c r="C13" s="69"/>
      <c r="D13" s="186"/>
      <c r="E13" s="186"/>
      <c r="F13" s="186"/>
      <c r="G13" s="186"/>
      <c r="H13" s="70"/>
      <c r="I13" s="56"/>
      <c r="J13" s="58"/>
    </row>
    <row r="14" spans="1:10" ht="24" customHeight="1" hidden="1">
      <c r="A14" s="27"/>
      <c r="B14" s="71" t="s">
        <v>107</v>
      </c>
      <c r="C14" s="72"/>
      <c r="D14" s="73"/>
      <c r="E14" s="74"/>
      <c r="F14" s="74"/>
      <c r="G14" s="74"/>
      <c r="H14" s="75"/>
      <c r="I14" s="74"/>
      <c r="J14" s="76"/>
    </row>
    <row r="15" spans="1:10" ht="32.25" customHeight="1">
      <c r="A15" s="27"/>
      <c r="B15" s="62" t="s">
        <v>108</v>
      </c>
      <c r="C15" s="77"/>
      <c r="D15" s="66"/>
      <c r="E15" s="187" t="s">
        <v>80</v>
      </c>
      <c r="F15" s="187"/>
      <c r="G15" s="188" t="s">
        <v>2</v>
      </c>
      <c r="H15" s="188"/>
      <c r="I15" s="188" t="s">
        <v>88</v>
      </c>
      <c r="J15" s="189"/>
    </row>
    <row r="16" spans="1:10" ht="23.25" customHeight="1">
      <c r="A16" s="78" t="s">
        <v>109</v>
      </c>
      <c r="B16" s="79" t="s">
        <v>109</v>
      </c>
      <c r="C16" s="80"/>
      <c r="D16" s="81"/>
      <c r="E16" s="175"/>
      <c r="F16" s="176"/>
      <c r="G16" s="175"/>
      <c r="H16" s="176"/>
      <c r="I16" s="175"/>
      <c r="J16" s="177"/>
    </row>
    <row r="17" spans="1:10" ht="23.25" customHeight="1">
      <c r="A17" s="78" t="s">
        <v>110</v>
      </c>
      <c r="B17" s="79" t="s">
        <v>110</v>
      </c>
      <c r="C17" s="80"/>
      <c r="D17" s="81"/>
      <c r="E17" s="175"/>
      <c r="F17" s="176"/>
      <c r="G17" s="175"/>
      <c r="H17" s="176"/>
      <c r="I17" s="175"/>
      <c r="J17" s="177"/>
    </row>
    <row r="18" spans="1:10" ht="23.25" customHeight="1">
      <c r="A18" s="78" t="s">
        <v>111</v>
      </c>
      <c r="B18" s="79" t="s">
        <v>111</v>
      </c>
      <c r="C18" s="80"/>
      <c r="D18" s="81"/>
      <c r="E18" s="175"/>
      <c r="F18" s="176"/>
      <c r="G18" s="175"/>
      <c r="H18" s="176"/>
      <c r="I18" s="175"/>
      <c r="J18" s="177"/>
    </row>
    <row r="19" spans="1:10" ht="23.25" customHeight="1">
      <c r="A19" s="78" t="s">
        <v>112</v>
      </c>
      <c r="B19" s="79" t="s">
        <v>81</v>
      </c>
      <c r="C19" s="80"/>
      <c r="D19" s="81"/>
      <c r="E19" s="175"/>
      <c r="F19" s="176"/>
      <c r="G19" s="175"/>
      <c r="H19" s="176"/>
      <c r="I19" s="175"/>
      <c r="J19" s="177"/>
    </row>
    <row r="20" spans="1:10" ht="23.25" customHeight="1">
      <c r="A20" s="78" t="s">
        <v>113</v>
      </c>
      <c r="B20" s="79" t="s">
        <v>114</v>
      </c>
      <c r="C20" s="80"/>
      <c r="D20" s="81"/>
      <c r="E20" s="175"/>
      <c r="F20" s="176"/>
      <c r="G20" s="175"/>
      <c r="H20" s="176"/>
      <c r="I20" s="175"/>
      <c r="J20" s="177"/>
    </row>
    <row r="21" spans="1:10" ht="23.25" customHeight="1">
      <c r="A21" s="27"/>
      <c r="B21" s="82" t="s">
        <v>88</v>
      </c>
      <c r="C21" s="83"/>
      <c r="D21" s="84"/>
      <c r="E21" s="178">
        <f>SUM(E16:F20)</f>
        <v>0</v>
      </c>
      <c r="F21" s="179"/>
      <c r="G21" s="178">
        <f>SUM(G16:H20)</f>
        <v>0</v>
      </c>
      <c r="H21" s="179"/>
      <c r="I21" s="178">
        <f>SUM(I16:J20)</f>
        <v>0</v>
      </c>
      <c r="J21" s="180"/>
    </row>
    <row r="22" spans="1:10" ht="33" customHeight="1">
      <c r="A22" s="27"/>
      <c r="B22" s="85" t="s">
        <v>115</v>
      </c>
      <c r="C22" s="80"/>
      <c r="D22" s="81"/>
      <c r="E22" s="86"/>
      <c r="F22" s="87"/>
      <c r="G22" s="88"/>
      <c r="H22" s="88"/>
      <c r="I22" s="88"/>
      <c r="J22" s="89"/>
    </row>
    <row r="23" spans="1:10" ht="23.25" customHeight="1">
      <c r="A23" s="27"/>
      <c r="B23" s="90" t="s">
        <v>116</v>
      </c>
      <c r="C23" s="80"/>
      <c r="D23" s="81"/>
      <c r="E23" s="91">
        <v>15</v>
      </c>
      <c r="F23" s="87" t="s">
        <v>117</v>
      </c>
      <c r="G23" s="167">
        <f>ZakladDPHSniVypocet</f>
        <v>0</v>
      </c>
      <c r="H23" s="168"/>
      <c r="I23" s="168"/>
      <c r="J23" s="89" t="str">
        <f aca="true" t="shared" si="0" ref="J23:J28">Mena</f>
        <v>CZK</v>
      </c>
    </row>
    <row r="24" spans="1:10" ht="23.25" customHeight="1">
      <c r="A24" s="27"/>
      <c r="B24" s="90" t="s">
        <v>118</v>
      </c>
      <c r="C24" s="80"/>
      <c r="D24" s="81"/>
      <c r="E24" s="91">
        <f>SazbaDPH1</f>
        <v>15</v>
      </c>
      <c r="F24" s="87" t="s">
        <v>117</v>
      </c>
      <c r="G24" s="169">
        <f>ZakladDPHSni*SazbaDPH1/100</f>
        <v>0</v>
      </c>
      <c r="H24" s="170"/>
      <c r="I24" s="170"/>
      <c r="J24" s="89" t="str">
        <f t="shared" si="0"/>
        <v>CZK</v>
      </c>
    </row>
    <row r="25" spans="1:10" ht="23.25" customHeight="1">
      <c r="A25" s="27"/>
      <c r="B25" s="90" t="s">
        <v>119</v>
      </c>
      <c r="C25" s="80"/>
      <c r="D25" s="81"/>
      <c r="E25" s="91">
        <v>21</v>
      </c>
      <c r="F25" s="87" t="s">
        <v>117</v>
      </c>
      <c r="G25" s="167">
        <f>ZakladDPHZaklVypocet</f>
        <v>0</v>
      </c>
      <c r="H25" s="168"/>
      <c r="I25" s="168"/>
      <c r="J25" s="89" t="str">
        <f t="shared" si="0"/>
        <v>CZK</v>
      </c>
    </row>
    <row r="26" spans="1:10" ht="23.25" customHeight="1">
      <c r="A26" s="27"/>
      <c r="B26" s="92" t="s">
        <v>120</v>
      </c>
      <c r="C26" s="93"/>
      <c r="D26" s="94"/>
      <c r="E26" s="95">
        <f>SazbaDPH2</f>
        <v>21</v>
      </c>
      <c r="F26" s="96" t="s">
        <v>117</v>
      </c>
      <c r="G26" s="171">
        <f>ZakladDPHZakl*SazbaDPH2/100</f>
        <v>0</v>
      </c>
      <c r="H26" s="172"/>
      <c r="I26" s="172"/>
      <c r="J26" s="97" t="str">
        <f t="shared" si="0"/>
        <v>CZK</v>
      </c>
    </row>
    <row r="27" spans="1:10" ht="23.25" customHeight="1" thickBot="1">
      <c r="A27" s="27"/>
      <c r="B27" s="98" t="s">
        <v>121</v>
      </c>
      <c r="C27" s="99"/>
      <c r="D27" s="100"/>
      <c r="E27" s="99"/>
      <c r="F27" s="101"/>
      <c r="G27" s="173">
        <f>0</f>
        <v>0</v>
      </c>
      <c r="H27" s="173"/>
      <c r="I27" s="173"/>
      <c r="J27" s="102" t="str">
        <f t="shared" si="0"/>
        <v>CZK</v>
      </c>
    </row>
    <row r="28" spans="1:10" ht="27.75" customHeight="1" hidden="1">
      <c r="A28" s="27"/>
      <c r="B28" s="103" t="s">
        <v>122</v>
      </c>
      <c r="C28" s="104"/>
      <c r="D28" s="104"/>
      <c r="E28" s="105"/>
      <c r="F28" s="106"/>
      <c r="G28" s="174">
        <f>ZakladDPHSniVypocet+ZakladDPHZaklVypocet</f>
        <v>0</v>
      </c>
      <c r="H28" s="174"/>
      <c r="I28" s="174"/>
      <c r="J28" s="107" t="str">
        <f t="shared" si="0"/>
        <v>CZK</v>
      </c>
    </row>
    <row r="29" spans="1:10" ht="27.75" customHeight="1" thickBot="1">
      <c r="A29" s="27"/>
      <c r="B29" s="103" t="s">
        <v>123</v>
      </c>
      <c r="C29" s="108"/>
      <c r="D29" s="108"/>
      <c r="E29" s="108"/>
      <c r="F29" s="108"/>
      <c r="G29" s="159">
        <f>ZakladDPHSni+DPHSni+ZakladDPHZakl+DPHZakl+Zaokrouhleni</f>
        <v>0</v>
      </c>
      <c r="H29" s="159"/>
      <c r="I29" s="159"/>
      <c r="J29" s="109" t="s">
        <v>124</v>
      </c>
    </row>
    <row r="30" spans="1:10" ht="12.75" customHeight="1">
      <c r="A30" s="27"/>
      <c r="B30" s="27"/>
      <c r="C30" s="47"/>
      <c r="D30" s="47"/>
      <c r="E30" s="47"/>
      <c r="F30" s="47"/>
      <c r="G30" s="60"/>
      <c r="H30" s="47"/>
      <c r="I30" s="60"/>
      <c r="J30" s="110"/>
    </row>
    <row r="31" spans="1:10" ht="30" customHeight="1">
      <c r="A31" s="27"/>
      <c r="B31" s="27"/>
      <c r="C31" s="47"/>
      <c r="D31" s="47"/>
      <c r="E31" s="47"/>
      <c r="F31" s="47"/>
      <c r="G31" s="60"/>
      <c r="H31" s="47"/>
      <c r="I31" s="60"/>
      <c r="J31" s="110"/>
    </row>
    <row r="32" spans="1:10" ht="18.75" customHeight="1">
      <c r="A32" s="27"/>
      <c r="B32" s="111"/>
      <c r="C32" s="112" t="s">
        <v>125</v>
      </c>
      <c r="D32" s="113"/>
      <c r="E32" s="113"/>
      <c r="F32" s="112" t="s">
        <v>126</v>
      </c>
      <c r="G32" s="113"/>
      <c r="H32" s="114"/>
      <c r="I32" s="113"/>
      <c r="J32" s="110"/>
    </row>
    <row r="33" spans="1:10" ht="47.25" customHeight="1">
      <c r="A33" s="27"/>
      <c r="B33" s="27"/>
      <c r="C33" s="47"/>
      <c r="D33" s="47"/>
      <c r="E33" s="47"/>
      <c r="F33" s="47"/>
      <c r="G33" s="60"/>
      <c r="H33" s="47"/>
      <c r="I33" s="60"/>
      <c r="J33" s="110"/>
    </row>
    <row r="34" spans="1:10" s="120" customFormat="1" ht="18.75" customHeight="1">
      <c r="A34" s="115"/>
      <c r="B34" s="115"/>
      <c r="C34" s="116"/>
      <c r="D34" s="117"/>
      <c r="E34" s="117"/>
      <c r="F34" s="116"/>
      <c r="G34" s="118"/>
      <c r="H34" s="117"/>
      <c r="I34" s="118"/>
      <c r="J34" s="119"/>
    </row>
    <row r="35" spans="1:10" ht="12.75" customHeight="1">
      <c r="A35" s="27"/>
      <c r="B35" s="27"/>
      <c r="C35" s="47"/>
      <c r="D35" s="160" t="s">
        <v>127</v>
      </c>
      <c r="E35" s="160"/>
      <c r="F35" s="47"/>
      <c r="G35" s="60"/>
      <c r="H35" s="121" t="s">
        <v>128</v>
      </c>
      <c r="I35" s="60"/>
      <c r="J35" s="110"/>
    </row>
    <row r="36" spans="1:10" ht="13.5" customHeight="1" thickBot="1">
      <c r="A36" s="122"/>
      <c r="B36" s="122"/>
      <c r="C36" s="123"/>
      <c r="D36" s="123"/>
      <c r="E36" s="123"/>
      <c r="F36" s="123"/>
      <c r="G36" s="124"/>
      <c r="H36" s="123"/>
      <c r="I36" s="124"/>
      <c r="J36" s="125"/>
    </row>
    <row r="37" spans="2:10" ht="27" customHeight="1" hidden="1">
      <c r="B37" s="126" t="s">
        <v>129</v>
      </c>
      <c r="C37" s="127"/>
      <c r="D37" s="127"/>
      <c r="E37" s="127"/>
      <c r="F37" s="128"/>
      <c r="G37" s="128"/>
      <c r="H37" s="128"/>
      <c r="I37" s="128"/>
      <c r="J37" s="127"/>
    </row>
    <row r="38" spans="1:10" ht="25.5" customHeight="1" hidden="1">
      <c r="A38" s="129" t="s">
        <v>130</v>
      </c>
      <c r="B38" s="130" t="s">
        <v>131</v>
      </c>
      <c r="C38" s="131" t="s">
        <v>0</v>
      </c>
      <c r="D38" s="132"/>
      <c r="E38" s="132"/>
      <c r="F38" s="133" t="str">
        <f>B23</f>
        <v>Základ pro sníženou DPH</v>
      </c>
      <c r="G38" s="133" t="str">
        <f>B25</f>
        <v>Základ pro základní DPH</v>
      </c>
      <c r="H38" s="134" t="s">
        <v>132</v>
      </c>
      <c r="I38" s="134" t="s">
        <v>133</v>
      </c>
      <c r="J38" s="135" t="s">
        <v>117</v>
      </c>
    </row>
    <row r="39" spans="1:10" ht="25.5" customHeight="1" hidden="1">
      <c r="A39" s="129">
        <v>1</v>
      </c>
      <c r="B39" s="136"/>
      <c r="C39" s="161"/>
      <c r="D39" s="162"/>
      <c r="E39" s="162"/>
      <c r="F39" s="137">
        <f>'[1]Vytápění'!AC98</f>
        <v>0</v>
      </c>
      <c r="G39" s="138">
        <f>'[1]Vytápění'!AD98</f>
        <v>0</v>
      </c>
      <c r="H39" s="139">
        <f>(F39*SazbaDPH1/100)+(G39*SazbaDPH2/100)</f>
        <v>0</v>
      </c>
      <c r="I39" s="139">
        <f>F39+G39+H39</f>
        <v>0</v>
      </c>
      <c r="J39" s="140">
        <f>IF(CenaCelkemVypocet=0,"",I39/CenaCelkemVypocet*100)</f>
      </c>
    </row>
    <row r="40" spans="1:10" ht="25.5" customHeight="1" hidden="1">
      <c r="A40" s="129"/>
      <c r="B40" s="163" t="s">
        <v>134</v>
      </c>
      <c r="C40" s="164"/>
      <c r="D40" s="164"/>
      <c r="E40" s="165"/>
      <c r="F40" s="141">
        <f>SUMIF(A39:A39,"=1",F39:F39)</f>
        <v>0</v>
      </c>
      <c r="G40" s="142">
        <f>SUMIF(A39:A39,"=1",G39:G39)</f>
        <v>0</v>
      </c>
      <c r="H40" s="142">
        <f>SUMIF(A39:A39,"=1",H39:H39)</f>
        <v>0</v>
      </c>
      <c r="I40" s="142">
        <f>SUMIF(A39:A39,"=1",I39:I39)</f>
        <v>0</v>
      </c>
      <c r="J40" s="143">
        <f>SUMIF(A39:A39,"=1",J39:J39)</f>
        <v>0</v>
      </c>
    </row>
    <row r="42" spans="2:52" ht="15">
      <c r="B42" s="166" t="s">
        <v>136</v>
      </c>
      <c r="C42" s="166"/>
      <c r="D42" s="166"/>
      <c r="E42" s="166"/>
      <c r="F42" s="166"/>
      <c r="G42" s="166"/>
      <c r="H42" s="166"/>
      <c r="I42" s="166"/>
      <c r="J42" s="166"/>
      <c r="AZ42" s="145" t="str">
        <f>B42</f>
        <v>svazek D.1.4.3 Elektroinstalace a MaR</v>
      </c>
    </row>
    <row r="44" ht="15">
      <c r="B44" t="s">
        <v>135</v>
      </c>
    </row>
    <row r="45" spans="2:52" ht="15">
      <c r="B45" s="166" t="s">
        <v>136</v>
      </c>
      <c r="C45" s="166"/>
      <c r="D45" s="166"/>
      <c r="E45" s="166"/>
      <c r="F45" s="166"/>
      <c r="G45" s="166"/>
      <c r="H45" s="166"/>
      <c r="I45" s="166"/>
      <c r="J45" s="166"/>
      <c r="AZ45" s="145" t="str">
        <f>B45</f>
        <v>svazek D.1.4.3 Elektroinstalace a MaR</v>
      </c>
    </row>
  </sheetData>
  <sheetProtection/>
  <mergeCells count="37">
    <mergeCell ref="B1:J1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B40:E40"/>
    <mergeCell ref="B42:J42"/>
    <mergeCell ref="B45:J45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Q17" sqref="Q17"/>
    </sheetView>
  </sheetViews>
  <sheetFormatPr defaultColWidth="9.140625" defaultRowHeight="15"/>
  <cols>
    <col min="1" max="1" width="32.8515625" style="2" customWidth="1"/>
    <col min="2" max="2" width="7.28125" style="1" customWidth="1"/>
    <col min="3" max="3" width="5.00390625" style="1" customWidth="1"/>
    <col min="4" max="4" width="11.421875" style="1" customWidth="1"/>
    <col min="5" max="5" width="13.140625" style="1" bestFit="1" customWidth="1"/>
  </cols>
  <sheetData>
    <row r="1" spans="1:7" ht="25.5" customHeight="1">
      <c r="A1" s="204" t="s">
        <v>137</v>
      </c>
      <c r="B1" s="204"/>
      <c r="C1" s="204"/>
      <c r="D1" s="204"/>
      <c r="E1" s="204"/>
      <c r="F1" s="158"/>
      <c r="G1" s="158"/>
    </row>
    <row r="2" spans="1:7" ht="25.5" customHeight="1">
      <c r="A2" s="201" t="s">
        <v>138</v>
      </c>
      <c r="B2" s="202"/>
      <c r="C2" s="202"/>
      <c r="D2" s="202"/>
      <c r="E2" s="203"/>
      <c r="F2" s="156"/>
      <c r="G2" s="156"/>
    </row>
    <row r="3" spans="1:3" ht="21.75" customHeight="1">
      <c r="A3" s="3" t="s">
        <v>82</v>
      </c>
      <c r="B3" s="3"/>
      <c r="C3" s="3"/>
    </row>
    <row r="4" spans="1:3" ht="27" customHeight="1" thickBot="1">
      <c r="A4" s="3"/>
      <c r="B4" s="3"/>
      <c r="C4" s="3"/>
    </row>
    <row r="5" spans="1:5" ht="15">
      <c r="A5" s="190" t="s">
        <v>0</v>
      </c>
      <c r="B5" s="192" t="s">
        <v>84</v>
      </c>
      <c r="C5" s="199" t="s">
        <v>83</v>
      </c>
      <c r="D5" s="194" t="s">
        <v>87</v>
      </c>
      <c r="E5" s="195"/>
    </row>
    <row r="6" spans="1:5" ht="18" customHeight="1" thickBot="1">
      <c r="A6" s="191"/>
      <c r="B6" s="193"/>
      <c r="C6" s="200"/>
      <c r="D6" s="9" t="s">
        <v>85</v>
      </c>
      <c r="E6" s="9" t="s">
        <v>86</v>
      </c>
    </row>
    <row r="7" spans="1:11" ht="16.5" customHeight="1">
      <c r="A7" s="10" t="s">
        <v>3</v>
      </c>
      <c r="B7" s="12"/>
      <c r="C7" s="11" t="s">
        <v>1</v>
      </c>
      <c r="D7" s="12"/>
      <c r="E7" s="12"/>
      <c r="K7" s="157"/>
    </row>
    <row r="8" spans="1:5" ht="15">
      <c r="A8" s="146" t="s">
        <v>4</v>
      </c>
      <c r="B8" s="146"/>
      <c r="C8" s="146" t="s">
        <v>1</v>
      </c>
      <c r="D8" s="146"/>
      <c r="E8" s="146"/>
    </row>
    <row r="9" spans="1:5" ht="39">
      <c r="A9" s="6" t="s">
        <v>5</v>
      </c>
      <c r="B9" s="8">
        <v>1</v>
      </c>
      <c r="C9" s="7" t="s">
        <v>6</v>
      </c>
      <c r="D9" s="154"/>
      <c r="E9" s="22">
        <f>D9*B9</f>
        <v>0</v>
      </c>
    </row>
    <row r="10" spans="1:5" ht="15">
      <c r="A10" s="146" t="s">
        <v>7</v>
      </c>
      <c r="B10" s="146"/>
      <c r="C10" s="146" t="s">
        <v>1</v>
      </c>
      <c r="D10" s="146"/>
      <c r="E10" s="146"/>
    </row>
    <row r="11" spans="1:5" ht="26.25">
      <c r="A11" s="6" t="s">
        <v>8</v>
      </c>
      <c r="B11" s="8">
        <v>1</v>
      </c>
      <c r="C11" s="7" t="s">
        <v>6</v>
      </c>
      <c r="D11" s="155"/>
      <c r="E11" s="22">
        <f>D11*B11</f>
        <v>0</v>
      </c>
    </row>
    <row r="12" spans="1:5" ht="26.25">
      <c r="A12" s="6" t="s">
        <v>9</v>
      </c>
      <c r="B12" s="8">
        <v>1</v>
      </c>
      <c r="C12" s="7" t="s">
        <v>6</v>
      </c>
      <c r="D12" s="155"/>
      <c r="E12" s="22">
        <f>D12*B12</f>
        <v>0</v>
      </c>
    </row>
    <row r="13" spans="1:5" ht="15">
      <c r="A13" s="6" t="s">
        <v>10</v>
      </c>
      <c r="B13" s="8">
        <v>1</v>
      </c>
      <c r="C13" s="7" t="s">
        <v>6</v>
      </c>
      <c r="D13" s="155"/>
      <c r="E13" s="22">
        <f>D13*B13</f>
        <v>0</v>
      </c>
    </row>
    <row r="14" spans="1:5" ht="17.25" customHeight="1">
      <c r="A14" s="147" t="s">
        <v>11</v>
      </c>
      <c r="B14" s="147"/>
      <c r="C14" s="147" t="s">
        <v>1</v>
      </c>
      <c r="D14" s="147"/>
      <c r="E14" s="147"/>
    </row>
    <row r="15" spans="1:5" ht="15">
      <c r="A15" s="6" t="s">
        <v>12</v>
      </c>
      <c r="B15" s="8">
        <v>1</v>
      </c>
      <c r="C15" s="7" t="s">
        <v>6</v>
      </c>
      <c r="D15" s="155"/>
      <c r="E15" s="22">
        <f>D15*B15</f>
        <v>0</v>
      </c>
    </row>
    <row r="16" spans="1:5" ht="15">
      <c r="A16" s="147" t="s">
        <v>13</v>
      </c>
      <c r="B16" s="147"/>
      <c r="C16" s="147" t="s">
        <v>1</v>
      </c>
      <c r="D16" s="147"/>
      <c r="E16" s="147"/>
    </row>
    <row r="17" spans="1:5" ht="20.25" customHeight="1">
      <c r="A17" s="6" t="s">
        <v>14</v>
      </c>
      <c r="B17" s="8">
        <v>59</v>
      </c>
      <c r="C17" s="7" t="s">
        <v>6</v>
      </c>
      <c r="D17" s="155"/>
      <c r="E17" s="22">
        <f>D17*B17</f>
        <v>0</v>
      </c>
    </row>
    <row r="18" spans="1:5" ht="21" customHeight="1" thickBot="1">
      <c r="A18" s="16" t="s">
        <v>89</v>
      </c>
      <c r="B18" s="18"/>
      <c r="C18" s="17" t="s">
        <v>1</v>
      </c>
      <c r="D18" s="23"/>
      <c r="E18" s="23">
        <f>SUM(E9:E17)</f>
        <v>0</v>
      </c>
    </row>
    <row r="19" spans="1:5" ht="15">
      <c r="A19" s="13" t="s">
        <v>15</v>
      </c>
      <c r="B19" s="15"/>
      <c r="C19" s="14" t="s">
        <v>1</v>
      </c>
      <c r="D19" s="24"/>
      <c r="E19" s="24"/>
    </row>
    <row r="20" spans="1:5" ht="26.25" customHeight="1">
      <c r="A20" s="148" t="s">
        <v>16</v>
      </c>
      <c r="B20" s="149"/>
      <c r="C20" s="150" t="s">
        <v>1</v>
      </c>
      <c r="D20" s="151"/>
      <c r="E20" s="151"/>
    </row>
    <row r="21" spans="1:5" ht="15">
      <c r="A21" s="6" t="s">
        <v>17</v>
      </c>
      <c r="B21" s="8">
        <v>1</v>
      </c>
      <c r="C21" s="7" t="s">
        <v>6</v>
      </c>
      <c r="D21" s="155"/>
      <c r="E21" s="22">
        <f>D21*B21</f>
        <v>0</v>
      </c>
    </row>
    <row r="22" spans="1:5" ht="39">
      <c r="A22" s="148" t="s">
        <v>18</v>
      </c>
      <c r="B22" s="149"/>
      <c r="C22" s="150" t="s">
        <v>1</v>
      </c>
      <c r="D22" s="151"/>
      <c r="E22" s="151"/>
    </row>
    <row r="23" spans="1:5" ht="26.25">
      <c r="A23" s="6" t="s">
        <v>19</v>
      </c>
      <c r="B23" s="8">
        <v>16</v>
      </c>
      <c r="C23" s="7" t="s">
        <v>6</v>
      </c>
      <c r="D23" s="155"/>
      <c r="E23" s="22">
        <f>D23*B23</f>
        <v>0</v>
      </c>
    </row>
    <row r="24" spans="1:5" ht="26.25">
      <c r="A24" s="6" t="s">
        <v>20</v>
      </c>
      <c r="B24" s="8">
        <v>2</v>
      </c>
      <c r="C24" s="7" t="s">
        <v>6</v>
      </c>
      <c r="D24" s="155"/>
      <c r="E24" s="22">
        <f>D24*B24</f>
        <v>0</v>
      </c>
    </row>
    <row r="25" spans="1:5" ht="15">
      <c r="A25" s="148" t="s">
        <v>21</v>
      </c>
      <c r="B25" s="149"/>
      <c r="C25" s="150" t="s">
        <v>1</v>
      </c>
      <c r="D25" s="151"/>
      <c r="E25" s="151"/>
    </row>
    <row r="26" spans="1:5" ht="15">
      <c r="A26" s="6" t="s">
        <v>22</v>
      </c>
      <c r="B26" s="8">
        <v>2</v>
      </c>
      <c r="C26" s="7" t="s">
        <v>6</v>
      </c>
      <c r="D26" s="155"/>
      <c r="E26" s="22">
        <f>D26*B26</f>
        <v>0</v>
      </c>
    </row>
    <row r="27" spans="1:5" ht="15">
      <c r="A27" s="6" t="s">
        <v>23</v>
      </c>
      <c r="B27" s="8">
        <v>2</v>
      </c>
      <c r="C27" s="7" t="s">
        <v>6</v>
      </c>
      <c r="D27" s="155"/>
      <c r="E27" s="22">
        <f>D27*B27</f>
        <v>0</v>
      </c>
    </row>
    <row r="28" spans="1:5" ht="15">
      <c r="A28" s="148" t="s">
        <v>24</v>
      </c>
      <c r="B28" s="149"/>
      <c r="C28" s="150" t="s">
        <v>1</v>
      </c>
      <c r="D28" s="151"/>
      <c r="E28" s="151"/>
    </row>
    <row r="29" spans="1:5" ht="15">
      <c r="A29" s="6" t="s">
        <v>25</v>
      </c>
      <c r="B29" s="8">
        <v>1</v>
      </c>
      <c r="C29" s="7" t="s">
        <v>6</v>
      </c>
      <c r="D29" s="155"/>
      <c r="E29" s="22">
        <f>D29*B29</f>
        <v>0</v>
      </c>
    </row>
    <row r="30" spans="1:5" ht="15">
      <c r="A30" s="148" t="s">
        <v>26</v>
      </c>
      <c r="B30" s="149"/>
      <c r="C30" s="150" t="s">
        <v>1</v>
      </c>
      <c r="D30" s="151"/>
      <c r="E30" s="151"/>
    </row>
    <row r="31" spans="1:5" ht="15">
      <c r="A31" s="6" t="s">
        <v>27</v>
      </c>
      <c r="B31" s="8">
        <v>1</v>
      </c>
      <c r="C31" s="7" t="s">
        <v>6</v>
      </c>
      <c r="D31" s="155"/>
      <c r="E31" s="22">
        <f>D31*B31</f>
        <v>0</v>
      </c>
    </row>
    <row r="32" spans="1:5" ht="15">
      <c r="A32" s="148" t="s">
        <v>28</v>
      </c>
      <c r="B32" s="149"/>
      <c r="C32" s="150" t="s">
        <v>1</v>
      </c>
      <c r="D32" s="151"/>
      <c r="E32" s="151"/>
    </row>
    <row r="33" spans="1:5" ht="15">
      <c r="A33" s="6" t="s">
        <v>27</v>
      </c>
      <c r="B33" s="8">
        <v>1</v>
      </c>
      <c r="C33" s="7" t="s">
        <v>6</v>
      </c>
      <c r="D33" s="155"/>
      <c r="E33" s="22">
        <f>D33*B33</f>
        <v>0</v>
      </c>
    </row>
    <row r="34" spans="1:5" ht="26.25">
      <c r="A34" s="148" t="s">
        <v>29</v>
      </c>
      <c r="B34" s="149"/>
      <c r="C34" s="150" t="s">
        <v>1</v>
      </c>
      <c r="D34" s="151"/>
      <c r="E34" s="151"/>
    </row>
    <row r="35" spans="1:5" ht="15">
      <c r="A35" s="6" t="s">
        <v>30</v>
      </c>
      <c r="B35" s="8">
        <v>1</v>
      </c>
      <c r="C35" s="7" t="s">
        <v>6</v>
      </c>
      <c r="D35" s="155"/>
      <c r="E35" s="22">
        <f>D35*B35</f>
        <v>0</v>
      </c>
    </row>
    <row r="36" spans="1:5" ht="15">
      <c r="A36" s="6" t="s">
        <v>31</v>
      </c>
      <c r="B36" s="8">
        <v>1</v>
      </c>
      <c r="C36" s="7" t="s">
        <v>6</v>
      </c>
      <c r="D36" s="155"/>
      <c r="E36" s="22">
        <f>D36*B36</f>
        <v>0</v>
      </c>
    </row>
    <row r="37" spans="1:5" ht="39">
      <c r="A37" s="148" t="s">
        <v>32</v>
      </c>
      <c r="B37" s="149"/>
      <c r="C37" s="150" t="s">
        <v>1</v>
      </c>
      <c r="D37" s="151"/>
      <c r="E37" s="151"/>
    </row>
    <row r="38" spans="1:5" ht="15">
      <c r="A38" s="6" t="s">
        <v>33</v>
      </c>
      <c r="B38" s="8">
        <v>2</v>
      </c>
      <c r="C38" s="7" t="s">
        <v>6</v>
      </c>
      <c r="D38" s="155"/>
      <c r="E38" s="22">
        <f>D38*B38</f>
        <v>0</v>
      </c>
    </row>
    <row r="39" spans="1:5" ht="26.25">
      <c r="A39" s="148" t="s">
        <v>34</v>
      </c>
      <c r="B39" s="149"/>
      <c r="C39" s="150" t="s">
        <v>1</v>
      </c>
      <c r="D39" s="151"/>
      <c r="E39" s="151"/>
    </row>
    <row r="40" spans="1:5" ht="15">
      <c r="A40" s="6" t="s">
        <v>35</v>
      </c>
      <c r="B40" s="8">
        <v>1</v>
      </c>
      <c r="C40" s="7" t="s">
        <v>6</v>
      </c>
      <c r="D40" s="155"/>
      <c r="E40" s="22">
        <f>D40*B40</f>
        <v>0</v>
      </c>
    </row>
    <row r="41" spans="1:5" ht="26.25">
      <c r="A41" s="148" t="s">
        <v>36</v>
      </c>
      <c r="B41" s="149"/>
      <c r="C41" s="150" t="s">
        <v>1</v>
      </c>
      <c r="D41" s="151"/>
      <c r="E41" s="151"/>
    </row>
    <row r="42" spans="1:5" ht="15">
      <c r="A42" s="6" t="s">
        <v>37</v>
      </c>
      <c r="B42" s="8">
        <v>1</v>
      </c>
      <c r="C42" s="7" t="s">
        <v>6</v>
      </c>
      <c r="D42" s="155"/>
      <c r="E42" s="22">
        <f>D42*B42</f>
        <v>0</v>
      </c>
    </row>
    <row r="43" spans="1:5" ht="26.25">
      <c r="A43" s="148" t="s">
        <v>38</v>
      </c>
      <c r="B43" s="149"/>
      <c r="C43" s="150" t="s">
        <v>1</v>
      </c>
      <c r="D43" s="151"/>
      <c r="E43" s="151"/>
    </row>
    <row r="44" spans="1:5" ht="15">
      <c r="A44" s="6" t="s">
        <v>39</v>
      </c>
      <c r="B44" s="8">
        <v>1</v>
      </c>
      <c r="C44" s="7" t="s">
        <v>6</v>
      </c>
      <c r="D44" s="155"/>
      <c r="E44" s="22">
        <f>D44*B44</f>
        <v>0</v>
      </c>
    </row>
    <row r="45" spans="1:5" ht="19.5" customHeight="1">
      <c r="A45" s="148" t="s">
        <v>40</v>
      </c>
      <c r="B45" s="149"/>
      <c r="C45" s="150" t="s">
        <v>1</v>
      </c>
      <c r="D45" s="151"/>
      <c r="E45" s="151"/>
    </row>
    <row r="46" spans="1:5" ht="15">
      <c r="A46" s="6" t="s">
        <v>41</v>
      </c>
      <c r="B46" s="8">
        <v>1</v>
      </c>
      <c r="C46" s="7" t="s">
        <v>6</v>
      </c>
      <c r="D46" s="155"/>
      <c r="E46" s="22">
        <f>D46*B46</f>
        <v>0</v>
      </c>
    </row>
    <row r="47" spans="1:5" ht="26.25">
      <c r="A47" s="148" t="s">
        <v>42</v>
      </c>
      <c r="B47" s="149"/>
      <c r="C47" s="150" t="s">
        <v>1</v>
      </c>
      <c r="D47" s="151"/>
      <c r="E47" s="151"/>
    </row>
    <row r="48" spans="1:5" ht="21" customHeight="1">
      <c r="A48" s="6" t="s">
        <v>43</v>
      </c>
      <c r="B48" s="8">
        <v>4</v>
      </c>
      <c r="C48" s="7" t="s">
        <v>6</v>
      </c>
      <c r="D48" s="155"/>
      <c r="E48" s="22">
        <f>D48*B48</f>
        <v>0</v>
      </c>
    </row>
    <row r="49" spans="1:5" ht="15.75" thickBot="1">
      <c r="A49" s="16" t="s">
        <v>90</v>
      </c>
      <c r="B49" s="18"/>
      <c r="C49" s="17" t="s">
        <v>1</v>
      </c>
      <c r="D49" s="23"/>
      <c r="E49" s="23">
        <f>SUM(E21:E48)</f>
        <v>0</v>
      </c>
    </row>
    <row r="50" spans="1:5" ht="15">
      <c r="A50" s="13" t="s">
        <v>44</v>
      </c>
      <c r="B50" s="15"/>
      <c r="C50" s="14" t="s">
        <v>1</v>
      </c>
      <c r="D50" s="24"/>
      <c r="E50" s="24"/>
    </row>
    <row r="51" spans="1:5" ht="15">
      <c r="A51" s="6" t="s">
        <v>45</v>
      </c>
      <c r="B51" s="8">
        <v>1</v>
      </c>
      <c r="C51" s="7" t="s">
        <v>6</v>
      </c>
      <c r="D51" s="155"/>
      <c r="E51" s="22">
        <f>D51*B51</f>
        <v>0</v>
      </c>
    </row>
    <row r="52" spans="1:5" ht="15">
      <c r="A52" s="148" t="s">
        <v>46</v>
      </c>
      <c r="B52" s="149"/>
      <c r="C52" s="150" t="s">
        <v>1</v>
      </c>
      <c r="D52" s="151"/>
      <c r="E52" s="151"/>
    </row>
    <row r="53" spans="1:5" ht="15">
      <c r="A53" s="148" t="s">
        <v>47</v>
      </c>
      <c r="B53" s="149"/>
      <c r="C53" s="150" t="s">
        <v>1</v>
      </c>
      <c r="D53" s="151"/>
      <c r="E53" s="151"/>
    </row>
    <row r="54" spans="1:5" ht="15">
      <c r="A54" s="148" t="s">
        <v>48</v>
      </c>
      <c r="B54" s="149"/>
      <c r="C54" s="150" t="s">
        <v>1</v>
      </c>
      <c r="D54" s="151"/>
      <c r="E54" s="151"/>
    </row>
    <row r="55" spans="1:5" ht="15">
      <c r="A55" s="6" t="s">
        <v>49</v>
      </c>
      <c r="B55" s="8">
        <v>16</v>
      </c>
      <c r="C55" s="7" t="s">
        <v>50</v>
      </c>
      <c r="D55" s="155"/>
      <c r="E55" s="22">
        <f>D55*B55</f>
        <v>0</v>
      </c>
    </row>
    <row r="56" spans="1:5" ht="15">
      <c r="A56" s="6" t="s">
        <v>51</v>
      </c>
      <c r="B56" s="8">
        <v>32</v>
      </c>
      <c r="C56" s="7" t="s">
        <v>50</v>
      </c>
      <c r="D56" s="155"/>
      <c r="E56" s="22">
        <f aca="true" t="shared" si="0" ref="E56:E70">D56*B56</f>
        <v>0</v>
      </c>
    </row>
    <row r="57" spans="1:5" ht="26.25">
      <c r="A57" s="6" t="s">
        <v>52</v>
      </c>
      <c r="B57" s="8">
        <v>30</v>
      </c>
      <c r="C57" s="7" t="s">
        <v>50</v>
      </c>
      <c r="D57" s="155"/>
      <c r="E57" s="22">
        <f t="shared" si="0"/>
        <v>0</v>
      </c>
    </row>
    <row r="58" spans="1:5" ht="26.25">
      <c r="A58" s="6" t="s">
        <v>53</v>
      </c>
      <c r="B58" s="8">
        <v>5</v>
      </c>
      <c r="C58" s="7" t="s">
        <v>6</v>
      </c>
      <c r="D58" s="155"/>
      <c r="E58" s="22">
        <f t="shared" si="0"/>
        <v>0</v>
      </c>
    </row>
    <row r="59" spans="1:5" ht="15">
      <c r="A59" s="6" t="s">
        <v>54</v>
      </c>
      <c r="B59" s="8">
        <v>15</v>
      </c>
      <c r="C59" s="7" t="s">
        <v>50</v>
      </c>
      <c r="D59" s="155"/>
      <c r="E59" s="22">
        <f t="shared" si="0"/>
        <v>0</v>
      </c>
    </row>
    <row r="60" spans="1:5" ht="15">
      <c r="A60" s="6" t="s">
        <v>55</v>
      </c>
      <c r="B60" s="8"/>
      <c r="C60" s="7" t="s">
        <v>1</v>
      </c>
      <c r="D60" s="22"/>
      <c r="E60" s="22"/>
    </row>
    <row r="61" spans="1:5" ht="15">
      <c r="A61" s="6" t="s">
        <v>56</v>
      </c>
      <c r="B61" s="8">
        <v>455</v>
      </c>
      <c r="C61" s="7" t="s">
        <v>50</v>
      </c>
      <c r="D61" s="155"/>
      <c r="E61" s="22">
        <f t="shared" si="0"/>
        <v>0</v>
      </c>
    </row>
    <row r="62" spans="1:5" ht="15">
      <c r="A62" s="6" t="s">
        <v>57</v>
      </c>
      <c r="B62" s="8">
        <v>100</v>
      </c>
      <c r="C62" s="7" t="s">
        <v>50</v>
      </c>
      <c r="D62" s="155"/>
      <c r="E62" s="22">
        <f t="shared" si="0"/>
        <v>0</v>
      </c>
    </row>
    <row r="63" spans="1:5" ht="15">
      <c r="A63" s="6" t="s">
        <v>58</v>
      </c>
      <c r="B63" s="8"/>
      <c r="C63" s="7" t="s">
        <v>1</v>
      </c>
      <c r="D63" s="22"/>
      <c r="E63" s="22">
        <f t="shared" si="0"/>
        <v>0</v>
      </c>
    </row>
    <row r="64" spans="1:5" ht="15">
      <c r="A64" s="6" t="s">
        <v>59</v>
      </c>
      <c r="B64" s="8">
        <v>60</v>
      </c>
      <c r="C64" s="7" t="s">
        <v>50</v>
      </c>
      <c r="D64" s="155"/>
      <c r="E64" s="22">
        <f t="shared" si="0"/>
        <v>0</v>
      </c>
    </row>
    <row r="65" spans="1:5" ht="15">
      <c r="A65" s="6" t="s">
        <v>60</v>
      </c>
      <c r="B65" s="8">
        <v>230</v>
      </c>
      <c r="C65" s="7" t="s">
        <v>50</v>
      </c>
      <c r="D65" s="155"/>
      <c r="E65" s="22">
        <f t="shared" si="0"/>
        <v>0</v>
      </c>
    </row>
    <row r="66" spans="1:5" ht="15">
      <c r="A66" s="6" t="s">
        <v>61</v>
      </c>
      <c r="B66" s="8"/>
      <c r="C66" s="7" t="s">
        <v>1</v>
      </c>
      <c r="D66" s="22"/>
      <c r="E66" s="22"/>
    </row>
    <row r="67" spans="1:5" ht="15">
      <c r="A67" s="6" t="s">
        <v>62</v>
      </c>
      <c r="B67" s="8">
        <v>90</v>
      </c>
      <c r="C67" s="7" t="s">
        <v>50</v>
      </c>
      <c r="D67" s="155"/>
      <c r="E67" s="22">
        <f t="shared" si="0"/>
        <v>0</v>
      </c>
    </row>
    <row r="68" spans="1:5" ht="15">
      <c r="A68" s="6" t="s">
        <v>63</v>
      </c>
      <c r="B68" s="8"/>
      <c r="C68" s="7" t="s">
        <v>1</v>
      </c>
      <c r="D68" s="22"/>
      <c r="E68" s="22"/>
    </row>
    <row r="69" spans="1:5" ht="18" customHeight="1">
      <c r="A69" s="6" t="s">
        <v>64</v>
      </c>
      <c r="B69" s="8">
        <v>25</v>
      </c>
      <c r="C69" s="7" t="s">
        <v>6</v>
      </c>
      <c r="D69" s="155"/>
      <c r="E69" s="22">
        <f t="shared" si="0"/>
        <v>0</v>
      </c>
    </row>
    <row r="70" spans="1:5" ht="15">
      <c r="A70" s="6" t="s">
        <v>65</v>
      </c>
      <c r="B70" s="8">
        <v>10</v>
      </c>
      <c r="C70" s="7" t="s">
        <v>6</v>
      </c>
      <c r="D70" s="155"/>
      <c r="E70" s="22">
        <f t="shared" si="0"/>
        <v>0</v>
      </c>
    </row>
    <row r="71" spans="1:5" ht="15">
      <c r="A71" s="148" t="s">
        <v>66</v>
      </c>
      <c r="B71" s="149"/>
      <c r="C71" s="150" t="s">
        <v>1</v>
      </c>
      <c r="D71" s="151"/>
      <c r="E71" s="151"/>
    </row>
    <row r="72" spans="1:5" ht="51.75">
      <c r="A72" s="6" t="s">
        <v>67</v>
      </c>
      <c r="B72" s="8">
        <v>6</v>
      </c>
      <c r="C72" s="7" t="s">
        <v>6</v>
      </c>
      <c r="D72" s="155"/>
      <c r="E72" s="22">
        <f>D72*B72</f>
        <v>0</v>
      </c>
    </row>
    <row r="73" spans="1:5" ht="15">
      <c r="A73" s="6" t="s">
        <v>68</v>
      </c>
      <c r="B73" s="8">
        <v>1</v>
      </c>
      <c r="C73" s="7" t="s">
        <v>6</v>
      </c>
      <c r="D73" s="155"/>
      <c r="E73" s="22">
        <f>D73*B73</f>
        <v>0</v>
      </c>
    </row>
    <row r="74" spans="1:5" ht="15">
      <c r="A74" s="6" t="s">
        <v>69</v>
      </c>
      <c r="B74" s="8">
        <v>1</v>
      </c>
      <c r="C74" s="7" t="s">
        <v>6</v>
      </c>
      <c r="D74" s="155"/>
      <c r="E74" s="22">
        <f>D74*B74</f>
        <v>0</v>
      </c>
    </row>
    <row r="75" spans="1:5" ht="15">
      <c r="A75" s="148" t="s">
        <v>70</v>
      </c>
      <c r="B75" s="152"/>
      <c r="C75" s="150" t="s">
        <v>1</v>
      </c>
      <c r="D75" s="153"/>
      <c r="E75" s="153"/>
    </row>
    <row r="76" spans="1:5" ht="15">
      <c r="A76" s="6" t="s">
        <v>71</v>
      </c>
      <c r="B76" s="8">
        <v>20</v>
      </c>
      <c r="C76" s="7" t="s">
        <v>72</v>
      </c>
      <c r="D76" s="155"/>
      <c r="E76" s="22">
        <f>D76*B76</f>
        <v>0</v>
      </c>
    </row>
    <row r="77" spans="1:5" ht="19.5" customHeight="1">
      <c r="A77" s="6" t="s">
        <v>73</v>
      </c>
      <c r="B77" s="8">
        <v>4</v>
      </c>
      <c r="C77" s="7" t="s">
        <v>72</v>
      </c>
      <c r="D77" s="155"/>
      <c r="E77" s="22">
        <f>D77*B77</f>
        <v>0</v>
      </c>
    </row>
    <row r="78" spans="1:5" ht="15">
      <c r="A78" s="6" t="s">
        <v>74</v>
      </c>
      <c r="B78" s="8">
        <v>2</v>
      </c>
      <c r="C78" s="7" t="s">
        <v>72</v>
      </c>
      <c r="D78" s="155"/>
      <c r="E78" s="22">
        <f>D78*B78</f>
        <v>0</v>
      </c>
    </row>
    <row r="79" spans="1:5" ht="16.5" customHeight="1">
      <c r="A79" s="148" t="s">
        <v>75</v>
      </c>
      <c r="B79" s="152"/>
      <c r="C79" s="150" t="s">
        <v>1</v>
      </c>
      <c r="D79" s="153"/>
      <c r="E79" s="153"/>
    </row>
    <row r="80" spans="1:5" ht="15">
      <c r="A80" s="6" t="s">
        <v>76</v>
      </c>
      <c r="B80" s="8">
        <v>4</v>
      </c>
      <c r="C80" s="7" t="s">
        <v>72</v>
      </c>
      <c r="D80" s="155"/>
      <c r="E80" s="22">
        <f>D80*B80</f>
        <v>0</v>
      </c>
    </row>
    <row r="81" spans="1:5" ht="15">
      <c r="A81" s="148" t="s">
        <v>77</v>
      </c>
      <c r="B81" s="152"/>
      <c r="C81" s="150" t="s">
        <v>1</v>
      </c>
      <c r="D81" s="153"/>
      <c r="E81" s="153"/>
    </row>
    <row r="82" spans="1:5" ht="20.25" customHeight="1">
      <c r="A82" s="6" t="s">
        <v>78</v>
      </c>
      <c r="B82" s="8">
        <v>2</v>
      </c>
      <c r="C82" s="7" t="s">
        <v>72</v>
      </c>
      <c r="D82" s="155"/>
      <c r="E82" s="22">
        <f>D82*B82</f>
        <v>0</v>
      </c>
    </row>
    <row r="83" spans="1:5" ht="18.75" customHeight="1" thickBot="1">
      <c r="A83" s="16" t="s">
        <v>91</v>
      </c>
      <c r="B83" s="18"/>
      <c r="C83" s="17" t="s">
        <v>1</v>
      </c>
      <c r="D83" s="23"/>
      <c r="E83" s="23">
        <f>SUM(E51:E82)</f>
        <v>0</v>
      </c>
    </row>
    <row r="84" spans="1:5" ht="15.75" thickBot="1">
      <c r="A84" s="20" t="s">
        <v>79</v>
      </c>
      <c r="B84" s="21"/>
      <c r="C84" s="21"/>
      <c r="D84" s="25"/>
      <c r="E84" s="25"/>
    </row>
    <row r="85" spans="1:5" ht="15.75" thickBot="1">
      <c r="A85" s="196" t="s">
        <v>88</v>
      </c>
      <c r="B85" s="197"/>
      <c r="C85" s="197"/>
      <c r="D85" s="198"/>
      <c r="E85" s="19">
        <f>SUM(E18+E49+E83+E84)</f>
        <v>0</v>
      </c>
    </row>
    <row r="86" spans="1:5" ht="15">
      <c r="A86" s="4" t="s">
        <v>1</v>
      </c>
      <c r="B86" s="5"/>
      <c r="C86" s="5"/>
      <c r="D86" s="5"/>
      <c r="E86" s="5"/>
    </row>
  </sheetData>
  <sheetProtection password="CF62" sheet="1"/>
  <protectedRanges>
    <protectedRange sqref="D9:E84" name="Oblast1"/>
  </protectedRanges>
  <mergeCells count="7">
    <mergeCell ref="A1:E1"/>
    <mergeCell ref="A5:A6"/>
    <mergeCell ref="B5:B6"/>
    <mergeCell ref="D5:E5"/>
    <mergeCell ref="A85:D85"/>
    <mergeCell ref="C5:C6"/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Buriánek</dc:creator>
  <cp:keywords/>
  <dc:description/>
  <cp:lastModifiedBy>Hnaníčková Barbora</cp:lastModifiedBy>
  <dcterms:created xsi:type="dcterms:W3CDTF">2015-02-17T12:58:22Z</dcterms:created>
  <dcterms:modified xsi:type="dcterms:W3CDTF">2015-03-13T07:40:46Z</dcterms:modified>
  <cp:category/>
  <cp:version/>
  <cp:contentType/>
  <cp:contentStatus/>
</cp:coreProperties>
</file>