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Lucie\Desktop\ZUZANA\2020\Mendelu\"/>
    </mc:Choice>
  </mc:AlternateContent>
  <xr:revisionPtr revIDLastSave="0" documentId="13_ncr:1_{29896C11-A1C3-4129-9AD9-357C088BA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Vnitřní vybavení" sheetId="2" r:id="rId2"/>
  </sheets>
  <definedNames>
    <definedName name="_xlnm._FilterDatabase" localSheetId="1" hidden="1">'01 - Vnitřní vybavení'!$C$117:$K$536</definedName>
    <definedName name="_xlnm.Print_Titles" localSheetId="1">'01 - Vnitřní vybavení'!$117:$117</definedName>
    <definedName name="_xlnm.Print_Titles" localSheetId="0">'Rekapitulace stavby'!$92:$92</definedName>
    <definedName name="_xlnm.Print_Area" localSheetId="1">'01 - Vnitřní vybavení'!$C$4:$J$76,'01 - Vnitřní vybavení'!$C$82:$J$99,'01 - Vnitřní vybavení'!$C$105:$K$536</definedName>
    <definedName name="_xlnm.Print_Area" localSheetId="0">'Rekapitulace stavby'!$D$4:$AO$76,'Rekapitulace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29" i="2" l="1"/>
  <c r="R529" i="2"/>
  <c r="P529" i="2"/>
  <c r="T528" i="2"/>
  <c r="R528" i="2"/>
  <c r="P528" i="2"/>
  <c r="T526" i="2"/>
  <c r="R526" i="2"/>
  <c r="P526" i="2"/>
  <c r="T519" i="2"/>
  <c r="R519" i="2"/>
  <c r="P519" i="2"/>
  <c r="T512" i="2"/>
  <c r="R512" i="2"/>
  <c r="P512" i="2"/>
  <c r="T505" i="2"/>
  <c r="R505" i="2"/>
  <c r="P505" i="2"/>
  <c r="T498" i="2"/>
  <c r="R498" i="2"/>
  <c r="P498" i="2"/>
  <c r="T491" i="2"/>
  <c r="R491" i="2"/>
  <c r="P491" i="2"/>
  <c r="T484" i="2"/>
  <c r="R484" i="2"/>
  <c r="P484" i="2"/>
  <c r="T477" i="2"/>
  <c r="R477" i="2"/>
  <c r="P477" i="2"/>
  <c r="T470" i="2"/>
  <c r="R470" i="2"/>
  <c r="P470" i="2"/>
  <c r="T464" i="2"/>
  <c r="R464" i="2"/>
  <c r="P464" i="2"/>
  <c r="T458" i="2"/>
  <c r="R458" i="2"/>
  <c r="P458" i="2"/>
  <c r="T450" i="2"/>
  <c r="R450" i="2"/>
  <c r="P450" i="2"/>
  <c r="T442" i="2"/>
  <c r="R442" i="2"/>
  <c r="P442" i="2"/>
  <c r="T434" i="2"/>
  <c r="R434" i="2"/>
  <c r="P434" i="2"/>
  <c r="T426" i="2"/>
  <c r="R426" i="2"/>
  <c r="P426" i="2"/>
  <c r="T418" i="2"/>
  <c r="R418" i="2"/>
  <c r="P418" i="2"/>
  <c r="T410" i="2"/>
  <c r="R410" i="2"/>
  <c r="P410" i="2"/>
  <c r="T402" i="2"/>
  <c r="R402" i="2"/>
  <c r="P402" i="2"/>
  <c r="T394" i="2"/>
  <c r="R394" i="2"/>
  <c r="P394" i="2"/>
  <c r="T386" i="2"/>
  <c r="R386" i="2"/>
  <c r="P386" i="2"/>
  <c r="T378" i="2"/>
  <c r="R378" i="2"/>
  <c r="P378" i="2"/>
  <c r="T370" i="2"/>
  <c r="R370" i="2"/>
  <c r="P370" i="2"/>
  <c r="T362" i="2"/>
  <c r="R362" i="2"/>
  <c r="P362" i="2"/>
  <c r="T354" i="2"/>
  <c r="R354" i="2"/>
  <c r="P354" i="2"/>
  <c r="T346" i="2"/>
  <c r="R346" i="2"/>
  <c r="P346" i="2"/>
  <c r="T338" i="2"/>
  <c r="R338" i="2"/>
  <c r="P338" i="2"/>
  <c r="T330" i="2"/>
  <c r="R330" i="2"/>
  <c r="P330" i="2"/>
  <c r="T322" i="2"/>
  <c r="R322" i="2"/>
  <c r="P322" i="2"/>
  <c r="T314" i="2"/>
  <c r="R314" i="2"/>
  <c r="P314" i="2"/>
  <c r="T306" i="2"/>
  <c r="R306" i="2"/>
  <c r="P306" i="2"/>
  <c r="T298" i="2"/>
  <c r="R298" i="2"/>
  <c r="P298" i="2"/>
  <c r="T290" i="2"/>
  <c r="R290" i="2"/>
  <c r="P290" i="2"/>
  <c r="T282" i="2"/>
  <c r="R282" i="2"/>
  <c r="P282" i="2"/>
  <c r="T274" i="2"/>
  <c r="R274" i="2"/>
  <c r="P274" i="2"/>
  <c r="T267" i="2"/>
  <c r="R267" i="2"/>
  <c r="P267" i="2"/>
  <c r="T260" i="2"/>
  <c r="R260" i="2"/>
  <c r="P260" i="2"/>
  <c r="T253" i="2"/>
  <c r="R253" i="2"/>
  <c r="P253" i="2"/>
  <c r="T246" i="2"/>
  <c r="R246" i="2"/>
  <c r="P246" i="2"/>
  <c r="T239" i="2"/>
  <c r="R239" i="2"/>
  <c r="P239" i="2"/>
  <c r="T231" i="2"/>
  <c r="R231" i="2"/>
  <c r="P231" i="2"/>
  <c r="T224" i="2"/>
  <c r="R224" i="2"/>
  <c r="P224" i="2"/>
  <c r="T217" i="2"/>
  <c r="R217" i="2"/>
  <c r="P217" i="2"/>
  <c r="T210" i="2"/>
  <c r="R210" i="2"/>
  <c r="P210" i="2"/>
  <c r="T203" i="2"/>
  <c r="R203" i="2"/>
  <c r="P203" i="2"/>
  <c r="T197" i="2"/>
  <c r="R197" i="2"/>
  <c r="P197" i="2"/>
  <c r="T191" i="2"/>
  <c r="R191" i="2"/>
  <c r="P191" i="2"/>
  <c r="T184" i="2"/>
  <c r="R184" i="2"/>
  <c r="P184" i="2"/>
  <c r="T177" i="2"/>
  <c r="R177" i="2"/>
  <c r="P177" i="2"/>
  <c r="T173" i="2"/>
  <c r="R173" i="2"/>
  <c r="P173" i="2"/>
  <c r="T165" i="2"/>
  <c r="R165" i="2"/>
  <c r="P165" i="2"/>
  <c r="T157" i="2"/>
  <c r="R157" i="2"/>
  <c r="P157" i="2"/>
  <c r="T150" i="2"/>
  <c r="R150" i="2"/>
  <c r="P150" i="2"/>
  <c r="T141" i="2"/>
  <c r="R141" i="2"/>
  <c r="P141" i="2"/>
  <c r="T139" i="2"/>
  <c r="R139" i="2"/>
  <c r="P139" i="2"/>
  <c r="T134" i="2"/>
  <c r="R134" i="2"/>
  <c r="P134" i="2"/>
  <c r="T129" i="2"/>
  <c r="R129" i="2"/>
  <c r="P129" i="2"/>
  <c r="T121" i="2"/>
  <c r="R121" i="2"/>
  <c r="P121" i="2"/>
  <c r="P120" i="2" s="1"/>
  <c r="P119" i="2" s="1"/>
  <c r="P118" i="2" s="1"/>
  <c r="R120" i="2"/>
  <c r="R119" i="2" s="1"/>
  <c r="R118" i="2" s="1"/>
  <c r="J37" i="2"/>
  <c r="J36" i="2"/>
  <c r="AY95" i="1" s="1"/>
  <c r="J35" i="2"/>
  <c r="AX95" i="1" s="1"/>
  <c r="BI536" i="2"/>
  <c r="BH536" i="2"/>
  <c r="BG536" i="2"/>
  <c r="BF536" i="2"/>
  <c r="BI535" i="2"/>
  <c r="BH535" i="2"/>
  <c r="BG535" i="2"/>
  <c r="BF535" i="2"/>
  <c r="BI534" i="2"/>
  <c r="BH534" i="2"/>
  <c r="BG534" i="2"/>
  <c r="BF534" i="2"/>
  <c r="BI533" i="2"/>
  <c r="BH533" i="2"/>
  <c r="BG533" i="2"/>
  <c r="BF533" i="2"/>
  <c r="BI532" i="2"/>
  <c r="BH532" i="2"/>
  <c r="BG532" i="2"/>
  <c r="BF532" i="2"/>
  <c r="BI531" i="2"/>
  <c r="BH531" i="2"/>
  <c r="BG531" i="2"/>
  <c r="BF531" i="2"/>
  <c r="BI530" i="2"/>
  <c r="BH530" i="2"/>
  <c r="BG530" i="2"/>
  <c r="BF530" i="2"/>
  <c r="BI529" i="2"/>
  <c r="BH529" i="2"/>
  <c r="BG529" i="2"/>
  <c r="BF529" i="2"/>
  <c r="BI526" i="2"/>
  <c r="BH526" i="2"/>
  <c r="BG526" i="2"/>
  <c r="BF526" i="2"/>
  <c r="BI519" i="2"/>
  <c r="BH519" i="2"/>
  <c r="BG519" i="2"/>
  <c r="BF519" i="2"/>
  <c r="BI512" i="2"/>
  <c r="BH512" i="2"/>
  <c r="BG512" i="2"/>
  <c r="BF512" i="2"/>
  <c r="BI505" i="2"/>
  <c r="BH505" i="2"/>
  <c r="BG505" i="2"/>
  <c r="BF505" i="2"/>
  <c r="BI498" i="2"/>
  <c r="BH498" i="2"/>
  <c r="BG498" i="2"/>
  <c r="BF498" i="2"/>
  <c r="BI491" i="2"/>
  <c r="BH491" i="2"/>
  <c r="BG491" i="2"/>
  <c r="BF491" i="2"/>
  <c r="BI484" i="2"/>
  <c r="BH484" i="2"/>
  <c r="BG484" i="2"/>
  <c r="BF484" i="2"/>
  <c r="BI477" i="2"/>
  <c r="BH477" i="2"/>
  <c r="BG477" i="2"/>
  <c r="BF477" i="2"/>
  <c r="BI470" i="2"/>
  <c r="BH470" i="2"/>
  <c r="BG470" i="2"/>
  <c r="BF470" i="2"/>
  <c r="BI464" i="2"/>
  <c r="BH464" i="2"/>
  <c r="BG464" i="2"/>
  <c r="BF464" i="2"/>
  <c r="BI458" i="2"/>
  <c r="BH458" i="2"/>
  <c r="BG458" i="2"/>
  <c r="BF458" i="2"/>
  <c r="BI450" i="2"/>
  <c r="BH450" i="2"/>
  <c r="BG450" i="2"/>
  <c r="BF450" i="2"/>
  <c r="BI442" i="2"/>
  <c r="BH442" i="2"/>
  <c r="BG442" i="2"/>
  <c r="BF442" i="2"/>
  <c r="BI434" i="2"/>
  <c r="BH434" i="2"/>
  <c r="BG434" i="2"/>
  <c r="BF434" i="2"/>
  <c r="BI426" i="2"/>
  <c r="BH426" i="2"/>
  <c r="BG426" i="2"/>
  <c r="BF426" i="2"/>
  <c r="BI418" i="2"/>
  <c r="BH418" i="2"/>
  <c r="BG418" i="2"/>
  <c r="BF418" i="2"/>
  <c r="BI410" i="2"/>
  <c r="BH410" i="2"/>
  <c r="BG410" i="2"/>
  <c r="BF410" i="2"/>
  <c r="BI402" i="2"/>
  <c r="BH402" i="2"/>
  <c r="BG402" i="2"/>
  <c r="BF402" i="2"/>
  <c r="BI394" i="2"/>
  <c r="BH394" i="2"/>
  <c r="BG394" i="2"/>
  <c r="BF394" i="2"/>
  <c r="BI386" i="2"/>
  <c r="BH386" i="2"/>
  <c r="BG386" i="2"/>
  <c r="BF386" i="2"/>
  <c r="BI378" i="2"/>
  <c r="BH378" i="2"/>
  <c r="BG378" i="2"/>
  <c r="BF378" i="2"/>
  <c r="BI370" i="2"/>
  <c r="BH370" i="2"/>
  <c r="BG370" i="2"/>
  <c r="BF370" i="2"/>
  <c r="BI362" i="2"/>
  <c r="BH362" i="2"/>
  <c r="BG362" i="2"/>
  <c r="BF362" i="2"/>
  <c r="BI354" i="2"/>
  <c r="BH354" i="2"/>
  <c r="BG354" i="2"/>
  <c r="BF354" i="2"/>
  <c r="BI346" i="2"/>
  <c r="BH346" i="2"/>
  <c r="BG346" i="2"/>
  <c r="BF346" i="2"/>
  <c r="BI338" i="2"/>
  <c r="BH338" i="2"/>
  <c r="BG338" i="2"/>
  <c r="BF338" i="2"/>
  <c r="BI330" i="2"/>
  <c r="BH330" i="2"/>
  <c r="BG330" i="2"/>
  <c r="BF330" i="2"/>
  <c r="BI322" i="2"/>
  <c r="BH322" i="2"/>
  <c r="BG322" i="2"/>
  <c r="BF322" i="2"/>
  <c r="BI314" i="2"/>
  <c r="BH314" i="2"/>
  <c r="BG314" i="2"/>
  <c r="BF314" i="2"/>
  <c r="BI306" i="2"/>
  <c r="BH306" i="2"/>
  <c r="BG306" i="2"/>
  <c r="BF306" i="2"/>
  <c r="BI298" i="2"/>
  <c r="BH298" i="2"/>
  <c r="BG298" i="2"/>
  <c r="BF298" i="2"/>
  <c r="BI290" i="2"/>
  <c r="BH290" i="2"/>
  <c r="BG290" i="2"/>
  <c r="BF290" i="2"/>
  <c r="BI282" i="2"/>
  <c r="BH282" i="2"/>
  <c r="BG282" i="2"/>
  <c r="BF282" i="2"/>
  <c r="BI274" i="2"/>
  <c r="BH274" i="2"/>
  <c r="BG274" i="2"/>
  <c r="BF274" i="2"/>
  <c r="BI267" i="2"/>
  <c r="BH267" i="2"/>
  <c r="BG267" i="2"/>
  <c r="BF267" i="2"/>
  <c r="BI260" i="2"/>
  <c r="BH260" i="2"/>
  <c r="BG260" i="2"/>
  <c r="BF260" i="2"/>
  <c r="BI253" i="2"/>
  <c r="BH253" i="2"/>
  <c r="BG253" i="2"/>
  <c r="BF253" i="2"/>
  <c r="BI246" i="2"/>
  <c r="BH246" i="2"/>
  <c r="BG246" i="2"/>
  <c r="BF246" i="2"/>
  <c r="BI239" i="2"/>
  <c r="BH239" i="2"/>
  <c r="BG239" i="2"/>
  <c r="BF239" i="2"/>
  <c r="BI231" i="2"/>
  <c r="BH231" i="2"/>
  <c r="BG231" i="2"/>
  <c r="BF231" i="2"/>
  <c r="BI224" i="2"/>
  <c r="BH224" i="2"/>
  <c r="BG224" i="2"/>
  <c r="BF224" i="2"/>
  <c r="BI217" i="2"/>
  <c r="BH217" i="2"/>
  <c r="BG217" i="2"/>
  <c r="BF217" i="2"/>
  <c r="BI210" i="2"/>
  <c r="BH210" i="2"/>
  <c r="BG210" i="2"/>
  <c r="BF210" i="2"/>
  <c r="BI203" i="2"/>
  <c r="BH203" i="2"/>
  <c r="BG203" i="2"/>
  <c r="BF203" i="2"/>
  <c r="BI197" i="2"/>
  <c r="BH197" i="2"/>
  <c r="BG197" i="2"/>
  <c r="BF197" i="2"/>
  <c r="BI191" i="2"/>
  <c r="BH191" i="2"/>
  <c r="BG191" i="2"/>
  <c r="BF191" i="2"/>
  <c r="BI184" i="2"/>
  <c r="BH184" i="2"/>
  <c r="BG184" i="2"/>
  <c r="BF184" i="2"/>
  <c r="BI177" i="2"/>
  <c r="BH177" i="2"/>
  <c r="BG177" i="2"/>
  <c r="BF177" i="2"/>
  <c r="BI173" i="2"/>
  <c r="BH173" i="2"/>
  <c r="BG173" i="2"/>
  <c r="BF173" i="2"/>
  <c r="BI165" i="2"/>
  <c r="BH165" i="2"/>
  <c r="BG165" i="2"/>
  <c r="BF165" i="2"/>
  <c r="BI157" i="2"/>
  <c r="BH157" i="2"/>
  <c r="BG157" i="2"/>
  <c r="BF157" i="2"/>
  <c r="BI150" i="2"/>
  <c r="BH150" i="2"/>
  <c r="BG150" i="2"/>
  <c r="BF150" i="2"/>
  <c r="BI141" i="2"/>
  <c r="BH141" i="2"/>
  <c r="BG141" i="2"/>
  <c r="BF141" i="2"/>
  <c r="BI139" i="2"/>
  <c r="BH139" i="2"/>
  <c r="BG139" i="2"/>
  <c r="BF139" i="2"/>
  <c r="BI134" i="2"/>
  <c r="BH134" i="2"/>
  <c r="BG134" i="2"/>
  <c r="BF134" i="2"/>
  <c r="BI129" i="2"/>
  <c r="BH129" i="2"/>
  <c r="BG129" i="2"/>
  <c r="BF129" i="2"/>
  <c r="BI121" i="2"/>
  <c r="BH121" i="2"/>
  <c r="BG121" i="2"/>
  <c r="BF121" i="2"/>
  <c r="J114" i="2"/>
  <c r="F114" i="2"/>
  <c r="F112" i="2"/>
  <c r="E110" i="2"/>
  <c r="J91" i="2"/>
  <c r="F91" i="2"/>
  <c r="F89" i="2"/>
  <c r="E87" i="2"/>
  <c r="J24" i="2"/>
  <c r="E24" i="2"/>
  <c r="J115" i="2" s="1"/>
  <c r="J23" i="2"/>
  <c r="J18" i="2"/>
  <c r="E18" i="2"/>
  <c r="F92" i="2" s="1"/>
  <c r="J17" i="2"/>
  <c r="J12" i="2"/>
  <c r="J112" i="2" s="1"/>
  <c r="E7" i="2"/>
  <c r="E85" i="2"/>
  <c r="L90" i="1"/>
  <c r="AM90" i="1"/>
  <c r="AM89" i="1"/>
  <c r="L89" i="1"/>
  <c r="AM87" i="1"/>
  <c r="L87" i="1"/>
  <c r="L85" i="1"/>
  <c r="L84" i="1"/>
  <c r="BK536" i="2"/>
  <c r="J536" i="2"/>
  <c r="L536" i="2" s="1"/>
  <c r="BK535" i="2"/>
  <c r="J534" i="2"/>
  <c r="L534" i="2" s="1"/>
  <c r="J533" i="2"/>
  <c r="L533" i="2" s="1"/>
  <c r="J532" i="2"/>
  <c r="L532" i="2" s="1"/>
  <c r="BK531" i="2"/>
  <c r="BK529" i="2"/>
  <c r="BK526" i="2"/>
  <c r="BK519" i="2"/>
  <c r="J512" i="2"/>
  <c r="W512" i="2" s="1"/>
  <c r="J491" i="2"/>
  <c r="W491" i="2" s="1"/>
  <c r="J477" i="2"/>
  <c r="W477" i="2" s="1"/>
  <c r="J470" i="2"/>
  <c r="W470" i="2" s="1"/>
  <c r="BK464" i="2"/>
  <c r="J442" i="2"/>
  <c r="W442" i="2" s="1"/>
  <c r="BK426" i="2"/>
  <c r="BK418" i="2"/>
  <c r="J394" i="2"/>
  <c r="W394" i="2" s="1"/>
  <c r="BK386" i="2"/>
  <c r="BK362" i="2"/>
  <c r="J354" i="2"/>
  <c r="W354" i="2" s="1"/>
  <c r="J346" i="2"/>
  <c r="W346" i="2" s="1"/>
  <c r="BK338" i="2"/>
  <c r="BK330" i="2"/>
  <c r="J322" i="2"/>
  <c r="W322" i="2" s="1"/>
  <c r="J306" i="2"/>
  <c r="W306" i="2" s="1"/>
  <c r="BK274" i="2"/>
  <c r="BK246" i="2"/>
  <c r="J231" i="2"/>
  <c r="W231" i="2" s="1"/>
  <c r="J210" i="2"/>
  <c r="W210" i="2" s="1"/>
  <c r="BK203" i="2"/>
  <c r="J203" i="2"/>
  <c r="W203" i="2" s="1"/>
  <c r="J191" i="2"/>
  <c r="W191" i="2" s="1"/>
  <c r="J177" i="2"/>
  <c r="W177" i="2" s="1"/>
  <c r="BK173" i="2"/>
  <c r="J165" i="2"/>
  <c r="W165" i="2" s="1"/>
  <c r="BK150" i="2"/>
  <c r="BK121" i="2"/>
  <c r="J535" i="2"/>
  <c r="L535" i="2" s="1"/>
  <c r="BK534" i="2"/>
  <c r="BK533" i="2"/>
  <c r="BK532" i="2"/>
  <c r="J530" i="2"/>
  <c r="L530" i="2" s="1"/>
  <c r="J526" i="2"/>
  <c r="W526" i="2" s="1"/>
  <c r="J519" i="2"/>
  <c r="W519" i="2" s="1"/>
  <c r="J505" i="2"/>
  <c r="W505" i="2" s="1"/>
  <c r="BK491" i="2"/>
  <c r="J484" i="2"/>
  <c r="W484" i="2" s="1"/>
  <c r="J434" i="2"/>
  <c r="W434" i="2" s="1"/>
  <c r="J418" i="2"/>
  <c r="W418" i="2" s="1"/>
  <c r="J410" i="2"/>
  <c r="W410" i="2" s="1"/>
  <c r="BK402" i="2"/>
  <c r="BK394" i="2"/>
  <c r="J386" i="2"/>
  <c r="W386" i="2" s="1"/>
  <c r="J362" i="2"/>
  <c r="W362" i="2" s="1"/>
  <c r="BK354" i="2"/>
  <c r="BK346" i="2"/>
  <c r="J338" i="2"/>
  <c r="W338" i="2" s="1"/>
  <c r="BK322" i="2"/>
  <c r="J314" i="2"/>
  <c r="W314" i="2" s="1"/>
  <c r="BK306" i="2"/>
  <c r="J298" i="2"/>
  <c r="W298" i="2" s="1"/>
  <c r="BK290" i="2"/>
  <c r="BK267" i="2"/>
  <c r="J260" i="2"/>
  <c r="W260" i="2" s="1"/>
  <c r="BK253" i="2"/>
  <c r="J239" i="2"/>
  <c r="W239" i="2" s="1"/>
  <c r="BK231" i="2"/>
  <c r="BK217" i="2"/>
  <c r="BK210" i="2"/>
  <c r="BK197" i="2"/>
  <c r="BK184" i="2"/>
  <c r="BK177" i="2"/>
  <c r="J173" i="2"/>
  <c r="W173" i="2" s="1"/>
  <c r="BK157" i="2"/>
  <c r="J150" i="2"/>
  <c r="W150" i="2" s="1"/>
  <c r="BK139" i="2"/>
  <c r="AS94" i="1"/>
  <c r="J531" i="2"/>
  <c r="L531" i="2" s="1"/>
  <c r="BK530" i="2"/>
  <c r="BK512" i="2"/>
  <c r="BK505" i="2"/>
  <c r="BK498" i="2"/>
  <c r="BK470" i="2"/>
  <c r="BK458" i="2"/>
  <c r="J450" i="2"/>
  <c r="W450" i="2" s="1"/>
  <c r="BK434" i="2"/>
  <c r="BK378" i="2"/>
  <c r="BK370" i="2"/>
  <c r="BK314" i="2"/>
  <c r="BK282" i="2"/>
  <c r="J224" i="2"/>
  <c r="W224" i="2" s="1"/>
  <c r="J217" i="2"/>
  <c r="W217" i="2" s="1"/>
  <c r="BK191" i="2"/>
  <c r="J141" i="2"/>
  <c r="W141" i="2" s="1"/>
  <c r="J139" i="2"/>
  <c r="W139" i="2" s="1"/>
  <c r="BK134" i="2"/>
  <c r="J129" i="2"/>
  <c r="W129" i="2" s="1"/>
  <c r="J121" i="2"/>
  <c r="W121" i="2" s="1"/>
  <c r="J529" i="2"/>
  <c r="L529" i="2" s="1"/>
  <c r="J498" i="2"/>
  <c r="W498" i="2" s="1"/>
  <c r="BK484" i="2"/>
  <c r="BK477" i="2"/>
  <c r="J464" i="2"/>
  <c r="W464" i="2" s="1"/>
  <c r="J458" i="2"/>
  <c r="W458" i="2" s="1"/>
  <c r="BK450" i="2"/>
  <c r="BK442" i="2"/>
  <c r="J426" i="2"/>
  <c r="W426" i="2" s="1"/>
  <c r="BK410" i="2"/>
  <c r="J402" i="2"/>
  <c r="W402" i="2" s="1"/>
  <c r="J378" i="2"/>
  <c r="W378" i="2" s="1"/>
  <c r="J370" i="2"/>
  <c r="W370" i="2" s="1"/>
  <c r="J330" i="2"/>
  <c r="W330" i="2" s="1"/>
  <c r="BK298" i="2"/>
  <c r="J290" i="2"/>
  <c r="W290" i="2" s="1"/>
  <c r="J282" i="2"/>
  <c r="W282" i="2" s="1"/>
  <c r="J274" i="2"/>
  <c r="W274" i="2" s="1"/>
  <c r="J267" i="2"/>
  <c r="W267" i="2" s="1"/>
  <c r="BK260" i="2"/>
  <c r="J253" i="2"/>
  <c r="W253" i="2" s="1"/>
  <c r="J246" i="2"/>
  <c r="W246" i="2" s="1"/>
  <c r="BK239" i="2"/>
  <c r="BK224" i="2"/>
  <c r="J197" i="2"/>
  <c r="W197" i="2" s="1"/>
  <c r="J184" i="2"/>
  <c r="W184" i="2" s="1"/>
  <c r="BK165" i="2"/>
  <c r="J157" i="2"/>
  <c r="W157" i="2" s="1"/>
  <c r="BK141" i="2"/>
  <c r="J134" i="2"/>
  <c r="W134" i="2" s="1"/>
  <c r="BK129" i="2"/>
  <c r="T120" i="2" l="1"/>
  <c r="T119" i="2" s="1"/>
  <c r="T118" i="2" s="1"/>
  <c r="BK120" i="2"/>
  <c r="J120" i="2" s="1"/>
  <c r="J98" i="2" s="1"/>
  <c r="AU95" i="1"/>
  <c r="AU94" i="1" s="1"/>
  <c r="J89" i="2"/>
  <c r="J92" i="2"/>
  <c r="F115" i="2"/>
  <c r="BE134" i="2"/>
  <c r="BE139" i="2"/>
  <c r="BE165" i="2"/>
  <c r="BE184" i="2"/>
  <c r="BE197" i="2"/>
  <c r="BE203" i="2"/>
  <c r="BE210" i="2"/>
  <c r="BE274" i="2"/>
  <c r="BE322" i="2"/>
  <c r="BE362" i="2"/>
  <c r="BE378" i="2"/>
  <c r="BE418" i="2"/>
  <c r="BE464" i="2"/>
  <c r="BE498" i="2"/>
  <c r="BE505" i="2"/>
  <c r="BE519" i="2"/>
  <c r="BE150" i="2"/>
  <c r="BE157" i="2"/>
  <c r="BE173" i="2"/>
  <c r="BE177" i="2"/>
  <c r="BE224" i="2"/>
  <c r="BE246" i="2"/>
  <c r="BE253" i="2"/>
  <c r="BE260" i="2"/>
  <c r="BE267" i="2"/>
  <c r="BE298" i="2"/>
  <c r="BE394" i="2"/>
  <c r="BE402" i="2"/>
  <c r="BE410" i="2"/>
  <c r="BE426" i="2"/>
  <c r="BE484" i="2"/>
  <c r="E108" i="2"/>
  <c r="BE121" i="2"/>
  <c r="BE129" i="2"/>
  <c r="BE141" i="2"/>
  <c r="BE217" i="2"/>
  <c r="BE239" i="2"/>
  <c r="BE338" i="2"/>
  <c r="BE346" i="2"/>
  <c r="BE370" i="2"/>
  <c r="BE386" i="2"/>
  <c r="BE434" i="2"/>
  <c r="BE450" i="2"/>
  <c r="BE458" i="2"/>
  <c r="BE526" i="2"/>
  <c r="BE531" i="2"/>
  <c r="BE532" i="2"/>
  <c r="BE191" i="2"/>
  <c r="BE231" i="2"/>
  <c r="BE282" i="2"/>
  <c r="BE290" i="2"/>
  <c r="BE306" i="2"/>
  <c r="BE314" i="2"/>
  <c r="BE330" i="2"/>
  <c r="BE354" i="2"/>
  <c r="BE442" i="2"/>
  <c r="BE470" i="2"/>
  <c r="BE477" i="2"/>
  <c r="BE491" i="2"/>
  <c r="BE512" i="2"/>
  <c r="BE529" i="2"/>
  <c r="BE530" i="2"/>
  <c r="BE533" i="2"/>
  <c r="BE534" i="2"/>
  <c r="BE535" i="2"/>
  <c r="BE536" i="2"/>
  <c r="F36" i="2"/>
  <c r="BC95" i="1" s="1"/>
  <c r="BC94" i="1" s="1"/>
  <c r="W32" i="1" s="1"/>
  <c r="J34" i="2"/>
  <c r="AW95" i="1" s="1"/>
  <c r="F35" i="2"/>
  <c r="BB95" i="1" s="1"/>
  <c r="BB94" i="1" s="1"/>
  <c r="W31" i="1" s="1"/>
  <c r="F37" i="2"/>
  <c r="BD95" i="1" s="1"/>
  <c r="BD94" i="1" s="1"/>
  <c r="W33" i="1" s="1"/>
  <c r="F34" i="2"/>
  <c r="BA95" i="1" s="1"/>
  <c r="BA94" i="1" s="1"/>
  <c r="AW94" i="1" s="1"/>
  <c r="AK30" i="1" s="1"/>
  <c r="BK119" i="2" l="1"/>
  <c r="J119" i="2"/>
  <c r="J97" i="2"/>
  <c r="AX94" i="1"/>
  <c r="AY94" i="1"/>
  <c r="W30" i="1"/>
  <c r="BK118" i="2" l="1"/>
  <c r="J118" i="2"/>
  <c r="J96" i="2" s="1"/>
  <c r="J30" i="2" l="1"/>
  <c r="AG95" i="1" l="1"/>
  <c r="AG94" i="1" s="1"/>
  <c r="F33" i="2"/>
  <c r="AK26" i="1"/>
  <c r="J33" i="2" l="1"/>
  <c r="AZ95" i="1"/>
  <c r="AZ94" i="1" s="1"/>
  <c r="W29" i="1" l="1"/>
  <c r="AV94" i="1"/>
  <c r="AV95" i="1"/>
  <c r="AT95" i="1" s="1"/>
  <c r="AN95" i="1" s="1"/>
  <c r="J39" i="2"/>
  <c r="AK29" i="1" l="1"/>
  <c r="AK35" i="1" s="1"/>
  <c r="AT94" i="1"/>
  <c r="AN94" i="1" s="1"/>
</calcChain>
</file>

<file path=xl/sharedStrings.xml><?xml version="1.0" encoding="utf-8"?>
<sst xmlns="http://schemas.openxmlformats.org/spreadsheetml/2006/main" count="4659" uniqueCount="469">
  <si>
    <t>Export Komplet</t>
  </si>
  <si>
    <t/>
  </si>
  <si>
    <t>2.0</t>
  </si>
  <si>
    <t>False</t>
  </si>
  <si>
    <t>{7b9decc8-7e66-4c49-b3dd-76643793b644}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</si>
  <si>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</si>
  <si>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</si>
  <si>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</si>
  <si>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</si>
  <si>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</si>
  <si>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</si>
  <si>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</si>
  <si>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</si>
  <si>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</si>
  <si>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2020/27/VYBAVEN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</si>
  <si>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</si>
  <si>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</si>
  <si>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I.ETAPA - Stavební úpravy vnitřních prostor objektu B Mendelovy univerzity, p.č. 2/1</t>
  </si>
  <si>
    <t>KSO:</t>
  </si>
  <si>
    <t>801 35</t>
  </si>
  <si>
    <t>CC-CZ:</t>
  </si>
  <si>
    <t>1263</t>
  </si>
  <si>
    <t>Místo:</t>
  </si>
  <si>
    <t>Brno - Černá Pole (6100771)</t>
  </si>
  <si>
    <t>Datum:</t>
  </si>
  <si>
    <t>30. 8. 2021</t>
  </si>
  <si>
    <t>CZ-CPV:</t>
  </si>
  <si>
    <t>45212000-6</t>
  </si>
  <si>
    <t>CZ-CPA:</t>
  </si>
  <si>
    <t>41.00.28</t>
  </si>
  <si>
    <t>Zadavatel:</t>
  </si>
  <si>
    <t>IČ:</t>
  </si>
  <si>
    <t>Mendelova univerzita v Brně, Zemědělská 810, Brno</t>
  </si>
  <si>
    <t>DIČ:</t>
  </si>
  <si>
    <t>Uchazeč:</t>
  </si>
  <si>
    <t>Vyplň údaj</t>
  </si>
  <si>
    <t>Projektant:</t>
  </si>
  <si>
    <t>Projecticon s.r.o., A. Kopeckého 151, Nový Hrádek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</si>
  <si>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</si>
  <si>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</si>
  <si>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</si>
  <si>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</si>
  <si>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</si>
  <si>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</si>
  <si>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</si>
  <si>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</si>
  <si>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</si>
  <si>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</si>
  <si>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</si>
  <si>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</si>
  <si>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</si>
  <si>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</si>
  <si>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</si>
  <si>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</si>
  <si>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</si>
  <si>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</si>
  <si>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</si>
  <si>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</si>
  <si>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</si>
  <si>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</si>
  <si>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</si>
  <si>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</si>
  <si>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</si>
  <si>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</si>
  <si>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</si>
  <si>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</si>
  <si>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</si>
  <si>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</si>
  <si>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</si>
  <si>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</si>
  <si>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</si>
  <si>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</si>
  <si>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</si>
  <si>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</si>
  <si>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</si>
  <si>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</si>
  <si>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</si>
  <si>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</si>
  <si>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</si>
  <si>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</si>
  <si>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</si>
  <si>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</si>
  <si>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</si>
  <si>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</si>
  <si>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</si>
  <si>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</si>
  <si>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</si>
  <si>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</si>
  <si>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</si>
  <si>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Vnitřní vybavení</t>
  </si>
  <si>
    <t>STA</t>
  </si>
  <si>
    <t>1</t>
  </si>
  <si>
    <t>{cbfdd106-9095-49a1-bb63-b2683bf478be}</t>
  </si>
  <si>
    <t>2</t>
  </si>
  <si>
    <t>KRYCÍ LIST SOUPISU PRACÍ</t>
  </si>
  <si>
    <t>Objekt:</t>
  </si>
  <si>
    <t>01 - Vnitřní vybavení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</si>
  <si>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</si>
  <si>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</si>
  <si>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</si>
  <si>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</si>
  <si>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</si>
  <si>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</si>
  <si>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999 - Vybavení objektu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</si>
  <si>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</si>
  <si>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</si>
  <si>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</si>
  <si>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</si>
  <si>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</si>
  <si>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</si>
  <si>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</si>
  <si>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</si>
  <si>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</si>
  <si>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</si>
  <si>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</si>
  <si>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</si>
  <si>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</si>
  <si>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</si>
  <si>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</si>
  <si>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999</t>
  </si>
  <si>
    <t>Vybavení objektu</t>
  </si>
  <si>
    <t>K</t>
  </si>
  <si>
    <t>VN00</t>
  </si>
  <si>
    <t>D+M Stávající tabule názvu ústavu, specifikace dle PD</t>
  </si>
  <si>
    <t>kus</t>
  </si>
  <si>
    <t>4</t>
  </si>
  <si>
    <t>-1258802470</t>
  </si>
  <si>
    <t>VV</t>
  </si>
  <si>
    <t>Demontáž</t>
  </si>
  <si>
    <t>Dočasné uskladnění zajistí dodavatel stavby</t>
  </si>
  <si>
    <t>Osazeno na původní pozici, včetně nového kotevního materiálu</t>
  </si>
  <si>
    <t>"B.3.f - A.02 - V08"1</t>
  </si>
  <si>
    <t>"B.4.c - A.02 - V08"1</t>
  </si>
  <si>
    <t>"B.5.f - A.02 - V09"1</t>
  </si>
  <si>
    <t>Součet</t>
  </si>
  <si>
    <t>VN01</t>
  </si>
  <si>
    <t>D+M Lavice s odkládací plochou (3+1), kovová konstrukce, sedadla a opěráky z lakované bukové překližky, specifikace dle PD</t>
  </si>
  <si>
    <t>1401249414</t>
  </si>
  <si>
    <t>"B.1.a - A.02 - V01" 2</t>
  </si>
  <si>
    <t>"B.3.e - A.02 - V01" 3</t>
  </si>
  <si>
    <t>"B.5.e - A.02 - V01" 1</t>
  </si>
  <si>
    <t>3</t>
  </si>
  <si>
    <t>VN02</t>
  </si>
  <si>
    <t>D+M Lavice s odkládací plochou (2+1), celokovová lakovaná konstrukce, specifikace dle PD</t>
  </si>
  <si>
    <t>318171432</t>
  </si>
  <si>
    <t>"B.3.f - A.02 - V01" 2</t>
  </si>
  <si>
    <t>"B.4.c - A.02 - V01"2</t>
  </si>
  <si>
    <t>"B.5.f - A.02 - V01"3</t>
  </si>
  <si>
    <t>VN03</t>
  </si>
  <si>
    <t>D+M Lavice s odkládací plochou, třímístná, kovová konstrukce, sedadla a opěráky z lakované bukové překližky, specifikace dle PD</t>
  </si>
  <si>
    <t>-1221751166</t>
  </si>
  <si>
    <t xml:space="preserve">"B.5.e - A.02 - V02"1 </t>
  </si>
  <si>
    <t>5</t>
  </si>
  <si>
    <t>VN04</t>
  </si>
  <si>
    <t>D+M Nová tabulka navigačního systému - kancelář, specifikace dle PD</t>
  </si>
  <si>
    <t>-159215791</t>
  </si>
  <si>
    <t>AL tabulka, stylově sjednoceno s realizovanou částí objektu</t>
  </si>
  <si>
    <t>"B.1.a - A.02 - V02" 6</t>
  </si>
  <si>
    <t>"B.3.e - A.02 - V07" 9</t>
  </si>
  <si>
    <t>"B.5.e - A.02 - V30"9</t>
  </si>
  <si>
    <t>"B.3.f - A.02 - V10"5</t>
  </si>
  <si>
    <t>"B.4.c - A.02 - V10"5</t>
  </si>
  <si>
    <t>"B.5.f - A.02 - V11"7</t>
  </si>
  <si>
    <t>6</t>
  </si>
  <si>
    <t>VN05</t>
  </si>
  <si>
    <t>D+M Nová tabulka navigačního systému - učebna, specifikace dle PD</t>
  </si>
  <si>
    <t>-1085087250</t>
  </si>
  <si>
    <t>"B.3.f - A.02 - V10"1</t>
  </si>
  <si>
    <t>"B.1.a - A.02 - V03" 3</t>
  </si>
  <si>
    <t>"B.3.e - A.02 - V07" 2</t>
  </si>
  <si>
    <t>"B.5.e - A.02 - V31"2</t>
  </si>
  <si>
    <t>7</t>
  </si>
  <si>
    <t>VN06</t>
  </si>
  <si>
    <t>D+M Stávající tabule orientačního systému, specifikace dle PD</t>
  </si>
  <si>
    <t>-1048046566</t>
  </si>
  <si>
    <t>"B.3.f - A.02 - V07"1</t>
  </si>
  <si>
    <t>"B.5.f - A.02 - V08"1</t>
  </si>
  <si>
    <t>"B.4.c - A.02 - V07"1</t>
  </si>
  <si>
    <t>8</t>
  </si>
  <si>
    <t>VN07</t>
  </si>
  <si>
    <t>D+M Stávající tabulka požární poplachodé směrnice, specifikace dle PD</t>
  </si>
  <si>
    <t>429904336</t>
  </si>
  <si>
    <t>"B.3.f - A.02 - V09"1</t>
  </si>
  <si>
    <t>"B.4.c - A.02 - V09"1</t>
  </si>
  <si>
    <t>"B.5.f - A.02 - V10"1</t>
  </si>
  <si>
    <t>9</t>
  </si>
  <si>
    <t>VN08</t>
  </si>
  <si>
    <t>D+M Uzamykací vitrína, specifikace dle PD</t>
  </si>
  <si>
    <t>-663353427</t>
  </si>
  <si>
    <t>1380x982x59mm</t>
  </si>
  <si>
    <t>Rám z Alu profilu, zasouvací dvířka s odolným plexisklem tl. 4mm, uzamykatelná, vč. kotvení a sady magnetek</t>
  </si>
  <si>
    <t>"B.3.e - A.02 - V02" 1</t>
  </si>
  <si>
    <t>10</t>
  </si>
  <si>
    <t>VN09</t>
  </si>
  <si>
    <t>Stávající policový regál, specifikace dle PD</t>
  </si>
  <si>
    <t>1970535869</t>
  </si>
  <si>
    <t>2200x1870x420mm</t>
  </si>
  <si>
    <t>Repas - vyspravení poškozených částí, přebroušení, provedení nového nátěru podle původní barevnosti</t>
  </si>
  <si>
    <t>"B.3.e - A.02 - V03" 1</t>
  </si>
  <si>
    <t>11</t>
  </si>
  <si>
    <t>VN10</t>
  </si>
  <si>
    <t>Stávající nástěnná mapa, specifikace dle PD</t>
  </si>
  <si>
    <t>301766122</t>
  </si>
  <si>
    <t>1800x1700 mm</t>
  </si>
  <si>
    <t>"B.3.e - A.02 - V04" 1</t>
  </si>
  <si>
    <t>12</t>
  </si>
  <si>
    <t>VN11</t>
  </si>
  <si>
    <t>Stávající zavěšený obraz, specifikace dle PD</t>
  </si>
  <si>
    <t>1929319533</t>
  </si>
  <si>
    <t>1500x1500mm</t>
  </si>
  <si>
    <t>"B.3.e - A.02 - V05" 1</t>
  </si>
  <si>
    <t>13</t>
  </si>
  <si>
    <t>VN12</t>
  </si>
  <si>
    <t>D+M Plastový květináč + květina, specifikace dle PD</t>
  </si>
  <si>
    <t>1645481192</t>
  </si>
  <si>
    <t>Plastový květináč bílý</t>
  </si>
  <si>
    <t>Rozměr 250x250x470 mm</t>
  </si>
  <si>
    <t>včetně substrátu, hnojiva a rostliny - druh dle PD</t>
  </si>
  <si>
    <t>"B.3.e - A.02 - V06" 4</t>
  </si>
  <si>
    <t>14</t>
  </si>
  <si>
    <t>VN23</t>
  </si>
  <si>
    <t>Stávající sestava závěsných vitrín, specifikace dle PD</t>
  </si>
  <si>
    <t>1226021651</t>
  </si>
  <si>
    <t>2500x1260x280</t>
  </si>
  <si>
    <t>"B.3.f - A.02 - V02"1</t>
  </si>
  <si>
    <t>VN24</t>
  </si>
  <si>
    <t>Stávající zavěšená vitrína, specifikace dle PD</t>
  </si>
  <si>
    <t>1300216074</t>
  </si>
  <si>
    <t>1500x1200x250 mm</t>
  </si>
  <si>
    <t>"B.3.f - A.02 - V03"1</t>
  </si>
  <si>
    <t>16</t>
  </si>
  <si>
    <t>VN25</t>
  </si>
  <si>
    <t>-2030927600</t>
  </si>
  <si>
    <t>2500x1200x250 mm</t>
  </si>
  <si>
    <t>"B.3.f - A.02 - V04"1</t>
  </si>
  <si>
    <t>17</t>
  </si>
  <si>
    <t>VN26</t>
  </si>
  <si>
    <t>1442053583</t>
  </si>
  <si>
    <t>"B.3.f - A.02 - V05"1</t>
  </si>
  <si>
    <t>18</t>
  </si>
  <si>
    <t>VN27</t>
  </si>
  <si>
    <t>Stávající skříňka s vitrínou, specifikace dle PD</t>
  </si>
  <si>
    <t>-1543402666</t>
  </si>
  <si>
    <t>1400x2530x600mm</t>
  </si>
  <si>
    <t>Stávající osvětlení bude vyměněno za LED pásek v Al liště, vč. transformátoru, dopojení na stávající rozvod</t>
  </si>
  <si>
    <t>"B.3.f - A.02 - V06"1</t>
  </si>
  <si>
    <t>19</t>
  </si>
  <si>
    <t>VN28</t>
  </si>
  <si>
    <t>1180008882</t>
  </si>
  <si>
    <t>2500x1260x280 mm</t>
  </si>
  <si>
    <t>"B.4.c - A.02 - V02"1</t>
  </si>
  <si>
    <t>20</t>
  </si>
  <si>
    <t>VN29</t>
  </si>
  <si>
    <t>-180796232</t>
  </si>
  <si>
    <t>"B.4.c - A.02 - V03"1</t>
  </si>
  <si>
    <t>VN30</t>
  </si>
  <si>
    <t>-237708034</t>
  </si>
  <si>
    <t>"B.4.c - A.02 - V04"1</t>
  </si>
  <si>
    <t>22</t>
  </si>
  <si>
    <t>VN31</t>
  </si>
  <si>
    <t>-783228897</t>
  </si>
  <si>
    <t>"B.4.c - A.02 - V05"1</t>
  </si>
  <si>
    <t>23</t>
  </si>
  <si>
    <t>VN32</t>
  </si>
  <si>
    <t>-1941287771</t>
  </si>
  <si>
    <t>1400x2530x600 mm</t>
  </si>
  <si>
    <t>"B.4.c - A.02 - V06"1</t>
  </si>
  <si>
    <t>24</t>
  </si>
  <si>
    <t>VN33</t>
  </si>
  <si>
    <t>Stávající skříňová vitrína, dřevěná vitrína s prosklenými dvířky, specifikace dle PD</t>
  </si>
  <si>
    <t>288126627</t>
  </si>
  <si>
    <t>1950x2180x420 mm</t>
  </si>
  <si>
    <t>Rozchození kování a uzavírání</t>
  </si>
  <si>
    <t>"B.5.e - A.02 - V03" 1</t>
  </si>
  <si>
    <t>25</t>
  </si>
  <si>
    <t>VN34</t>
  </si>
  <si>
    <t>-522012687</t>
  </si>
  <si>
    <t>1600x2180x420 mm</t>
  </si>
  <si>
    <t>"B.5.e - A.02 - V04" 1</t>
  </si>
  <si>
    <t>26</t>
  </si>
  <si>
    <t>VN35</t>
  </si>
  <si>
    <t>-1393698369</t>
  </si>
  <si>
    <t>1820x2180x420 mm</t>
  </si>
  <si>
    <t>"B.5.e - A.02 - V05" 1</t>
  </si>
  <si>
    <t>27</t>
  </si>
  <si>
    <t>VN36</t>
  </si>
  <si>
    <t>1435019596</t>
  </si>
  <si>
    <t>1620x2180x420 mm</t>
  </si>
  <si>
    <t>"B.5.e - A.02 - V06" 1</t>
  </si>
  <si>
    <t>28</t>
  </si>
  <si>
    <t>VN37</t>
  </si>
  <si>
    <t>-557130667</t>
  </si>
  <si>
    <t>880x2180x420 mm</t>
  </si>
  <si>
    <t xml:space="preserve">"B.5.e - A.02 - V07"1 </t>
  </si>
  <si>
    <t>29</t>
  </si>
  <si>
    <t>VN38</t>
  </si>
  <si>
    <t>-1086928272</t>
  </si>
  <si>
    <t>1940x2180x420 mm</t>
  </si>
  <si>
    <t>"B.5.e - A.02 - V08" 1</t>
  </si>
  <si>
    <t>30</t>
  </si>
  <si>
    <t>VN39</t>
  </si>
  <si>
    <t>94341367</t>
  </si>
  <si>
    <t>830x2180x420 mm</t>
  </si>
  <si>
    <t>"B.5.e - A.02 - V09" 1</t>
  </si>
  <si>
    <t>31</t>
  </si>
  <si>
    <t>VN40</t>
  </si>
  <si>
    <t>1135090733</t>
  </si>
  <si>
    <t>32</t>
  </si>
  <si>
    <t>VN41</t>
  </si>
  <si>
    <t>-2120529569</t>
  </si>
  <si>
    <t>1980x2180x420 mm</t>
  </si>
  <si>
    <t xml:space="preserve">"B.5.e - A.02 - V11"1 </t>
  </si>
  <si>
    <t>33</t>
  </si>
  <si>
    <t>VN42</t>
  </si>
  <si>
    <t>1005328822</t>
  </si>
  <si>
    <t>1400x2180x420 mm</t>
  </si>
  <si>
    <t xml:space="preserve">"B.5.e - A.02 - V12"1 </t>
  </si>
  <si>
    <t>34</t>
  </si>
  <si>
    <t>VN43</t>
  </si>
  <si>
    <t>-1209479885</t>
  </si>
  <si>
    <t xml:space="preserve">"B.5.e - A.02 - V13"1 </t>
  </si>
  <si>
    <t>35</t>
  </si>
  <si>
    <t>VN44</t>
  </si>
  <si>
    <t>1899188905</t>
  </si>
  <si>
    <t>1350x2180x420 mm</t>
  </si>
  <si>
    <t xml:space="preserve">"B.5.e - A.02 - V14"1 </t>
  </si>
  <si>
    <t>36</t>
  </si>
  <si>
    <t>VN45</t>
  </si>
  <si>
    <t>-690499868</t>
  </si>
  <si>
    <t>"B.5.e - A.02 - V15" 1</t>
  </si>
  <si>
    <t>37</t>
  </si>
  <si>
    <t>VN46</t>
  </si>
  <si>
    <t>719362423</t>
  </si>
  <si>
    <t xml:space="preserve">"B.5.e - A.02 - V16"1 </t>
  </si>
  <si>
    <t>38</t>
  </si>
  <si>
    <t>VN47</t>
  </si>
  <si>
    <t>696451665</t>
  </si>
  <si>
    <t>"B.5.e - A.02 - V17" 1</t>
  </si>
  <si>
    <t>39</t>
  </si>
  <si>
    <t>VN48</t>
  </si>
  <si>
    <t>155273878</t>
  </si>
  <si>
    <t xml:space="preserve">"B.5.e - A.02 - V18"1 </t>
  </si>
  <si>
    <t>40</t>
  </si>
  <si>
    <t>VN49</t>
  </si>
  <si>
    <t>1238346196</t>
  </si>
  <si>
    <t>2260x2180x420 mm</t>
  </si>
  <si>
    <t xml:space="preserve">"B.5.e - A.02 - V19"1 </t>
  </si>
  <si>
    <t>41</t>
  </si>
  <si>
    <t>VN50</t>
  </si>
  <si>
    <t>-1408683657</t>
  </si>
  <si>
    <t>"B.5.e - A.02 - V20"1</t>
  </si>
  <si>
    <t>42</t>
  </si>
  <si>
    <t>Vn51</t>
  </si>
  <si>
    <t>1747302206</t>
  </si>
  <si>
    <t>"B.5.e - A.02 - V21"1</t>
  </si>
  <si>
    <t>43</t>
  </si>
  <si>
    <t>VN52</t>
  </si>
  <si>
    <t>-640430084</t>
  </si>
  <si>
    <t>"B.5.e - A.02 - V22"1</t>
  </si>
  <si>
    <t>44</t>
  </si>
  <si>
    <t>VN53</t>
  </si>
  <si>
    <t>1911439808</t>
  </si>
  <si>
    <t>950x2180x420mm</t>
  </si>
  <si>
    <t>"B.5.e - A.02 - V23"1</t>
  </si>
  <si>
    <t>45</t>
  </si>
  <si>
    <t>VN54</t>
  </si>
  <si>
    <t>1616214626</t>
  </si>
  <si>
    <t>760x2180x420 mm</t>
  </si>
  <si>
    <t>"B.5.e - A.02 - V24"1</t>
  </si>
  <si>
    <t>46</t>
  </si>
  <si>
    <t>VN55</t>
  </si>
  <si>
    <t>Stávající skříň sbírek, dřevěná vitrína sbírky semen, specifikace dle PD</t>
  </si>
  <si>
    <t>-1502699449</t>
  </si>
  <si>
    <t>1500x1970x600 mm</t>
  </si>
  <si>
    <t>"B.5.e - A.02 - V25"1</t>
  </si>
  <si>
    <t>47</t>
  </si>
  <si>
    <t>VN56</t>
  </si>
  <si>
    <t>2097653264</t>
  </si>
  <si>
    <t>800x2180x100mm</t>
  </si>
  <si>
    <t>"B.5.e - A.02 - V26"1</t>
  </si>
  <si>
    <t>48</t>
  </si>
  <si>
    <t>VN58</t>
  </si>
  <si>
    <t>Řez kmene kotvený ke stěně, specifikace dle PD</t>
  </si>
  <si>
    <t>-569292832</t>
  </si>
  <si>
    <t>Průměr 2400mm</t>
  </si>
  <si>
    <t>"B.5.e - A.02 - V27"1</t>
  </si>
  <si>
    <t>49</t>
  </si>
  <si>
    <t>VN59</t>
  </si>
  <si>
    <t>Stávající obraz v dřevěném rámu, specifikace dle PD</t>
  </si>
  <si>
    <t>-1488126971</t>
  </si>
  <si>
    <t>Nový nátěr dřevěného rámu</t>
  </si>
  <si>
    <t>"B.5.e - A.02 - V28"1</t>
  </si>
  <si>
    <t>50</t>
  </si>
  <si>
    <t>VN60</t>
  </si>
  <si>
    <t>Řez kmene + popisový rámeček, specifikace dle PD</t>
  </si>
  <si>
    <t>2030938720</t>
  </si>
  <si>
    <t>Průměr 730mm</t>
  </si>
  <si>
    <t>Popiska v dřevěném rámečku s prosklením</t>
  </si>
  <si>
    <t>"B.5.e - A.02 - V29"1</t>
  </si>
  <si>
    <t>51</t>
  </si>
  <si>
    <t>VN61</t>
  </si>
  <si>
    <t>-982846972</t>
  </si>
  <si>
    <t>2470x1250x290 mm</t>
  </si>
  <si>
    <t>"B.5.f - A.02 - V02"1</t>
  </si>
  <si>
    <t>52</t>
  </si>
  <si>
    <t>VN62</t>
  </si>
  <si>
    <t>-882100943</t>
  </si>
  <si>
    <t>"B.5.f - A.02 - V03" 1</t>
  </si>
  <si>
    <t>53</t>
  </si>
  <si>
    <t>VN63</t>
  </si>
  <si>
    <t>Stávající zavěšená vitrína,specifikace dle PD</t>
  </si>
  <si>
    <t>-1878741999</t>
  </si>
  <si>
    <t>"B.5.f - A.02 - V04"1</t>
  </si>
  <si>
    <t>54</t>
  </si>
  <si>
    <t>VN64</t>
  </si>
  <si>
    <t>-1808729706</t>
  </si>
  <si>
    <t>"B.5.f - A.02 - V05"1</t>
  </si>
  <si>
    <t>55</t>
  </si>
  <si>
    <t>VN65</t>
  </si>
  <si>
    <t>-218214875</t>
  </si>
  <si>
    <t>"B.5.f - A.02 - V06"1</t>
  </si>
  <si>
    <t>56</t>
  </si>
  <si>
    <t>VN66</t>
  </si>
  <si>
    <t>1220072837</t>
  </si>
  <si>
    <t>1060x1250x290 mm</t>
  </si>
  <si>
    <t>"B.5.f - A.02 - V07"1</t>
  </si>
  <si>
    <t>57</t>
  </si>
  <si>
    <t>VN67</t>
  </si>
  <si>
    <t>Stojanový věšák,specifikace dle PD</t>
  </si>
  <si>
    <t>878496921</t>
  </si>
  <si>
    <t>kovový, bílá barva, 176cm výška, tvar strom</t>
  </si>
  <si>
    <t>"B.3.e - A.02 - V09"3</t>
  </si>
  <si>
    <t>58</t>
  </si>
  <si>
    <t>V07100</t>
  </si>
  <si>
    <t>Náklady na manipulaci, přesun a dopravu vybavení</t>
  </si>
  <si>
    <t>hod</t>
  </si>
  <si>
    <t>-1317709865</t>
  </si>
  <si>
    <t>59</t>
  </si>
  <si>
    <t>V0700</t>
  </si>
  <si>
    <t>Stavební přímopoce k montáží</t>
  </si>
  <si>
    <t>394117121</t>
  </si>
  <si>
    <t>60</t>
  </si>
  <si>
    <t>V0701</t>
  </si>
  <si>
    <t>Zabezpečení ploch proti poškození při montáži vybavení a úklid</t>
  </si>
  <si>
    <t>603430894</t>
  </si>
  <si>
    <t>61</t>
  </si>
  <si>
    <t>V0702</t>
  </si>
  <si>
    <t>Zapojení a zprovoznění zařízení</t>
  </si>
  <si>
    <t>-1111482512</t>
  </si>
  <si>
    <t>62</t>
  </si>
  <si>
    <t>013254011</t>
  </si>
  <si>
    <t>Výrobní dokumentace interiétového vybavení k odsouhlasení investorem</t>
  </si>
  <si>
    <t>1024</t>
  </si>
  <si>
    <t>-2099094896</t>
  </si>
  <si>
    <t>63</t>
  </si>
  <si>
    <t>013254012</t>
  </si>
  <si>
    <t>Fotodokumentace s popisem a evidencí interiérového vybavení</t>
  </si>
  <si>
    <t>-70121734</t>
  </si>
  <si>
    <t>64</t>
  </si>
  <si>
    <t>013254013</t>
  </si>
  <si>
    <t>Nedestruktivní označení interového vybavení</t>
  </si>
  <si>
    <t>-1616477792</t>
  </si>
  <si>
    <t>65</t>
  </si>
  <si>
    <t>045303R04</t>
  </si>
  <si>
    <t>Fotodokumentace průběhu výstavby a dle specifikace uvedené SoD</t>
  </si>
  <si>
    <t>633619660</t>
  </si>
  <si>
    <t>Investice</t>
  </si>
  <si>
    <t>Inv. evid.</t>
  </si>
  <si>
    <t>Neinvestiční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</si>
</sst>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;\-0;;@"/>
  </numFmts>
  <fonts count="3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3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2" fillId="5" borderId="0" xfId="0" applyFont="1" applyFill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24" fillId="0" borderId="0" xfId="0" applyNumberFormat="1" applyFont="1" applyAlignment="1" applyProtection="1">
      <alignment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right" vertical="center"/>
    </xf>
    <xf numFmtId="4" fontId="6" fillId="0" borderId="20" xfId="0" applyNumberFormat="1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168" fontId="0" fillId="0" borderId="23" xfId="0" applyNumberFormat="1" applyBorder="1" applyAlignment="1" applyProtection="1">
      <alignment vertical="center"/>
    </xf>
    <xf numFmtId="168" fontId="0" fillId="0" borderId="24" xfId="0" applyNumberFormat="1" applyBorder="1" applyAlignment="1" applyProtection="1">
      <alignment vertical="center"/>
    </xf>
    <xf numFmtId="2" fontId="0" fillId="0" borderId="25" xfId="0" applyNumberFormat="1" applyBorder="1" applyAlignment="1" applyProtection="1">
      <alignment vertical="center"/>
    </xf>
    <xf numFmtId="168" fontId="0" fillId="0" borderId="26" xfId="0" applyNumberFormat="1" applyBorder="1" applyAlignment="1" applyProtection="1">
      <alignment vertical="center"/>
    </xf>
    <xf numFmtId="168" fontId="0" fillId="0" borderId="0" xfId="0" applyNumberFormat="1" applyAlignment="1" applyProtection="1">
      <alignment vertical="center"/>
    </xf>
    <xf numFmtId="2" fontId="0" fillId="0" borderId="27" xfId="0" applyNumberFormat="1" applyBorder="1" applyAlignment="1" applyProtection="1">
      <alignment vertical="center"/>
    </xf>
    <xf numFmtId="0" fontId="22" fillId="5" borderId="18" xfId="0" applyFont="1" applyFill="1" applyBorder="1" applyAlignment="1" applyProtection="1">
      <alignment horizontal="center" vertical="center" wrapText="1"/>
    </xf>
    <xf numFmtId="168" fontId="22" fillId="5" borderId="28" xfId="0" applyNumberFormat="1" applyFont="1" applyFill="1" applyBorder="1" applyAlignment="1" applyProtection="1">
      <alignment horizontal="center" vertical="center" wrapText="1"/>
    </xf>
    <xf numFmtId="168" fontId="23" fillId="0" borderId="17" xfId="0" applyNumberFormat="1" applyFont="1" applyBorder="1" applyAlignment="1" applyProtection="1">
      <alignment horizontal="center" vertical="center" wrapText="1"/>
    </xf>
    <xf numFmtId="168" fontId="23" fillId="0" borderId="18" xfId="0" applyNumberFormat="1" applyFont="1" applyBorder="1" applyAlignment="1" applyProtection="1">
      <alignment horizontal="center" vertical="center" wrapText="1"/>
    </xf>
    <xf numFmtId="168" fontId="0" fillId="0" borderId="0" xfId="0" applyNumberFormat="1" applyAlignment="1" applyProtection="1">
      <alignment horizontal="center" vertical="center" wrapText="1"/>
    </xf>
    <xf numFmtId="168" fontId="22" fillId="5" borderId="17" xfId="0" applyNumberFormat="1" applyFont="1" applyFill="1" applyBorder="1" applyAlignment="1" applyProtection="1">
      <alignment horizontal="center" vertical="center" wrapText="1"/>
    </xf>
    <xf numFmtId="2" fontId="22" fillId="5" borderId="29" xfId="0" applyNumberFormat="1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4" fontId="6" fillId="0" borderId="0" xfId="0" applyNumberFormat="1" applyFont="1" applyAlignment="1" applyProtection="1"/>
    <xf numFmtId="168" fontId="8" fillId="0" borderId="26" xfId="0" applyNumberFormat="1" applyFont="1" applyBorder="1" applyProtection="1"/>
    <xf numFmtId="168" fontId="8" fillId="0" borderId="0" xfId="0" applyNumberFormat="1" applyFont="1" applyProtection="1"/>
    <xf numFmtId="2" fontId="8" fillId="0" borderId="27" xfId="0" applyNumberFormat="1" applyFont="1" applyBorder="1" applyProtection="1"/>
    <xf numFmtId="4" fontId="7" fillId="0" borderId="0" xfId="0" applyNumberFormat="1" applyFont="1" applyAlignment="1" applyProtection="1"/>
    <xf numFmtId="4" fontId="22" fillId="0" borderId="22" xfId="0" applyNumberFormat="1" applyFont="1" applyBorder="1" applyAlignment="1" applyProtection="1">
      <alignment vertical="center"/>
    </xf>
    <xf numFmtId="168" fontId="22" fillId="3" borderId="30" xfId="0" applyNumberFormat="1" applyFont="1" applyFill="1" applyBorder="1" applyAlignment="1" applyProtection="1">
      <alignment vertical="center"/>
    </xf>
    <xf numFmtId="168" fontId="22" fillId="3" borderId="22" xfId="0" applyNumberFormat="1" applyFont="1" applyFill="1" applyBorder="1" applyAlignment="1" applyProtection="1">
      <alignment vertical="center"/>
    </xf>
    <xf numFmtId="2" fontId="22" fillId="3" borderId="31" xfId="0" applyNumberFormat="1" applyFont="1" applyFill="1" applyBorder="1" applyAlignment="1" applyProtection="1">
      <alignment vertical="center"/>
    </xf>
    <xf numFmtId="168" fontId="9" fillId="0" borderId="26" xfId="0" applyNumberFormat="1" applyFont="1" applyBorder="1" applyAlignment="1" applyProtection="1">
      <alignment vertical="center"/>
    </xf>
    <xf numFmtId="168" fontId="9" fillId="0" borderId="0" xfId="0" applyNumberFormat="1" applyFont="1" applyAlignment="1" applyProtection="1">
      <alignment vertical="center"/>
    </xf>
    <xf numFmtId="2" fontId="9" fillId="0" borderId="27" xfId="0" applyNumberFormat="1" applyFont="1" applyBorder="1" applyAlignment="1" applyProtection="1">
      <alignment vertical="center"/>
    </xf>
    <xf numFmtId="168" fontId="10" fillId="0" borderId="26" xfId="0" applyNumberFormat="1" applyFont="1" applyBorder="1" applyAlignment="1" applyProtection="1">
      <alignment vertical="center"/>
    </xf>
    <xf numFmtId="168" fontId="10" fillId="0" borderId="0" xfId="0" applyNumberFormat="1" applyFont="1" applyAlignment="1" applyProtection="1">
      <alignment vertical="center"/>
    </xf>
    <xf numFmtId="2" fontId="10" fillId="0" borderId="27" xfId="0" applyNumberFormat="1" applyFont="1" applyBorder="1" applyAlignment="1" applyProtection="1">
      <alignment vertical="center"/>
    </xf>
    <xf numFmtId="168" fontId="11" fillId="0" borderId="26" xfId="0" applyNumberFormat="1" applyFont="1" applyBorder="1" applyAlignment="1" applyProtection="1">
      <alignment vertical="center"/>
    </xf>
    <xf numFmtId="168" fontId="11" fillId="0" borderId="0" xfId="0" applyNumberFormat="1" applyFont="1" applyAlignment="1" applyProtection="1">
      <alignment vertical="center"/>
    </xf>
    <xf numFmtId="2" fontId="11" fillId="0" borderId="27" xfId="0" applyNumberFormat="1" applyFont="1" applyBorder="1" applyAlignment="1" applyProtection="1">
      <alignment vertical="center"/>
    </xf>
    <xf numFmtId="168" fontId="0" fillId="0" borderId="32" xfId="0" applyNumberFormat="1" applyBorder="1" applyAlignment="1" applyProtection="1">
      <alignment vertical="center"/>
    </xf>
    <xf numFmtId="168" fontId="0" fillId="0" borderId="33" xfId="0" applyNumberFormat="1" applyBorder="1" applyAlignment="1" applyProtection="1">
      <alignment vertical="center"/>
    </xf>
    <xf numFmtId="2" fontId="0" fillId="0" borderId="34" xfId="0" applyNumberFormat="1" applyBorder="1" applyAlignment="1" applyProtection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32" t="s">
        <v>5</v>
      </c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 x14ac:dyDescent="0.2">
      <c r="B5" s="20"/>
      <c r="D5" s="24" t="s">
        <v>13</v>
      </c>
      <c r="K5" s="263" t="s">
        <v>14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R5" s="20"/>
      <c r="BE5" s="260" t="s">
        <v>15</v>
      </c>
      <c r="BS5" s="17" t="s">
        <v>6</v>
      </c>
    </row>
    <row r="6" spans="1:74" s="1" customFormat="1" ht="36.950000000000003" customHeight="1" x14ac:dyDescent="0.2">
      <c r="B6" s="20"/>
      <c r="D6" s="26" t="s">
        <v>16</v>
      </c>
      <c r="K6" s="264" t="s">
        <v>17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R6" s="20"/>
      <c r="BE6" s="261"/>
      <c r="BS6" s="17" t="s">
        <v>6</v>
      </c>
    </row>
    <row r="7" spans="1:74" s="1" customFormat="1" ht="12" customHeight="1" x14ac:dyDescent="0.2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61"/>
      <c r="BS7" s="17" t="s">
        <v>6</v>
      </c>
    </row>
    <row r="8" spans="1:74" s="1" customFormat="1" ht="12" customHeight="1" x14ac:dyDescent="0.2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61"/>
      <c r="BS8" s="17" t="s">
        <v>6</v>
      </c>
    </row>
    <row r="9" spans="1:74" s="1" customFormat="1" ht="29.25" customHeight="1" x14ac:dyDescent="0.2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61"/>
      <c r="BS9" s="17" t="s">
        <v>6</v>
      </c>
    </row>
    <row r="10" spans="1:74" s="1" customFormat="1" ht="12" customHeight="1" x14ac:dyDescent="0.2">
      <c r="B10" s="20"/>
      <c r="D10" s="27" t="s">
        <v>30</v>
      </c>
      <c r="AK10" s="27" t="s">
        <v>31</v>
      </c>
      <c r="AN10" s="25" t="s">
        <v>1</v>
      </c>
      <c r="AR10" s="20"/>
      <c r="BE10" s="261"/>
      <c r="BS10" s="17" t="s">
        <v>6</v>
      </c>
    </row>
    <row r="11" spans="1:74" s="1" customFormat="1" ht="18.399999999999999" customHeight="1" x14ac:dyDescent="0.2">
      <c r="B11" s="20"/>
      <c r="E11" s="25" t="s">
        <v>32</v>
      </c>
      <c r="AK11" s="27" t="s">
        <v>33</v>
      </c>
      <c r="AN11" s="25" t="s">
        <v>1</v>
      </c>
      <c r="AR11" s="20"/>
      <c r="BE11" s="261"/>
      <c r="BS11" s="17" t="s">
        <v>6</v>
      </c>
    </row>
    <row r="12" spans="1:74" s="1" customFormat="1" ht="6.95" customHeight="1" x14ac:dyDescent="0.2">
      <c r="B12" s="20"/>
      <c r="AR12" s="20"/>
      <c r="BE12" s="261"/>
      <c r="BS12" s="17" t="s">
        <v>6</v>
      </c>
    </row>
    <row r="13" spans="1:74" s="1" customFormat="1" ht="12" customHeight="1" x14ac:dyDescent="0.2">
      <c r="B13" s="20"/>
      <c r="D13" s="27" t="s">
        <v>34</v>
      </c>
      <c r="AK13" s="27" t="s">
        <v>31</v>
      </c>
      <c r="AN13" s="30" t="s">
        <v>35</v>
      </c>
      <c r="AR13" s="20"/>
      <c r="BE13" s="261"/>
      <c r="BS13" s="17" t="s">
        <v>6</v>
      </c>
    </row>
    <row r="14" spans="1:74" ht="12.75" x14ac:dyDescent="0.2">
      <c r="B14" s="20"/>
      <c r="E14" s="265" t="s">
        <v>35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7" t="s">
        <v>33</v>
      </c>
      <c r="AN14" s="30" t="s">
        <v>35</v>
      </c>
      <c r="AR14" s="20"/>
      <c r="BE14" s="261"/>
      <c r="BS14" s="17" t="s">
        <v>6</v>
      </c>
    </row>
    <row r="15" spans="1:74" s="1" customFormat="1" ht="6.95" customHeight="1" x14ac:dyDescent="0.2">
      <c r="B15" s="20"/>
      <c r="AR15" s="20"/>
      <c r="BE15" s="261"/>
      <c r="BS15" s="17" t="s">
        <v>3</v>
      </c>
    </row>
    <row r="16" spans="1:74" s="1" customFormat="1" ht="12" customHeight="1" x14ac:dyDescent="0.2">
      <c r="B16" s="20"/>
      <c r="D16" s="27" t="s">
        <v>36</v>
      </c>
      <c r="AK16" s="27" t="s">
        <v>31</v>
      </c>
      <c r="AN16" s="25" t="s">
        <v>1</v>
      </c>
      <c r="AR16" s="20"/>
      <c r="BE16" s="261"/>
      <c r="BS16" s="17" t="s">
        <v>3</v>
      </c>
    </row>
    <row r="17" spans="1:71" s="1" customFormat="1" ht="18.399999999999999" customHeight="1" x14ac:dyDescent="0.2">
      <c r="B17" s="20"/>
      <c r="E17" s="25" t="s">
        <v>37</v>
      </c>
      <c r="AK17" s="27" t="s">
        <v>33</v>
      </c>
      <c r="AN17" s="25" t="s">
        <v>1</v>
      </c>
      <c r="AR17" s="20"/>
      <c r="BE17" s="261"/>
      <c r="BS17" s="17" t="s">
        <v>38</v>
      </c>
    </row>
    <row r="18" spans="1:71" s="1" customFormat="1" ht="6.95" customHeight="1" x14ac:dyDescent="0.2">
      <c r="B18" s="20"/>
      <c r="AR18" s="20"/>
      <c r="BE18" s="261"/>
      <c r="BS18" s="17" t="s">
        <v>6</v>
      </c>
    </row>
    <row r="19" spans="1:71" s="1" customFormat="1" ht="12" customHeight="1" x14ac:dyDescent="0.2">
      <c r="B19" s="20"/>
      <c r="D19" s="27" t="s">
        <v>39</v>
      </c>
      <c r="AK19" s="27" t="s">
        <v>31</v>
      </c>
      <c r="AN19" s="25" t="s">
        <v>1</v>
      </c>
      <c r="AR19" s="20"/>
      <c r="BE19" s="261"/>
      <c r="BS19" s="17" t="s">
        <v>6</v>
      </c>
    </row>
    <row r="20" spans="1:71" s="1" customFormat="1" ht="18.399999999999999" customHeight="1" x14ac:dyDescent="0.2">
      <c r="B20" s="20"/>
      <c r="E20" s="25" t="s">
        <v>40</v>
      </c>
      <c r="AK20" s="27" t="s">
        <v>33</v>
      </c>
      <c r="AN20" s="25" t="s">
        <v>1</v>
      </c>
      <c r="AR20" s="20"/>
      <c r="BE20" s="261"/>
      <c r="BS20" s="17" t="s">
        <v>38</v>
      </c>
    </row>
    <row r="21" spans="1:71" s="1" customFormat="1" ht="6.95" customHeight="1" x14ac:dyDescent="0.2">
      <c r="B21" s="20"/>
      <c r="AR21" s="20"/>
      <c r="BE21" s="261"/>
    </row>
    <row r="22" spans="1:71" s="1" customFormat="1" ht="12" customHeight="1" x14ac:dyDescent="0.2">
      <c r="B22" s="20"/>
      <c r="D22" s="27" t="s">
        <v>41</v>
      </c>
      <c r="AR22" s="20"/>
      <c r="BE22" s="261"/>
    </row>
    <row r="23" spans="1:71" s="1" customFormat="1" ht="47.25" customHeight="1" x14ac:dyDescent="0.2">
      <c r="B23" s="20"/>
      <c r="E23" s="267" t="s">
        <v>42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0"/>
      <c r="BE23" s="261"/>
    </row>
    <row r="24" spans="1:71" s="1" customFormat="1" ht="6.95" customHeight="1" x14ac:dyDescent="0.2">
      <c r="B24" s="20"/>
      <c r="AR24" s="20"/>
      <c r="BE24" s="261"/>
    </row>
    <row r="25" spans="1:71" s="1" customFormat="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1"/>
    </row>
    <row r="26" spans="1:71" s="2" customFormat="1" ht="25.9" customHeight="1" x14ac:dyDescent="0.2">
      <c r="A26" s="32"/>
      <c r="B26" s="33"/>
      <c r="C26" s="32"/>
      <c r="D26" s="34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8">
        <f>ROUND(AG94,2)</f>
        <v>0</v>
      </c>
      <c r="AL26" s="269"/>
      <c r="AM26" s="269"/>
      <c r="AN26" s="269"/>
      <c r="AO26" s="269"/>
      <c r="AP26" s="32"/>
      <c r="AQ26" s="32"/>
      <c r="AR26" s="33"/>
      <c r="BE26" s="261"/>
    </row>
    <row r="27" spans="1:71" s="2" customFormat="1" ht="6.95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61"/>
    </row>
    <row r="28" spans="1:71" s="2" customFormat="1" ht="12.7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70" t="s">
        <v>44</v>
      </c>
      <c r="M28" s="270"/>
      <c r="N28" s="270"/>
      <c r="O28" s="270"/>
      <c r="P28" s="270"/>
      <c r="Q28" s="32"/>
      <c r="R28" s="32"/>
      <c r="S28" s="32"/>
      <c r="T28" s="32"/>
      <c r="U28" s="32"/>
      <c r="V28" s="32"/>
      <c r="W28" s="270" t="s">
        <v>45</v>
      </c>
      <c r="X28" s="270"/>
      <c r="Y28" s="270"/>
      <c r="Z28" s="270"/>
      <c r="AA28" s="270"/>
      <c r="AB28" s="270"/>
      <c r="AC28" s="270"/>
      <c r="AD28" s="270"/>
      <c r="AE28" s="270"/>
      <c r="AF28" s="32"/>
      <c r="AG28" s="32"/>
      <c r="AH28" s="32"/>
      <c r="AI28" s="32"/>
      <c r="AJ28" s="32"/>
      <c r="AK28" s="270" t="s">
        <v>46</v>
      </c>
      <c r="AL28" s="270"/>
      <c r="AM28" s="270"/>
      <c r="AN28" s="270"/>
      <c r="AO28" s="270"/>
      <c r="AP28" s="32"/>
      <c r="AQ28" s="32"/>
      <c r="AR28" s="33"/>
      <c r="BE28" s="261"/>
    </row>
    <row r="29" spans="1:71" s="3" customFormat="1" ht="14.45" customHeight="1" x14ac:dyDescent="0.2">
      <c r="B29" s="37"/>
      <c r="D29" s="27" t="s">
        <v>47</v>
      </c>
      <c r="F29" s="27" t="s">
        <v>48</v>
      </c>
      <c r="L29" s="250">
        <v>0.21</v>
      </c>
      <c r="M29" s="249"/>
      <c r="N29" s="249"/>
      <c r="O29" s="249"/>
      <c r="P29" s="249"/>
      <c r="W29" s="248">
        <f>ROUND(AZ94, 2)</f>
        <v>0</v>
      </c>
      <c r="X29" s="249"/>
      <c r="Y29" s="249"/>
      <c r="Z29" s="249"/>
      <c r="AA29" s="249"/>
      <c r="AB29" s="249"/>
      <c r="AC29" s="249"/>
      <c r="AD29" s="249"/>
      <c r="AE29" s="249"/>
      <c r="AK29" s="248">
        <f>ROUND(AV94, 2)</f>
        <v>0</v>
      </c>
      <c r="AL29" s="249"/>
      <c r="AM29" s="249"/>
      <c r="AN29" s="249"/>
      <c r="AO29" s="249"/>
      <c r="AR29" s="37"/>
      <c r="BE29" s="262"/>
    </row>
    <row r="30" spans="1:71" s="3" customFormat="1" ht="14.45" customHeight="1" x14ac:dyDescent="0.2">
      <c r="B30" s="37"/>
      <c r="F30" s="27" t="s">
        <v>49</v>
      </c>
      <c r="L30" s="250">
        <v>0.15</v>
      </c>
      <c r="M30" s="249"/>
      <c r="N30" s="249"/>
      <c r="O30" s="249"/>
      <c r="P30" s="249"/>
      <c r="W30" s="248">
        <f>ROUND(BA94, 2)</f>
        <v>0</v>
      </c>
      <c r="X30" s="249"/>
      <c r="Y30" s="249"/>
      <c r="Z30" s="249"/>
      <c r="AA30" s="249"/>
      <c r="AB30" s="249"/>
      <c r="AC30" s="249"/>
      <c r="AD30" s="249"/>
      <c r="AE30" s="249"/>
      <c r="AK30" s="248">
        <f>ROUND(AW94, 2)</f>
        <v>0</v>
      </c>
      <c r="AL30" s="249"/>
      <c r="AM30" s="249"/>
      <c r="AN30" s="249"/>
      <c r="AO30" s="249"/>
      <c r="AR30" s="37"/>
      <c r="BE30" s="262"/>
    </row>
    <row r="31" spans="1:71" s="3" customFormat="1" ht="14.45" hidden="1" customHeight="1" x14ac:dyDescent="0.2">
      <c r="B31" s="37"/>
      <c r="F31" s="27" t="s">
        <v>50</v>
      </c>
      <c r="L31" s="250">
        <v>0.21</v>
      </c>
      <c r="M31" s="249"/>
      <c r="N31" s="249"/>
      <c r="O31" s="249"/>
      <c r="P31" s="249"/>
      <c r="W31" s="248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7"/>
      <c r="BE31" s="262"/>
    </row>
    <row r="32" spans="1:71" s="3" customFormat="1" ht="14.45" hidden="1" customHeight="1" x14ac:dyDescent="0.2">
      <c r="B32" s="37"/>
      <c r="F32" s="27" t="s">
        <v>51</v>
      </c>
      <c r="L32" s="250">
        <v>0.15</v>
      </c>
      <c r="M32" s="249"/>
      <c r="N32" s="249"/>
      <c r="O32" s="249"/>
      <c r="P32" s="249"/>
      <c r="W32" s="248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7"/>
      <c r="BE32" s="262"/>
    </row>
    <row r="33" spans="1:57" s="3" customFormat="1" ht="14.45" hidden="1" customHeight="1" x14ac:dyDescent="0.2">
      <c r="B33" s="37"/>
      <c r="F33" s="27" t="s">
        <v>52</v>
      </c>
      <c r="L33" s="250">
        <v>0</v>
      </c>
      <c r="M33" s="249"/>
      <c r="N33" s="249"/>
      <c r="O33" s="249"/>
      <c r="P33" s="249"/>
      <c r="W33" s="248">
        <f>ROUND(BD94,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48">
        <v>0</v>
      </c>
      <c r="AL33" s="249"/>
      <c r="AM33" s="249"/>
      <c r="AN33" s="249"/>
      <c r="AO33" s="249"/>
      <c r="AR33" s="37"/>
      <c r="BE33" s="262"/>
    </row>
    <row r="34" spans="1:57" s="2" customFormat="1" ht="6.95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61"/>
    </row>
    <row r="35" spans="1:57" s="2" customFormat="1" ht="25.9" customHeight="1" x14ac:dyDescent="0.2">
      <c r="A35" s="32"/>
      <c r="B35" s="33"/>
      <c r="C35" s="38"/>
      <c r="D35" s="39" t="s">
        <v>53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54</v>
      </c>
      <c r="U35" s="40"/>
      <c r="V35" s="40"/>
      <c r="W35" s="40"/>
      <c r="X35" s="251" t="s">
        <v>55</v>
      </c>
      <c r="Y35" s="252"/>
      <c r="Z35" s="252"/>
      <c r="AA35" s="252"/>
      <c r="AB35" s="252"/>
      <c r="AC35" s="40"/>
      <c r="AD35" s="40"/>
      <c r="AE35" s="40"/>
      <c r="AF35" s="40"/>
      <c r="AG35" s="40"/>
      <c r="AH35" s="40"/>
      <c r="AI35" s="40"/>
      <c r="AJ35" s="40"/>
      <c r="AK35" s="253">
        <f>SUM(AK26:AK33)</f>
        <v>0</v>
      </c>
      <c r="AL35" s="252"/>
      <c r="AM35" s="252"/>
      <c r="AN35" s="252"/>
      <c r="AO35" s="254"/>
      <c r="AP35" s="38"/>
      <c r="AQ35" s="38"/>
      <c r="AR35" s="33"/>
      <c r="BE35" s="32"/>
    </row>
    <row r="36" spans="1:57" s="2" customFormat="1" ht="6.95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42"/>
      <c r="D49" s="43" t="s">
        <v>56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57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32"/>
      <c r="B60" s="33"/>
      <c r="C60" s="32"/>
      <c r="D60" s="45" t="s">
        <v>58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58</v>
      </c>
      <c r="AI60" s="35"/>
      <c r="AJ60" s="35"/>
      <c r="AK60" s="35"/>
      <c r="AL60" s="35"/>
      <c r="AM60" s="45" t="s">
        <v>59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32"/>
      <c r="B64" s="33"/>
      <c r="C64" s="32"/>
      <c r="D64" s="43" t="s">
        <v>60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61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32"/>
      <c r="B75" s="33"/>
      <c r="C75" s="32"/>
      <c r="D75" s="45" t="s">
        <v>58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58</v>
      </c>
      <c r="AI75" s="35"/>
      <c r="AJ75" s="35"/>
      <c r="AK75" s="35"/>
      <c r="AL75" s="35"/>
      <c r="AM75" s="45" t="s">
        <v>59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 x14ac:dyDescent="0.2">
      <c r="A82" s="32"/>
      <c r="B82" s="33"/>
      <c r="C82" s="21" t="s">
        <v>62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32"/>
      <c r="AR82" s="33"/>
      <c r="BE82" s="32"/>
    </row>
    <row r="83" spans="1:91" s="2" customFormat="1" ht="6.95" customHeight="1" x14ac:dyDescent="0.2">
      <c r="A83" s="32"/>
      <c r="B83" s="33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32"/>
      <c r="AR83" s="33"/>
      <c r="BE83" s="32"/>
    </row>
    <row r="84" spans="1:91" s="4" customFormat="1" ht="12" customHeight="1" x14ac:dyDescent="0.2">
      <c r="B84" s="51"/>
      <c r="C84" s="111" t="s">
        <v>13</v>
      </c>
      <c r="D84" s="109"/>
      <c r="E84" s="109"/>
      <c r="F84" s="109"/>
      <c r="G84" s="109"/>
      <c r="H84" s="109"/>
      <c r="I84" s="109"/>
      <c r="J84" s="109"/>
      <c r="K84" s="109"/>
      <c r="L84" s="109" t="str">
        <f>K5</f>
        <v>2020/27/VYBAVEN</v>
      </c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R84" s="51"/>
    </row>
    <row r="85" spans="1:91" s="5" customFormat="1" ht="36.950000000000003" customHeight="1" x14ac:dyDescent="0.2">
      <c r="B85" s="52"/>
      <c r="C85" s="53" t="s">
        <v>16</v>
      </c>
      <c r="D85" s="108"/>
      <c r="E85" s="108"/>
      <c r="F85" s="108"/>
      <c r="G85" s="108"/>
      <c r="H85" s="108"/>
      <c r="I85" s="108"/>
      <c r="J85" s="108"/>
      <c r="K85" s="108"/>
      <c r="L85" s="239" t="str">
        <f>K6</f>
        <v>I.ETAPA - Stavební úpravy vnitřních prostor objektu B Mendelovy univerzity, p.č. 2/1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108"/>
      <c r="AR85" s="52"/>
    </row>
    <row r="86" spans="1:91" s="2" customFormat="1" ht="6.95" customHeight="1" x14ac:dyDescent="0.2">
      <c r="A86" s="32"/>
      <c r="B86" s="33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32"/>
      <c r="AR86" s="33"/>
      <c r="BE86" s="32"/>
    </row>
    <row r="87" spans="1:91" s="2" customFormat="1" ht="12" customHeight="1" x14ac:dyDescent="0.2">
      <c r="A87" s="32"/>
      <c r="B87" s="33"/>
      <c r="C87" s="111" t="s">
        <v>22</v>
      </c>
      <c r="D87" s="110"/>
      <c r="E87" s="110"/>
      <c r="F87" s="110"/>
      <c r="G87" s="110"/>
      <c r="H87" s="110"/>
      <c r="I87" s="110"/>
      <c r="J87" s="110"/>
      <c r="K87" s="110"/>
      <c r="L87" s="54" t="str">
        <f>IF(K8="","",K8)</f>
        <v>Brno - Černá Pole (6100771)</v>
      </c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1" t="s">
        <v>24</v>
      </c>
      <c r="AJ87" s="110"/>
      <c r="AK87" s="110"/>
      <c r="AL87" s="110"/>
      <c r="AM87" s="241" t="str">
        <f>IF(AN8= "","",AN8)</f>
        <v>30. 8. 2021</v>
      </c>
      <c r="AN87" s="241"/>
      <c r="AO87" s="110"/>
      <c r="AP87" s="110"/>
      <c r="AQ87" s="32"/>
      <c r="AR87" s="33"/>
      <c r="BE87" s="32"/>
    </row>
    <row r="88" spans="1:91" s="2" customFormat="1" ht="6.95" customHeight="1" x14ac:dyDescent="0.2">
      <c r="A88" s="32"/>
      <c r="B88" s="33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32"/>
      <c r="AR88" s="33"/>
      <c r="BE88" s="32"/>
    </row>
    <row r="89" spans="1:91" s="2" customFormat="1" ht="40.15" customHeight="1" x14ac:dyDescent="0.2">
      <c r="A89" s="32"/>
      <c r="B89" s="33"/>
      <c r="C89" s="111" t="s">
        <v>30</v>
      </c>
      <c r="D89" s="110"/>
      <c r="E89" s="110"/>
      <c r="F89" s="110"/>
      <c r="G89" s="110"/>
      <c r="H89" s="110"/>
      <c r="I89" s="110"/>
      <c r="J89" s="110"/>
      <c r="K89" s="110"/>
      <c r="L89" s="109" t="str">
        <f>IF(E11= "","",E11)</f>
        <v>Mendelova univerzita v Brně, Zemědělská 810, Brno</v>
      </c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1" t="s">
        <v>36</v>
      </c>
      <c r="AJ89" s="110"/>
      <c r="AK89" s="110"/>
      <c r="AL89" s="110"/>
      <c r="AM89" s="242" t="str">
        <f>IF(E17="","",E17)</f>
        <v>Projecticon s.r.o., A. Kopeckého 151, Nový Hrádek</v>
      </c>
      <c r="AN89" s="243"/>
      <c r="AO89" s="243"/>
      <c r="AP89" s="243"/>
      <c r="AQ89" s="32"/>
      <c r="AR89" s="33"/>
      <c r="AS89" s="244" t="s">
        <v>63</v>
      </c>
      <c r="AT89" s="24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2"/>
    </row>
    <row r="90" spans="1:91" s="2" customFormat="1" ht="15.2" customHeight="1" x14ac:dyDescent="0.2">
      <c r="A90" s="32"/>
      <c r="B90" s="33"/>
      <c r="C90" s="111" t="s">
        <v>34</v>
      </c>
      <c r="D90" s="110"/>
      <c r="E90" s="110"/>
      <c r="F90" s="110"/>
      <c r="G90" s="110"/>
      <c r="H90" s="110"/>
      <c r="I90" s="110"/>
      <c r="J90" s="110"/>
      <c r="K90" s="110"/>
      <c r="L90" s="109" t="str">
        <f>IF(E14= "Vyplň údaj","",E14)</f>
        <v/>
      </c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1" t="s">
        <v>39</v>
      </c>
      <c r="AJ90" s="110"/>
      <c r="AK90" s="110"/>
      <c r="AL90" s="110"/>
      <c r="AM90" s="242" t="str">
        <f>IF(E20="","",E20)</f>
        <v xml:space="preserve"> </v>
      </c>
      <c r="AN90" s="243"/>
      <c r="AO90" s="243"/>
      <c r="AP90" s="243"/>
      <c r="AQ90" s="32"/>
      <c r="AR90" s="33"/>
      <c r="AS90" s="246"/>
      <c r="AT90" s="24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2"/>
    </row>
    <row r="91" spans="1:91" s="2" customFormat="1" ht="10.9" customHeight="1" x14ac:dyDescent="0.2">
      <c r="A91" s="32"/>
      <c r="B91" s="33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32"/>
      <c r="AR91" s="33"/>
      <c r="AS91" s="246"/>
      <c r="AT91" s="24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2"/>
    </row>
    <row r="92" spans="1:91" s="2" customFormat="1" ht="29.25" customHeight="1" x14ac:dyDescent="0.2">
      <c r="A92" s="32"/>
      <c r="B92" s="33"/>
      <c r="C92" s="234" t="s">
        <v>64</v>
      </c>
      <c r="D92" s="235"/>
      <c r="E92" s="235"/>
      <c r="F92" s="235"/>
      <c r="G92" s="235"/>
      <c r="H92" s="59"/>
      <c r="I92" s="236" t="s">
        <v>65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7" t="s">
        <v>66</v>
      </c>
      <c r="AH92" s="235"/>
      <c r="AI92" s="235"/>
      <c r="AJ92" s="235"/>
      <c r="AK92" s="235"/>
      <c r="AL92" s="235"/>
      <c r="AM92" s="235"/>
      <c r="AN92" s="236" t="s">
        <v>67</v>
      </c>
      <c r="AO92" s="235"/>
      <c r="AP92" s="238"/>
      <c r="AQ92" s="60" t="s">
        <v>68</v>
      </c>
      <c r="AR92" s="33"/>
      <c r="AS92" s="61" t="s">
        <v>69</v>
      </c>
      <c r="AT92" s="62" t="s">
        <v>70</v>
      </c>
      <c r="AU92" s="62" t="s">
        <v>71</v>
      </c>
      <c r="AV92" s="62" t="s">
        <v>72</v>
      </c>
      <c r="AW92" s="62" t="s">
        <v>73</v>
      </c>
      <c r="AX92" s="62" t="s">
        <v>74</v>
      </c>
      <c r="AY92" s="62" t="s">
        <v>75</v>
      </c>
      <c r="AZ92" s="62" t="s">
        <v>76</v>
      </c>
      <c r="BA92" s="62" t="s">
        <v>77</v>
      </c>
      <c r="BB92" s="62" t="s">
        <v>78</v>
      </c>
      <c r="BC92" s="62" t="s">
        <v>79</v>
      </c>
      <c r="BD92" s="63" t="s">
        <v>80</v>
      </c>
      <c r="BE92" s="32"/>
    </row>
    <row r="93" spans="1:91" s="2" customFormat="1" ht="10.9" customHeight="1" x14ac:dyDescent="0.2">
      <c r="A93" s="32"/>
      <c r="B93" s="33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32"/>
      <c r="AR93" s="33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2"/>
    </row>
    <row r="94" spans="1:91" s="6" customFormat="1" ht="32.450000000000003" customHeight="1" x14ac:dyDescent="0.2">
      <c r="B94" s="67"/>
      <c r="C94" s="68" t="s">
        <v>81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58">
        <f>ROUND(AG95,2)</f>
        <v>0</v>
      </c>
      <c r="AH94" s="258"/>
      <c r="AI94" s="258"/>
      <c r="AJ94" s="258"/>
      <c r="AK94" s="258"/>
      <c r="AL94" s="258"/>
      <c r="AM94" s="258"/>
      <c r="AN94" s="259">
        <f>SUM(AG94,AT94)</f>
        <v>0</v>
      </c>
      <c r="AO94" s="259"/>
      <c r="AP94" s="259"/>
      <c r="AQ94" s="70" t="s">
        <v>1</v>
      </c>
      <c r="AR94" s="67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82</v>
      </c>
      <c r="BT94" s="75" t="s">
        <v>83</v>
      </c>
      <c r="BU94" s="76" t="s">
        <v>84</v>
      </c>
      <c r="BV94" s="75" t="s">
        <v>85</v>
      </c>
      <c r="BW94" s="75" t="s">
        <v>4</v>
      </c>
      <c r="BX94" s="75" t="s">
        <v>86</v>
      </c>
      <c r="CL94" s="75" t="s">
        <v>19</v>
      </c>
    </row>
    <row r="95" spans="1:91" s="7" customFormat="1" ht="16.5" customHeight="1" x14ac:dyDescent="0.2">
      <c r="A95" s="77" t="s">
        <v>87</v>
      </c>
      <c r="B95" s="78"/>
      <c r="C95" s="79"/>
      <c r="D95" s="257" t="s">
        <v>88</v>
      </c>
      <c r="E95" s="257"/>
      <c r="F95" s="257"/>
      <c r="G95" s="257"/>
      <c r="H95" s="257"/>
      <c r="I95" s="107"/>
      <c r="J95" s="257" t="s">
        <v>89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5">
        <f>'01 - Vnitřní vybavení'!J30</f>
        <v>0</v>
      </c>
      <c r="AH95" s="256"/>
      <c r="AI95" s="256"/>
      <c r="AJ95" s="256"/>
      <c r="AK95" s="256"/>
      <c r="AL95" s="256"/>
      <c r="AM95" s="256"/>
      <c r="AN95" s="255">
        <f>SUM(AG95,AT95)</f>
        <v>0</v>
      </c>
      <c r="AO95" s="256"/>
      <c r="AP95" s="256"/>
      <c r="AQ95" s="80" t="s">
        <v>90</v>
      </c>
      <c r="AR95" s="78"/>
      <c r="AS95" s="81">
        <v>0</v>
      </c>
      <c r="AT95" s="82">
        <f>ROUND(SUM(AV95:AW95),2)</f>
        <v>0</v>
      </c>
      <c r="AU95" s="83">
        <f>'01 - Vnitřní vybavení'!P118</f>
        <v>0</v>
      </c>
      <c r="AV95" s="82">
        <f>'01 - Vnitřní vybavení'!J33</f>
        <v>0</v>
      </c>
      <c r="AW95" s="82">
        <f>'01 - Vnitřní vybavení'!J34</f>
        <v>0</v>
      </c>
      <c r="AX95" s="82">
        <f>'01 - Vnitřní vybavení'!J35</f>
        <v>0</v>
      </c>
      <c r="AY95" s="82">
        <f>'01 - Vnitřní vybavení'!J36</f>
        <v>0</v>
      </c>
      <c r="AZ95" s="82">
        <f>'01 - Vnitřní vybavení'!F33</f>
        <v>0</v>
      </c>
      <c r="BA95" s="82">
        <f>'01 - Vnitřní vybavení'!F34</f>
        <v>0</v>
      </c>
      <c r="BB95" s="82">
        <f>'01 - Vnitřní vybavení'!F35</f>
        <v>0</v>
      </c>
      <c r="BC95" s="82">
        <f>'01 - Vnitřní vybavení'!F36</f>
        <v>0</v>
      </c>
      <c r="BD95" s="84">
        <f>'01 - Vnitřní vybavení'!F37</f>
        <v>0</v>
      </c>
      <c r="BT95" s="85" t="s">
        <v>91</v>
      </c>
      <c r="BV95" s="85" t="s">
        <v>85</v>
      </c>
      <c r="BW95" s="85" t="s">
        <v>92</v>
      </c>
      <c r="BX95" s="85" t="s">
        <v>4</v>
      </c>
      <c r="CL95" s="85" t="s">
        <v>1</v>
      </c>
      <c r="CM95" s="85" t="s">
        <v>93</v>
      </c>
    </row>
    <row r="96" spans="1:91" s="2" customFormat="1" ht="30" customHeight="1" x14ac:dyDescent="0.2">
      <c r="A96" s="32"/>
      <c r="B96" s="33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 x14ac:dyDescent="0.2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algorithmName="SHA-512" hashValue="JEJ9eoUur9j0h3pAkzbZHQLfPZQ5lE8SQAlks5nbVx61PwnVe+M94oBnm6Z4PkD3B0r+TtULNslFDv5p9iEkNw==" saltValue="K7z2ByB4mieYrGJaZlBL+w==" spinCount="100000" sheet="1" objects="1" scenarios="1" selectLockedCells="1"/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Vnitřní vybav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37"/>
  <sheetViews>
    <sheetView showGridLines="0" workbookViewId="0">
      <selection activeCell="I119" sqref="I11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11.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0.33203125" style="1" customWidth="1"/>
    <col min="23" max="23" width="13.66406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B1" s="112"/>
      <c r="C1" s="112"/>
      <c r="D1" s="112"/>
      <c r="E1" s="112"/>
      <c r="F1" s="112"/>
      <c r="G1" s="112"/>
      <c r="H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46" s="1" customFormat="1" ht="36.950000000000003" customHeight="1" x14ac:dyDescent="0.2">
      <c r="B2" s="112"/>
      <c r="C2" s="112"/>
      <c r="D2" s="112"/>
      <c r="E2" s="112"/>
      <c r="F2" s="112"/>
      <c r="G2" s="112"/>
      <c r="H2" s="112"/>
      <c r="J2" s="112"/>
      <c r="K2" s="112"/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112"/>
      <c r="AT2" s="17" t="s">
        <v>92</v>
      </c>
    </row>
    <row r="3" spans="1:46" s="1" customFormat="1" ht="6.95" customHeight="1" x14ac:dyDescent="0.2">
      <c r="B3" s="113"/>
      <c r="C3" s="114"/>
      <c r="D3" s="114"/>
      <c r="E3" s="114"/>
      <c r="F3" s="114"/>
      <c r="G3" s="114"/>
      <c r="H3" s="114"/>
      <c r="I3" s="19"/>
      <c r="J3" s="114"/>
      <c r="K3" s="114"/>
      <c r="L3" s="115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AT3" s="17" t="s">
        <v>93</v>
      </c>
    </row>
    <row r="4" spans="1:46" s="1" customFormat="1" ht="24.95" customHeight="1" x14ac:dyDescent="0.2">
      <c r="B4" s="115"/>
      <c r="C4" s="112"/>
      <c r="D4" s="116" t="s">
        <v>94</v>
      </c>
      <c r="E4" s="112"/>
      <c r="F4" s="112"/>
      <c r="G4" s="112"/>
      <c r="H4" s="112"/>
      <c r="J4" s="112"/>
      <c r="K4" s="112"/>
      <c r="L4" s="115"/>
      <c r="M4" s="184" t="s">
        <v>10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AT4" s="17" t="s">
        <v>3</v>
      </c>
    </row>
    <row r="5" spans="1:46" s="1" customFormat="1" ht="6.95" customHeight="1" x14ac:dyDescent="0.2">
      <c r="B5" s="115"/>
      <c r="C5" s="112"/>
      <c r="D5" s="112"/>
      <c r="E5" s="112"/>
      <c r="F5" s="112"/>
      <c r="G5" s="112"/>
      <c r="H5" s="112"/>
      <c r="J5" s="112"/>
      <c r="K5" s="112"/>
      <c r="L5" s="115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46" s="1" customFormat="1" ht="12" customHeight="1" x14ac:dyDescent="0.2">
      <c r="B6" s="115"/>
      <c r="C6" s="112"/>
      <c r="D6" s="117" t="s">
        <v>16</v>
      </c>
      <c r="E6" s="112"/>
      <c r="F6" s="112"/>
      <c r="G6" s="112"/>
      <c r="H6" s="112"/>
      <c r="J6" s="112"/>
      <c r="K6" s="112"/>
      <c r="L6" s="115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</row>
    <row r="7" spans="1:46" s="1" customFormat="1" ht="23.25" customHeight="1" x14ac:dyDescent="0.2">
      <c r="B7" s="115"/>
      <c r="C7" s="112"/>
      <c r="D7" s="112"/>
      <c r="E7" s="273" t="str">
        <f>'Rekapitulace stavby'!K6</f>
        <v>I.ETAPA - Stavební úpravy vnitřních prostor objektu B Mendelovy univerzity, p.č. 2/1</v>
      </c>
      <c r="F7" s="274"/>
      <c r="G7" s="274"/>
      <c r="H7" s="274"/>
      <c r="J7" s="112"/>
      <c r="K7" s="112"/>
      <c r="L7" s="115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1:46" s="2" customFormat="1" ht="12" customHeight="1" x14ac:dyDescent="0.2">
      <c r="A8" s="32"/>
      <c r="B8" s="118"/>
      <c r="C8" s="119"/>
      <c r="D8" s="117" t="s">
        <v>95</v>
      </c>
      <c r="E8" s="119"/>
      <c r="F8" s="119"/>
      <c r="G8" s="119"/>
      <c r="H8" s="119"/>
      <c r="I8" s="32"/>
      <c r="J8" s="119"/>
      <c r="K8" s="119"/>
      <c r="L8" s="133"/>
      <c r="M8" s="134"/>
      <c r="N8" s="134"/>
      <c r="O8" s="134"/>
      <c r="P8" s="134"/>
      <c r="Q8" s="134"/>
      <c r="R8" s="134"/>
      <c r="S8" s="119"/>
      <c r="T8" s="119"/>
      <c r="U8" s="119"/>
      <c r="V8" s="119"/>
      <c r="W8" s="119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118"/>
      <c r="C9" s="119"/>
      <c r="D9" s="119"/>
      <c r="E9" s="271" t="s">
        <v>96</v>
      </c>
      <c r="F9" s="272"/>
      <c r="G9" s="272"/>
      <c r="H9" s="272"/>
      <c r="I9" s="32"/>
      <c r="J9" s="119"/>
      <c r="K9" s="119"/>
      <c r="L9" s="133"/>
      <c r="M9" s="134"/>
      <c r="N9" s="134"/>
      <c r="O9" s="134"/>
      <c r="P9" s="134"/>
      <c r="Q9" s="134"/>
      <c r="R9" s="134"/>
      <c r="S9" s="119"/>
      <c r="T9" s="119"/>
      <c r="U9" s="119"/>
      <c r="V9" s="119"/>
      <c r="W9" s="119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118"/>
      <c r="C10" s="119"/>
      <c r="D10" s="119"/>
      <c r="E10" s="119"/>
      <c r="F10" s="119"/>
      <c r="G10" s="119"/>
      <c r="H10" s="119"/>
      <c r="I10" s="32"/>
      <c r="J10" s="119"/>
      <c r="K10" s="119"/>
      <c r="L10" s="133"/>
      <c r="M10" s="134"/>
      <c r="N10" s="134"/>
      <c r="O10" s="134"/>
      <c r="P10" s="134"/>
      <c r="Q10" s="134"/>
      <c r="R10" s="134"/>
      <c r="S10" s="119"/>
      <c r="T10" s="119"/>
      <c r="U10" s="119"/>
      <c r="V10" s="119"/>
      <c r="W10" s="119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118"/>
      <c r="C11" s="119"/>
      <c r="D11" s="117" t="s">
        <v>18</v>
      </c>
      <c r="E11" s="119"/>
      <c r="F11" s="120" t="s">
        <v>1</v>
      </c>
      <c r="G11" s="119"/>
      <c r="H11" s="119"/>
      <c r="I11" s="27" t="s">
        <v>20</v>
      </c>
      <c r="J11" s="120" t="s">
        <v>1</v>
      </c>
      <c r="K11" s="119"/>
      <c r="L11" s="133"/>
      <c r="M11" s="134"/>
      <c r="N11" s="134"/>
      <c r="O11" s="134"/>
      <c r="P11" s="134"/>
      <c r="Q11" s="134"/>
      <c r="R11" s="134"/>
      <c r="S11" s="119"/>
      <c r="T11" s="119"/>
      <c r="U11" s="119"/>
      <c r="V11" s="119"/>
      <c r="W11" s="119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118"/>
      <c r="C12" s="119"/>
      <c r="D12" s="117" t="s">
        <v>22</v>
      </c>
      <c r="E12" s="119"/>
      <c r="F12" s="120" t="s">
        <v>23</v>
      </c>
      <c r="G12" s="119"/>
      <c r="H12" s="119"/>
      <c r="I12" s="27" t="s">
        <v>24</v>
      </c>
      <c r="J12" s="185" t="str">
        <f>'Rekapitulace stavby'!AN8</f>
        <v>30. 8. 2021</v>
      </c>
      <c r="K12" s="119"/>
      <c r="L12" s="133"/>
      <c r="M12" s="134"/>
      <c r="N12" s="134"/>
      <c r="O12" s="134"/>
      <c r="P12" s="134"/>
      <c r="Q12" s="134"/>
      <c r="R12" s="134"/>
      <c r="S12" s="119"/>
      <c r="T12" s="119"/>
      <c r="U12" s="119"/>
      <c r="V12" s="119"/>
      <c r="W12" s="119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118"/>
      <c r="C13" s="119"/>
      <c r="D13" s="119"/>
      <c r="E13" s="119"/>
      <c r="F13" s="119"/>
      <c r="G13" s="119"/>
      <c r="H13" s="119"/>
      <c r="I13" s="32"/>
      <c r="J13" s="119"/>
      <c r="K13" s="119"/>
      <c r="L13" s="133"/>
      <c r="M13" s="134"/>
      <c r="N13" s="134"/>
      <c r="O13" s="134"/>
      <c r="P13" s="134"/>
      <c r="Q13" s="134"/>
      <c r="R13" s="134"/>
      <c r="S13" s="119"/>
      <c r="T13" s="119"/>
      <c r="U13" s="119"/>
      <c r="V13" s="119"/>
      <c r="W13" s="119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118"/>
      <c r="C14" s="119"/>
      <c r="D14" s="117" t="s">
        <v>30</v>
      </c>
      <c r="E14" s="119"/>
      <c r="F14" s="119"/>
      <c r="G14" s="119"/>
      <c r="H14" s="119"/>
      <c r="I14" s="27" t="s">
        <v>31</v>
      </c>
      <c r="J14" s="120" t="s">
        <v>1</v>
      </c>
      <c r="K14" s="119"/>
      <c r="L14" s="133"/>
      <c r="M14" s="134"/>
      <c r="N14" s="134"/>
      <c r="O14" s="134"/>
      <c r="P14" s="134"/>
      <c r="Q14" s="134"/>
      <c r="R14" s="134"/>
      <c r="S14" s="119"/>
      <c r="T14" s="119"/>
      <c r="U14" s="119"/>
      <c r="V14" s="119"/>
      <c r="W14" s="119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118"/>
      <c r="C15" s="119"/>
      <c r="D15" s="119"/>
      <c r="E15" s="120" t="s">
        <v>32</v>
      </c>
      <c r="F15" s="119"/>
      <c r="G15" s="119"/>
      <c r="H15" s="119"/>
      <c r="I15" s="27" t="s">
        <v>33</v>
      </c>
      <c r="J15" s="120" t="s">
        <v>1</v>
      </c>
      <c r="K15" s="119"/>
      <c r="L15" s="133"/>
      <c r="M15" s="134"/>
      <c r="N15" s="134"/>
      <c r="O15" s="134"/>
      <c r="P15" s="134"/>
      <c r="Q15" s="134"/>
      <c r="R15" s="134"/>
      <c r="S15" s="119"/>
      <c r="T15" s="119"/>
      <c r="U15" s="119"/>
      <c r="V15" s="119"/>
      <c r="W15" s="119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118"/>
      <c r="C16" s="119"/>
      <c r="D16" s="119"/>
      <c r="E16" s="119"/>
      <c r="F16" s="119"/>
      <c r="G16" s="119"/>
      <c r="H16" s="119"/>
      <c r="I16" s="32"/>
      <c r="J16" s="119"/>
      <c r="K16" s="119"/>
      <c r="L16" s="133"/>
      <c r="M16" s="134"/>
      <c r="N16" s="134"/>
      <c r="O16" s="134"/>
      <c r="P16" s="134"/>
      <c r="Q16" s="134"/>
      <c r="R16" s="134"/>
      <c r="S16" s="119"/>
      <c r="T16" s="119"/>
      <c r="U16" s="119"/>
      <c r="V16" s="119"/>
      <c r="W16" s="119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118"/>
      <c r="C17" s="119"/>
      <c r="D17" s="117" t="s">
        <v>34</v>
      </c>
      <c r="E17" s="119"/>
      <c r="F17" s="119"/>
      <c r="G17" s="119"/>
      <c r="H17" s="119"/>
      <c r="I17" s="27" t="s">
        <v>31</v>
      </c>
      <c r="J17" s="186" t="str">
        <f>'Rekapitulace stavby'!AN13</f>
        <v>Vyplň údaj</v>
      </c>
      <c r="K17" s="119"/>
      <c r="L17" s="133"/>
      <c r="M17" s="134"/>
      <c r="N17" s="134"/>
      <c r="O17" s="134"/>
      <c r="P17" s="134"/>
      <c r="Q17" s="134"/>
      <c r="R17" s="134"/>
      <c r="S17" s="119"/>
      <c r="T17" s="119"/>
      <c r="U17" s="119"/>
      <c r="V17" s="119"/>
      <c r="W17" s="119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118"/>
      <c r="C18" s="119"/>
      <c r="D18" s="119"/>
      <c r="E18" s="277" t="str">
        <f>'Rekapitulace stavby'!E14</f>
        <v>Vyplň údaj</v>
      </c>
      <c r="F18" s="278"/>
      <c r="G18" s="278"/>
      <c r="H18" s="278"/>
      <c r="I18" s="27" t="s">
        <v>33</v>
      </c>
      <c r="J18" s="186" t="str">
        <f>'Rekapitulace stavby'!AN14</f>
        <v>Vyplň údaj</v>
      </c>
      <c r="K18" s="119"/>
      <c r="L18" s="133"/>
      <c r="M18" s="134"/>
      <c r="N18" s="134"/>
      <c r="O18" s="134"/>
      <c r="P18" s="134"/>
      <c r="Q18" s="134"/>
      <c r="R18" s="134"/>
      <c r="S18" s="119"/>
      <c r="T18" s="119"/>
      <c r="U18" s="119"/>
      <c r="V18" s="119"/>
      <c r="W18" s="119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118"/>
      <c r="C19" s="119"/>
      <c r="D19" s="119"/>
      <c r="E19" s="119"/>
      <c r="F19" s="119"/>
      <c r="G19" s="119"/>
      <c r="H19" s="119"/>
      <c r="I19" s="32"/>
      <c r="J19" s="119"/>
      <c r="K19" s="119"/>
      <c r="L19" s="133"/>
      <c r="M19" s="134"/>
      <c r="N19" s="134"/>
      <c r="O19" s="134"/>
      <c r="P19" s="134"/>
      <c r="Q19" s="134"/>
      <c r="R19" s="134"/>
      <c r="S19" s="119"/>
      <c r="T19" s="119"/>
      <c r="U19" s="119"/>
      <c r="V19" s="119"/>
      <c r="W19" s="119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118"/>
      <c r="C20" s="119"/>
      <c r="D20" s="117" t="s">
        <v>36</v>
      </c>
      <c r="E20" s="119"/>
      <c r="F20" s="119"/>
      <c r="G20" s="119"/>
      <c r="H20" s="119"/>
      <c r="I20" s="27" t="s">
        <v>31</v>
      </c>
      <c r="J20" s="120" t="s">
        <v>1</v>
      </c>
      <c r="K20" s="119"/>
      <c r="L20" s="133"/>
      <c r="M20" s="134"/>
      <c r="N20" s="134"/>
      <c r="O20" s="134"/>
      <c r="P20" s="134"/>
      <c r="Q20" s="134"/>
      <c r="R20" s="134"/>
      <c r="S20" s="119"/>
      <c r="T20" s="119"/>
      <c r="U20" s="119"/>
      <c r="V20" s="119"/>
      <c r="W20" s="119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118"/>
      <c r="C21" s="119"/>
      <c r="D21" s="119"/>
      <c r="E21" s="120" t="s">
        <v>37</v>
      </c>
      <c r="F21" s="119"/>
      <c r="G21" s="119"/>
      <c r="H21" s="119"/>
      <c r="I21" s="27" t="s">
        <v>33</v>
      </c>
      <c r="J21" s="120" t="s">
        <v>1</v>
      </c>
      <c r="K21" s="119"/>
      <c r="L21" s="133"/>
      <c r="M21" s="134"/>
      <c r="N21" s="134"/>
      <c r="O21" s="134"/>
      <c r="P21" s="134"/>
      <c r="Q21" s="134"/>
      <c r="R21" s="134"/>
      <c r="S21" s="119"/>
      <c r="T21" s="119"/>
      <c r="U21" s="119"/>
      <c r="V21" s="119"/>
      <c r="W21" s="119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118"/>
      <c r="C22" s="119"/>
      <c r="D22" s="119"/>
      <c r="E22" s="119"/>
      <c r="F22" s="119"/>
      <c r="G22" s="119"/>
      <c r="H22" s="119"/>
      <c r="I22" s="32"/>
      <c r="J22" s="119"/>
      <c r="K22" s="119"/>
      <c r="L22" s="133"/>
      <c r="M22" s="134"/>
      <c r="N22" s="134"/>
      <c r="O22" s="134"/>
      <c r="P22" s="134"/>
      <c r="Q22" s="134"/>
      <c r="R22" s="134"/>
      <c r="S22" s="119"/>
      <c r="T22" s="119"/>
      <c r="U22" s="119"/>
      <c r="V22" s="119"/>
      <c r="W22" s="119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118"/>
      <c r="C23" s="119"/>
      <c r="D23" s="117" t="s">
        <v>39</v>
      </c>
      <c r="E23" s="119"/>
      <c r="F23" s="119"/>
      <c r="G23" s="119"/>
      <c r="H23" s="119"/>
      <c r="I23" s="27" t="s">
        <v>31</v>
      </c>
      <c r="J23" s="120" t="str">
        <f>IF('Rekapitulace stavby'!AN19="","",'Rekapitulace stavby'!AN19)</f>
        <v/>
      </c>
      <c r="K23" s="119"/>
      <c r="L23" s="133"/>
      <c r="M23" s="134"/>
      <c r="N23" s="134"/>
      <c r="O23" s="134"/>
      <c r="P23" s="134"/>
      <c r="Q23" s="134"/>
      <c r="R23" s="134"/>
      <c r="S23" s="119"/>
      <c r="T23" s="119"/>
      <c r="U23" s="119"/>
      <c r="V23" s="119"/>
      <c r="W23" s="119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118"/>
      <c r="C24" s="119"/>
      <c r="D24" s="119"/>
      <c r="E24" s="120" t="str">
        <f>IF('Rekapitulace stavby'!E20="","",'Rekapitulace stavby'!E20)</f>
        <v xml:space="preserve"> </v>
      </c>
      <c r="F24" s="119"/>
      <c r="G24" s="119"/>
      <c r="H24" s="119"/>
      <c r="I24" s="27" t="s">
        <v>33</v>
      </c>
      <c r="J24" s="120" t="str">
        <f>IF('Rekapitulace stavby'!AN20="","",'Rekapitulace stavby'!AN20)</f>
        <v/>
      </c>
      <c r="K24" s="119"/>
      <c r="L24" s="133"/>
      <c r="M24" s="134"/>
      <c r="N24" s="134"/>
      <c r="O24" s="134"/>
      <c r="P24" s="134"/>
      <c r="Q24" s="134"/>
      <c r="R24" s="134"/>
      <c r="S24" s="119"/>
      <c r="T24" s="119"/>
      <c r="U24" s="119"/>
      <c r="V24" s="119"/>
      <c r="W24" s="119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118"/>
      <c r="C25" s="119"/>
      <c r="D25" s="119"/>
      <c r="E25" s="119"/>
      <c r="F25" s="119"/>
      <c r="G25" s="119"/>
      <c r="H25" s="119"/>
      <c r="I25" s="32"/>
      <c r="J25" s="119"/>
      <c r="K25" s="119"/>
      <c r="L25" s="133"/>
      <c r="M25" s="134"/>
      <c r="N25" s="134"/>
      <c r="O25" s="134"/>
      <c r="P25" s="134"/>
      <c r="Q25" s="134"/>
      <c r="R25" s="134"/>
      <c r="S25" s="119"/>
      <c r="T25" s="119"/>
      <c r="U25" s="119"/>
      <c r="V25" s="119"/>
      <c r="W25" s="119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118"/>
      <c r="C26" s="119"/>
      <c r="D26" s="117" t="s">
        <v>41</v>
      </c>
      <c r="E26" s="119"/>
      <c r="F26" s="119"/>
      <c r="G26" s="119"/>
      <c r="H26" s="119"/>
      <c r="I26" s="32"/>
      <c r="J26" s="119"/>
      <c r="K26" s="119"/>
      <c r="L26" s="133"/>
      <c r="M26" s="134"/>
      <c r="N26" s="134"/>
      <c r="O26" s="134"/>
      <c r="P26" s="134"/>
      <c r="Q26" s="134"/>
      <c r="R26" s="134"/>
      <c r="S26" s="119"/>
      <c r="T26" s="119"/>
      <c r="U26" s="119"/>
      <c r="V26" s="119"/>
      <c r="W26" s="119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86"/>
      <c r="B27" s="121"/>
      <c r="C27" s="122"/>
      <c r="D27" s="122"/>
      <c r="E27" s="279" t="s">
        <v>1</v>
      </c>
      <c r="F27" s="279"/>
      <c r="G27" s="279"/>
      <c r="H27" s="279"/>
      <c r="I27" s="86"/>
      <c r="J27" s="122"/>
      <c r="K27" s="122"/>
      <c r="L27" s="187"/>
      <c r="M27" s="188"/>
      <c r="N27" s="188"/>
      <c r="O27" s="188"/>
      <c r="P27" s="188"/>
      <c r="Q27" s="188"/>
      <c r="R27" s="188"/>
      <c r="S27" s="122"/>
      <c r="T27" s="122"/>
      <c r="U27" s="122"/>
      <c r="V27" s="122"/>
      <c r="W27" s="122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 x14ac:dyDescent="0.2">
      <c r="A28" s="32"/>
      <c r="B28" s="118"/>
      <c r="C28" s="119"/>
      <c r="D28" s="119"/>
      <c r="E28" s="119"/>
      <c r="F28" s="119"/>
      <c r="G28" s="119"/>
      <c r="H28" s="119"/>
      <c r="I28" s="32"/>
      <c r="J28" s="119"/>
      <c r="K28" s="119"/>
      <c r="L28" s="133"/>
      <c r="M28" s="134"/>
      <c r="N28" s="134"/>
      <c r="O28" s="134"/>
      <c r="P28" s="134"/>
      <c r="Q28" s="134"/>
      <c r="R28" s="134"/>
      <c r="S28" s="119"/>
      <c r="T28" s="119"/>
      <c r="U28" s="119"/>
      <c r="V28" s="119"/>
      <c r="W28" s="119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118"/>
      <c r="C29" s="119"/>
      <c r="D29" s="123"/>
      <c r="E29" s="123"/>
      <c r="F29" s="123"/>
      <c r="G29" s="123"/>
      <c r="H29" s="123"/>
      <c r="I29" s="65"/>
      <c r="J29" s="123"/>
      <c r="K29" s="123"/>
      <c r="L29" s="133"/>
      <c r="M29" s="134"/>
      <c r="N29" s="134"/>
      <c r="O29" s="134"/>
      <c r="P29" s="134"/>
      <c r="Q29" s="134"/>
      <c r="R29" s="134"/>
      <c r="S29" s="119"/>
      <c r="T29" s="119"/>
      <c r="U29" s="119"/>
      <c r="V29" s="119"/>
      <c r="W29" s="119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118"/>
      <c r="C30" s="119"/>
      <c r="D30" s="124" t="s">
        <v>43</v>
      </c>
      <c r="E30" s="119"/>
      <c r="F30" s="119"/>
      <c r="G30" s="119"/>
      <c r="H30" s="119"/>
      <c r="I30" s="32"/>
      <c r="J30" s="189">
        <f>ROUND(J118, 2)</f>
        <v>0</v>
      </c>
      <c r="K30" s="119"/>
      <c r="L30" s="133"/>
      <c r="M30" s="134"/>
      <c r="N30" s="134"/>
      <c r="O30" s="134"/>
      <c r="P30" s="134"/>
      <c r="Q30" s="134"/>
      <c r="R30" s="134"/>
      <c r="S30" s="119"/>
      <c r="T30" s="119"/>
      <c r="U30" s="119"/>
      <c r="V30" s="119"/>
      <c r="W30" s="119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118"/>
      <c r="C31" s="119"/>
      <c r="D31" s="123"/>
      <c r="E31" s="123"/>
      <c r="F31" s="123"/>
      <c r="G31" s="123"/>
      <c r="H31" s="123"/>
      <c r="I31" s="65"/>
      <c r="J31" s="123"/>
      <c r="K31" s="123"/>
      <c r="L31" s="133"/>
      <c r="M31" s="134"/>
      <c r="N31" s="134"/>
      <c r="O31" s="134"/>
      <c r="P31" s="134"/>
      <c r="Q31" s="134"/>
      <c r="R31" s="134"/>
      <c r="S31" s="119"/>
      <c r="T31" s="119"/>
      <c r="U31" s="119"/>
      <c r="V31" s="119"/>
      <c r="W31" s="119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118"/>
      <c r="C32" s="119"/>
      <c r="D32" s="119"/>
      <c r="E32" s="119"/>
      <c r="F32" s="125" t="s">
        <v>45</v>
      </c>
      <c r="G32" s="119"/>
      <c r="H32" s="119"/>
      <c r="I32" s="36" t="s">
        <v>44</v>
      </c>
      <c r="J32" s="125" t="s">
        <v>46</v>
      </c>
      <c r="K32" s="119"/>
      <c r="L32" s="133"/>
      <c r="M32" s="134"/>
      <c r="N32" s="134"/>
      <c r="O32" s="134"/>
      <c r="P32" s="134"/>
      <c r="Q32" s="134"/>
      <c r="R32" s="134"/>
      <c r="S32" s="119"/>
      <c r="T32" s="119"/>
      <c r="U32" s="119"/>
      <c r="V32" s="119"/>
      <c r="W32" s="119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118"/>
      <c r="C33" s="119"/>
      <c r="D33" s="126" t="s">
        <v>47</v>
      </c>
      <c r="E33" s="117" t="s">
        <v>48</v>
      </c>
      <c r="F33" s="127">
        <f>ROUND((J30),  2)</f>
        <v>0</v>
      </c>
      <c r="G33" s="119"/>
      <c r="H33" s="119"/>
      <c r="I33" s="87">
        <v>0.21</v>
      </c>
      <c r="J33" s="127">
        <f>ROUND((F33*I33),  2)</f>
        <v>0</v>
      </c>
      <c r="K33" s="119"/>
      <c r="L33" s="133"/>
      <c r="M33" s="134"/>
      <c r="N33" s="134"/>
      <c r="O33" s="134"/>
      <c r="P33" s="134"/>
      <c r="Q33" s="134"/>
      <c r="R33" s="134"/>
      <c r="S33" s="119"/>
      <c r="T33" s="119"/>
      <c r="U33" s="119"/>
      <c r="V33" s="119"/>
      <c r="W33" s="119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118"/>
      <c r="C34" s="119"/>
      <c r="D34" s="119"/>
      <c r="E34" s="117" t="s">
        <v>49</v>
      </c>
      <c r="F34" s="127">
        <f>ROUND((SUM(BF118:BF536)),  2)</f>
        <v>0</v>
      </c>
      <c r="G34" s="119"/>
      <c r="H34" s="119"/>
      <c r="I34" s="87">
        <v>0.15</v>
      </c>
      <c r="J34" s="127">
        <f>ROUND(((SUM(BF118:BF536))*I34),  2)</f>
        <v>0</v>
      </c>
      <c r="K34" s="119"/>
      <c r="L34" s="133"/>
      <c r="M34" s="134"/>
      <c r="N34" s="134"/>
      <c r="O34" s="134"/>
      <c r="P34" s="134"/>
      <c r="Q34" s="134"/>
      <c r="R34" s="134"/>
      <c r="S34" s="119"/>
      <c r="T34" s="119"/>
      <c r="U34" s="119"/>
      <c r="V34" s="119"/>
      <c r="W34" s="119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118"/>
      <c r="C35" s="119"/>
      <c r="D35" s="119"/>
      <c r="E35" s="117" t="s">
        <v>50</v>
      </c>
      <c r="F35" s="127">
        <f>ROUND((SUM(BG118:BG536)),  2)</f>
        <v>0</v>
      </c>
      <c r="G35" s="119"/>
      <c r="H35" s="119"/>
      <c r="I35" s="87">
        <v>0.21</v>
      </c>
      <c r="J35" s="127">
        <f>0</f>
        <v>0</v>
      </c>
      <c r="K35" s="119"/>
      <c r="L35" s="133"/>
      <c r="M35" s="134"/>
      <c r="N35" s="134"/>
      <c r="O35" s="134"/>
      <c r="P35" s="134"/>
      <c r="Q35" s="134"/>
      <c r="R35" s="134"/>
      <c r="S35" s="119"/>
      <c r="T35" s="119"/>
      <c r="U35" s="119"/>
      <c r="V35" s="119"/>
      <c r="W35" s="119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118"/>
      <c r="C36" s="119"/>
      <c r="D36" s="119"/>
      <c r="E36" s="117" t="s">
        <v>51</v>
      </c>
      <c r="F36" s="127">
        <f>ROUND((SUM(BH118:BH536)),  2)</f>
        <v>0</v>
      </c>
      <c r="G36" s="119"/>
      <c r="H36" s="119"/>
      <c r="I36" s="87">
        <v>0.15</v>
      </c>
      <c r="J36" s="127">
        <f>0</f>
        <v>0</v>
      </c>
      <c r="K36" s="119"/>
      <c r="L36" s="133"/>
      <c r="M36" s="134"/>
      <c r="N36" s="134"/>
      <c r="O36" s="134"/>
      <c r="P36" s="134"/>
      <c r="Q36" s="134"/>
      <c r="R36" s="134"/>
      <c r="S36" s="119"/>
      <c r="T36" s="119"/>
      <c r="U36" s="119"/>
      <c r="V36" s="119"/>
      <c r="W36" s="119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118"/>
      <c r="C37" s="119"/>
      <c r="D37" s="119"/>
      <c r="E37" s="117" t="s">
        <v>52</v>
      </c>
      <c r="F37" s="127">
        <f>ROUND((SUM(BI118:BI536)),  2)</f>
        <v>0</v>
      </c>
      <c r="G37" s="119"/>
      <c r="H37" s="119"/>
      <c r="I37" s="87">
        <v>0</v>
      </c>
      <c r="J37" s="127">
        <f>0</f>
        <v>0</v>
      </c>
      <c r="K37" s="119"/>
      <c r="L37" s="133"/>
      <c r="M37" s="134"/>
      <c r="N37" s="134"/>
      <c r="O37" s="134"/>
      <c r="P37" s="134"/>
      <c r="Q37" s="134"/>
      <c r="R37" s="134"/>
      <c r="S37" s="119"/>
      <c r="T37" s="119"/>
      <c r="U37" s="119"/>
      <c r="V37" s="119"/>
      <c r="W37" s="119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118"/>
      <c r="C38" s="119"/>
      <c r="D38" s="119"/>
      <c r="E38" s="119"/>
      <c r="F38" s="119"/>
      <c r="G38" s="119"/>
      <c r="H38" s="119"/>
      <c r="I38" s="32"/>
      <c r="J38" s="119"/>
      <c r="K38" s="119"/>
      <c r="L38" s="133"/>
      <c r="M38" s="134"/>
      <c r="N38" s="134"/>
      <c r="O38" s="134"/>
      <c r="P38" s="134"/>
      <c r="Q38" s="134"/>
      <c r="R38" s="134"/>
      <c r="S38" s="119"/>
      <c r="T38" s="119"/>
      <c r="U38" s="119"/>
      <c r="V38" s="119"/>
      <c r="W38" s="119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118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59"/>
      <c r="J39" s="190">
        <f>SUM(J30:J37)</f>
        <v>0</v>
      </c>
      <c r="K39" s="191"/>
      <c r="L39" s="133"/>
      <c r="M39" s="134"/>
      <c r="N39" s="134"/>
      <c r="O39" s="134"/>
      <c r="P39" s="134"/>
      <c r="Q39" s="134"/>
      <c r="R39" s="134"/>
      <c r="S39" s="119"/>
      <c r="T39" s="119"/>
      <c r="U39" s="119"/>
      <c r="V39" s="119"/>
      <c r="W39" s="119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118"/>
      <c r="C40" s="119"/>
      <c r="D40" s="119"/>
      <c r="E40" s="119"/>
      <c r="F40" s="119"/>
      <c r="G40" s="119"/>
      <c r="H40" s="119"/>
      <c r="I40" s="32"/>
      <c r="J40" s="119"/>
      <c r="K40" s="119"/>
      <c r="L40" s="133"/>
      <c r="M40" s="134"/>
      <c r="N40" s="134"/>
      <c r="O40" s="134"/>
      <c r="P40" s="134"/>
      <c r="Q40" s="134"/>
      <c r="R40" s="134"/>
      <c r="S40" s="119"/>
      <c r="T40" s="119"/>
      <c r="U40" s="119"/>
      <c r="V40" s="119"/>
      <c r="W40" s="119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115"/>
      <c r="C41" s="112"/>
      <c r="D41" s="112"/>
      <c r="E41" s="112"/>
      <c r="F41" s="112"/>
      <c r="G41" s="112"/>
      <c r="H41" s="112"/>
      <c r="J41" s="112"/>
      <c r="K41" s="112"/>
      <c r="L41" s="115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</row>
    <row r="42" spans="1:31" s="1" customFormat="1" ht="14.45" customHeight="1" x14ac:dyDescent="0.2">
      <c r="B42" s="115"/>
      <c r="C42" s="112"/>
      <c r="D42" s="112"/>
      <c r="E42" s="112"/>
      <c r="F42" s="112"/>
      <c r="G42" s="112"/>
      <c r="H42" s="112"/>
      <c r="J42" s="112"/>
      <c r="K42" s="112"/>
      <c r="L42" s="115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</row>
    <row r="43" spans="1:31" s="1" customFormat="1" ht="14.45" customHeight="1" x14ac:dyDescent="0.2">
      <c r="B43" s="115"/>
      <c r="C43" s="112"/>
      <c r="D43" s="112"/>
      <c r="E43" s="112"/>
      <c r="F43" s="112"/>
      <c r="G43" s="112"/>
      <c r="H43" s="112"/>
      <c r="J43" s="112"/>
      <c r="K43" s="112"/>
      <c r="L43" s="115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spans="1:31" s="1" customFormat="1" ht="14.45" customHeight="1" x14ac:dyDescent="0.2">
      <c r="B44" s="115"/>
      <c r="C44" s="112"/>
      <c r="D44" s="112"/>
      <c r="E44" s="112"/>
      <c r="F44" s="112"/>
      <c r="G44" s="112"/>
      <c r="H44" s="112"/>
      <c r="J44" s="112"/>
      <c r="K44" s="112"/>
      <c r="L44" s="115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</row>
    <row r="45" spans="1:31" s="1" customFormat="1" ht="14.45" customHeight="1" x14ac:dyDescent="0.2">
      <c r="B45" s="115"/>
      <c r="C45" s="112"/>
      <c r="D45" s="112"/>
      <c r="E45" s="112"/>
      <c r="F45" s="112"/>
      <c r="G45" s="112"/>
      <c r="H45" s="112"/>
      <c r="J45" s="112"/>
      <c r="K45" s="112"/>
      <c r="L45" s="115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</row>
    <row r="46" spans="1:31" s="1" customFormat="1" ht="14.45" customHeight="1" x14ac:dyDescent="0.2">
      <c r="B46" s="115"/>
      <c r="C46" s="112"/>
      <c r="D46" s="112"/>
      <c r="E46" s="112"/>
      <c r="F46" s="112"/>
      <c r="G46" s="112"/>
      <c r="H46" s="112"/>
      <c r="J46" s="112"/>
      <c r="K46" s="112"/>
      <c r="L46" s="115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</row>
    <row r="47" spans="1:31" s="1" customFormat="1" ht="14.45" customHeight="1" x14ac:dyDescent="0.2">
      <c r="B47" s="115"/>
      <c r="C47" s="112"/>
      <c r="D47" s="112"/>
      <c r="E47" s="112"/>
      <c r="F47" s="112"/>
      <c r="G47" s="112"/>
      <c r="H47" s="112"/>
      <c r="J47" s="112"/>
      <c r="K47" s="112"/>
      <c r="L47" s="115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spans="1:31" s="1" customFormat="1" ht="14.45" customHeight="1" x14ac:dyDescent="0.2">
      <c r="B48" s="115"/>
      <c r="C48" s="112"/>
      <c r="D48" s="112"/>
      <c r="E48" s="112"/>
      <c r="F48" s="112"/>
      <c r="G48" s="112"/>
      <c r="H48" s="112"/>
      <c r="J48" s="112"/>
      <c r="K48" s="112"/>
      <c r="L48" s="115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</row>
    <row r="49" spans="1:31" s="1" customFormat="1" ht="14.45" customHeight="1" x14ac:dyDescent="0.2">
      <c r="B49" s="115"/>
      <c r="C49" s="112"/>
      <c r="D49" s="112"/>
      <c r="E49" s="112"/>
      <c r="F49" s="112"/>
      <c r="G49" s="112"/>
      <c r="H49" s="112"/>
      <c r="J49" s="112"/>
      <c r="K49" s="112"/>
      <c r="L49" s="115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</row>
    <row r="50" spans="1:31" s="2" customFormat="1" ht="14.45" customHeight="1" x14ac:dyDescent="0.2">
      <c r="B50" s="133"/>
      <c r="C50" s="134"/>
      <c r="D50" s="135" t="s">
        <v>56</v>
      </c>
      <c r="E50" s="136"/>
      <c r="F50" s="136"/>
      <c r="G50" s="135" t="s">
        <v>57</v>
      </c>
      <c r="H50" s="136"/>
      <c r="I50" s="44"/>
      <c r="J50" s="136"/>
      <c r="K50" s="136"/>
      <c r="L50" s="133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spans="1:31" x14ac:dyDescent="0.2">
      <c r="B51" s="115"/>
      <c r="C51" s="112"/>
      <c r="D51" s="112"/>
      <c r="E51" s="112"/>
      <c r="F51" s="112"/>
      <c r="G51" s="112"/>
      <c r="H51" s="112"/>
      <c r="J51" s="112"/>
      <c r="K51" s="112"/>
      <c r="L51" s="115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</row>
    <row r="52" spans="1:31" x14ac:dyDescent="0.2">
      <c r="B52" s="115"/>
      <c r="C52" s="112"/>
      <c r="D52" s="112"/>
      <c r="E52" s="112"/>
      <c r="F52" s="112"/>
      <c r="G52" s="112"/>
      <c r="H52" s="112"/>
      <c r="J52" s="112"/>
      <c r="K52" s="112"/>
      <c r="L52" s="115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</row>
    <row r="53" spans="1:31" x14ac:dyDescent="0.2">
      <c r="B53" s="115"/>
      <c r="C53" s="112"/>
      <c r="D53" s="112"/>
      <c r="E53" s="112"/>
      <c r="F53" s="112"/>
      <c r="G53" s="112"/>
      <c r="H53" s="112"/>
      <c r="J53" s="112"/>
      <c r="K53" s="112"/>
      <c r="L53" s="115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</row>
    <row r="54" spans="1:31" x14ac:dyDescent="0.2">
      <c r="B54" s="115"/>
      <c r="C54" s="112"/>
      <c r="D54" s="112"/>
      <c r="E54" s="112"/>
      <c r="F54" s="112"/>
      <c r="G54" s="112"/>
      <c r="H54" s="112"/>
      <c r="J54" s="112"/>
      <c r="K54" s="112"/>
      <c r="L54" s="115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</row>
    <row r="55" spans="1:31" x14ac:dyDescent="0.2">
      <c r="B55" s="115"/>
      <c r="C55" s="112"/>
      <c r="D55" s="112"/>
      <c r="E55" s="112"/>
      <c r="F55" s="112"/>
      <c r="G55" s="112"/>
      <c r="H55" s="112"/>
      <c r="J55" s="112"/>
      <c r="K55" s="112"/>
      <c r="L55" s="115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</row>
    <row r="56" spans="1:31" x14ac:dyDescent="0.2">
      <c r="B56" s="115"/>
      <c r="C56" s="112"/>
      <c r="D56" s="112"/>
      <c r="E56" s="112"/>
      <c r="F56" s="112"/>
      <c r="G56" s="112"/>
      <c r="H56" s="112"/>
      <c r="J56" s="112"/>
      <c r="K56" s="112"/>
      <c r="L56" s="115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</row>
    <row r="57" spans="1:31" x14ac:dyDescent="0.2">
      <c r="B57" s="115"/>
      <c r="C57" s="112"/>
      <c r="D57" s="112"/>
      <c r="E57" s="112"/>
      <c r="F57" s="112"/>
      <c r="G57" s="112"/>
      <c r="H57" s="112"/>
      <c r="J57" s="112"/>
      <c r="K57" s="112"/>
      <c r="L57" s="115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</row>
    <row r="58" spans="1:31" x14ac:dyDescent="0.2">
      <c r="B58" s="115"/>
      <c r="C58" s="112"/>
      <c r="D58" s="112"/>
      <c r="E58" s="112"/>
      <c r="F58" s="112"/>
      <c r="G58" s="112"/>
      <c r="H58" s="112"/>
      <c r="J58" s="112"/>
      <c r="K58" s="112"/>
      <c r="L58" s="115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</row>
    <row r="59" spans="1:31" x14ac:dyDescent="0.2">
      <c r="B59" s="115"/>
      <c r="C59" s="112"/>
      <c r="D59" s="112"/>
      <c r="E59" s="112"/>
      <c r="F59" s="112"/>
      <c r="G59" s="112"/>
      <c r="H59" s="112"/>
      <c r="J59" s="112"/>
      <c r="K59" s="112"/>
      <c r="L59" s="115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</row>
    <row r="60" spans="1:31" x14ac:dyDescent="0.2">
      <c r="B60" s="115"/>
      <c r="C60" s="112"/>
      <c r="D60" s="112"/>
      <c r="E60" s="112"/>
      <c r="F60" s="112"/>
      <c r="G60" s="112"/>
      <c r="H60" s="112"/>
      <c r="J60" s="112"/>
      <c r="K60" s="112"/>
      <c r="L60" s="115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31" s="2" customFormat="1" ht="12.75" x14ac:dyDescent="0.2">
      <c r="A61" s="32"/>
      <c r="B61" s="118"/>
      <c r="C61" s="119"/>
      <c r="D61" s="137" t="s">
        <v>58</v>
      </c>
      <c r="E61" s="138"/>
      <c r="F61" s="139" t="s">
        <v>59</v>
      </c>
      <c r="G61" s="137" t="s">
        <v>58</v>
      </c>
      <c r="H61" s="138"/>
      <c r="I61" s="35"/>
      <c r="J61" s="192" t="s">
        <v>59</v>
      </c>
      <c r="K61" s="138"/>
      <c r="L61" s="133"/>
      <c r="M61" s="134"/>
      <c r="N61" s="134"/>
      <c r="O61" s="134"/>
      <c r="P61" s="134"/>
      <c r="Q61" s="134"/>
      <c r="R61" s="134"/>
      <c r="S61" s="119"/>
      <c r="T61" s="119"/>
      <c r="U61" s="119"/>
      <c r="V61" s="119"/>
      <c r="W61" s="119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115"/>
      <c r="C62" s="112"/>
      <c r="D62" s="112"/>
      <c r="E62" s="112"/>
      <c r="F62" s="112"/>
      <c r="G62" s="112"/>
      <c r="H62" s="112"/>
      <c r="J62" s="112"/>
      <c r="K62" s="112"/>
      <c r="L62" s="115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</row>
    <row r="63" spans="1:31" x14ac:dyDescent="0.2">
      <c r="B63" s="115"/>
      <c r="C63" s="112"/>
      <c r="D63" s="112"/>
      <c r="E63" s="112"/>
      <c r="F63" s="112"/>
      <c r="G63" s="112"/>
      <c r="H63" s="112"/>
      <c r="J63" s="112"/>
      <c r="K63" s="112"/>
      <c r="L63" s="115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</row>
    <row r="64" spans="1:31" x14ac:dyDescent="0.2">
      <c r="B64" s="115"/>
      <c r="C64" s="112"/>
      <c r="D64" s="112"/>
      <c r="E64" s="112"/>
      <c r="F64" s="112"/>
      <c r="G64" s="112"/>
      <c r="H64" s="112"/>
      <c r="J64" s="112"/>
      <c r="K64" s="112"/>
      <c r="L64" s="115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</row>
    <row r="65" spans="1:31" s="2" customFormat="1" ht="12.75" x14ac:dyDescent="0.2">
      <c r="A65" s="32"/>
      <c r="B65" s="118"/>
      <c r="C65" s="119"/>
      <c r="D65" s="135" t="s">
        <v>60</v>
      </c>
      <c r="E65" s="140"/>
      <c r="F65" s="140"/>
      <c r="G65" s="135" t="s">
        <v>61</v>
      </c>
      <c r="H65" s="140"/>
      <c r="I65" s="46"/>
      <c r="J65" s="140"/>
      <c r="K65" s="140"/>
      <c r="L65" s="133"/>
      <c r="M65" s="134"/>
      <c r="N65" s="134"/>
      <c r="O65" s="134"/>
      <c r="P65" s="134"/>
      <c r="Q65" s="134"/>
      <c r="R65" s="134"/>
      <c r="S65" s="119"/>
      <c r="T65" s="119"/>
      <c r="U65" s="119"/>
      <c r="V65" s="119"/>
      <c r="W65" s="119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115"/>
      <c r="C66" s="112"/>
      <c r="D66" s="112"/>
      <c r="E66" s="112"/>
      <c r="F66" s="112"/>
      <c r="G66" s="112"/>
      <c r="H66" s="112"/>
      <c r="J66" s="112"/>
      <c r="K66" s="112"/>
      <c r="L66" s="115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</row>
    <row r="67" spans="1:31" x14ac:dyDescent="0.2">
      <c r="B67" s="115"/>
      <c r="C67" s="112"/>
      <c r="D67" s="112"/>
      <c r="E67" s="112"/>
      <c r="F67" s="112"/>
      <c r="G67" s="112"/>
      <c r="H67" s="112"/>
      <c r="J67" s="112"/>
      <c r="K67" s="112"/>
      <c r="L67" s="115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</row>
    <row r="68" spans="1:31" x14ac:dyDescent="0.2">
      <c r="B68" s="115"/>
      <c r="C68" s="112"/>
      <c r="D68" s="112"/>
      <c r="E68" s="112"/>
      <c r="F68" s="112"/>
      <c r="G68" s="112"/>
      <c r="H68" s="112"/>
      <c r="J68" s="112"/>
      <c r="K68" s="112"/>
      <c r="L68" s="115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</row>
    <row r="69" spans="1:31" x14ac:dyDescent="0.2">
      <c r="B69" s="115"/>
      <c r="C69" s="112"/>
      <c r="D69" s="112"/>
      <c r="E69" s="112"/>
      <c r="F69" s="112"/>
      <c r="G69" s="112"/>
      <c r="H69" s="112"/>
      <c r="J69" s="112"/>
      <c r="K69" s="112"/>
      <c r="L69" s="115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</row>
    <row r="70" spans="1:31" x14ac:dyDescent="0.2">
      <c r="B70" s="115"/>
      <c r="C70" s="112"/>
      <c r="D70" s="112"/>
      <c r="E70" s="112"/>
      <c r="F70" s="112"/>
      <c r="G70" s="112"/>
      <c r="H70" s="112"/>
      <c r="J70" s="112"/>
      <c r="K70" s="112"/>
      <c r="L70" s="115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31" x14ac:dyDescent="0.2">
      <c r="B71" s="115"/>
      <c r="C71" s="112"/>
      <c r="D71" s="112"/>
      <c r="E71" s="112"/>
      <c r="F71" s="112"/>
      <c r="G71" s="112"/>
      <c r="H71" s="112"/>
      <c r="J71" s="112"/>
      <c r="K71" s="112"/>
      <c r="L71" s="115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</row>
    <row r="72" spans="1:31" x14ac:dyDescent="0.2">
      <c r="B72" s="115"/>
      <c r="C72" s="112"/>
      <c r="D72" s="112"/>
      <c r="E72" s="112"/>
      <c r="F72" s="112"/>
      <c r="G72" s="112"/>
      <c r="H72" s="112"/>
      <c r="J72" s="112"/>
      <c r="K72" s="112"/>
      <c r="L72" s="115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</row>
    <row r="73" spans="1:31" x14ac:dyDescent="0.2">
      <c r="B73" s="115"/>
      <c r="C73" s="112"/>
      <c r="D73" s="112"/>
      <c r="E73" s="112"/>
      <c r="F73" s="112"/>
      <c r="G73" s="112"/>
      <c r="H73" s="112"/>
      <c r="J73" s="112"/>
      <c r="K73" s="112"/>
      <c r="L73" s="115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</row>
    <row r="74" spans="1:31" x14ac:dyDescent="0.2">
      <c r="B74" s="115"/>
      <c r="C74" s="112"/>
      <c r="D74" s="112"/>
      <c r="E74" s="112"/>
      <c r="F74" s="112"/>
      <c r="G74" s="112"/>
      <c r="H74" s="112"/>
      <c r="J74" s="112"/>
      <c r="K74" s="112"/>
      <c r="L74" s="115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</row>
    <row r="75" spans="1:31" x14ac:dyDescent="0.2">
      <c r="B75" s="115"/>
      <c r="C75" s="112"/>
      <c r="D75" s="112"/>
      <c r="E75" s="112"/>
      <c r="F75" s="112"/>
      <c r="G75" s="112"/>
      <c r="H75" s="112"/>
      <c r="J75" s="112"/>
      <c r="K75" s="112"/>
      <c r="L75" s="115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</row>
    <row r="76" spans="1:31" s="2" customFormat="1" ht="12.75" x14ac:dyDescent="0.2">
      <c r="A76" s="32"/>
      <c r="B76" s="118"/>
      <c r="C76" s="119"/>
      <c r="D76" s="137" t="s">
        <v>58</v>
      </c>
      <c r="E76" s="138"/>
      <c r="F76" s="139" t="s">
        <v>59</v>
      </c>
      <c r="G76" s="137" t="s">
        <v>58</v>
      </c>
      <c r="H76" s="138"/>
      <c r="I76" s="35"/>
      <c r="J76" s="192" t="s">
        <v>59</v>
      </c>
      <c r="K76" s="138"/>
      <c r="L76" s="133"/>
      <c r="M76" s="134"/>
      <c r="N76" s="134"/>
      <c r="O76" s="134"/>
      <c r="P76" s="134"/>
      <c r="Q76" s="134"/>
      <c r="R76" s="134"/>
      <c r="S76" s="119"/>
      <c r="T76" s="119"/>
      <c r="U76" s="119"/>
      <c r="V76" s="119"/>
      <c r="W76" s="119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141"/>
      <c r="C77" s="142"/>
      <c r="D77" s="142"/>
      <c r="E77" s="142"/>
      <c r="F77" s="142"/>
      <c r="G77" s="142"/>
      <c r="H77" s="142"/>
      <c r="I77" s="48"/>
      <c r="J77" s="142"/>
      <c r="K77" s="142"/>
      <c r="L77" s="133"/>
      <c r="M77" s="134"/>
      <c r="N77" s="134"/>
      <c r="O77" s="134"/>
      <c r="P77" s="134"/>
      <c r="Q77" s="134"/>
      <c r="R77" s="134"/>
      <c r="S77" s="119"/>
      <c r="T77" s="119"/>
      <c r="U77" s="119"/>
      <c r="V77" s="119"/>
      <c r="W77" s="119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B78" s="112"/>
      <c r="C78" s="112"/>
      <c r="D78" s="112"/>
      <c r="E78" s="112"/>
      <c r="F78" s="112"/>
      <c r="G78" s="112"/>
      <c r="H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</row>
    <row r="79" spans="1:31" x14ac:dyDescent="0.2">
      <c r="B79" s="112"/>
      <c r="C79" s="112"/>
      <c r="D79" s="112"/>
      <c r="E79" s="112"/>
      <c r="F79" s="112"/>
      <c r="G79" s="112"/>
      <c r="H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</row>
    <row r="80" spans="1:31" x14ac:dyDescent="0.2">
      <c r="B80" s="112"/>
      <c r="C80" s="112"/>
      <c r="D80" s="112"/>
      <c r="E80" s="112"/>
      <c r="F80" s="112"/>
      <c r="G80" s="112"/>
      <c r="H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</row>
    <row r="81" spans="1:47" s="2" customFormat="1" ht="6.95" customHeight="1" x14ac:dyDescent="0.2">
      <c r="A81" s="32"/>
      <c r="B81" s="143"/>
      <c r="C81" s="144"/>
      <c r="D81" s="144"/>
      <c r="E81" s="144"/>
      <c r="F81" s="144"/>
      <c r="G81" s="144"/>
      <c r="H81" s="144"/>
      <c r="I81" s="50"/>
      <c r="J81" s="144"/>
      <c r="K81" s="144"/>
      <c r="L81" s="133"/>
      <c r="M81" s="134"/>
      <c r="N81" s="134"/>
      <c r="O81" s="134"/>
      <c r="P81" s="134"/>
      <c r="Q81" s="134"/>
      <c r="R81" s="134"/>
      <c r="S81" s="119"/>
      <c r="T81" s="119"/>
      <c r="U81" s="119"/>
      <c r="V81" s="119"/>
      <c r="W81" s="119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118"/>
      <c r="C82" s="116" t="s">
        <v>97</v>
      </c>
      <c r="D82" s="119"/>
      <c r="E82" s="119"/>
      <c r="F82" s="119"/>
      <c r="G82" s="119"/>
      <c r="H82" s="119"/>
      <c r="I82" s="32"/>
      <c r="J82" s="119"/>
      <c r="K82" s="119"/>
      <c r="L82" s="133"/>
      <c r="M82" s="134"/>
      <c r="N82" s="134"/>
      <c r="O82" s="134"/>
      <c r="P82" s="134"/>
      <c r="Q82" s="134"/>
      <c r="R82" s="134"/>
      <c r="S82" s="119"/>
      <c r="T82" s="119"/>
      <c r="U82" s="119"/>
      <c r="V82" s="119"/>
      <c r="W82" s="119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118"/>
      <c r="C83" s="119"/>
      <c r="D83" s="119"/>
      <c r="E83" s="119"/>
      <c r="F83" s="119"/>
      <c r="G83" s="119"/>
      <c r="H83" s="119"/>
      <c r="I83" s="32"/>
      <c r="J83" s="119"/>
      <c r="K83" s="119"/>
      <c r="L83" s="133"/>
      <c r="M83" s="134"/>
      <c r="N83" s="134"/>
      <c r="O83" s="134"/>
      <c r="P83" s="134"/>
      <c r="Q83" s="134"/>
      <c r="R83" s="134"/>
      <c r="S83" s="119"/>
      <c r="T83" s="119"/>
      <c r="U83" s="119"/>
      <c r="V83" s="119"/>
      <c r="W83" s="119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118"/>
      <c r="C84" s="117" t="s">
        <v>16</v>
      </c>
      <c r="D84" s="119"/>
      <c r="E84" s="119"/>
      <c r="F84" s="119"/>
      <c r="G84" s="119"/>
      <c r="H84" s="119"/>
      <c r="I84" s="32"/>
      <c r="J84" s="119"/>
      <c r="K84" s="119"/>
      <c r="L84" s="133"/>
      <c r="M84" s="134"/>
      <c r="N84" s="134"/>
      <c r="O84" s="134"/>
      <c r="P84" s="134"/>
      <c r="Q84" s="134"/>
      <c r="R84" s="134"/>
      <c r="S84" s="119"/>
      <c r="T84" s="119"/>
      <c r="U84" s="119"/>
      <c r="V84" s="119"/>
      <c r="W84" s="119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3.25" customHeight="1" x14ac:dyDescent="0.2">
      <c r="A85" s="32"/>
      <c r="B85" s="118"/>
      <c r="C85" s="119"/>
      <c r="D85" s="119"/>
      <c r="E85" s="273" t="str">
        <f>E7</f>
        <v>I.ETAPA - Stavební úpravy vnitřních prostor objektu B Mendelovy univerzity, p.č. 2/1</v>
      </c>
      <c r="F85" s="274"/>
      <c r="G85" s="274"/>
      <c r="H85" s="274"/>
      <c r="I85" s="32"/>
      <c r="J85" s="119"/>
      <c r="K85" s="119"/>
      <c r="L85" s="133"/>
      <c r="M85" s="134"/>
      <c r="N85" s="134"/>
      <c r="O85" s="134"/>
      <c r="P85" s="134"/>
      <c r="Q85" s="134"/>
      <c r="R85" s="134"/>
      <c r="S85" s="119"/>
      <c r="T85" s="119"/>
      <c r="U85" s="119"/>
      <c r="V85" s="119"/>
      <c r="W85" s="119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118"/>
      <c r="C86" s="117" t="s">
        <v>95</v>
      </c>
      <c r="D86" s="119"/>
      <c r="E86" s="119"/>
      <c r="F86" s="119"/>
      <c r="G86" s="119"/>
      <c r="H86" s="119"/>
      <c r="I86" s="32"/>
      <c r="J86" s="119"/>
      <c r="K86" s="119"/>
      <c r="L86" s="133"/>
      <c r="M86" s="134"/>
      <c r="N86" s="134"/>
      <c r="O86" s="134"/>
      <c r="P86" s="134"/>
      <c r="Q86" s="134"/>
      <c r="R86" s="134"/>
      <c r="S86" s="119"/>
      <c r="T86" s="119"/>
      <c r="U86" s="119"/>
      <c r="V86" s="119"/>
      <c r="W86" s="119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118"/>
      <c r="C87" s="119"/>
      <c r="D87" s="119"/>
      <c r="E87" s="271" t="str">
        <f>E9</f>
        <v>01 - Vnitřní vybavení</v>
      </c>
      <c r="F87" s="272"/>
      <c r="G87" s="272"/>
      <c r="H87" s="272"/>
      <c r="I87" s="32"/>
      <c r="J87" s="119"/>
      <c r="K87" s="119"/>
      <c r="L87" s="133"/>
      <c r="M87" s="134"/>
      <c r="N87" s="134"/>
      <c r="O87" s="134"/>
      <c r="P87" s="134"/>
      <c r="Q87" s="134"/>
      <c r="R87" s="134"/>
      <c r="S87" s="119"/>
      <c r="T87" s="119"/>
      <c r="U87" s="119"/>
      <c r="V87" s="119"/>
      <c r="W87" s="119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118"/>
      <c r="C88" s="119"/>
      <c r="D88" s="119"/>
      <c r="E88" s="119"/>
      <c r="F88" s="119"/>
      <c r="G88" s="119"/>
      <c r="H88" s="119"/>
      <c r="I88" s="32"/>
      <c r="J88" s="119"/>
      <c r="K88" s="119"/>
      <c r="L88" s="133"/>
      <c r="M88" s="134"/>
      <c r="N88" s="134"/>
      <c r="O88" s="134"/>
      <c r="P88" s="134"/>
      <c r="Q88" s="134"/>
      <c r="R88" s="134"/>
      <c r="S88" s="119"/>
      <c r="T88" s="119"/>
      <c r="U88" s="119"/>
      <c r="V88" s="119"/>
      <c r="W88" s="119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118"/>
      <c r="C89" s="117" t="s">
        <v>22</v>
      </c>
      <c r="D89" s="119"/>
      <c r="E89" s="119"/>
      <c r="F89" s="120" t="str">
        <f>F12</f>
        <v>Brno - Černá Pole (6100771)</v>
      </c>
      <c r="G89" s="119"/>
      <c r="H89" s="119"/>
      <c r="I89" s="27" t="s">
        <v>24</v>
      </c>
      <c r="J89" s="185" t="str">
        <f>IF(J12="","",J12)</f>
        <v>30. 8. 2021</v>
      </c>
      <c r="K89" s="119"/>
      <c r="L89" s="133"/>
      <c r="M89" s="134"/>
      <c r="N89" s="134"/>
      <c r="O89" s="134"/>
      <c r="P89" s="134"/>
      <c r="Q89" s="134"/>
      <c r="R89" s="134"/>
      <c r="S89" s="119"/>
      <c r="T89" s="119"/>
      <c r="U89" s="119"/>
      <c r="V89" s="119"/>
      <c r="W89" s="119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118"/>
      <c r="C90" s="119"/>
      <c r="D90" s="119"/>
      <c r="E90" s="119"/>
      <c r="F90" s="119"/>
      <c r="G90" s="119"/>
      <c r="H90" s="119"/>
      <c r="I90" s="32"/>
      <c r="J90" s="119"/>
      <c r="K90" s="119"/>
      <c r="L90" s="133"/>
      <c r="M90" s="134"/>
      <c r="N90" s="134"/>
      <c r="O90" s="134"/>
      <c r="P90" s="134"/>
      <c r="Q90" s="134"/>
      <c r="R90" s="134"/>
      <c r="S90" s="119"/>
      <c r="T90" s="119"/>
      <c r="U90" s="119"/>
      <c r="V90" s="119"/>
      <c r="W90" s="119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 x14ac:dyDescent="0.2">
      <c r="A91" s="32"/>
      <c r="B91" s="118"/>
      <c r="C91" s="117" t="s">
        <v>30</v>
      </c>
      <c r="D91" s="119"/>
      <c r="E91" s="119"/>
      <c r="F91" s="120" t="str">
        <f>E15</f>
        <v>Mendelova univerzita v Brně, Zemědělská 810, Brno</v>
      </c>
      <c r="G91" s="119"/>
      <c r="H91" s="119"/>
      <c r="I91" s="27" t="s">
        <v>36</v>
      </c>
      <c r="J91" s="193" t="str">
        <f>E21</f>
        <v>Projecticon s.r.o., A. Kopeckého 151, Nový Hrádek</v>
      </c>
      <c r="K91" s="119"/>
      <c r="L91" s="133"/>
      <c r="M91" s="134"/>
      <c r="N91" s="134"/>
      <c r="O91" s="134"/>
      <c r="P91" s="134"/>
      <c r="Q91" s="134"/>
      <c r="R91" s="134"/>
      <c r="S91" s="119"/>
      <c r="T91" s="119"/>
      <c r="U91" s="119"/>
      <c r="V91" s="119"/>
      <c r="W91" s="119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118"/>
      <c r="C92" s="117" t="s">
        <v>34</v>
      </c>
      <c r="D92" s="119"/>
      <c r="E92" s="119"/>
      <c r="F92" s="120" t="str">
        <f>IF(E18="","",E18)</f>
        <v>Vyplň údaj</v>
      </c>
      <c r="G92" s="119"/>
      <c r="H92" s="119"/>
      <c r="I92" s="27" t="s">
        <v>39</v>
      </c>
      <c r="J92" s="193" t="str">
        <f>E24</f>
        <v xml:space="preserve"> </v>
      </c>
      <c r="K92" s="119"/>
      <c r="L92" s="133"/>
      <c r="M92" s="134"/>
      <c r="N92" s="134"/>
      <c r="O92" s="134"/>
      <c r="P92" s="134"/>
      <c r="Q92" s="134"/>
      <c r="R92" s="134"/>
      <c r="S92" s="119"/>
      <c r="T92" s="119"/>
      <c r="U92" s="119"/>
      <c r="V92" s="119"/>
      <c r="W92" s="119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118"/>
      <c r="C93" s="119"/>
      <c r="D93" s="119"/>
      <c r="E93" s="119"/>
      <c r="F93" s="119"/>
      <c r="G93" s="119"/>
      <c r="H93" s="119"/>
      <c r="I93" s="32"/>
      <c r="J93" s="119"/>
      <c r="K93" s="119"/>
      <c r="L93" s="133"/>
      <c r="M93" s="134"/>
      <c r="N93" s="134"/>
      <c r="O93" s="134"/>
      <c r="P93" s="134"/>
      <c r="Q93" s="134"/>
      <c r="R93" s="134"/>
      <c r="S93" s="119"/>
      <c r="T93" s="119"/>
      <c r="U93" s="119"/>
      <c r="V93" s="119"/>
      <c r="W93" s="119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118"/>
      <c r="C94" s="145" t="s">
        <v>98</v>
      </c>
      <c r="D94" s="128"/>
      <c r="E94" s="128"/>
      <c r="F94" s="128"/>
      <c r="G94" s="128"/>
      <c r="H94" s="128"/>
      <c r="I94" s="88"/>
      <c r="J94" s="194" t="s">
        <v>99</v>
      </c>
      <c r="K94" s="128"/>
      <c r="L94" s="133"/>
      <c r="M94" s="134"/>
      <c r="N94" s="134"/>
      <c r="O94" s="134"/>
      <c r="P94" s="134"/>
      <c r="Q94" s="134"/>
      <c r="R94" s="134"/>
      <c r="S94" s="119"/>
      <c r="T94" s="119"/>
      <c r="U94" s="119"/>
      <c r="V94" s="119"/>
      <c r="W94" s="119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118"/>
      <c r="C95" s="119"/>
      <c r="D95" s="119"/>
      <c r="E95" s="119"/>
      <c r="F95" s="119"/>
      <c r="G95" s="119"/>
      <c r="H95" s="119"/>
      <c r="I95" s="32"/>
      <c r="J95" s="119"/>
      <c r="K95" s="119"/>
      <c r="L95" s="133"/>
      <c r="M95" s="134"/>
      <c r="N95" s="134"/>
      <c r="O95" s="134"/>
      <c r="P95" s="134"/>
      <c r="Q95" s="134"/>
      <c r="R95" s="134"/>
      <c r="S95" s="119"/>
      <c r="T95" s="119"/>
      <c r="U95" s="119"/>
      <c r="V95" s="119"/>
      <c r="W95" s="119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118"/>
      <c r="C96" s="146" t="s">
        <v>100</v>
      </c>
      <c r="D96" s="119"/>
      <c r="E96" s="119"/>
      <c r="F96" s="119"/>
      <c r="G96" s="119"/>
      <c r="H96" s="119"/>
      <c r="I96" s="32"/>
      <c r="J96" s="189">
        <f>J118</f>
        <v>0</v>
      </c>
      <c r="K96" s="119"/>
      <c r="L96" s="133"/>
      <c r="M96" s="134"/>
      <c r="N96" s="134"/>
      <c r="O96" s="134"/>
      <c r="P96" s="134"/>
      <c r="Q96" s="134"/>
      <c r="R96" s="134"/>
      <c r="S96" s="119"/>
      <c r="T96" s="119"/>
      <c r="U96" s="119"/>
      <c r="V96" s="119"/>
      <c r="W96" s="119"/>
      <c r="X96" s="32"/>
      <c r="Y96" s="32"/>
      <c r="Z96" s="32"/>
      <c r="AA96" s="32"/>
      <c r="AB96" s="32"/>
      <c r="AC96" s="32"/>
      <c r="AD96" s="32"/>
      <c r="AE96" s="32"/>
      <c r="AU96" s="17" t="s">
        <v>101</v>
      </c>
    </row>
    <row r="97" spans="1:31" s="9" customFormat="1" ht="24.95" customHeight="1" x14ac:dyDescent="0.2">
      <c r="B97" s="147"/>
      <c r="C97" s="148"/>
      <c r="D97" s="149" t="s">
        <v>102</v>
      </c>
      <c r="E97" s="150"/>
      <c r="F97" s="150"/>
      <c r="G97" s="150"/>
      <c r="H97" s="150"/>
      <c r="I97" s="89"/>
      <c r="J97" s="195">
        <f>J119</f>
        <v>0</v>
      </c>
      <c r="K97" s="148"/>
      <c r="L97" s="147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</row>
    <row r="98" spans="1:31" s="10" customFormat="1" ht="19.899999999999999" customHeight="1" x14ac:dyDescent="0.2">
      <c r="B98" s="151"/>
      <c r="C98" s="152"/>
      <c r="D98" s="153" t="s">
        <v>103</v>
      </c>
      <c r="E98" s="154"/>
      <c r="F98" s="154"/>
      <c r="G98" s="154"/>
      <c r="H98" s="154"/>
      <c r="I98" s="90"/>
      <c r="J98" s="196">
        <f>J120</f>
        <v>0</v>
      </c>
      <c r="K98" s="152"/>
      <c r="L98" s="151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</row>
    <row r="99" spans="1:31" s="2" customFormat="1" ht="21.75" customHeight="1" x14ac:dyDescent="0.2">
      <c r="A99" s="32"/>
      <c r="B99" s="118"/>
      <c r="C99" s="119"/>
      <c r="D99" s="119"/>
      <c r="E99" s="119"/>
      <c r="F99" s="119"/>
      <c r="G99" s="119"/>
      <c r="H99" s="119"/>
      <c r="I99" s="32"/>
      <c r="J99" s="119"/>
      <c r="K99" s="119"/>
      <c r="L99" s="133"/>
      <c r="M99" s="134"/>
      <c r="N99" s="134"/>
      <c r="O99" s="134"/>
      <c r="P99" s="134"/>
      <c r="Q99" s="134"/>
      <c r="R99" s="134"/>
      <c r="S99" s="119"/>
      <c r="T99" s="119"/>
      <c r="U99" s="119"/>
      <c r="V99" s="119"/>
      <c r="W99" s="119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 x14ac:dyDescent="0.2">
      <c r="A100" s="32"/>
      <c r="B100" s="141"/>
      <c r="C100" s="142"/>
      <c r="D100" s="142"/>
      <c r="E100" s="142"/>
      <c r="F100" s="142"/>
      <c r="G100" s="142"/>
      <c r="H100" s="142"/>
      <c r="I100" s="48"/>
      <c r="J100" s="142"/>
      <c r="K100" s="142"/>
      <c r="L100" s="133"/>
      <c r="M100" s="134"/>
      <c r="N100" s="134"/>
      <c r="O100" s="134"/>
      <c r="P100" s="134"/>
      <c r="Q100" s="134"/>
      <c r="R100" s="134"/>
      <c r="S100" s="119"/>
      <c r="T100" s="119"/>
      <c r="U100" s="119"/>
      <c r="V100" s="119"/>
      <c r="W100" s="119"/>
      <c r="X100" s="32"/>
      <c r="Y100" s="32"/>
      <c r="Z100" s="32"/>
      <c r="AA100" s="32"/>
      <c r="AB100" s="32"/>
      <c r="AC100" s="32"/>
      <c r="AD100" s="32"/>
      <c r="AE100" s="32"/>
    </row>
    <row r="101" spans="1:31" x14ac:dyDescent="0.2">
      <c r="B101" s="112"/>
      <c r="C101" s="112"/>
      <c r="D101" s="112"/>
      <c r="E101" s="112"/>
      <c r="F101" s="112"/>
      <c r="G101" s="112"/>
      <c r="H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</row>
    <row r="102" spans="1:31" x14ac:dyDescent="0.2">
      <c r="B102" s="112"/>
      <c r="C102" s="112"/>
      <c r="D102" s="112"/>
      <c r="E102" s="112"/>
      <c r="F102" s="112"/>
      <c r="G102" s="112"/>
      <c r="H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</row>
    <row r="103" spans="1:31" x14ac:dyDescent="0.2">
      <c r="B103" s="112"/>
      <c r="C103" s="112"/>
      <c r="D103" s="112"/>
      <c r="E103" s="112"/>
      <c r="F103" s="112"/>
      <c r="G103" s="112"/>
      <c r="H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</row>
    <row r="104" spans="1:31" s="2" customFormat="1" ht="6.95" customHeight="1" x14ac:dyDescent="0.2">
      <c r="A104" s="32"/>
      <c r="B104" s="143"/>
      <c r="C104" s="144"/>
      <c r="D104" s="144"/>
      <c r="E104" s="144"/>
      <c r="F104" s="144"/>
      <c r="G104" s="144"/>
      <c r="H104" s="144"/>
      <c r="I104" s="50"/>
      <c r="J104" s="144"/>
      <c r="K104" s="144"/>
      <c r="L104" s="197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9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 x14ac:dyDescent="0.2">
      <c r="A105" s="32"/>
      <c r="B105" s="118"/>
      <c r="C105" s="116" t="s">
        <v>104</v>
      </c>
      <c r="D105" s="119"/>
      <c r="E105" s="119"/>
      <c r="F105" s="119"/>
      <c r="G105" s="119"/>
      <c r="H105" s="119"/>
      <c r="I105" s="32"/>
      <c r="J105" s="119"/>
      <c r="K105" s="119"/>
      <c r="L105" s="200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 x14ac:dyDescent="0.2">
      <c r="A106" s="32"/>
      <c r="B106" s="118"/>
      <c r="C106" s="119"/>
      <c r="D106" s="119"/>
      <c r="E106" s="119"/>
      <c r="F106" s="119"/>
      <c r="G106" s="119"/>
      <c r="H106" s="119"/>
      <c r="I106" s="32"/>
      <c r="J106" s="119"/>
      <c r="K106" s="119"/>
      <c r="L106" s="200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 x14ac:dyDescent="0.2">
      <c r="A107" s="32"/>
      <c r="B107" s="118"/>
      <c r="C107" s="117" t="s">
        <v>16</v>
      </c>
      <c r="D107" s="119"/>
      <c r="E107" s="119"/>
      <c r="F107" s="119"/>
      <c r="G107" s="119"/>
      <c r="H107" s="119"/>
      <c r="I107" s="32"/>
      <c r="J107" s="119"/>
      <c r="K107" s="119"/>
      <c r="L107" s="200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3.25" customHeight="1" x14ac:dyDescent="0.2">
      <c r="A108" s="32"/>
      <c r="B108" s="118"/>
      <c r="C108" s="119"/>
      <c r="D108" s="119"/>
      <c r="E108" s="273" t="str">
        <f>E7</f>
        <v>I.ETAPA - Stavební úpravy vnitřních prostor objektu B Mendelovy univerzity, p.č. 2/1</v>
      </c>
      <c r="F108" s="274"/>
      <c r="G108" s="274"/>
      <c r="H108" s="274"/>
      <c r="I108" s="32"/>
      <c r="J108" s="119"/>
      <c r="K108" s="119"/>
      <c r="L108" s="200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118"/>
      <c r="C109" s="117" t="s">
        <v>95</v>
      </c>
      <c r="D109" s="119"/>
      <c r="E109" s="119"/>
      <c r="F109" s="119"/>
      <c r="G109" s="119"/>
      <c r="H109" s="119"/>
      <c r="I109" s="32"/>
      <c r="J109" s="119"/>
      <c r="K109" s="119"/>
      <c r="L109" s="200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118"/>
      <c r="C110" s="119"/>
      <c r="D110" s="119"/>
      <c r="E110" s="271" t="str">
        <f>E9</f>
        <v>01 - Vnitřní vybavení</v>
      </c>
      <c r="F110" s="272"/>
      <c r="G110" s="272"/>
      <c r="H110" s="272"/>
      <c r="I110" s="32"/>
      <c r="J110" s="119"/>
      <c r="K110" s="119"/>
      <c r="L110" s="200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118"/>
      <c r="C111" s="119"/>
      <c r="D111" s="119"/>
      <c r="E111" s="119"/>
      <c r="F111" s="119"/>
      <c r="G111" s="119"/>
      <c r="H111" s="119"/>
      <c r="I111" s="32"/>
      <c r="J111" s="119"/>
      <c r="K111" s="119"/>
      <c r="L111" s="200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118"/>
      <c r="C112" s="117" t="s">
        <v>22</v>
      </c>
      <c r="D112" s="119"/>
      <c r="E112" s="119"/>
      <c r="F112" s="120" t="str">
        <f>F12</f>
        <v>Brno - Černá Pole (6100771)</v>
      </c>
      <c r="G112" s="119"/>
      <c r="H112" s="119"/>
      <c r="I112" s="27" t="s">
        <v>24</v>
      </c>
      <c r="J112" s="185" t="str">
        <f>IF(J12="","",J12)</f>
        <v>30. 8. 2021</v>
      </c>
      <c r="K112" s="119"/>
      <c r="L112" s="200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118"/>
      <c r="C113" s="119"/>
      <c r="D113" s="119"/>
      <c r="E113" s="119"/>
      <c r="F113" s="119"/>
      <c r="G113" s="119"/>
      <c r="H113" s="119"/>
      <c r="I113" s="32"/>
      <c r="J113" s="119"/>
      <c r="K113" s="119"/>
      <c r="L113" s="200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40.15" customHeight="1" x14ac:dyDescent="0.2">
      <c r="A114" s="32"/>
      <c r="B114" s="118"/>
      <c r="C114" s="117" t="s">
        <v>30</v>
      </c>
      <c r="D114" s="119"/>
      <c r="E114" s="119"/>
      <c r="F114" s="120" t="str">
        <f>E15</f>
        <v>Mendelova univerzita v Brně, Zemědělská 810, Brno</v>
      </c>
      <c r="G114" s="119"/>
      <c r="H114" s="119"/>
      <c r="I114" s="27" t="s">
        <v>36</v>
      </c>
      <c r="J114" s="193" t="str">
        <f>E21</f>
        <v>Projecticon s.r.o., A. Kopeckého 151, Nový Hrádek</v>
      </c>
      <c r="K114" s="119"/>
      <c r="L114" s="200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 x14ac:dyDescent="0.2">
      <c r="A115" s="32"/>
      <c r="B115" s="118"/>
      <c r="C115" s="117" t="s">
        <v>34</v>
      </c>
      <c r="D115" s="119"/>
      <c r="E115" s="119"/>
      <c r="F115" s="120" t="str">
        <f>IF(E18="","",E18)</f>
        <v>Vyplň údaj</v>
      </c>
      <c r="G115" s="119"/>
      <c r="H115" s="119"/>
      <c r="I115" s="27" t="s">
        <v>39</v>
      </c>
      <c r="J115" s="193" t="str">
        <f>E24</f>
        <v xml:space="preserve"> </v>
      </c>
      <c r="K115" s="119"/>
      <c r="L115" s="200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 x14ac:dyDescent="0.2">
      <c r="A116" s="32"/>
      <c r="B116" s="118"/>
      <c r="C116" s="119"/>
      <c r="D116" s="119"/>
      <c r="E116" s="119"/>
      <c r="F116" s="119"/>
      <c r="G116" s="119"/>
      <c r="H116" s="119"/>
      <c r="I116" s="32"/>
      <c r="J116" s="119"/>
      <c r="K116" s="119"/>
      <c r="L116" s="200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 x14ac:dyDescent="0.2">
      <c r="A117" s="91"/>
      <c r="B117" s="155"/>
      <c r="C117" s="156" t="s">
        <v>105</v>
      </c>
      <c r="D117" s="157" t="s">
        <v>68</v>
      </c>
      <c r="E117" s="157" t="s">
        <v>64</v>
      </c>
      <c r="F117" s="157" t="s">
        <v>65</v>
      </c>
      <c r="G117" s="157" t="s">
        <v>106</v>
      </c>
      <c r="H117" s="157" t="s">
        <v>107</v>
      </c>
      <c r="I117" s="92" t="s">
        <v>108</v>
      </c>
      <c r="J117" s="157" t="s">
        <v>99</v>
      </c>
      <c r="K117" s="203" t="s">
        <v>109</v>
      </c>
      <c r="L117" s="204" t="s">
        <v>466</v>
      </c>
      <c r="M117" s="205" t="s">
        <v>1</v>
      </c>
      <c r="N117" s="205" t="s">
        <v>47</v>
      </c>
      <c r="O117" s="205" t="s">
        <v>110</v>
      </c>
      <c r="P117" s="205" t="s">
        <v>111</v>
      </c>
      <c r="Q117" s="205" t="s">
        <v>112</v>
      </c>
      <c r="R117" s="205" t="s">
        <v>113</v>
      </c>
      <c r="S117" s="205" t="s">
        <v>114</v>
      </c>
      <c r="T117" s="206" t="s">
        <v>115</v>
      </c>
      <c r="U117" s="207"/>
      <c r="V117" s="208" t="s">
        <v>467</v>
      </c>
      <c r="W117" s="209" t="s">
        <v>468</v>
      </c>
      <c r="X117" s="91"/>
      <c r="Y117" s="91"/>
      <c r="Z117" s="91"/>
      <c r="AA117" s="91"/>
      <c r="AB117" s="91"/>
      <c r="AC117" s="91"/>
      <c r="AD117" s="91"/>
      <c r="AE117" s="91"/>
    </row>
    <row r="118" spans="1:65" s="2" customFormat="1" ht="22.9" customHeight="1" x14ac:dyDescent="0.25">
      <c r="A118" s="32"/>
      <c r="B118" s="118"/>
      <c r="C118" s="158" t="s">
        <v>116</v>
      </c>
      <c r="D118" s="119"/>
      <c r="E118" s="119"/>
      <c r="F118" s="119"/>
      <c r="G118" s="119"/>
      <c r="H118" s="119"/>
      <c r="I118" s="32"/>
      <c r="J118" s="210">
        <f>BK118</f>
        <v>0</v>
      </c>
      <c r="K118" s="119"/>
      <c r="L118" s="200"/>
      <c r="M118" s="201"/>
      <c r="N118" s="201"/>
      <c r="O118" s="201"/>
      <c r="P118" s="201">
        <f>P119+P437</f>
        <v>0</v>
      </c>
      <c r="Q118" s="201"/>
      <c r="R118" s="201">
        <f>R119+R437</f>
        <v>0.27315</v>
      </c>
      <c r="S118" s="201"/>
      <c r="T118" s="201">
        <f>T119+T437</f>
        <v>0</v>
      </c>
      <c r="U118" s="201"/>
      <c r="V118" s="201"/>
      <c r="W118" s="202"/>
      <c r="X118" s="32"/>
      <c r="Y118" s="32"/>
      <c r="Z118" s="32"/>
      <c r="AA118" s="32"/>
      <c r="AB118" s="32"/>
      <c r="AC118" s="32"/>
      <c r="AD118" s="32"/>
      <c r="AE118" s="32"/>
      <c r="AT118" s="17" t="s">
        <v>82</v>
      </c>
      <c r="AU118" s="17" t="s">
        <v>101</v>
      </c>
      <c r="BK118" s="93">
        <f>BK119</f>
        <v>0</v>
      </c>
    </row>
    <row r="119" spans="1:65" s="12" customFormat="1" ht="25.9" customHeight="1" x14ac:dyDescent="0.2">
      <c r="B119" s="159"/>
      <c r="C119" s="160"/>
      <c r="D119" s="161" t="s">
        <v>82</v>
      </c>
      <c r="E119" s="162" t="s">
        <v>117</v>
      </c>
      <c r="F119" s="162" t="s">
        <v>117</v>
      </c>
      <c r="G119" s="160"/>
      <c r="H119" s="160"/>
      <c r="I119" s="95"/>
      <c r="J119" s="211">
        <f>BK119</f>
        <v>0</v>
      </c>
      <c r="K119" s="160"/>
      <c r="L119" s="212"/>
      <c r="M119" s="213"/>
      <c r="N119" s="213"/>
      <c r="O119" s="213"/>
      <c r="P119" s="213">
        <f>P120+P139+P143+P273+P426+P435</f>
        <v>0</v>
      </c>
      <c r="Q119" s="213"/>
      <c r="R119" s="213">
        <f>R120+R139+R143+R273+R426+R435</f>
        <v>0.27315</v>
      </c>
      <c r="S119" s="213"/>
      <c r="T119" s="213">
        <f>T120+T139+T143+T273+T426+T435</f>
        <v>0</v>
      </c>
      <c r="U119" s="213"/>
      <c r="V119" s="213"/>
      <c r="W119" s="214"/>
      <c r="AR119" s="94" t="s">
        <v>91</v>
      </c>
      <c r="AT119" s="96" t="s">
        <v>82</v>
      </c>
      <c r="AU119" s="96" t="s">
        <v>83</v>
      </c>
      <c r="AY119" s="94" t="s">
        <v>118</v>
      </c>
      <c r="BK119" s="97">
        <f>BK120</f>
        <v>0</v>
      </c>
    </row>
    <row r="120" spans="1:65" s="12" customFormat="1" ht="22.9" customHeight="1" x14ac:dyDescent="0.2">
      <c r="B120" s="159"/>
      <c r="C120" s="160"/>
      <c r="D120" s="161" t="s">
        <v>82</v>
      </c>
      <c r="E120" s="163" t="s">
        <v>119</v>
      </c>
      <c r="F120" s="163" t="s">
        <v>120</v>
      </c>
      <c r="G120" s="160"/>
      <c r="H120" s="160"/>
      <c r="I120" s="95"/>
      <c r="J120" s="215">
        <f>BK120</f>
        <v>0</v>
      </c>
      <c r="K120" s="160"/>
      <c r="L120" s="212"/>
      <c r="M120" s="213"/>
      <c r="N120" s="213"/>
      <c r="O120" s="213"/>
      <c r="P120" s="213">
        <f>SUM(P121:P138)</f>
        <v>0</v>
      </c>
      <c r="Q120" s="213"/>
      <c r="R120" s="213">
        <f>SUM(R121:R138)</f>
        <v>0.27315</v>
      </c>
      <c r="S120" s="213"/>
      <c r="T120" s="213">
        <f>SUM(T121:T138)</f>
        <v>0</v>
      </c>
      <c r="U120" s="213"/>
      <c r="V120" s="213"/>
      <c r="W120" s="214"/>
      <c r="AR120" s="94" t="s">
        <v>91</v>
      </c>
      <c r="AT120" s="96" t="s">
        <v>82</v>
      </c>
      <c r="AU120" s="96" t="s">
        <v>91</v>
      </c>
      <c r="AY120" s="94" t="s">
        <v>118</v>
      </c>
      <c r="BK120" s="97">
        <f>SUM(BK121:BK536)</f>
        <v>0</v>
      </c>
    </row>
    <row r="121" spans="1:65" s="2" customFormat="1" ht="14.45" customHeight="1" x14ac:dyDescent="0.2">
      <c r="A121" s="32"/>
      <c r="B121" s="118"/>
      <c r="C121" s="164" t="s">
        <v>91</v>
      </c>
      <c r="D121" s="164" t="s">
        <v>121</v>
      </c>
      <c r="E121" s="165" t="s">
        <v>122</v>
      </c>
      <c r="F121" s="166" t="s">
        <v>123</v>
      </c>
      <c r="G121" s="167" t="s">
        <v>124</v>
      </c>
      <c r="H121" s="168">
        <v>3</v>
      </c>
      <c r="I121" s="98"/>
      <c r="J121" s="216">
        <f>ROUND(I121*H121,2)</f>
        <v>0</v>
      </c>
      <c r="K121" s="166" t="s">
        <v>1</v>
      </c>
      <c r="L121" s="217"/>
      <c r="M121" s="218" t="s">
        <v>1</v>
      </c>
      <c r="N121" s="218" t="s">
        <v>48</v>
      </c>
      <c r="O121" s="218"/>
      <c r="P121" s="218">
        <f>O121*H121</f>
        <v>0</v>
      </c>
      <c r="Q121" s="218">
        <v>9.1050000000000006E-2</v>
      </c>
      <c r="R121" s="218">
        <f>Q121*H121</f>
        <v>0.27315</v>
      </c>
      <c r="S121" s="218">
        <v>0</v>
      </c>
      <c r="T121" s="218">
        <f>S121*H121</f>
        <v>0</v>
      </c>
      <c r="U121" s="218"/>
      <c r="V121" s="218"/>
      <c r="W121" s="219">
        <f>J121</f>
        <v>0</v>
      </c>
      <c r="X121" s="32"/>
      <c r="Y121" s="32"/>
      <c r="Z121" s="32"/>
      <c r="AA121" s="32"/>
      <c r="AB121" s="32"/>
      <c r="AC121" s="32"/>
      <c r="AD121" s="32"/>
      <c r="AE121" s="32"/>
      <c r="AR121" s="99" t="s">
        <v>125</v>
      </c>
      <c r="AT121" s="99" t="s">
        <v>121</v>
      </c>
      <c r="AU121" s="99" t="s">
        <v>93</v>
      </c>
      <c r="AY121" s="17" t="s">
        <v>118</v>
      </c>
      <c r="BE121" s="100">
        <f>IF(N121="základní",J121,0)</f>
        <v>0</v>
      </c>
      <c r="BF121" s="100">
        <f>IF(N121="snížená",J121,0)</f>
        <v>0</v>
      </c>
      <c r="BG121" s="100">
        <f>IF(N121="zákl. přenesená",J121,0)</f>
        <v>0</v>
      </c>
      <c r="BH121" s="100">
        <f>IF(N121="sníž. přenesená",J121,0)</f>
        <v>0</v>
      </c>
      <c r="BI121" s="100">
        <f>IF(N121="nulová",J121,0)</f>
        <v>0</v>
      </c>
      <c r="BJ121" s="17" t="s">
        <v>91</v>
      </c>
      <c r="BK121" s="100">
        <f>ROUND(I121*H121,2)</f>
        <v>0</v>
      </c>
      <c r="BL121" s="17" t="s">
        <v>125</v>
      </c>
      <c r="BM121" s="99" t="s">
        <v>126</v>
      </c>
    </row>
    <row r="122" spans="1:65" s="13" customFormat="1" x14ac:dyDescent="0.2">
      <c r="B122" s="169"/>
      <c r="C122" s="170"/>
      <c r="D122" s="171" t="s">
        <v>127</v>
      </c>
      <c r="E122" s="172" t="s">
        <v>1</v>
      </c>
      <c r="F122" s="173" t="s">
        <v>128</v>
      </c>
      <c r="G122" s="170"/>
      <c r="H122" s="172" t="s">
        <v>1</v>
      </c>
      <c r="I122" s="102"/>
      <c r="J122" s="170"/>
      <c r="K122" s="170"/>
      <c r="L122" s="220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2"/>
      <c r="AT122" s="101" t="s">
        <v>127</v>
      </c>
      <c r="AU122" s="101" t="s">
        <v>93</v>
      </c>
      <c r="AV122" s="13" t="s">
        <v>91</v>
      </c>
      <c r="AW122" s="13" t="s">
        <v>38</v>
      </c>
      <c r="AX122" s="13" t="s">
        <v>83</v>
      </c>
      <c r="AY122" s="101" t="s">
        <v>118</v>
      </c>
    </row>
    <row r="123" spans="1:65" s="13" customFormat="1" x14ac:dyDescent="0.2">
      <c r="B123" s="169"/>
      <c r="C123" s="170"/>
      <c r="D123" s="171" t="s">
        <v>127</v>
      </c>
      <c r="E123" s="172" t="s">
        <v>1</v>
      </c>
      <c r="F123" s="173" t="s">
        <v>129</v>
      </c>
      <c r="G123" s="170"/>
      <c r="H123" s="172" t="s">
        <v>1</v>
      </c>
      <c r="I123" s="102"/>
      <c r="J123" s="170"/>
      <c r="K123" s="170"/>
      <c r="L123" s="220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2"/>
      <c r="AT123" s="101" t="s">
        <v>127</v>
      </c>
      <c r="AU123" s="101" t="s">
        <v>93</v>
      </c>
      <c r="AV123" s="13" t="s">
        <v>91</v>
      </c>
      <c r="AW123" s="13" t="s">
        <v>38</v>
      </c>
      <c r="AX123" s="13" t="s">
        <v>83</v>
      </c>
      <c r="AY123" s="101" t="s">
        <v>118</v>
      </c>
    </row>
    <row r="124" spans="1:65" s="13" customFormat="1" ht="22.5" x14ac:dyDescent="0.2">
      <c r="B124" s="169"/>
      <c r="C124" s="170"/>
      <c r="D124" s="171" t="s">
        <v>127</v>
      </c>
      <c r="E124" s="172" t="s">
        <v>1</v>
      </c>
      <c r="F124" s="173" t="s">
        <v>130</v>
      </c>
      <c r="G124" s="170"/>
      <c r="H124" s="172" t="s">
        <v>1</v>
      </c>
      <c r="I124" s="102"/>
      <c r="J124" s="170"/>
      <c r="K124" s="170"/>
      <c r="L124" s="220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2"/>
      <c r="AT124" s="101" t="s">
        <v>127</v>
      </c>
      <c r="AU124" s="101" t="s">
        <v>93</v>
      </c>
      <c r="AV124" s="13" t="s">
        <v>91</v>
      </c>
      <c r="AW124" s="13" t="s">
        <v>38</v>
      </c>
      <c r="AX124" s="13" t="s">
        <v>83</v>
      </c>
      <c r="AY124" s="101" t="s">
        <v>118</v>
      </c>
    </row>
    <row r="125" spans="1:65" s="14" customFormat="1" x14ac:dyDescent="0.2">
      <c r="B125" s="174"/>
      <c r="C125" s="175"/>
      <c r="D125" s="171" t="s">
        <v>127</v>
      </c>
      <c r="E125" s="176" t="s">
        <v>1</v>
      </c>
      <c r="F125" s="177" t="s">
        <v>131</v>
      </c>
      <c r="G125" s="175"/>
      <c r="H125" s="178">
        <v>1</v>
      </c>
      <c r="I125" s="104"/>
      <c r="J125" s="175"/>
      <c r="K125" s="175"/>
      <c r="L125" s="223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5"/>
      <c r="AT125" s="103" t="s">
        <v>127</v>
      </c>
      <c r="AU125" s="103" t="s">
        <v>93</v>
      </c>
      <c r="AV125" s="14" t="s">
        <v>93</v>
      </c>
      <c r="AW125" s="14" t="s">
        <v>38</v>
      </c>
      <c r="AX125" s="14" t="s">
        <v>83</v>
      </c>
      <c r="AY125" s="103" t="s">
        <v>118</v>
      </c>
    </row>
    <row r="126" spans="1:65" s="14" customFormat="1" x14ac:dyDescent="0.2">
      <c r="B126" s="174"/>
      <c r="C126" s="175"/>
      <c r="D126" s="171" t="s">
        <v>127</v>
      </c>
      <c r="E126" s="176" t="s">
        <v>1</v>
      </c>
      <c r="F126" s="177" t="s">
        <v>132</v>
      </c>
      <c r="G126" s="175"/>
      <c r="H126" s="178">
        <v>1</v>
      </c>
      <c r="I126" s="104"/>
      <c r="J126" s="175"/>
      <c r="K126" s="175"/>
      <c r="L126" s="223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5"/>
      <c r="AT126" s="103" t="s">
        <v>127</v>
      </c>
      <c r="AU126" s="103" t="s">
        <v>93</v>
      </c>
      <c r="AV126" s="14" t="s">
        <v>93</v>
      </c>
      <c r="AW126" s="14" t="s">
        <v>38</v>
      </c>
      <c r="AX126" s="14" t="s">
        <v>83</v>
      </c>
      <c r="AY126" s="103" t="s">
        <v>118</v>
      </c>
    </row>
    <row r="127" spans="1:65" s="14" customFormat="1" x14ac:dyDescent="0.2">
      <c r="B127" s="174"/>
      <c r="C127" s="175"/>
      <c r="D127" s="171" t="s">
        <v>127</v>
      </c>
      <c r="E127" s="176" t="s">
        <v>1</v>
      </c>
      <c r="F127" s="177" t="s">
        <v>133</v>
      </c>
      <c r="G127" s="175"/>
      <c r="H127" s="178">
        <v>1</v>
      </c>
      <c r="I127" s="104"/>
      <c r="J127" s="175"/>
      <c r="K127" s="175"/>
      <c r="L127" s="223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5"/>
      <c r="AT127" s="103" t="s">
        <v>127</v>
      </c>
      <c r="AU127" s="103" t="s">
        <v>93</v>
      </c>
      <c r="AV127" s="14" t="s">
        <v>93</v>
      </c>
      <c r="AW127" s="14" t="s">
        <v>38</v>
      </c>
      <c r="AX127" s="14" t="s">
        <v>83</v>
      </c>
      <c r="AY127" s="103" t="s">
        <v>118</v>
      </c>
    </row>
    <row r="128" spans="1:65" s="15" customFormat="1" x14ac:dyDescent="0.2">
      <c r="B128" s="179"/>
      <c r="C128" s="180"/>
      <c r="D128" s="171" t="s">
        <v>127</v>
      </c>
      <c r="E128" s="181" t="s">
        <v>1</v>
      </c>
      <c r="F128" s="182" t="s">
        <v>134</v>
      </c>
      <c r="G128" s="180"/>
      <c r="H128" s="183">
        <v>3</v>
      </c>
      <c r="I128" s="106"/>
      <c r="J128" s="180"/>
      <c r="K128" s="180"/>
      <c r="L128" s="226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8"/>
      <c r="AT128" s="105" t="s">
        <v>127</v>
      </c>
      <c r="AU128" s="105" t="s">
        <v>93</v>
      </c>
      <c r="AV128" s="15" t="s">
        <v>125</v>
      </c>
      <c r="AW128" s="15" t="s">
        <v>38</v>
      </c>
      <c r="AX128" s="15" t="s">
        <v>91</v>
      </c>
      <c r="AY128" s="105" t="s">
        <v>118</v>
      </c>
    </row>
    <row r="129" spans="1:65" s="2" customFormat="1" ht="37.9" customHeight="1" x14ac:dyDescent="0.2">
      <c r="A129" s="32"/>
      <c r="B129" s="118"/>
      <c r="C129" s="164" t="s">
        <v>93</v>
      </c>
      <c r="D129" s="164" t="s">
        <v>121</v>
      </c>
      <c r="E129" s="165" t="s">
        <v>135</v>
      </c>
      <c r="F129" s="166" t="s">
        <v>136</v>
      </c>
      <c r="G129" s="167" t="s">
        <v>124</v>
      </c>
      <c r="H129" s="168">
        <v>6</v>
      </c>
      <c r="I129" s="98"/>
      <c r="J129" s="216">
        <f>ROUND(I129*H129,2)</f>
        <v>0</v>
      </c>
      <c r="K129" s="166" t="s">
        <v>1</v>
      </c>
      <c r="L129" s="217"/>
      <c r="M129" s="218" t="s">
        <v>1</v>
      </c>
      <c r="N129" s="218" t="s">
        <v>48</v>
      </c>
      <c r="O129" s="218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8">
        <f>S129*H129</f>
        <v>0</v>
      </c>
      <c r="U129" s="218"/>
      <c r="V129" s="218"/>
      <c r="W129" s="219">
        <f>J129</f>
        <v>0</v>
      </c>
      <c r="X129" s="32"/>
      <c r="Y129" s="32"/>
      <c r="Z129" s="32"/>
      <c r="AA129" s="32"/>
      <c r="AB129" s="32"/>
      <c r="AC129" s="32"/>
      <c r="AD129" s="32"/>
      <c r="AE129" s="32"/>
      <c r="AR129" s="99" t="s">
        <v>125</v>
      </c>
      <c r="AT129" s="99" t="s">
        <v>121</v>
      </c>
      <c r="AU129" s="99" t="s">
        <v>93</v>
      </c>
      <c r="AY129" s="17" t="s">
        <v>118</v>
      </c>
      <c r="BE129" s="100">
        <f>IF(N129="základní",J129,0)</f>
        <v>0</v>
      </c>
      <c r="BF129" s="100">
        <f>IF(N129="snížená",J129,0)</f>
        <v>0</v>
      </c>
      <c r="BG129" s="100">
        <f>IF(N129="zákl. přenesená",J129,0)</f>
        <v>0</v>
      </c>
      <c r="BH129" s="100">
        <f>IF(N129="sníž. přenesená",J129,0)</f>
        <v>0</v>
      </c>
      <c r="BI129" s="100">
        <f>IF(N129="nulová",J129,0)</f>
        <v>0</v>
      </c>
      <c r="BJ129" s="17" t="s">
        <v>91</v>
      </c>
      <c r="BK129" s="100">
        <f>ROUND(I129*H129,2)</f>
        <v>0</v>
      </c>
      <c r="BL129" s="17" t="s">
        <v>125</v>
      </c>
      <c r="BM129" s="99" t="s">
        <v>137</v>
      </c>
    </row>
    <row r="130" spans="1:65" s="14" customFormat="1" x14ac:dyDescent="0.2">
      <c r="B130" s="174"/>
      <c r="C130" s="175"/>
      <c r="D130" s="171" t="s">
        <v>127</v>
      </c>
      <c r="E130" s="176" t="s">
        <v>1</v>
      </c>
      <c r="F130" s="177" t="s">
        <v>138</v>
      </c>
      <c r="G130" s="175"/>
      <c r="H130" s="178">
        <v>2</v>
      </c>
      <c r="I130" s="104"/>
      <c r="J130" s="175"/>
      <c r="K130" s="175"/>
      <c r="L130" s="223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5"/>
      <c r="AT130" s="103" t="s">
        <v>127</v>
      </c>
      <c r="AU130" s="103" t="s">
        <v>93</v>
      </c>
      <c r="AV130" s="14" t="s">
        <v>93</v>
      </c>
      <c r="AW130" s="14" t="s">
        <v>38</v>
      </c>
      <c r="AX130" s="14" t="s">
        <v>83</v>
      </c>
      <c r="AY130" s="103" t="s">
        <v>118</v>
      </c>
    </row>
    <row r="131" spans="1:65" s="14" customFormat="1" x14ac:dyDescent="0.2">
      <c r="B131" s="174"/>
      <c r="C131" s="175"/>
      <c r="D131" s="171" t="s">
        <v>127</v>
      </c>
      <c r="E131" s="176" t="s">
        <v>1</v>
      </c>
      <c r="F131" s="177" t="s">
        <v>139</v>
      </c>
      <c r="G131" s="175"/>
      <c r="H131" s="178">
        <v>3</v>
      </c>
      <c r="I131" s="104"/>
      <c r="J131" s="175"/>
      <c r="K131" s="175"/>
      <c r="L131" s="223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5"/>
      <c r="AT131" s="103" t="s">
        <v>127</v>
      </c>
      <c r="AU131" s="103" t="s">
        <v>93</v>
      </c>
      <c r="AV131" s="14" t="s">
        <v>93</v>
      </c>
      <c r="AW131" s="14" t="s">
        <v>38</v>
      </c>
      <c r="AX131" s="14" t="s">
        <v>83</v>
      </c>
      <c r="AY131" s="103" t="s">
        <v>118</v>
      </c>
    </row>
    <row r="132" spans="1:65" s="14" customFormat="1" x14ac:dyDescent="0.2">
      <c r="B132" s="174"/>
      <c r="C132" s="175"/>
      <c r="D132" s="171" t="s">
        <v>127</v>
      </c>
      <c r="E132" s="176" t="s">
        <v>1</v>
      </c>
      <c r="F132" s="177" t="s">
        <v>140</v>
      </c>
      <c r="G132" s="175"/>
      <c r="H132" s="178">
        <v>1</v>
      </c>
      <c r="I132" s="104"/>
      <c r="J132" s="175"/>
      <c r="K132" s="175"/>
      <c r="L132" s="223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5"/>
      <c r="AT132" s="103" t="s">
        <v>127</v>
      </c>
      <c r="AU132" s="103" t="s">
        <v>93</v>
      </c>
      <c r="AV132" s="14" t="s">
        <v>93</v>
      </c>
      <c r="AW132" s="14" t="s">
        <v>38</v>
      </c>
      <c r="AX132" s="14" t="s">
        <v>83</v>
      </c>
      <c r="AY132" s="103" t="s">
        <v>118</v>
      </c>
    </row>
    <row r="133" spans="1:65" s="15" customFormat="1" x14ac:dyDescent="0.2">
      <c r="B133" s="179"/>
      <c r="C133" s="180"/>
      <c r="D133" s="171" t="s">
        <v>127</v>
      </c>
      <c r="E133" s="181" t="s">
        <v>1</v>
      </c>
      <c r="F133" s="182" t="s">
        <v>134</v>
      </c>
      <c r="G133" s="180"/>
      <c r="H133" s="183">
        <v>6</v>
      </c>
      <c r="I133" s="106"/>
      <c r="J133" s="180"/>
      <c r="K133" s="180"/>
      <c r="L133" s="226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8"/>
      <c r="AT133" s="105" t="s">
        <v>127</v>
      </c>
      <c r="AU133" s="105" t="s">
        <v>93</v>
      </c>
      <c r="AV133" s="15" t="s">
        <v>125</v>
      </c>
      <c r="AW133" s="15" t="s">
        <v>38</v>
      </c>
      <c r="AX133" s="15" t="s">
        <v>91</v>
      </c>
      <c r="AY133" s="105" t="s">
        <v>118</v>
      </c>
    </row>
    <row r="134" spans="1:65" s="2" customFormat="1" ht="24.2" customHeight="1" x14ac:dyDescent="0.2">
      <c r="A134" s="32"/>
      <c r="B134" s="118"/>
      <c r="C134" s="164" t="s">
        <v>141</v>
      </c>
      <c r="D134" s="164" t="s">
        <v>121</v>
      </c>
      <c r="E134" s="165" t="s">
        <v>142</v>
      </c>
      <c r="F134" s="166" t="s">
        <v>143</v>
      </c>
      <c r="G134" s="167" t="s">
        <v>124</v>
      </c>
      <c r="H134" s="168">
        <v>7</v>
      </c>
      <c r="I134" s="98"/>
      <c r="J134" s="216">
        <f>ROUND(I134*H134,2)</f>
        <v>0</v>
      </c>
      <c r="K134" s="166" t="s">
        <v>1</v>
      </c>
      <c r="L134" s="217"/>
      <c r="M134" s="218" t="s">
        <v>1</v>
      </c>
      <c r="N134" s="218" t="s">
        <v>48</v>
      </c>
      <c r="O134" s="218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8">
        <f>S134*H134</f>
        <v>0</v>
      </c>
      <c r="U134" s="218"/>
      <c r="V134" s="218"/>
      <c r="W134" s="219">
        <f>J134</f>
        <v>0</v>
      </c>
      <c r="X134" s="32"/>
      <c r="Y134" s="32"/>
      <c r="Z134" s="32"/>
      <c r="AA134" s="32"/>
      <c r="AB134" s="32"/>
      <c r="AC134" s="32"/>
      <c r="AD134" s="32"/>
      <c r="AE134" s="32"/>
      <c r="AR134" s="99" t="s">
        <v>125</v>
      </c>
      <c r="AT134" s="99" t="s">
        <v>121</v>
      </c>
      <c r="AU134" s="99" t="s">
        <v>93</v>
      </c>
      <c r="AY134" s="17" t="s">
        <v>118</v>
      </c>
      <c r="BE134" s="100">
        <f>IF(N134="základní",J134,0)</f>
        <v>0</v>
      </c>
      <c r="BF134" s="100">
        <f>IF(N134="snížená",J134,0)</f>
        <v>0</v>
      </c>
      <c r="BG134" s="100">
        <f>IF(N134="zákl. přenesená",J134,0)</f>
        <v>0</v>
      </c>
      <c r="BH134" s="100">
        <f>IF(N134="sníž. přenesená",J134,0)</f>
        <v>0</v>
      </c>
      <c r="BI134" s="100">
        <f>IF(N134="nulová",J134,0)</f>
        <v>0</v>
      </c>
      <c r="BJ134" s="17" t="s">
        <v>91</v>
      </c>
      <c r="BK134" s="100">
        <f>ROUND(I134*H134,2)</f>
        <v>0</v>
      </c>
      <c r="BL134" s="17" t="s">
        <v>125</v>
      </c>
      <c r="BM134" s="99" t="s">
        <v>144</v>
      </c>
    </row>
    <row r="135" spans="1:65" s="14" customFormat="1" x14ac:dyDescent="0.2">
      <c r="B135" s="174"/>
      <c r="C135" s="175"/>
      <c r="D135" s="171" t="s">
        <v>127</v>
      </c>
      <c r="E135" s="176" t="s">
        <v>1</v>
      </c>
      <c r="F135" s="177" t="s">
        <v>145</v>
      </c>
      <c r="G135" s="175"/>
      <c r="H135" s="178">
        <v>2</v>
      </c>
      <c r="I135" s="104"/>
      <c r="J135" s="175"/>
      <c r="K135" s="175"/>
      <c r="L135" s="223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5"/>
      <c r="AT135" s="103" t="s">
        <v>127</v>
      </c>
      <c r="AU135" s="103" t="s">
        <v>93</v>
      </c>
      <c r="AV135" s="14" t="s">
        <v>93</v>
      </c>
      <c r="AW135" s="14" t="s">
        <v>38</v>
      </c>
      <c r="AX135" s="14" t="s">
        <v>83</v>
      </c>
      <c r="AY135" s="103" t="s">
        <v>118</v>
      </c>
    </row>
    <row r="136" spans="1:65" s="14" customFormat="1" x14ac:dyDescent="0.2">
      <c r="B136" s="174"/>
      <c r="C136" s="175"/>
      <c r="D136" s="171" t="s">
        <v>127</v>
      </c>
      <c r="E136" s="176" t="s">
        <v>1</v>
      </c>
      <c r="F136" s="177" t="s">
        <v>146</v>
      </c>
      <c r="G136" s="175"/>
      <c r="H136" s="178">
        <v>2</v>
      </c>
      <c r="I136" s="104"/>
      <c r="J136" s="175"/>
      <c r="K136" s="175"/>
      <c r="L136" s="223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5"/>
      <c r="AT136" s="103" t="s">
        <v>127</v>
      </c>
      <c r="AU136" s="103" t="s">
        <v>93</v>
      </c>
      <c r="AV136" s="14" t="s">
        <v>93</v>
      </c>
      <c r="AW136" s="14" t="s">
        <v>38</v>
      </c>
      <c r="AX136" s="14" t="s">
        <v>83</v>
      </c>
      <c r="AY136" s="103" t="s">
        <v>118</v>
      </c>
    </row>
    <row r="137" spans="1:65" s="14" customFormat="1" x14ac:dyDescent="0.2">
      <c r="B137" s="174"/>
      <c r="C137" s="175"/>
      <c r="D137" s="171" t="s">
        <v>127</v>
      </c>
      <c r="E137" s="176" t="s">
        <v>1</v>
      </c>
      <c r="F137" s="177" t="s">
        <v>147</v>
      </c>
      <c r="G137" s="175"/>
      <c r="H137" s="178">
        <v>3</v>
      </c>
      <c r="I137" s="104"/>
      <c r="J137" s="175"/>
      <c r="K137" s="175"/>
      <c r="L137" s="223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5"/>
      <c r="AT137" s="103" t="s">
        <v>127</v>
      </c>
      <c r="AU137" s="103" t="s">
        <v>93</v>
      </c>
      <c r="AV137" s="14" t="s">
        <v>93</v>
      </c>
      <c r="AW137" s="14" t="s">
        <v>38</v>
      </c>
      <c r="AX137" s="14" t="s">
        <v>83</v>
      </c>
      <c r="AY137" s="103" t="s">
        <v>118</v>
      </c>
    </row>
    <row r="138" spans="1:65" s="15" customFormat="1" x14ac:dyDescent="0.2">
      <c r="B138" s="179"/>
      <c r="C138" s="180"/>
      <c r="D138" s="171" t="s">
        <v>127</v>
      </c>
      <c r="E138" s="181" t="s">
        <v>1</v>
      </c>
      <c r="F138" s="182" t="s">
        <v>134</v>
      </c>
      <c r="G138" s="180"/>
      <c r="H138" s="183">
        <v>7</v>
      </c>
      <c r="I138" s="106"/>
      <c r="J138" s="180"/>
      <c r="K138" s="180"/>
      <c r="L138" s="226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8"/>
      <c r="AT138" s="105" t="s">
        <v>127</v>
      </c>
      <c r="AU138" s="105" t="s">
        <v>93</v>
      </c>
      <c r="AV138" s="15" t="s">
        <v>125</v>
      </c>
      <c r="AW138" s="15" t="s">
        <v>38</v>
      </c>
      <c r="AX138" s="15" t="s">
        <v>91</v>
      </c>
      <c r="AY138" s="105" t="s">
        <v>118</v>
      </c>
    </row>
    <row r="139" spans="1:65" s="2" customFormat="1" ht="37.9" customHeight="1" x14ac:dyDescent="0.2">
      <c r="A139" s="32"/>
      <c r="B139" s="118"/>
      <c r="C139" s="164" t="s">
        <v>125</v>
      </c>
      <c r="D139" s="164" t="s">
        <v>121</v>
      </c>
      <c r="E139" s="165" t="s">
        <v>148</v>
      </c>
      <c r="F139" s="166" t="s">
        <v>149</v>
      </c>
      <c r="G139" s="167" t="s">
        <v>124</v>
      </c>
      <c r="H139" s="168">
        <v>1</v>
      </c>
      <c r="I139" s="98"/>
      <c r="J139" s="216">
        <f>ROUND(I139*H139,2)</f>
        <v>0</v>
      </c>
      <c r="K139" s="166" t="s">
        <v>1</v>
      </c>
      <c r="L139" s="217"/>
      <c r="M139" s="218" t="s">
        <v>1</v>
      </c>
      <c r="N139" s="218" t="s">
        <v>48</v>
      </c>
      <c r="O139" s="218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8">
        <f>S139*H139</f>
        <v>0</v>
      </c>
      <c r="U139" s="218"/>
      <c r="V139" s="218"/>
      <c r="W139" s="219">
        <f>J139</f>
        <v>0</v>
      </c>
      <c r="X139" s="32"/>
      <c r="Y139" s="32"/>
      <c r="Z139" s="32"/>
      <c r="AA139" s="32"/>
      <c r="AB139" s="32"/>
      <c r="AC139" s="32"/>
      <c r="AD139" s="32"/>
      <c r="AE139" s="32"/>
      <c r="AR139" s="99" t="s">
        <v>125</v>
      </c>
      <c r="AT139" s="99" t="s">
        <v>121</v>
      </c>
      <c r="AU139" s="99" t="s">
        <v>93</v>
      </c>
      <c r="AY139" s="17" t="s">
        <v>118</v>
      </c>
      <c r="BE139" s="100">
        <f>IF(N139="základní",J139,0)</f>
        <v>0</v>
      </c>
      <c r="BF139" s="100">
        <f>IF(N139="snížená",J139,0)</f>
        <v>0</v>
      </c>
      <c r="BG139" s="100">
        <f>IF(N139="zákl. přenesená",J139,0)</f>
        <v>0</v>
      </c>
      <c r="BH139" s="100">
        <f>IF(N139="sníž. přenesená",J139,0)</f>
        <v>0</v>
      </c>
      <c r="BI139" s="100">
        <f>IF(N139="nulová",J139,0)</f>
        <v>0</v>
      </c>
      <c r="BJ139" s="17" t="s">
        <v>91</v>
      </c>
      <c r="BK139" s="100">
        <f>ROUND(I139*H139,2)</f>
        <v>0</v>
      </c>
      <c r="BL139" s="17" t="s">
        <v>125</v>
      </c>
      <c r="BM139" s="99" t="s">
        <v>150</v>
      </c>
    </row>
    <row r="140" spans="1:65" s="14" customFormat="1" x14ac:dyDescent="0.2">
      <c r="B140" s="174"/>
      <c r="C140" s="175"/>
      <c r="D140" s="171" t="s">
        <v>127</v>
      </c>
      <c r="E140" s="176" t="s">
        <v>1</v>
      </c>
      <c r="F140" s="177" t="s">
        <v>151</v>
      </c>
      <c r="G140" s="175"/>
      <c r="H140" s="178">
        <v>1</v>
      </c>
      <c r="I140" s="104"/>
      <c r="J140" s="175"/>
      <c r="K140" s="175"/>
      <c r="L140" s="223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5"/>
      <c r="AT140" s="103" t="s">
        <v>127</v>
      </c>
      <c r="AU140" s="103" t="s">
        <v>93</v>
      </c>
      <c r="AV140" s="14" t="s">
        <v>93</v>
      </c>
      <c r="AW140" s="14" t="s">
        <v>38</v>
      </c>
      <c r="AX140" s="14" t="s">
        <v>91</v>
      </c>
      <c r="AY140" s="103" t="s">
        <v>118</v>
      </c>
    </row>
    <row r="141" spans="1:65" s="2" customFormat="1" ht="24.2" customHeight="1" x14ac:dyDescent="0.2">
      <c r="A141" s="32"/>
      <c r="B141" s="118"/>
      <c r="C141" s="164" t="s">
        <v>152</v>
      </c>
      <c r="D141" s="164" t="s">
        <v>121</v>
      </c>
      <c r="E141" s="165" t="s">
        <v>153</v>
      </c>
      <c r="F141" s="166" t="s">
        <v>154</v>
      </c>
      <c r="G141" s="167" t="s">
        <v>124</v>
      </c>
      <c r="H141" s="168">
        <v>41</v>
      </c>
      <c r="I141" s="98"/>
      <c r="J141" s="216">
        <f>ROUND(I141*H141,2)</f>
        <v>0</v>
      </c>
      <c r="K141" s="166" t="s">
        <v>1</v>
      </c>
      <c r="L141" s="217"/>
      <c r="M141" s="218" t="s">
        <v>1</v>
      </c>
      <c r="N141" s="218" t="s">
        <v>48</v>
      </c>
      <c r="O141" s="218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8">
        <f>S141*H141</f>
        <v>0</v>
      </c>
      <c r="U141" s="218"/>
      <c r="V141" s="218"/>
      <c r="W141" s="219">
        <f>J141</f>
        <v>0</v>
      </c>
      <c r="X141" s="32"/>
      <c r="Y141" s="32"/>
      <c r="Z141" s="32"/>
      <c r="AA141" s="32"/>
      <c r="AB141" s="32"/>
      <c r="AC141" s="32"/>
      <c r="AD141" s="32"/>
      <c r="AE141" s="32"/>
      <c r="AR141" s="99" t="s">
        <v>125</v>
      </c>
      <c r="AT141" s="99" t="s">
        <v>121</v>
      </c>
      <c r="AU141" s="99" t="s">
        <v>93</v>
      </c>
      <c r="AY141" s="17" t="s">
        <v>118</v>
      </c>
      <c r="BE141" s="100">
        <f>IF(N141="základní",J141,0)</f>
        <v>0</v>
      </c>
      <c r="BF141" s="100">
        <f>IF(N141="snížená",J141,0)</f>
        <v>0</v>
      </c>
      <c r="BG141" s="100">
        <f>IF(N141="zákl. přenesená",J141,0)</f>
        <v>0</v>
      </c>
      <c r="BH141" s="100">
        <f>IF(N141="sníž. přenesená",J141,0)</f>
        <v>0</v>
      </c>
      <c r="BI141" s="100">
        <f>IF(N141="nulová",J141,0)</f>
        <v>0</v>
      </c>
      <c r="BJ141" s="17" t="s">
        <v>91</v>
      </c>
      <c r="BK141" s="100">
        <f>ROUND(I141*H141,2)</f>
        <v>0</v>
      </c>
      <c r="BL141" s="17" t="s">
        <v>125</v>
      </c>
      <c r="BM141" s="99" t="s">
        <v>155</v>
      </c>
    </row>
    <row r="142" spans="1:65" s="13" customFormat="1" x14ac:dyDescent="0.2">
      <c r="B142" s="169"/>
      <c r="C142" s="170"/>
      <c r="D142" s="171" t="s">
        <v>127</v>
      </c>
      <c r="E142" s="172" t="s">
        <v>1</v>
      </c>
      <c r="F142" s="173" t="s">
        <v>156</v>
      </c>
      <c r="G142" s="170"/>
      <c r="H142" s="172" t="s">
        <v>1</v>
      </c>
      <c r="I142" s="102"/>
      <c r="J142" s="170"/>
      <c r="K142" s="170"/>
      <c r="L142" s="220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2"/>
      <c r="AT142" s="101" t="s">
        <v>127</v>
      </c>
      <c r="AU142" s="101" t="s">
        <v>93</v>
      </c>
      <c r="AV142" s="13" t="s">
        <v>91</v>
      </c>
      <c r="AW142" s="13" t="s">
        <v>38</v>
      </c>
      <c r="AX142" s="13" t="s">
        <v>83</v>
      </c>
      <c r="AY142" s="101" t="s">
        <v>118</v>
      </c>
    </row>
    <row r="143" spans="1:65" s="14" customFormat="1" x14ac:dyDescent="0.2">
      <c r="B143" s="174"/>
      <c r="C143" s="175"/>
      <c r="D143" s="171" t="s">
        <v>127</v>
      </c>
      <c r="E143" s="176" t="s">
        <v>1</v>
      </c>
      <c r="F143" s="177" t="s">
        <v>157</v>
      </c>
      <c r="G143" s="175"/>
      <c r="H143" s="178">
        <v>6</v>
      </c>
      <c r="I143" s="104"/>
      <c r="J143" s="175"/>
      <c r="K143" s="175"/>
      <c r="L143" s="223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5"/>
      <c r="AT143" s="103" t="s">
        <v>127</v>
      </c>
      <c r="AU143" s="103" t="s">
        <v>93</v>
      </c>
      <c r="AV143" s="14" t="s">
        <v>93</v>
      </c>
      <c r="AW143" s="14" t="s">
        <v>38</v>
      </c>
      <c r="AX143" s="14" t="s">
        <v>83</v>
      </c>
      <c r="AY143" s="103" t="s">
        <v>118</v>
      </c>
    </row>
    <row r="144" spans="1:65" s="14" customFormat="1" x14ac:dyDescent="0.2">
      <c r="B144" s="174"/>
      <c r="C144" s="175"/>
      <c r="D144" s="171" t="s">
        <v>127</v>
      </c>
      <c r="E144" s="176" t="s">
        <v>1</v>
      </c>
      <c r="F144" s="177" t="s">
        <v>158</v>
      </c>
      <c r="G144" s="175"/>
      <c r="H144" s="178">
        <v>9</v>
      </c>
      <c r="I144" s="104"/>
      <c r="J144" s="175"/>
      <c r="K144" s="175"/>
      <c r="L144" s="223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5"/>
      <c r="AT144" s="103" t="s">
        <v>127</v>
      </c>
      <c r="AU144" s="103" t="s">
        <v>93</v>
      </c>
      <c r="AV144" s="14" t="s">
        <v>93</v>
      </c>
      <c r="AW144" s="14" t="s">
        <v>38</v>
      </c>
      <c r="AX144" s="14" t="s">
        <v>83</v>
      </c>
      <c r="AY144" s="103" t="s">
        <v>118</v>
      </c>
    </row>
    <row r="145" spans="1:65" s="14" customFormat="1" x14ac:dyDescent="0.2">
      <c r="B145" s="174"/>
      <c r="C145" s="175"/>
      <c r="D145" s="171" t="s">
        <v>127</v>
      </c>
      <c r="E145" s="176" t="s">
        <v>1</v>
      </c>
      <c r="F145" s="177" t="s">
        <v>159</v>
      </c>
      <c r="G145" s="175"/>
      <c r="H145" s="178">
        <v>9</v>
      </c>
      <c r="I145" s="104"/>
      <c r="J145" s="175"/>
      <c r="K145" s="175"/>
      <c r="L145" s="223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5"/>
      <c r="AT145" s="103" t="s">
        <v>127</v>
      </c>
      <c r="AU145" s="103" t="s">
        <v>93</v>
      </c>
      <c r="AV145" s="14" t="s">
        <v>93</v>
      </c>
      <c r="AW145" s="14" t="s">
        <v>38</v>
      </c>
      <c r="AX145" s="14" t="s">
        <v>83</v>
      </c>
      <c r="AY145" s="103" t="s">
        <v>118</v>
      </c>
    </row>
    <row r="146" spans="1:65" s="14" customFormat="1" x14ac:dyDescent="0.2">
      <c r="B146" s="174"/>
      <c r="C146" s="175"/>
      <c r="D146" s="171" t="s">
        <v>127</v>
      </c>
      <c r="E146" s="176" t="s">
        <v>1</v>
      </c>
      <c r="F146" s="177" t="s">
        <v>160</v>
      </c>
      <c r="G146" s="175"/>
      <c r="H146" s="178">
        <v>5</v>
      </c>
      <c r="I146" s="104"/>
      <c r="J146" s="175"/>
      <c r="K146" s="175"/>
      <c r="L146" s="223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5"/>
      <c r="AT146" s="103" t="s">
        <v>127</v>
      </c>
      <c r="AU146" s="103" t="s">
        <v>93</v>
      </c>
      <c r="AV146" s="14" t="s">
        <v>93</v>
      </c>
      <c r="AW146" s="14" t="s">
        <v>38</v>
      </c>
      <c r="AX146" s="14" t="s">
        <v>83</v>
      </c>
      <c r="AY146" s="103" t="s">
        <v>118</v>
      </c>
    </row>
    <row r="147" spans="1:65" s="14" customFormat="1" x14ac:dyDescent="0.2">
      <c r="B147" s="174"/>
      <c r="C147" s="175"/>
      <c r="D147" s="171" t="s">
        <v>127</v>
      </c>
      <c r="E147" s="176" t="s">
        <v>1</v>
      </c>
      <c r="F147" s="177" t="s">
        <v>161</v>
      </c>
      <c r="G147" s="175"/>
      <c r="H147" s="178">
        <v>5</v>
      </c>
      <c r="I147" s="104"/>
      <c r="J147" s="175"/>
      <c r="K147" s="175"/>
      <c r="L147" s="223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5"/>
      <c r="AT147" s="103" t="s">
        <v>127</v>
      </c>
      <c r="AU147" s="103" t="s">
        <v>93</v>
      </c>
      <c r="AV147" s="14" t="s">
        <v>93</v>
      </c>
      <c r="AW147" s="14" t="s">
        <v>38</v>
      </c>
      <c r="AX147" s="14" t="s">
        <v>83</v>
      </c>
      <c r="AY147" s="103" t="s">
        <v>118</v>
      </c>
    </row>
    <row r="148" spans="1:65" s="14" customFormat="1" x14ac:dyDescent="0.2">
      <c r="B148" s="174"/>
      <c r="C148" s="175"/>
      <c r="D148" s="171" t="s">
        <v>127</v>
      </c>
      <c r="E148" s="176" t="s">
        <v>1</v>
      </c>
      <c r="F148" s="177" t="s">
        <v>162</v>
      </c>
      <c r="G148" s="175"/>
      <c r="H148" s="178">
        <v>7</v>
      </c>
      <c r="I148" s="104"/>
      <c r="J148" s="175"/>
      <c r="K148" s="175"/>
      <c r="L148" s="223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5"/>
      <c r="AT148" s="103" t="s">
        <v>127</v>
      </c>
      <c r="AU148" s="103" t="s">
        <v>93</v>
      </c>
      <c r="AV148" s="14" t="s">
        <v>93</v>
      </c>
      <c r="AW148" s="14" t="s">
        <v>38</v>
      </c>
      <c r="AX148" s="14" t="s">
        <v>83</v>
      </c>
      <c r="AY148" s="103" t="s">
        <v>118</v>
      </c>
    </row>
    <row r="149" spans="1:65" s="15" customFormat="1" x14ac:dyDescent="0.2">
      <c r="B149" s="179"/>
      <c r="C149" s="180"/>
      <c r="D149" s="171" t="s">
        <v>127</v>
      </c>
      <c r="E149" s="181" t="s">
        <v>1</v>
      </c>
      <c r="F149" s="182" t="s">
        <v>134</v>
      </c>
      <c r="G149" s="180"/>
      <c r="H149" s="183">
        <v>41</v>
      </c>
      <c r="I149" s="106"/>
      <c r="J149" s="180"/>
      <c r="K149" s="180"/>
      <c r="L149" s="226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8"/>
      <c r="AT149" s="105" t="s">
        <v>127</v>
      </c>
      <c r="AU149" s="105" t="s">
        <v>93</v>
      </c>
      <c r="AV149" s="15" t="s">
        <v>125</v>
      </c>
      <c r="AW149" s="15" t="s">
        <v>38</v>
      </c>
      <c r="AX149" s="15" t="s">
        <v>91</v>
      </c>
      <c r="AY149" s="105" t="s">
        <v>118</v>
      </c>
    </row>
    <row r="150" spans="1:65" s="2" customFormat="1" ht="24.2" customHeight="1" x14ac:dyDescent="0.2">
      <c r="A150" s="32"/>
      <c r="B150" s="118"/>
      <c r="C150" s="164" t="s">
        <v>163</v>
      </c>
      <c r="D150" s="164" t="s">
        <v>121</v>
      </c>
      <c r="E150" s="165" t="s">
        <v>164</v>
      </c>
      <c r="F150" s="166" t="s">
        <v>165</v>
      </c>
      <c r="G150" s="167" t="s">
        <v>124</v>
      </c>
      <c r="H150" s="168">
        <v>8</v>
      </c>
      <c r="I150" s="98"/>
      <c r="J150" s="216">
        <f>ROUND(I150*H150,2)</f>
        <v>0</v>
      </c>
      <c r="K150" s="166" t="s">
        <v>1</v>
      </c>
      <c r="L150" s="217"/>
      <c r="M150" s="218" t="s">
        <v>1</v>
      </c>
      <c r="N150" s="218" t="s">
        <v>48</v>
      </c>
      <c r="O150" s="218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8">
        <f>S150*H150</f>
        <v>0</v>
      </c>
      <c r="U150" s="218"/>
      <c r="V150" s="218"/>
      <c r="W150" s="219">
        <f>J150</f>
        <v>0</v>
      </c>
      <c r="X150" s="32"/>
      <c r="Y150" s="32"/>
      <c r="Z150" s="32"/>
      <c r="AA150" s="32"/>
      <c r="AB150" s="32"/>
      <c r="AC150" s="32"/>
      <c r="AD150" s="32"/>
      <c r="AE150" s="32"/>
      <c r="AR150" s="99" t="s">
        <v>125</v>
      </c>
      <c r="AT150" s="99" t="s">
        <v>121</v>
      </c>
      <c r="AU150" s="99" t="s">
        <v>93</v>
      </c>
      <c r="AY150" s="17" t="s">
        <v>118</v>
      </c>
      <c r="BE150" s="100">
        <f>IF(N150="základní",J150,0)</f>
        <v>0</v>
      </c>
      <c r="BF150" s="100">
        <f>IF(N150="snížená",J150,0)</f>
        <v>0</v>
      </c>
      <c r="BG150" s="100">
        <f>IF(N150="zákl. přenesená",J150,0)</f>
        <v>0</v>
      </c>
      <c r="BH150" s="100">
        <f>IF(N150="sníž. přenesená",J150,0)</f>
        <v>0</v>
      </c>
      <c r="BI150" s="100">
        <f>IF(N150="nulová",J150,0)</f>
        <v>0</v>
      </c>
      <c r="BJ150" s="17" t="s">
        <v>91</v>
      </c>
      <c r="BK150" s="100">
        <f>ROUND(I150*H150,2)</f>
        <v>0</v>
      </c>
      <c r="BL150" s="17" t="s">
        <v>125</v>
      </c>
      <c r="BM150" s="99" t="s">
        <v>166</v>
      </c>
    </row>
    <row r="151" spans="1:65" s="13" customFormat="1" x14ac:dyDescent="0.2">
      <c r="B151" s="169"/>
      <c r="C151" s="170"/>
      <c r="D151" s="171" t="s">
        <v>127</v>
      </c>
      <c r="E151" s="172" t="s">
        <v>1</v>
      </c>
      <c r="F151" s="173" t="s">
        <v>156</v>
      </c>
      <c r="G151" s="170"/>
      <c r="H151" s="172" t="s">
        <v>1</v>
      </c>
      <c r="I151" s="102"/>
      <c r="J151" s="170"/>
      <c r="K151" s="170"/>
      <c r="L151" s="220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2"/>
      <c r="AT151" s="101" t="s">
        <v>127</v>
      </c>
      <c r="AU151" s="101" t="s">
        <v>93</v>
      </c>
      <c r="AV151" s="13" t="s">
        <v>91</v>
      </c>
      <c r="AW151" s="13" t="s">
        <v>38</v>
      </c>
      <c r="AX151" s="13" t="s">
        <v>83</v>
      </c>
      <c r="AY151" s="101" t="s">
        <v>118</v>
      </c>
    </row>
    <row r="152" spans="1:65" s="14" customFormat="1" x14ac:dyDescent="0.2">
      <c r="B152" s="174"/>
      <c r="C152" s="175"/>
      <c r="D152" s="171" t="s">
        <v>127</v>
      </c>
      <c r="E152" s="176" t="s">
        <v>1</v>
      </c>
      <c r="F152" s="177" t="s">
        <v>167</v>
      </c>
      <c r="G152" s="175"/>
      <c r="H152" s="178">
        <v>1</v>
      </c>
      <c r="I152" s="104"/>
      <c r="J152" s="175"/>
      <c r="K152" s="175"/>
      <c r="L152" s="223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5"/>
      <c r="AT152" s="103" t="s">
        <v>127</v>
      </c>
      <c r="AU152" s="103" t="s">
        <v>93</v>
      </c>
      <c r="AV152" s="14" t="s">
        <v>93</v>
      </c>
      <c r="AW152" s="14" t="s">
        <v>38</v>
      </c>
      <c r="AX152" s="14" t="s">
        <v>83</v>
      </c>
      <c r="AY152" s="103" t="s">
        <v>118</v>
      </c>
    </row>
    <row r="153" spans="1:65" s="14" customFormat="1" x14ac:dyDescent="0.2">
      <c r="B153" s="174"/>
      <c r="C153" s="175"/>
      <c r="D153" s="171" t="s">
        <v>127</v>
      </c>
      <c r="E153" s="176" t="s">
        <v>1</v>
      </c>
      <c r="F153" s="177" t="s">
        <v>168</v>
      </c>
      <c r="G153" s="175"/>
      <c r="H153" s="178">
        <v>3</v>
      </c>
      <c r="I153" s="104"/>
      <c r="J153" s="175"/>
      <c r="K153" s="175"/>
      <c r="L153" s="223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5"/>
      <c r="AT153" s="103" t="s">
        <v>127</v>
      </c>
      <c r="AU153" s="103" t="s">
        <v>93</v>
      </c>
      <c r="AV153" s="14" t="s">
        <v>93</v>
      </c>
      <c r="AW153" s="14" t="s">
        <v>38</v>
      </c>
      <c r="AX153" s="14" t="s">
        <v>83</v>
      </c>
      <c r="AY153" s="103" t="s">
        <v>118</v>
      </c>
    </row>
    <row r="154" spans="1:65" s="14" customFormat="1" x14ac:dyDescent="0.2">
      <c r="B154" s="174"/>
      <c r="C154" s="175"/>
      <c r="D154" s="171" t="s">
        <v>127</v>
      </c>
      <c r="E154" s="176" t="s">
        <v>1</v>
      </c>
      <c r="F154" s="177" t="s">
        <v>169</v>
      </c>
      <c r="G154" s="175"/>
      <c r="H154" s="178">
        <v>2</v>
      </c>
      <c r="I154" s="104"/>
      <c r="J154" s="175"/>
      <c r="K154" s="175"/>
      <c r="L154" s="223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5"/>
      <c r="AT154" s="103" t="s">
        <v>127</v>
      </c>
      <c r="AU154" s="103" t="s">
        <v>93</v>
      </c>
      <c r="AV154" s="14" t="s">
        <v>93</v>
      </c>
      <c r="AW154" s="14" t="s">
        <v>38</v>
      </c>
      <c r="AX154" s="14" t="s">
        <v>83</v>
      </c>
      <c r="AY154" s="103" t="s">
        <v>118</v>
      </c>
    </row>
    <row r="155" spans="1:65" s="14" customFormat="1" x14ac:dyDescent="0.2">
      <c r="B155" s="174"/>
      <c r="C155" s="175"/>
      <c r="D155" s="171" t="s">
        <v>127</v>
      </c>
      <c r="E155" s="176" t="s">
        <v>1</v>
      </c>
      <c r="F155" s="177" t="s">
        <v>170</v>
      </c>
      <c r="G155" s="175"/>
      <c r="H155" s="178">
        <v>2</v>
      </c>
      <c r="I155" s="104"/>
      <c r="J155" s="175"/>
      <c r="K155" s="175"/>
      <c r="L155" s="223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5"/>
      <c r="AT155" s="103" t="s">
        <v>127</v>
      </c>
      <c r="AU155" s="103" t="s">
        <v>93</v>
      </c>
      <c r="AV155" s="14" t="s">
        <v>93</v>
      </c>
      <c r="AW155" s="14" t="s">
        <v>38</v>
      </c>
      <c r="AX155" s="14" t="s">
        <v>83</v>
      </c>
      <c r="AY155" s="103" t="s">
        <v>118</v>
      </c>
    </row>
    <row r="156" spans="1:65" s="15" customFormat="1" x14ac:dyDescent="0.2">
      <c r="B156" s="179"/>
      <c r="C156" s="180"/>
      <c r="D156" s="171" t="s">
        <v>127</v>
      </c>
      <c r="E156" s="181" t="s">
        <v>1</v>
      </c>
      <c r="F156" s="182" t="s">
        <v>134</v>
      </c>
      <c r="G156" s="180"/>
      <c r="H156" s="183">
        <v>8</v>
      </c>
      <c r="I156" s="106"/>
      <c r="J156" s="180"/>
      <c r="K156" s="180"/>
      <c r="L156" s="226"/>
      <c r="M156" s="227"/>
      <c r="N156" s="227"/>
      <c r="O156" s="227"/>
      <c r="P156" s="227"/>
      <c r="Q156" s="227"/>
      <c r="R156" s="227"/>
      <c r="S156" s="227"/>
      <c r="T156" s="227"/>
      <c r="U156" s="227"/>
      <c r="V156" s="227"/>
      <c r="W156" s="228"/>
      <c r="AT156" s="105" t="s">
        <v>127</v>
      </c>
      <c r="AU156" s="105" t="s">
        <v>93</v>
      </c>
      <c r="AV156" s="15" t="s">
        <v>125</v>
      </c>
      <c r="AW156" s="15" t="s">
        <v>38</v>
      </c>
      <c r="AX156" s="15" t="s">
        <v>91</v>
      </c>
      <c r="AY156" s="105" t="s">
        <v>118</v>
      </c>
    </row>
    <row r="157" spans="1:65" s="2" customFormat="1" ht="24.2" customHeight="1" x14ac:dyDescent="0.2">
      <c r="A157" s="32"/>
      <c r="B157" s="118"/>
      <c r="C157" s="164" t="s">
        <v>171</v>
      </c>
      <c r="D157" s="164" t="s">
        <v>121</v>
      </c>
      <c r="E157" s="165" t="s">
        <v>172</v>
      </c>
      <c r="F157" s="166" t="s">
        <v>173</v>
      </c>
      <c r="G157" s="167" t="s">
        <v>124</v>
      </c>
      <c r="H157" s="168">
        <v>3</v>
      </c>
      <c r="I157" s="98"/>
      <c r="J157" s="216">
        <f>ROUND(I157*H157,2)</f>
        <v>0</v>
      </c>
      <c r="K157" s="166" t="s">
        <v>1</v>
      </c>
      <c r="L157" s="217"/>
      <c r="M157" s="218" t="s">
        <v>1</v>
      </c>
      <c r="N157" s="218" t="s">
        <v>48</v>
      </c>
      <c r="O157" s="218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8">
        <f>S157*H157</f>
        <v>0</v>
      </c>
      <c r="U157" s="218"/>
      <c r="V157" s="218"/>
      <c r="W157" s="219">
        <f>J157</f>
        <v>0</v>
      </c>
      <c r="X157" s="32"/>
      <c r="Y157" s="32"/>
      <c r="Z157" s="32"/>
      <c r="AA157" s="32"/>
      <c r="AB157" s="32"/>
      <c r="AC157" s="32"/>
      <c r="AD157" s="32"/>
      <c r="AE157" s="32"/>
      <c r="AR157" s="99" t="s">
        <v>125</v>
      </c>
      <c r="AT157" s="99" t="s">
        <v>121</v>
      </c>
      <c r="AU157" s="99" t="s">
        <v>93</v>
      </c>
      <c r="AY157" s="17" t="s">
        <v>118</v>
      </c>
      <c r="BE157" s="100">
        <f>IF(N157="základní",J157,0)</f>
        <v>0</v>
      </c>
      <c r="BF157" s="100">
        <f>IF(N157="snížená",J157,0)</f>
        <v>0</v>
      </c>
      <c r="BG157" s="100">
        <f>IF(N157="zákl. přenesená",J157,0)</f>
        <v>0</v>
      </c>
      <c r="BH157" s="100">
        <f>IF(N157="sníž. přenesená",J157,0)</f>
        <v>0</v>
      </c>
      <c r="BI157" s="100">
        <f>IF(N157="nulová",J157,0)</f>
        <v>0</v>
      </c>
      <c r="BJ157" s="17" t="s">
        <v>91</v>
      </c>
      <c r="BK157" s="100">
        <f>ROUND(I157*H157,2)</f>
        <v>0</v>
      </c>
      <c r="BL157" s="17" t="s">
        <v>125</v>
      </c>
      <c r="BM157" s="99" t="s">
        <v>174</v>
      </c>
    </row>
    <row r="158" spans="1:65" s="13" customFormat="1" x14ac:dyDescent="0.2">
      <c r="B158" s="169"/>
      <c r="C158" s="170"/>
      <c r="D158" s="171" t="s">
        <v>127</v>
      </c>
      <c r="E158" s="172" t="s">
        <v>1</v>
      </c>
      <c r="F158" s="173" t="s">
        <v>128</v>
      </c>
      <c r="G158" s="170"/>
      <c r="H158" s="172" t="s">
        <v>1</v>
      </c>
      <c r="I158" s="102"/>
      <c r="J158" s="170"/>
      <c r="K158" s="170"/>
      <c r="L158" s="220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2"/>
      <c r="AT158" s="101" t="s">
        <v>127</v>
      </c>
      <c r="AU158" s="101" t="s">
        <v>93</v>
      </c>
      <c r="AV158" s="13" t="s">
        <v>91</v>
      </c>
      <c r="AW158" s="13" t="s">
        <v>38</v>
      </c>
      <c r="AX158" s="13" t="s">
        <v>83</v>
      </c>
      <c r="AY158" s="101" t="s">
        <v>118</v>
      </c>
    </row>
    <row r="159" spans="1:65" s="13" customFormat="1" x14ac:dyDescent="0.2">
      <c r="B159" s="169"/>
      <c r="C159" s="170"/>
      <c r="D159" s="171" t="s">
        <v>127</v>
      </c>
      <c r="E159" s="172" t="s">
        <v>1</v>
      </c>
      <c r="F159" s="173" t="s">
        <v>129</v>
      </c>
      <c r="G159" s="170"/>
      <c r="H159" s="172" t="s">
        <v>1</v>
      </c>
      <c r="I159" s="102"/>
      <c r="J159" s="170"/>
      <c r="K159" s="170"/>
      <c r="L159" s="220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2"/>
      <c r="AT159" s="101" t="s">
        <v>127</v>
      </c>
      <c r="AU159" s="101" t="s">
        <v>93</v>
      </c>
      <c r="AV159" s="13" t="s">
        <v>91</v>
      </c>
      <c r="AW159" s="13" t="s">
        <v>38</v>
      </c>
      <c r="AX159" s="13" t="s">
        <v>83</v>
      </c>
      <c r="AY159" s="101" t="s">
        <v>118</v>
      </c>
    </row>
    <row r="160" spans="1:65" s="13" customFormat="1" ht="22.5" x14ac:dyDescent="0.2">
      <c r="B160" s="169"/>
      <c r="C160" s="170"/>
      <c r="D160" s="171" t="s">
        <v>127</v>
      </c>
      <c r="E160" s="172" t="s">
        <v>1</v>
      </c>
      <c r="F160" s="173" t="s">
        <v>130</v>
      </c>
      <c r="G160" s="170"/>
      <c r="H160" s="172" t="s">
        <v>1</v>
      </c>
      <c r="I160" s="102"/>
      <c r="J160" s="170"/>
      <c r="K160" s="170"/>
      <c r="L160" s="220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2"/>
      <c r="AT160" s="101" t="s">
        <v>127</v>
      </c>
      <c r="AU160" s="101" t="s">
        <v>93</v>
      </c>
      <c r="AV160" s="13" t="s">
        <v>91</v>
      </c>
      <c r="AW160" s="13" t="s">
        <v>38</v>
      </c>
      <c r="AX160" s="13" t="s">
        <v>83</v>
      </c>
      <c r="AY160" s="101" t="s">
        <v>118</v>
      </c>
    </row>
    <row r="161" spans="1:65" s="14" customFormat="1" x14ac:dyDescent="0.2">
      <c r="B161" s="174"/>
      <c r="C161" s="175"/>
      <c r="D161" s="171" t="s">
        <v>127</v>
      </c>
      <c r="E161" s="176" t="s">
        <v>1</v>
      </c>
      <c r="F161" s="177" t="s">
        <v>175</v>
      </c>
      <c r="G161" s="175"/>
      <c r="H161" s="178">
        <v>1</v>
      </c>
      <c r="I161" s="104"/>
      <c r="J161" s="175"/>
      <c r="K161" s="175"/>
      <c r="L161" s="223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5"/>
      <c r="AT161" s="103" t="s">
        <v>127</v>
      </c>
      <c r="AU161" s="103" t="s">
        <v>93</v>
      </c>
      <c r="AV161" s="14" t="s">
        <v>93</v>
      </c>
      <c r="AW161" s="14" t="s">
        <v>38</v>
      </c>
      <c r="AX161" s="14" t="s">
        <v>83</v>
      </c>
      <c r="AY161" s="103" t="s">
        <v>118</v>
      </c>
    </row>
    <row r="162" spans="1:65" s="14" customFormat="1" x14ac:dyDescent="0.2">
      <c r="B162" s="174"/>
      <c r="C162" s="175"/>
      <c r="D162" s="171" t="s">
        <v>127</v>
      </c>
      <c r="E162" s="176" t="s">
        <v>1</v>
      </c>
      <c r="F162" s="177" t="s">
        <v>176</v>
      </c>
      <c r="G162" s="175"/>
      <c r="H162" s="178">
        <v>1</v>
      </c>
      <c r="I162" s="104"/>
      <c r="J162" s="175"/>
      <c r="K162" s="175"/>
      <c r="L162" s="223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5"/>
      <c r="AT162" s="103" t="s">
        <v>127</v>
      </c>
      <c r="AU162" s="103" t="s">
        <v>93</v>
      </c>
      <c r="AV162" s="14" t="s">
        <v>93</v>
      </c>
      <c r="AW162" s="14" t="s">
        <v>38</v>
      </c>
      <c r="AX162" s="14" t="s">
        <v>83</v>
      </c>
      <c r="AY162" s="103" t="s">
        <v>118</v>
      </c>
    </row>
    <row r="163" spans="1:65" s="14" customFormat="1" x14ac:dyDescent="0.2">
      <c r="B163" s="174"/>
      <c r="C163" s="175"/>
      <c r="D163" s="171" t="s">
        <v>127</v>
      </c>
      <c r="E163" s="176" t="s">
        <v>1</v>
      </c>
      <c r="F163" s="177" t="s">
        <v>177</v>
      </c>
      <c r="G163" s="175"/>
      <c r="H163" s="178">
        <v>1</v>
      </c>
      <c r="I163" s="104"/>
      <c r="J163" s="175"/>
      <c r="K163" s="175"/>
      <c r="L163" s="223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5"/>
      <c r="AT163" s="103" t="s">
        <v>127</v>
      </c>
      <c r="AU163" s="103" t="s">
        <v>93</v>
      </c>
      <c r="AV163" s="14" t="s">
        <v>93</v>
      </c>
      <c r="AW163" s="14" t="s">
        <v>38</v>
      </c>
      <c r="AX163" s="14" t="s">
        <v>83</v>
      </c>
      <c r="AY163" s="103" t="s">
        <v>118</v>
      </c>
    </row>
    <row r="164" spans="1:65" s="15" customFormat="1" x14ac:dyDescent="0.2">
      <c r="B164" s="179"/>
      <c r="C164" s="180"/>
      <c r="D164" s="171" t="s">
        <v>127</v>
      </c>
      <c r="E164" s="181" t="s">
        <v>1</v>
      </c>
      <c r="F164" s="182" t="s">
        <v>134</v>
      </c>
      <c r="G164" s="180"/>
      <c r="H164" s="183">
        <v>3</v>
      </c>
      <c r="I164" s="106"/>
      <c r="J164" s="180"/>
      <c r="K164" s="180"/>
      <c r="L164" s="226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8"/>
      <c r="AT164" s="105" t="s">
        <v>127</v>
      </c>
      <c r="AU164" s="105" t="s">
        <v>93</v>
      </c>
      <c r="AV164" s="15" t="s">
        <v>125</v>
      </c>
      <c r="AW164" s="15" t="s">
        <v>38</v>
      </c>
      <c r="AX164" s="15" t="s">
        <v>91</v>
      </c>
      <c r="AY164" s="105" t="s">
        <v>118</v>
      </c>
    </row>
    <row r="165" spans="1:65" s="2" customFormat="1" ht="24.2" customHeight="1" x14ac:dyDescent="0.2">
      <c r="A165" s="32"/>
      <c r="B165" s="118"/>
      <c r="C165" s="164" t="s">
        <v>178</v>
      </c>
      <c r="D165" s="164" t="s">
        <v>121</v>
      </c>
      <c r="E165" s="165" t="s">
        <v>179</v>
      </c>
      <c r="F165" s="166" t="s">
        <v>180</v>
      </c>
      <c r="G165" s="167" t="s">
        <v>124</v>
      </c>
      <c r="H165" s="168">
        <v>3</v>
      </c>
      <c r="I165" s="98"/>
      <c r="J165" s="216">
        <f>ROUND(I165*H165,2)</f>
        <v>0</v>
      </c>
      <c r="K165" s="166" t="s">
        <v>1</v>
      </c>
      <c r="L165" s="217"/>
      <c r="M165" s="218" t="s">
        <v>1</v>
      </c>
      <c r="N165" s="218" t="s">
        <v>48</v>
      </c>
      <c r="O165" s="218"/>
      <c r="P165" s="218">
        <f>O165*H165</f>
        <v>0</v>
      </c>
      <c r="Q165" s="218">
        <v>0</v>
      </c>
      <c r="R165" s="218">
        <f>Q165*H165</f>
        <v>0</v>
      </c>
      <c r="S165" s="218">
        <v>0</v>
      </c>
      <c r="T165" s="218">
        <f>S165*H165</f>
        <v>0</v>
      </c>
      <c r="U165" s="218"/>
      <c r="V165" s="218"/>
      <c r="W165" s="219">
        <f>J165</f>
        <v>0</v>
      </c>
      <c r="X165" s="32"/>
      <c r="Y165" s="32"/>
      <c r="Z165" s="32"/>
      <c r="AA165" s="32"/>
      <c r="AB165" s="32"/>
      <c r="AC165" s="32"/>
      <c r="AD165" s="32"/>
      <c r="AE165" s="32"/>
      <c r="AR165" s="99" t="s">
        <v>125</v>
      </c>
      <c r="AT165" s="99" t="s">
        <v>121</v>
      </c>
      <c r="AU165" s="99" t="s">
        <v>93</v>
      </c>
      <c r="AY165" s="17" t="s">
        <v>118</v>
      </c>
      <c r="BE165" s="100">
        <f>IF(N165="základní",J165,0)</f>
        <v>0</v>
      </c>
      <c r="BF165" s="100">
        <f>IF(N165="snížená",J165,0)</f>
        <v>0</v>
      </c>
      <c r="BG165" s="100">
        <f>IF(N165="zákl. přenesená",J165,0)</f>
        <v>0</v>
      </c>
      <c r="BH165" s="100">
        <f>IF(N165="sníž. přenesená",J165,0)</f>
        <v>0</v>
      </c>
      <c r="BI165" s="100">
        <f>IF(N165="nulová",J165,0)</f>
        <v>0</v>
      </c>
      <c r="BJ165" s="17" t="s">
        <v>91</v>
      </c>
      <c r="BK165" s="100">
        <f>ROUND(I165*H165,2)</f>
        <v>0</v>
      </c>
      <c r="BL165" s="17" t="s">
        <v>125</v>
      </c>
      <c r="BM165" s="99" t="s">
        <v>181</v>
      </c>
    </row>
    <row r="166" spans="1:65" s="13" customFormat="1" x14ac:dyDescent="0.2">
      <c r="B166" s="169"/>
      <c r="C166" s="170"/>
      <c r="D166" s="171" t="s">
        <v>127</v>
      </c>
      <c r="E166" s="172" t="s">
        <v>1</v>
      </c>
      <c r="F166" s="173" t="s">
        <v>128</v>
      </c>
      <c r="G166" s="170"/>
      <c r="H166" s="172" t="s">
        <v>1</v>
      </c>
      <c r="I166" s="102"/>
      <c r="J166" s="170"/>
      <c r="K166" s="170"/>
      <c r="L166" s="220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2"/>
      <c r="AT166" s="101" t="s">
        <v>127</v>
      </c>
      <c r="AU166" s="101" t="s">
        <v>93</v>
      </c>
      <c r="AV166" s="13" t="s">
        <v>91</v>
      </c>
      <c r="AW166" s="13" t="s">
        <v>38</v>
      </c>
      <c r="AX166" s="13" t="s">
        <v>83</v>
      </c>
      <c r="AY166" s="101" t="s">
        <v>118</v>
      </c>
    </row>
    <row r="167" spans="1:65" s="13" customFormat="1" x14ac:dyDescent="0.2">
      <c r="B167" s="169"/>
      <c r="C167" s="170"/>
      <c r="D167" s="171" t="s">
        <v>127</v>
      </c>
      <c r="E167" s="172" t="s">
        <v>1</v>
      </c>
      <c r="F167" s="173" t="s">
        <v>129</v>
      </c>
      <c r="G167" s="170"/>
      <c r="H167" s="172" t="s">
        <v>1</v>
      </c>
      <c r="I167" s="102"/>
      <c r="J167" s="170"/>
      <c r="K167" s="170"/>
      <c r="L167" s="220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2"/>
      <c r="AT167" s="101" t="s">
        <v>127</v>
      </c>
      <c r="AU167" s="101" t="s">
        <v>93</v>
      </c>
      <c r="AV167" s="13" t="s">
        <v>91</v>
      </c>
      <c r="AW167" s="13" t="s">
        <v>38</v>
      </c>
      <c r="AX167" s="13" t="s">
        <v>83</v>
      </c>
      <c r="AY167" s="101" t="s">
        <v>118</v>
      </c>
    </row>
    <row r="168" spans="1:65" s="13" customFormat="1" ht="22.5" x14ac:dyDescent="0.2">
      <c r="B168" s="169"/>
      <c r="C168" s="170"/>
      <c r="D168" s="171" t="s">
        <v>127</v>
      </c>
      <c r="E168" s="172" t="s">
        <v>1</v>
      </c>
      <c r="F168" s="173" t="s">
        <v>130</v>
      </c>
      <c r="G168" s="170"/>
      <c r="H168" s="172" t="s">
        <v>1</v>
      </c>
      <c r="I168" s="102"/>
      <c r="J168" s="170"/>
      <c r="K168" s="170"/>
      <c r="L168" s="220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2"/>
      <c r="AT168" s="101" t="s">
        <v>127</v>
      </c>
      <c r="AU168" s="101" t="s">
        <v>93</v>
      </c>
      <c r="AV168" s="13" t="s">
        <v>91</v>
      </c>
      <c r="AW168" s="13" t="s">
        <v>38</v>
      </c>
      <c r="AX168" s="13" t="s">
        <v>83</v>
      </c>
      <c r="AY168" s="101" t="s">
        <v>118</v>
      </c>
    </row>
    <row r="169" spans="1:65" s="14" customFormat="1" x14ac:dyDescent="0.2">
      <c r="B169" s="174"/>
      <c r="C169" s="175"/>
      <c r="D169" s="171" t="s">
        <v>127</v>
      </c>
      <c r="E169" s="176" t="s">
        <v>1</v>
      </c>
      <c r="F169" s="177" t="s">
        <v>182</v>
      </c>
      <c r="G169" s="175"/>
      <c r="H169" s="178">
        <v>1</v>
      </c>
      <c r="I169" s="104"/>
      <c r="J169" s="175"/>
      <c r="K169" s="175"/>
      <c r="L169" s="223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5"/>
      <c r="AT169" s="103" t="s">
        <v>127</v>
      </c>
      <c r="AU169" s="103" t="s">
        <v>93</v>
      </c>
      <c r="AV169" s="14" t="s">
        <v>93</v>
      </c>
      <c r="AW169" s="14" t="s">
        <v>38</v>
      </c>
      <c r="AX169" s="14" t="s">
        <v>83</v>
      </c>
      <c r="AY169" s="103" t="s">
        <v>118</v>
      </c>
    </row>
    <row r="170" spans="1:65" s="14" customFormat="1" x14ac:dyDescent="0.2">
      <c r="B170" s="174"/>
      <c r="C170" s="175"/>
      <c r="D170" s="171" t="s">
        <v>127</v>
      </c>
      <c r="E170" s="176" t="s">
        <v>1</v>
      </c>
      <c r="F170" s="177" t="s">
        <v>183</v>
      </c>
      <c r="G170" s="175"/>
      <c r="H170" s="178">
        <v>1</v>
      </c>
      <c r="I170" s="104"/>
      <c r="J170" s="175"/>
      <c r="K170" s="175"/>
      <c r="L170" s="223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5"/>
      <c r="AT170" s="103" t="s">
        <v>127</v>
      </c>
      <c r="AU170" s="103" t="s">
        <v>93</v>
      </c>
      <c r="AV170" s="14" t="s">
        <v>93</v>
      </c>
      <c r="AW170" s="14" t="s">
        <v>38</v>
      </c>
      <c r="AX170" s="14" t="s">
        <v>83</v>
      </c>
      <c r="AY170" s="103" t="s">
        <v>118</v>
      </c>
    </row>
    <row r="171" spans="1:65" s="14" customFormat="1" x14ac:dyDescent="0.2">
      <c r="B171" s="174"/>
      <c r="C171" s="175"/>
      <c r="D171" s="171" t="s">
        <v>127</v>
      </c>
      <c r="E171" s="176" t="s">
        <v>1</v>
      </c>
      <c r="F171" s="177" t="s">
        <v>184</v>
      </c>
      <c r="G171" s="175"/>
      <c r="H171" s="178">
        <v>1</v>
      </c>
      <c r="I171" s="104"/>
      <c r="J171" s="175"/>
      <c r="K171" s="175"/>
      <c r="L171" s="223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5"/>
      <c r="AT171" s="103" t="s">
        <v>127</v>
      </c>
      <c r="AU171" s="103" t="s">
        <v>93</v>
      </c>
      <c r="AV171" s="14" t="s">
        <v>93</v>
      </c>
      <c r="AW171" s="14" t="s">
        <v>38</v>
      </c>
      <c r="AX171" s="14" t="s">
        <v>83</v>
      </c>
      <c r="AY171" s="103" t="s">
        <v>118</v>
      </c>
    </row>
    <row r="172" spans="1:65" s="15" customFormat="1" x14ac:dyDescent="0.2">
      <c r="B172" s="179"/>
      <c r="C172" s="180"/>
      <c r="D172" s="171" t="s">
        <v>127</v>
      </c>
      <c r="E172" s="181" t="s">
        <v>1</v>
      </c>
      <c r="F172" s="182" t="s">
        <v>134</v>
      </c>
      <c r="G172" s="180"/>
      <c r="H172" s="183">
        <v>3</v>
      </c>
      <c r="I172" s="106"/>
      <c r="J172" s="180"/>
      <c r="K172" s="180"/>
      <c r="L172" s="226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8"/>
      <c r="AT172" s="105" t="s">
        <v>127</v>
      </c>
      <c r="AU172" s="105" t="s">
        <v>93</v>
      </c>
      <c r="AV172" s="15" t="s">
        <v>125</v>
      </c>
      <c r="AW172" s="15" t="s">
        <v>38</v>
      </c>
      <c r="AX172" s="15" t="s">
        <v>91</v>
      </c>
      <c r="AY172" s="105" t="s">
        <v>118</v>
      </c>
    </row>
    <row r="173" spans="1:65" s="2" customFormat="1" ht="14.45" customHeight="1" x14ac:dyDescent="0.2">
      <c r="A173" s="32"/>
      <c r="B173" s="118"/>
      <c r="C173" s="164" t="s">
        <v>185</v>
      </c>
      <c r="D173" s="164" t="s">
        <v>121</v>
      </c>
      <c r="E173" s="165" t="s">
        <v>186</v>
      </c>
      <c r="F173" s="166" t="s">
        <v>187</v>
      </c>
      <c r="G173" s="167" t="s">
        <v>124</v>
      </c>
      <c r="H173" s="168">
        <v>1</v>
      </c>
      <c r="I173" s="98"/>
      <c r="J173" s="216">
        <f>ROUND(I173*H173,2)</f>
        <v>0</v>
      </c>
      <c r="K173" s="166" t="s">
        <v>1</v>
      </c>
      <c r="L173" s="217"/>
      <c r="M173" s="218" t="s">
        <v>1</v>
      </c>
      <c r="N173" s="218" t="s">
        <v>48</v>
      </c>
      <c r="O173" s="218"/>
      <c r="P173" s="218">
        <f>O173*H173</f>
        <v>0</v>
      </c>
      <c r="Q173" s="218">
        <v>0</v>
      </c>
      <c r="R173" s="218">
        <f>Q173*H173</f>
        <v>0</v>
      </c>
      <c r="S173" s="218">
        <v>0</v>
      </c>
      <c r="T173" s="218">
        <f>S173*H173</f>
        <v>0</v>
      </c>
      <c r="U173" s="218"/>
      <c r="V173" s="218"/>
      <c r="W173" s="219">
        <f>J173</f>
        <v>0</v>
      </c>
      <c r="X173" s="32"/>
      <c r="Y173" s="32"/>
      <c r="Z173" s="32"/>
      <c r="AA173" s="32"/>
      <c r="AB173" s="32"/>
      <c r="AC173" s="32"/>
      <c r="AD173" s="32"/>
      <c r="AE173" s="32"/>
      <c r="AR173" s="99" t="s">
        <v>125</v>
      </c>
      <c r="AT173" s="99" t="s">
        <v>121</v>
      </c>
      <c r="AU173" s="99" t="s">
        <v>93</v>
      </c>
      <c r="AY173" s="17" t="s">
        <v>118</v>
      </c>
      <c r="BE173" s="100">
        <f>IF(N173="základní",J173,0)</f>
        <v>0</v>
      </c>
      <c r="BF173" s="100">
        <f>IF(N173="snížená",J173,0)</f>
        <v>0</v>
      </c>
      <c r="BG173" s="100">
        <f>IF(N173="zákl. přenesená",J173,0)</f>
        <v>0</v>
      </c>
      <c r="BH173" s="100">
        <f>IF(N173="sníž. přenesená",J173,0)</f>
        <v>0</v>
      </c>
      <c r="BI173" s="100">
        <f>IF(N173="nulová",J173,0)</f>
        <v>0</v>
      </c>
      <c r="BJ173" s="17" t="s">
        <v>91</v>
      </c>
      <c r="BK173" s="100">
        <f>ROUND(I173*H173,2)</f>
        <v>0</v>
      </c>
      <c r="BL173" s="17" t="s">
        <v>125</v>
      </c>
      <c r="BM173" s="99" t="s">
        <v>188</v>
      </c>
    </row>
    <row r="174" spans="1:65" s="13" customFormat="1" x14ac:dyDescent="0.2">
      <c r="B174" s="169"/>
      <c r="C174" s="170"/>
      <c r="D174" s="171" t="s">
        <v>127</v>
      </c>
      <c r="E174" s="172" t="s">
        <v>1</v>
      </c>
      <c r="F174" s="173" t="s">
        <v>189</v>
      </c>
      <c r="G174" s="170"/>
      <c r="H174" s="172" t="s">
        <v>1</v>
      </c>
      <c r="I174" s="102"/>
      <c r="J174" s="170"/>
      <c r="K174" s="170"/>
      <c r="L174" s="220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2"/>
      <c r="AT174" s="101" t="s">
        <v>127</v>
      </c>
      <c r="AU174" s="101" t="s">
        <v>93</v>
      </c>
      <c r="AV174" s="13" t="s">
        <v>91</v>
      </c>
      <c r="AW174" s="13" t="s">
        <v>38</v>
      </c>
      <c r="AX174" s="13" t="s">
        <v>83</v>
      </c>
      <c r="AY174" s="101" t="s">
        <v>118</v>
      </c>
    </row>
    <row r="175" spans="1:65" s="13" customFormat="1" ht="22.5" x14ac:dyDescent="0.2">
      <c r="B175" s="169"/>
      <c r="C175" s="170"/>
      <c r="D175" s="171" t="s">
        <v>127</v>
      </c>
      <c r="E175" s="172" t="s">
        <v>1</v>
      </c>
      <c r="F175" s="173" t="s">
        <v>190</v>
      </c>
      <c r="G175" s="170"/>
      <c r="H175" s="172" t="s">
        <v>1</v>
      </c>
      <c r="I175" s="102"/>
      <c r="J175" s="170"/>
      <c r="K175" s="170"/>
      <c r="L175" s="220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2"/>
      <c r="AT175" s="101" t="s">
        <v>127</v>
      </c>
      <c r="AU175" s="101" t="s">
        <v>93</v>
      </c>
      <c r="AV175" s="13" t="s">
        <v>91</v>
      </c>
      <c r="AW175" s="13" t="s">
        <v>38</v>
      </c>
      <c r="AX175" s="13" t="s">
        <v>83</v>
      </c>
      <c r="AY175" s="101" t="s">
        <v>118</v>
      </c>
    </row>
    <row r="176" spans="1:65" s="14" customFormat="1" x14ac:dyDescent="0.2">
      <c r="B176" s="174"/>
      <c r="C176" s="175"/>
      <c r="D176" s="171" t="s">
        <v>127</v>
      </c>
      <c r="E176" s="176" t="s">
        <v>1</v>
      </c>
      <c r="F176" s="177" t="s">
        <v>191</v>
      </c>
      <c r="G176" s="175"/>
      <c r="H176" s="178">
        <v>1</v>
      </c>
      <c r="I176" s="104"/>
      <c r="J176" s="175"/>
      <c r="K176" s="175"/>
      <c r="L176" s="223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5"/>
      <c r="AT176" s="103" t="s">
        <v>127</v>
      </c>
      <c r="AU176" s="103" t="s">
        <v>93</v>
      </c>
      <c r="AV176" s="14" t="s">
        <v>93</v>
      </c>
      <c r="AW176" s="14" t="s">
        <v>38</v>
      </c>
      <c r="AX176" s="14" t="s">
        <v>91</v>
      </c>
      <c r="AY176" s="103" t="s">
        <v>118</v>
      </c>
    </row>
    <row r="177" spans="1:65" s="2" customFormat="1" ht="14.45" customHeight="1" x14ac:dyDescent="0.2">
      <c r="A177" s="32"/>
      <c r="B177" s="118"/>
      <c r="C177" s="164" t="s">
        <v>192</v>
      </c>
      <c r="D177" s="164" t="s">
        <v>121</v>
      </c>
      <c r="E177" s="165" t="s">
        <v>193</v>
      </c>
      <c r="F177" s="166" t="s">
        <v>194</v>
      </c>
      <c r="G177" s="167" t="s">
        <v>124</v>
      </c>
      <c r="H177" s="168">
        <v>1</v>
      </c>
      <c r="I177" s="98"/>
      <c r="J177" s="216">
        <f>ROUND(I177*H177,2)</f>
        <v>0</v>
      </c>
      <c r="K177" s="166" t="s">
        <v>1</v>
      </c>
      <c r="L177" s="217"/>
      <c r="M177" s="218" t="s">
        <v>1</v>
      </c>
      <c r="N177" s="218" t="s">
        <v>48</v>
      </c>
      <c r="O177" s="218"/>
      <c r="P177" s="218">
        <f>O177*H177</f>
        <v>0</v>
      </c>
      <c r="Q177" s="218">
        <v>0</v>
      </c>
      <c r="R177" s="218">
        <f>Q177*H177</f>
        <v>0</v>
      </c>
      <c r="S177" s="218">
        <v>0</v>
      </c>
      <c r="T177" s="218">
        <f>S177*H177</f>
        <v>0</v>
      </c>
      <c r="U177" s="218"/>
      <c r="V177" s="218"/>
      <c r="W177" s="219">
        <f>J177</f>
        <v>0</v>
      </c>
      <c r="X177" s="32"/>
      <c r="Y177" s="32"/>
      <c r="Z177" s="32"/>
      <c r="AA177" s="32"/>
      <c r="AB177" s="32"/>
      <c r="AC177" s="32"/>
      <c r="AD177" s="32"/>
      <c r="AE177" s="32"/>
      <c r="AR177" s="99" t="s">
        <v>125</v>
      </c>
      <c r="AT177" s="99" t="s">
        <v>121</v>
      </c>
      <c r="AU177" s="99" t="s">
        <v>93</v>
      </c>
      <c r="AY177" s="17" t="s">
        <v>118</v>
      </c>
      <c r="BE177" s="100">
        <f>IF(N177="základní",J177,0)</f>
        <v>0</v>
      </c>
      <c r="BF177" s="100">
        <f>IF(N177="snížená",J177,0)</f>
        <v>0</v>
      </c>
      <c r="BG177" s="100">
        <f>IF(N177="zákl. přenesená",J177,0)</f>
        <v>0</v>
      </c>
      <c r="BH177" s="100">
        <f>IF(N177="sníž. přenesená",J177,0)</f>
        <v>0</v>
      </c>
      <c r="BI177" s="100">
        <f>IF(N177="nulová",J177,0)</f>
        <v>0</v>
      </c>
      <c r="BJ177" s="17" t="s">
        <v>91</v>
      </c>
      <c r="BK177" s="100">
        <f>ROUND(I177*H177,2)</f>
        <v>0</v>
      </c>
      <c r="BL177" s="17" t="s">
        <v>125</v>
      </c>
      <c r="BM177" s="99" t="s">
        <v>195</v>
      </c>
    </row>
    <row r="178" spans="1:65" s="13" customFormat="1" x14ac:dyDescent="0.2">
      <c r="B178" s="169"/>
      <c r="C178" s="170"/>
      <c r="D178" s="171" t="s">
        <v>127</v>
      </c>
      <c r="E178" s="172" t="s">
        <v>1</v>
      </c>
      <c r="F178" s="173" t="s">
        <v>196</v>
      </c>
      <c r="G178" s="170"/>
      <c r="H178" s="172" t="s">
        <v>1</v>
      </c>
      <c r="I178" s="102"/>
      <c r="J178" s="170"/>
      <c r="K178" s="170"/>
      <c r="L178" s="220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2"/>
      <c r="AT178" s="101" t="s">
        <v>127</v>
      </c>
      <c r="AU178" s="101" t="s">
        <v>93</v>
      </c>
      <c r="AV178" s="13" t="s">
        <v>91</v>
      </c>
      <c r="AW178" s="13" t="s">
        <v>38</v>
      </c>
      <c r="AX178" s="13" t="s">
        <v>83</v>
      </c>
      <c r="AY178" s="101" t="s">
        <v>118</v>
      </c>
    </row>
    <row r="179" spans="1:65" s="13" customFormat="1" x14ac:dyDescent="0.2">
      <c r="B179" s="169"/>
      <c r="C179" s="170"/>
      <c r="D179" s="171" t="s">
        <v>127</v>
      </c>
      <c r="E179" s="172" t="s">
        <v>1</v>
      </c>
      <c r="F179" s="173" t="s">
        <v>128</v>
      </c>
      <c r="G179" s="170"/>
      <c r="H179" s="172" t="s">
        <v>1</v>
      </c>
      <c r="I179" s="102"/>
      <c r="J179" s="170"/>
      <c r="K179" s="170"/>
      <c r="L179" s="220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2"/>
      <c r="AT179" s="101" t="s">
        <v>127</v>
      </c>
      <c r="AU179" s="101" t="s">
        <v>93</v>
      </c>
      <c r="AV179" s="13" t="s">
        <v>91</v>
      </c>
      <c r="AW179" s="13" t="s">
        <v>38</v>
      </c>
      <c r="AX179" s="13" t="s">
        <v>83</v>
      </c>
      <c r="AY179" s="101" t="s">
        <v>118</v>
      </c>
    </row>
    <row r="180" spans="1:65" s="13" customFormat="1" ht="22.5" x14ac:dyDescent="0.2">
      <c r="B180" s="169"/>
      <c r="C180" s="170"/>
      <c r="D180" s="171" t="s">
        <v>127</v>
      </c>
      <c r="E180" s="172" t="s">
        <v>1</v>
      </c>
      <c r="F180" s="173" t="s">
        <v>197</v>
      </c>
      <c r="G180" s="170"/>
      <c r="H180" s="172" t="s">
        <v>1</v>
      </c>
      <c r="I180" s="102"/>
      <c r="J180" s="170"/>
      <c r="K180" s="170"/>
      <c r="L180" s="220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2"/>
      <c r="AT180" s="101" t="s">
        <v>127</v>
      </c>
      <c r="AU180" s="101" t="s">
        <v>93</v>
      </c>
      <c r="AV180" s="13" t="s">
        <v>91</v>
      </c>
      <c r="AW180" s="13" t="s">
        <v>38</v>
      </c>
      <c r="AX180" s="13" t="s">
        <v>83</v>
      </c>
      <c r="AY180" s="101" t="s">
        <v>118</v>
      </c>
    </row>
    <row r="181" spans="1:65" s="13" customFormat="1" x14ac:dyDescent="0.2">
      <c r="B181" s="169"/>
      <c r="C181" s="170"/>
      <c r="D181" s="171" t="s">
        <v>127</v>
      </c>
      <c r="E181" s="172" t="s">
        <v>1</v>
      </c>
      <c r="F181" s="173" t="s">
        <v>129</v>
      </c>
      <c r="G181" s="170"/>
      <c r="H181" s="172" t="s">
        <v>1</v>
      </c>
      <c r="I181" s="102"/>
      <c r="J181" s="170"/>
      <c r="K181" s="170"/>
      <c r="L181" s="220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2"/>
      <c r="AT181" s="101" t="s">
        <v>127</v>
      </c>
      <c r="AU181" s="101" t="s">
        <v>93</v>
      </c>
      <c r="AV181" s="13" t="s">
        <v>91</v>
      </c>
      <c r="AW181" s="13" t="s">
        <v>38</v>
      </c>
      <c r="AX181" s="13" t="s">
        <v>83</v>
      </c>
      <c r="AY181" s="101" t="s">
        <v>118</v>
      </c>
    </row>
    <row r="182" spans="1:65" s="13" customFormat="1" ht="22.5" x14ac:dyDescent="0.2">
      <c r="B182" s="169"/>
      <c r="C182" s="170"/>
      <c r="D182" s="171" t="s">
        <v>127</v>
      </c>
      <c r="E182" s="172" t="s">
        <v>1</v>
      </c>
      <c r="F182" s="173" t="s">
        <v>130</v>
      </c>
      <c r="G182" s="170"/>
      <c r="H182" s="172" t="s">
        <v>1</v>
      </c>
      <c r="I182" s="102"/>
      <c r="J182" s="170"/>
      <c r="K182" s="170"/>
      <c r="L182" s="220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2"/>
      <c r="AT182" s="101" t="s">
        <v>127</v>
      </c>
      <c r="AU182" s="101" t="s">
        <v>93</v>
      </c>
      <c r="AV182" s="13" t="s">
        <v>91</v>
      </c>
      <c r="AW182" s="13" t="s">
        <v>38</v>
      </c>
      <c r="AX182" s="13" t="s">
        <v>83</v>
      </c>
      <c r="AY182" s="101" t="s">
        <v>118</v>
      </c>
    </row>
    <row r="183" spans="1:65" s="14" customFormat="1" x14ac:dyDescent="0.2">
      <c r="B183" s="174"/>
      <c r="C183" s="175"/>
      <c r="D183" s="171" t="s">
        <v>127</v>
      </c>
      <c r="E183" s="176" t="s">
        <v>1</v>
      </c>
      <c r="F183" s="177" t="s">
        <v>198</v>
      </c>
      <c r="G183" s="175"/>
      <c r="H183" s="178">
        <v>1</v>
      </c>
      <c r="I183" s="104"/>
      <c r="J183" s="175"/>
      <c r="K183" s="175"/>
      <c r="L183" s="223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5"/>
      <c r="AT183" s="103" t="s">
        <v>127</v>
      </c>
      <c r="AU183" s="103" t="s">
        <v>93</v>
      </c>
      <c r="AV183" s="14" t="s">
        <v>93</v>
      </c>
      <c r="AW183" s="14" t="s">
        <v>38</v>
      </c>
      <c r="AX183" s="14" t="s">
        <v>91</v>
      </c>
      <c r="AY183" s="103" t="s">
        <v>118</v>
      </c>
    </row>
    <row r="184" spans="1:65" s="2" customFormat="1" ht="14.45" customHeight="1" x14ac:dyDescent="0.2">
      <c r="A184" s="32"/>
      <c r="B184" s="118"/>
      <c r="C184" s="164" t="s">
        <v>199</v>
      </c>
      <c r="D184" s="164" t="s">
        <v>121</v>
      </c>
      <c r="E184" s="165" t="s">
        <v>200</v>
      </c>
      <c r="F184" s="166" t="s">
        <v>201</v>
      </c>
      <c r="G184" s="167" t="s">
        <v>124</v>
      </c>
      <c r="H184" s="168">
        <v>1</v>
      </c>
      <c r="I184" s="98"/>
      <c r="J184" s="216">
        <f>ROUND(I184*H184,2)</f>
        <v>0</v>
      </c>
      <c r="K184" s="166" t="s">
        <v>1</v>
      </c>
      <c r="L184" s="217"/>
      <c r="M184" s="218" t="s">
        <v>1</v>
      </c>
      <c r="N184" s="218" t="s">
        <v>48</v>
      </c>
      <c r="O184" s="218"/>
      <c r="P184" s="218">
        <f>O184*H184</f>
        <v>0</v>
      </c>
      <c r="Q184" s="218">
        <v>0</v>
      </c>
      <c r="R184" s="218">
        <f>Q184*H184</f>
        <v>0</v>
      </c>
      <c r="S184" s="218">
        <v>0</v>
      </c>
      <c r="T184" s="218">
        <f>S184*H184</f>
        <v>0</v>
      </c>
      <c r="U184" s="218"/>
      <c r="V184" s="218"/>
      <c r="W184" s="219">
        <f>J184</f>
        <v>0</v>
      </c>
      <c r="X184" s="32"/>
      <c r="Y184" s="32"/>
      <c r="Z184" s="32"/>
      <c r="AA184" s="32"/>
      <c r="AB184" s="32"/>
      <c r="AC184" s="32"/>
      <c r="AD184" s="32"/>
      <c r="AE184" s="32"/>
      <c r="AR184" s="99" t="s">
        <v>125</v>
      </c>
      <c r="AT184" s="99" t="s">
        <v>121</v>
      </c>
      <c r="AU184" s="99" t="s">
        <v>93</v>
      </c>
      <c r="AY184" s="17" t="s">
        <v>118</v>
      </c>
      <c r="BE184" s="100">
        <f>IF(N184="základní",J184,0)</f>
        <v>0</v>
      </c>
      <c r="BF184" s="100">
        <f>IF(N184="snížená",J184,0)</f>
        <v>0</v>
      </c>
      <c r="BG184" s="100">
        <f>IF(N184="zákl. přenesená",J184,0)</f>
        <v>0</v>
      </c>
      <c r="BH184" s="100">
        <f>IF(N184="sníž. přenesená",J184,0)</f>
        <v>0</v>
      </c>
      <c r="BI184" s="100">
        <f>IF(N184="nulová",J184,0)</f>
        <v>0</v>
      </c>
      <c r="BJ184" s="17" t="s">
        <v>91</v>
      </c>
      <c r="BK184" s="100">
        <f>ROUND(I184*H184,2)</f>
        <v>0</v>
      </c>
      <c r="BL184" s="17" t="s">
        <v>125</v>
      </c>
      <c r="BM184" s="99" t="s">
        <v>202</v>
      </c>
    </row>
    <row r="185" spans="1:65" s="13" customFormat="1" x14ac:dyDescent="0.2">
      <c r="B185" s="169"/>
      <c r="C185" s="170"/>
      <c r="D185" s="171" t="s">
        <v>127</v>
      </c>
      <c r="E185" s="172" t="s">
        <v>1</v>
      </c>
      <c r="F185" s="173" t="s">
        <v>203</v>
      </c>
      <c r="G185" s="170"/>
      <c r="H185" s="172" t="s">
        <v>1</v>
      </c>
      <c r="I185" s="102"/>
      <c r="J185" s="170"/>
      <c r="K185" s="170"/>
      <c r="L185" s="220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2"/>
      <c r="AT185" s="101" t="s">
        <v>127</v>
      </c>
      <c r="AU185" s="101" t="s">
        <v>93</v>
      </c>
      <c r="AV185" s="13" t="s">
        <v>91</v>
      </c>
      <c r="AW185" s="13" t="s">
        <v>38</v>
      </c>
      <c r="AX185" s="13" t="s">
        <v>83</v>
      </c>
      <c r="AY185" s="101" t="s">
        <v>118</v>
      </c>
    </row>
    <row r="186" spans="1:65" s="13" customFormat="1" x14ac:dyDescent="0.2">
      <c r="B186" s="169"/>
      <c r="C186" s="170"/>
      <c r="D186" s="171" t="s">
        <v>127</v>
      </c>
      <c r="E186" s="172" t="s">
        <v>1</v>
      </c>
      <c r="F186" s="173" t="s">
        <v>128</v>
      </c>
      <c r="G186" s="170"/>
      <c r="H186" s="172" t="s">
        <v>1</v>
      </c>
      <c r="I186" s="102"/>
      <c r="J186" s="170"/>
      <c r="K186" s="170"/>
      <c r="L186" s="220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2"/>
      <c r="AT186" s="101" t="s">
        <v>127</v>
      </c>
      <c r="AU186" s="101" t="s">
        <v>93</v>
      </c>
      <c r="AV186" s="13" t="s">
        <v>91</v>
      </c>
      <c r="AW186" s="13" t="s">
        <v>38</v>
      </c>
      <c r="AX186" s="13" t="s">
        <v>83</v>
      </c>
      <c r="AY186" s="101" t="s">
        <v>118</v>
      </c>
    </row>
    <row r="187" spans="1:65" s="13" customFormat="1" ht="22.5" x14ac:dyDescent="0.2">
      <c r="B187" s="169"/>
      <c r="C187" s="170"/>
      <c r="D187" s="171" t="s">
        <v>127</v>
      </c>
      <c r="E187" s="172" t="s">
        <v>1</v>
      </c>
      <c r="F187" s="173" t="s">
        <v>197</v>
      </c>
      <c r="G187" s="170"/>
      <c r="H187" s="172" t="s">
        <v>1</v>
      </c>
      <c r="I187" s="102"/>
      <c r="J187" s="170"/>
      <c r="K187" s="170"/>
      <c r="L187" s="220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2"/>
      <c r="AT187" s="101" t="s">
        <v>127</v>
      </c>
      <c r="AU187" s="101" t="s">
        <v>93</v>
      </c>
      <c r="AV187" s="13" t="s">
        <v>91</v>
      </c>
      <c r="AW187" s="13" t="s">
        <v>38</v>
      </c>
      <c r="AX187" s="13" t="s">
        <v>83</v>
      </c>
      <c r="AY187" s="101" t="s">
        <v>118</v>
      </c>
    </row>
    <row r="188" spans="1:65" s="13" customFormat="1" x14ac:dyDescent="0.2">
      <c r="B188" s="169"/>
      <c r="C188" s="170"/>
      <c r="D188" s="171" t="s">
        <v>127</v>
      </c>
      <c r="E188" s="172" t="s">
        <v>1</v>
      </c>
      <c r="F188" s="173" t="s">
        <v>129</v>
      </c>
      <c r="G188" s="170"/>
      <c r="H188" s="172" t="s">
        <v>1</v>
      </c>
      <c r="I188" s="102"/>
      <c r="J188" s="170"/>
      <c r="K188" s="170"/>
      <c r="L188" s="220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2"/>
      <c r="AT188" s="101" t="s">
        <v>127</v>
      </c>
      <c r="AU188" s="101" t="s">
        <v>93</v>
      </c>
      <c r="AV188" s="13" t="s">
        <v>91</v>
      </c>
      <c r="AW188" s="13" t="s">
        <v>38</v>
      </c>
      <c r="AX188" s="13" t="s">
        <v>83</v>
      </c>
      <c r="AY188" s="101" t="s">
        <v>118</v>
      </c>
    </row>
    <row r="189" spans="1:65" s="13" customFormat="1" ht="22.5" x14ac:dyDescent="0.2">
      <c r="B189" s="169"/>
      <c r="C189" s="170"/>
      <c r="D189" s="171" t="s">
        <v>127</v>
      </c>
      <c r="E189" s="172" t="s">
        <v>1</v>
      </c>
      <c r="F189" s="173" t="s">
        <v>130</v>
      </c>
      <c r="G189" s="170"/>
      <c r="H189" s="172" t="s">
        <v>1</v>
      </c>
      <c r="I189" s="102"/>
      <c r="J189" s="170"/>
      <c r="K189" s="170"/>
      <c r="L189" s="220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2"/>
      <c r="AT189" s="101" t="s">
        <v>127</v>
      </c>
      <c r="AU189" s="101" t="s">
        <v>93</v>
      </c>
      <c r="AV189" s="13" t="s">
        <v>91</v>
      </c>
      <c r="AW189" s="13" t="s">
        <v>38</v>
      </c>
      <c r="AX189" s="13" t="s">
        <v>83</v>
      </c>
      <c r="AY189" s="101" t="s">
        <v>118</v>
      </c>
    </row>
    <row r="190" spans="1:65" s="14" customFormat="1" x14ac:dyDescent="0.2">
      <c r="B190" s="174"/>
      <c r="C190" s="175"/>
      <c r="D190" s="171" t="s">
        <v>127</v>
      </c>
      <c r="E190" s="176" t="s">
        <v>1</v>
      </c>
      <c r="F190" s="177" t="s">
        <v>204</v>
      </c>
      <c r="G190" s="175"/>
      <c r="H190" s="178">
        <v>1</v>
      </c>
      <c r="I190" s="104"/>
      <c r="J190" s="175"/>
      <c r="K190" s="175"/>
      <c r="L190" s="223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5"/>
      <c r="AT190" s="103" t="s">
        <v>127</v>
      </c>
      <c r="AU190" s="103" t="s">
        <v>93</v>
      </c>
      <c r="AV190" s="14" t="s">
        <v>93</v>
      </c>
      <c r="AW190" s="14" t="s">
        <v>38</v>
      </c>
      <c r="AX190" s="14" t="s">
        <v>91</v>
      </c>
      <c r="AY190" s="103" t="s">
        <v>118</v>
      </c>
    </row>
    <row r="191" spans="1:65" s="2" customFormat="1" ht="14.45" customHeight="1" x14ac:dyDescent="0.2">
      <c r="A191" s="32"/>
      <c r="B191" s="118"/>
      <c r="C191" s="164" t="s">
        <v>205</v>
      </c>
      <c r="D191" s="164" t="s">
        <v>121</v>
      </c>
      <c r="E191" s="165" t="s">
        <v>206</v>
      </c>
      <c r="F191" s="166" t="s">
        <v>207</v>
      </c>
      <c r="G191" s="167" t="s">
        <v>124</v>
      </c>
      <c r="H191" s="168">
        <v>1</v>
      </c>
      <c r="I191" s="98"/>
      <c r="J191" s="216">
        <f>ROUND(I191*H191,2)</f>
        <v>0</v>
      </c>
      <c r="K191" s="166" t="s">
        <v>1</v>
      </c>
      <c r="L191" s="217"/>
      <c r="M191" s="218" t="s">
        <v>1</v>
      </c>
      <c r="N191" s="218" t="s">
        <v>48</v>
      </c>
      <c r="O191" s="218"/>
      <c r="P191" s="218">
        <f>O191*H191</f>
        <v>0</v>
      </c>
      <c r="Q191" s="218">
        <v>0</v>
      </c>
      <c r="R191" s="218">
        <f>Q191*H191</f>
        <v>0</v>
      </c>
      <c r="S191" s="218">
        <v>0</v>
      </c>
      <c r="T191" s="218">
        <f>S191*H191</f>
        <v>0</v>
      </c>
      <c r="U191" s="218"/>
      <c r="V191" s="218"/>
      <c r="W191" s="219">
        <f>J191</f>
        <v>0</v>
      </c>
      <c r="X191" s="32"/>
      <c r="Y191" s="32"/>
      <c r="Z191" s="32"/>
      <c r="AA191" s="32"/>
      <c r="AB191" s="32"/>
      <c r="AC191" s="32"/>
      <c r="AD191" s="32"/>
      <c r="AE191" s="32"/>
      <c r="AR191" s="99" t="s">
        <v>125</v>
      </c>
      <c r="AT191" s="99" t="s">
        <v>121</v>
      </c>
      <c r="AU191" s="99" t="s">
        <v>93</v>
      </c>
      <c r="AY191" s="17" t="s">
        <v>118</v>
      </c>
      <c r="BE191" s="100">
        <f>IF(N191="základní",J191,0)</f>
        <v>0</v>
      </c>
      <c r="BF191" s="100">
        <f>IF(N191="snížená",J191,0)</f>
        <v>0</v>
      </c>
      <c r="BG191" s="100">
        <f>IF(N191="zákl. přenesená",J191,0)</f>
        <v>0</v>
      </c>
      <c r="BH191" s="100">
        <f>IF(N191="sníž. přenesená",J191,0)</f>
        <v>0</v>
      </c>
      <c r="BI191" s="100">
        <f>IF(N191="nulová",J191,0)</f>
        <v>0</v>
      </c>
      <c r="BJ191" s="17" t="s">
        <v>91</v>
      </c>
      <c r="BK191" s="100">
        <f>ROUND(I191*H191,2)</f>
        <v>0</v>
      </c>
      <c r="BL191" s="17" t="s">
        <v>125</v>
      </c>
      <c r="BM191" s="99" t="s">
        <v>208</v>
      </c>
    </row>
    <row r="192" spans="1:65" s="13" customFormat="1" x14ac:dyDescent="0.2">
      <c r="B192" s="169"/>
      <c r="C192" s="170"/>
      <c r="D192" s="171" t="s">
        <v>127</v>
      </c>
      <c r="E192" s="172" t="s">
        <v>1</v>
      </c>
      <c r="F192" s="173" t="s">
        <v>209</v>
      </c>
      <c r="G192" s="170"/>
      <c r="H192" s="172" t="s">
        <v>1</v>
      </c>
      <c r="I192" s="102"/>
      <c r="J192" s="170"/>
      <c r="K192" s="170"/>
      <c r="L192" s="220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2"/>
      <c r="AT192" s="101" t="s">
        <v>127</v>
      </c>
      <c r="AU192" s="101" t="s">
        <v>93</v>
      </c>
      <c r="AV192" s="13" t="s">
        <v>91</v>
      </c>
      <c r="AW192" s="13" t="s">
        <v>38</v>
      </c>
      <c r="AX192" s="13" t="s">
        <v>83</v>
      </c>
      <c r="AY192" s="101" t="s">
        <v>118</v>
      </c>
    </row>
    <row r="193" spans="1:65" s="13" customFormat="1" x14ac:dyDescent="0.2">
      <c r="B193" s="169"/>
      <c r="C193" s="170"/>
      <c r="D193" s="171" t="s">
        <v>127</v>
      </c>
      <c r="E193" s="172" t="s">
        <v>1</v>
      </c>
      <c r="F193" s="173" t="s">
        <v>128</v>
      </c>
      <c r="G193" s="170"/>
      <c r="H193" s="172" t="s">
        <v>1</v>
      </c>
      <c r="I193" s="102"/>
      <c r="J193" s="170"/>
      <c r="K193" s="170"/>
      <c r="L193" s="220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2"/>
      <c r="AT193" s="101" t="s">
        <v>127</v>
      </c>
      <c r="AU193" s="101" t="s">
        <v>93</v>
      </c>
      <c r="AV193" s="13" t="s">
        <v>91</v>
      </c>
      <c r="AW193" s="13" t="s">
        <v>38</v>
      </c>
      <c r="AX193" s="13" t="s">
        <v>83</v>
      </c>
      <c r="AY193" s="101" t="s">
        <v>118</v>
      </c>
    </row>
    <row r="194" spans="1:65" s="13" customFormat="1" x14ac:dyDescent="0.2">
      <c r="B194" s="169"/>
      <c r="C194" s="170"/>
      <c r="D194" s="171" t="s">
        <v>127</v>
      </c>
      <c r="E194" s="172" t="s">
        <v>1</v>
      </c>
      <c r="F194" s="173" t="s">
        <v>129</v>
      </c>
      <c r="G194" s="170"/>
      <c r="H194" s="172" t="s">
        <v>1</v>
      </c>
      <c r="I194" s="102"/>
      <c r="J194" s="170"/>
      <c r="K194" s="170"/>
      <c r="L194" s="220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2"/>
      <c r="AT194" s="101" t="s">
        <v>127</v>
      </c>
      <c r="AU194" s="101" t="s">
        <v>93</v>
      </c>
      <c r="AV194" s="13" t="s">
        <v>91</v>
      </c>
      <c r="AW194" s="13" t="s">
        <v>38</v>
      </c>
      <c r="AX194" s="13" t="s">
        <v>83</v>
      </c>
      <c r="AY194" s="101" t="s">
        <v>118</v>
      </c>
    </row>
    <row r="195" spans="1:65" s="13" customFormat="1" ht="22.5" x14ac:dyDescent="0.2">
      <c r="B195" s="169"/>
      <c r="C195" s="170"/>
      <c r="D195" s="171" t="s">
        <v>127</v>
      </c>
      <c r="E195" s="172" t="s">
        <v>1</v>
      </c>
      <c r="F195" s="173" t="s">
        <v>130</v>
      </c>
      <c r="G195" s="170"/>
      <c r="H195" s="172" t="s">
        <v>1</v>
      </c>
      <c r="I195" s="102"/>
      <c r="J195" s="170"/>
      <c r="K195" s="170"/>
      <c r="L195" s="220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2"/>
      <c r="AT195" s="101" t="s">
        <v>127</v>
      </c>
      <c r="AU195" s="101" t="s">
        <v>93</v>
      </c>
      <c r="AV195" s="13" t="s">
        <v>91</v>
      </c>
      <c r="AW195" s="13" t="s">
        <v>38</v>
      </c>
      <c r="AX195" s="13" t="s">
        <v>83</v>
      </c>
      <c r="AY195" s="101" t="s">
        <v>118</v>
      </c>
    </row>
    <row r="196" spans="1:65" s="14" customFormat="1" x14ac:dyDescent="0.2">
      <c r="B196" s="174"/>
      <c r="C196" s="175"/>
      <c r="D196" s="171" t="s">
        <v>127</v>
      </c>
      <c r="E196" s="176" t="s">
        <v>1</v>
      </c>
      <c r="F196" s="177" t="s">
        <v>210</v>
      </c>
      <c r="G196" s="175"/>
      <c r="H196" s="178">
        <v>1</v>
      </c>
      <c r="I196" s="104"/>
      <c r="J196" s="175"/>
      <c r="K196" s="175"/>
      <c r="L196" s="223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5"/>
      <c r="AT196" s="103" t="s">
        <v>127</v>
      </c>
      <c r="AU196" s="103" t="s">
        <v>93</v>
      </c>
      <c r="AV196" s="14" t="s">
        <v>93</v>
      </c>
      <c r="AW196" s="14" t="s">
        <v>38</v>
      </c>
      <c r="AX196" s="14" t="s">
        <v>91</v>
      </c>
      <c r="AY196" s="103" t="s">
        <v>118</v>
      </c>
    </row>
    <row r="197" spans="1:65" s="2" customFormat="1" ht="14.45" customHeight="1" x14ac:dyDescent="0.2">
      <c r="A197" s="32"/>
      <c r="B197" s="118"/>
      <c r="C197" s="164" t="s">
        <v>211</v>
      </c>
      <c r="D197" s="164" t="s">
        <v>121</v>
      </c>
      <c r="E197" s="165" t="s">
        <v>212</v>
      </c>
      <c r="F197" s="166" t="s">
        <v>213</v>
      </c>
      <c r="G197" s="167" t="s">
        <v>124</v>
      </c>
      <c r="H197" s="168">
        <v>4</v>
      </c>
      <c r="I197" s="98"/>
      <c r="J197" s="216">
        <f>ROUND(I197*H197,2)</f>
        <v>0</v>
      </c>
      <c r="K197" s="166" t="s">
        <v>1</v>
      </c>
      <c r="L197" s="217"/>
      <c r="M197" s="218" t="s">
        <v>1</v>
      </c>
      <c r="N197" s="218" t="s">
        <v>48</v>
      </c>
      <c r="O197" s="218"/>
      <c r="P197" s="218">
        <f>O197*H197</f>
        <v>0</v>
      </c>
      <c r="Q197" s="218">
        <v>0</v>
      </c>
      <c r="R197" s="218">
        <f>Q197*H197</f>
        <v>0</v>
      </c>
      <c r="S197" s="218">
        <v>0</v>
      </c>
      <c r="T197" s="218">
        <f>S197*H197</f>
        <v>0</v>
      </c>
      <c r="U197" s="218"/>
      <c r="V197" s="218"/>
      <c r="W197" s="219">
        <f>J197</f>
        <v>0</v>
      </c>
      <c r="X197" s="32"/>
      <c r="Y197" s="32"/>
      <c r="Z197" s="32"/>
      <c r="AA197" s="32"/>
      <c r="AB197" s="32"/>
      <c r="AC197" s="32"/>
      <c r="AD197" s="32"/>
      <c r="AE197" s="32"/>
      <c r="AR197" s="99" t="s">
        <v>125</v>
      </c>
      <c r="AT197" s="99" t="s">
        <v>121</v>
      </c>
      <c r="AU197" s="99" t="s">
        <v>93</v>
      </c>
      <c r="AY197" s="17" t="s">
        <v>118</v>
      </c>
      <c r="BE197" s="100">
        <f>IF(N197="základní",J197,0)</f>
        <v>0</v>
      </c>
      <c r="BF197" s="100">
        <f>IF(N197="snížená",J197,0)</f>
        <v>0</v>
      </c>
      <c r="BG197" s="100">
        <f>IF(N197="zákl. přenesená",J197,0)</f>
        <v>0</v>
      </c>
      <c r="BH197" s="100">
        <f>IF(N197="sníž. přenesená",J197,0)</f>
        <v>0</v>
      </c>
      <c r="BI197" s="100">
        <f>IF(N197="nulová",J197,0)</f>
        <v>0</v>
      </c>
      <c r="BJ197" s="17" t="s">
        <v>91</v>
      </c>
      <c r="BK197" s="100">
        <f>ROUND(I197*H197,2)</f>
        <v>0</v>
      </c>
      <c r="BL197" s="17" t="s">
        <v>125</v>
      </c>
      <c r="BM197" s="99" t="s">
        <v>214</v>
      </c>
    </row>
    <row r="198" spans="1:65" s="13" customFormat="1" x14ac:dyDescent="0.2">
      <c r="B198" s="169"/>
      <c r="C198" s="170"/>
      <c r="D198" s="171" t="s">
        <v>127</v>
      </c>
      <c r="E198" s="172" t="s">
        <v>1</v>
      </c>
      <c r="F198" s="173" t="s">
        <v>215</v>
      </c>
      <c r="G198" s="170"/>
      <c r="H198" s="172" t="s">
        <v>1</v>
      </c>
      <c r="I198" s="102"/>
      <c r="J198" s="170"/>
      <c r="K198" s="170"/>
      <c r="L198" s="220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2"/>
      <c r="AT198" s="101" t="s">
        <v>127</v>
      </c>
      <c r="AU198" s="101" t="s">
        <v>93</v>
      </c>
      <c r="AV198" s="13" t="s">
        <v>91</v>
      </c>
      <c r="AW198" s="13" t="s">
        <v>38</v>
      </c>
      <c r="AX198" s="13" t="s">
        <v>83</v>
      </c>
      <c r="AY198" s="101" t="s">
        <v>118</v>
      </c>
    </row>
    <row r="199" spans="1:65" s="13" customFormat="1" x14ac:dyDescent="0.2">
      <c r="B199" s="169"/>
      <c r="C199" s="170"/>
      <c r="D199" s="171" t="s">
        <v>127</v>
      </c>
      <c r="E199" s="172" t="s">
        <v>1</v>
      </c>
      <c r="F199" s="173" t="s">
        <v>216</v>
      </c>
      <c r="G199" s="170"/>
      <c r="H199" s="172" t="s">
        <v>1</v>
      </c>
      <c r="I199" s="102"/>
      <c r="J199" s="170"/>
      <c r="K199" s="170"/>
      <c r="L199" s="220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2"/>
      <c r="AT199" s="101" t="s">
        <v>127</v>
      </c>
      <c r="AU199" s="101" t="s">
        <v>93</v>
      </c>
      <c r="AV199" s="13" t="s">
        <v>91</v>
      </c>
      <c r="AW199" s="13" t="s">
        <v>38</v>
      </c>
      <c r="AX199" s="13" t="s">
        <v>83</v>
      </c>
      <c r="AY199" s="101" t="s">
        <v>118</v>
      </c>
    </row>
    <row r="200" spans="1:65" s="13" customFormat="1" x14ac:dyDescent="0.2">
      <c r="B200" s="169"/>
      <c r="C200" s="170"/>
      <c r="D200" s="171" t="s">
        <v>127</v>
      </c>
      <c r="E200" s="172" t="s">
        <v>1</v>
      </c>
      <c r="F200" s="173" t="s">
        <v>217</v>
      </c>
      <c r="G200" s="170"/>
      <c r="H200" s="172" t="s">
        <v>1</v>
      </c>
      <c r="I200" s="102"/>
      <c r="J200" s="170"/>
      <c r="K200" s="170"/>
      <c r="L200" s="220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2"/>
      <c r="AT200" s="101" t="s">
        <v>127</v>
      </c>
      <c r="AU200" s="101" t="s">
        <v>93</v>
      </c>
      <c r="AV200" s="13" t="s">
        <v>91</v>
      </c>
      <c r="AW200" s="13" t="s">
        <v>38</v>
      </c>
      <c r="AX200" s="13" t="s">
        <v>83</v>
      </c>
      <c r="AY200" s="101" t="s">
        <v>118</v>
      </c>
    </row>
    <row r="201" spans="1:65" s="13" customFormat="1" ht="22.5" x14ac:dyDescent="0.2">
      <c r="B201" s="169"/>
      <c r="C201" s="170"/>
      <c r="D201" s="171" t="s">
        <v>127</v>
      </c>
      <c r="E201" s="172" t="s">
        <v>1</v>
      </c>
      <c r="F201" s="173" t="s">
        <v>130</v>
      </c>
      <c r="G201" s="170"/>
      <c r="H201" s="172" t="s">
        <v>1</v>
      </c>
      <c r="I201" s="102"/>
      <c r="J201" s="170"/>
      <c r="K201" s="170"/>
      <c r="L201" s="220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2"/>
      <c r="AT201" s="101" t="s">
        <v>127</v>
      </c>
      <c r="AU201" s="101" t="s">
        <v>93</v>
      </c>
      <c r="AV201" s="13" t="s">
        <v>91</v>
      </c>
      <c r="AW201" s="13" t="s">
        <v>38</v>
      </c>
      <c r="AX201" s="13" t="s">
        <v>83</v>
      </c>
      <c r="AY201" s="101" t="s">
        <v>118</v>
      </c>
    </row>
    <row r="202" spans="1:65" s="14" customFormat="1" x14ac:dyDescent="0.2">
      <c r="B202" s="174"/>
      <c r="C202" s="175"/>
      <c r="D202" s="171" t="s">
        <v>127</v>
      </c>
      <c r="E202" s="176" t="s">
        <v>1</v>
      </c>
      <c r="F202" s="177" t="s">
        <v>218</v>
      </c>
      <c r="G202" s="175"/>
      <c r="H202" s="178">
        <v>4</v>
      </c>
      <c r="I202" s="104"/>
      <c r="J202" s="175"/>
      <c r="K202" s="175"/>
      <c r="L202" s="223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5"/>
      <c r="AT202" s="103" t="s">
        <v>127</v>
      </c>
      <c r="AU202" s="103" t="s">
        <v>93</v>
      </c>
      <c r="AV202" s="14" t="s">
        <v>93</v>
      </c>
      <c r="AW202" s="14" t="s">
        <v>38</v>
      </c>
      <c r="AX202" s="14" t="s">
        <v>91</v>
      </c>
      <c r="AY202" s="103" t="s">
        <v>118</v>
      </c>
    </row>
    <row r="203" spans="1:65" s="2" customFormat="1" ht="14.45" customHeight="1" x14ac:dyDescent="0.2">
      <c r="A203" s="32"/>
      <c r="B203" s="118"/>
      <c r="C203" s="164" t="s">
        <v>219</v>
      </c>
      <c r="D203" s="164" t="s">
        <v>121</v>
      </c>
      <c r="E203" s="165" t="s">
        <v>220</v>
      </c>
      <c r="F203" s="166" t="s">
        <v>221</v>
      </c>
      <c r="G203" s="167" t="s">
        <v>124</v>
      </c>
      <c r="H203" s="168">
        <v>1</v>
      </c>
      <c r="I203" s="98"/>
      <c r="J203" s="216">
        <f>ROUND(I203*H203,2)</f>
        <v>0</v>
      </c>
      <c r="K203" s="166" t="s">
        <v>1</v>
      </c>
      <c r="L203" s="217"/>
      <c r="M203" s="218" t="s">
        <v>1</v>
      </c>
      <c r="N203" s="218" t="s">
        <v>48</v>
      </c>
      <c r="O203" s="218"/>
      <c r="P203" s="218">
        <f>O203*H203</f>
        <v>0</v>
      </c>
      <c r="Q203" s="218">
        <v>0</v>
      </c>
      <c r="R203" s="218">
        <f>Q203*H203</f>
        <v>0</v>
      </c>
      <c r="S203" s="218">
        <v>0</v>
      </c>
      <c r="T203" s="218">
        <f>S203*H203</f>
        <v>0</v>
      </c>
      <c r="U203" s="218"/>
      <c r="V203" s="218"/>
      <c r="W203" s="219">
        <f>J203</f>
        <v>0</v>
      </c>
      <c r="X203" s="32"/>
      <c r="Y203" s="32"/>
      <c r="Z203" s="32"/>
      <c r="AA203" s="32"/>
      <c r="AB203" s="32"/>
      <c r="AC203" s="32"/>
      <c r="AD203" s="32"/>
      <c r="AE203" s="32"/>
      <c r="AR203" s="99" t="s">
        <v>125</v>
      </c>
      <c r="AT203" s="99" t="s">
        <v>121</v>
      </c>
      <c r="AU203" s="99" t="s">
        <v>93</v>
      </c>
      <c r="AY203" s="17" t="s">
        <v>118</v>
      </c>
      <c r="BE203" s="100">
        <f>IF(N203="základní",J203,0)</f>
        <v>0</v>
      </c>
      <c r="BF203" s="100">
        <f>IF(N203="snížená",J203,0)</f>
        <v>0</v>
      </c>
      <c r="BG203" s="100">
        <f>IF(N203="zákl. přenesená",J203,0)</f>
        <v>0</v>
      </c>
      <c r="BH203" s="100">
        <f>IF(N203="sníž. přenesená",J203,0)</f>
        <v>0</v>
      </c>
      <c r="BI203" s="100">
        <f>IF(N203="nulová",J203,0)</f>
        <v>0</v>
      </c>
      <c r="BJ203" s="17" t="s">
        <v>91</v>
      </c>
      <c r="BK203" s="100">
        <f>ROUND(I203*H203,2)</f>
        <v>0</v>
      </c>
      <c r="BL203" s="17" t="s">
        <v>125</v>
      </c>
      <c r="BM203" s="99" t="s">
        <v>222</v>
      </c>
    </row>
    <row r="204" spans="1:65" s="13" customFormat="1" x14ac:dyDescent="0.2">
      <c r="B204" s="169"/>
      <c r="C204" s="170"/>
      <c r="D204" s="171" t="s">
        <v>127</v>
      </c>
      <c r="E204" s="172" t="s">
        <v>1</v>
      </c>
      <c r="F204" s="173" t="s">
        <v>223</v>
      </c>
      <c r="G204" s="170"/>
      <c r="H204" s="172" t="s">
        <v>1</v>
      </c>
      <c r="I204" s="102"/>
      <c r="J204" s="170"/>
      <c r="K204" s="170"/>
      <c r="L204" s="220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2"/>
      <c r="AT204" s="101" t="s">
        <v>127</v>
      </c>
      <c r="AU204" s="101" t="s">
        <v>93</v>
      </c>
      <c r="AV204" s="13" t="s">
        <v>91</v>
      </c>
      <c r="AW204" s="13" t="s">
        <v>38</v>
      </c>
      <c r="AX204" s="13" t="s">
        <v>83</v>
      </c>
      <c r="AY204" s="101" t="s">
        <v>118</v>
      </c>
    </row>
    <row r="205" spans="1:65" s="13" customFormat="1" x14ac:dyDescent="0.2">
      <c r="B205" s="169"/>
      <c r="C205" s="170"/>
      <c r="D205" s="171" t="s">
        <v>127</v>
      </c>
      <c r="E205" s="172" t="s">
        <v>1</v>
      </c>
      <c r="F205" s="173" t="s">
        <v>128</v>
      </c>
      <c r="G205" s="170"/>
      <c r="H205" s="172" t="s">
        <v>1</v>
      </c>
      <c r="I205" s="102"/>
      <c r="J205" s="170"/>
      <c r="K205" s="170"/>
      <c r="L205" s="220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2"/>
      <c r="AT205" s="101" t="s">
        <v>127</v>
      </c>
      <c r="AU205" s="101" t="s">
        <v>93</v>
      </c>
      <c r="AV205" s="13" t="s">
        <v>91</v>
      </c>
      <c r="AW205" s="13" t="s">
        <v>38</v>
      </c>
      <c r="AX205" s="13" t="s">
        <v>83</v>
      </c>
      <c r="AY205" s="101" t="s">
        <v>118</v>
      </c>
    </row>
    <row r="206" spans="1:65" s="13" customFormat="1" ht="22.5" x14ac:dyDescent="0.2">
      <c r="B206" s="169"/>
      <c r="C206" s="170"/>
      <c r="D206" s="171" t="s">
        <v>127</v>
      </c>
      <c r="E206" s="172" t="s">
        <v>1</v>
      </c>
      <c r="F206" s="173" t="s">
        <v>197</v>
      </c>
      <c r="G206" s="170"/>
      <c r="H206" s="172" t="s">
        <v>1</v>
      </c>
      <c r="I206" s="102"/>
      <c r="J206" s="170"/>
      <c r="K206" s="170"/>
      <c r="L206" s="220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2"/>
      <c r="AT206" s="101" t="s">
        <v>127</v>
      </c>
      <c r="AU206" s="101" t="s">
        <v>93</v>
      </c>
      <c r="AV206" s="13" t="s">
        <v>91</v>
      </c>
      <c r="AW206" s="13" t="s">
        <v>38</v>
      </c>
      <c r="AX206" s="13" t="s">
        <v>83</v>
      </c>
      <c r="AY206" s="101" t="s">
        <v>118</v>
      </c>
    </row>
    <row r="207" spans="1:65" s="13" customFormat="1" x14ac:dyDescent="0.2">
      <c r="B207" s="169"/>
      <c r="C207" s="170"/>
      <c r="D207" s="171" t="s">
        <v>127</v>
      </c>
      <c r="E207" s="172" t="s">
        <v>1</v>
      </c>
      <c r="F207" s="173" t="s">
        <v>129</v>
      </c>
      <c r="G207" s="170"/>
      <c r="H207" s="172" t="s">
        <v>1</v>
      </c>
      <c r="I207" s="102"/>
      <c r="J207" s="170"/>
      <c r="K207" s="170"/>
      <c r="L207" s="220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2"/>
      <c r="AT207" s="101" t="s">
        <v>127</v>
      </c>
      <c r="AU207" s="101" t="s">
        <v>93</v>
      </c>
      <c r="AV207" s="13" t="s">
        <v>91</v>
      </c>
      <c r="AW207" s="13" t="s">
        <v>38</v>
      </c>
      <c r="AX207" s="13" t="s">
        <v>83</v>
      </c>
      <c r="AY207" s="101" t="s">
        <v>118</v>
      </c>
    </row>
    <row r="208" spans="1:65" s="13" customFormat="1" ht="22.5" x14ac:dyDescent="0.2">
      <c r="B208" s="169"/>
      <c r="C208" s="170"/>
      <c r="D208" s="171" t="s">
        <v>127</v>
      </c>
      <c r="E208" s="172" t="s">
        <v>1</v>
      </c>
      <c r="F208" s="173" t="s">
        <v>130</v>
      </c>
      <c r="G208" s="170"/>
      <c r="H208" s="172" t="s">
        <v>1</v>
      </c>
      <c r="I208" s="102"/>
      <c r="J208" s="170"/>
      <c r="K208" s="170"/>
      <c r="L208" s="220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2"/>
      <c r="AT208" s="101" t="s">
        <v>127</v>
      </c>
      <c r="AU208" s="101" t="s">
        <v>93</v>
      </c>
      <c r="AV208" s="13" t="s">
        <v>91</v>
      </c>
      <c r="AW208" s="13" t="s">
        <v>38</v>
      </c>
      <c r="AX208" s="13" t="s">
        <v>83</v>
      </c>
      <c r="AY208" s="101" t="s">
        <v>118</v>
      </c>
    </row>
    <row r="209" spans="1:65" s="14" customFormat="1" x14ac:dyDescent="0.2">
      <c r="B209" s="174"/>
      <c r="C209" s="175"/>
      <c r="D209" s="171" t="s">
        <v>127</v>
      </c>
      <c r="E209" s="176" t="s">
        <v>1</v>
      </c>
      <c r="F209" s="177" t="s">
        <v>224</v>
      </c>
      <c r="G209" s="175"/>
      <c r="H209" s="178">
        <v>1</v>
      </c>
      <c r="I209" s="104"/>
      <c r="J209" s="175"/>
      <c r="K209" s="175"/>
      <c r="L209" s="223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5"/>
      <c r="AT209" s="103" t="s">
        <v>127</v>
      </c>
      <c r="AU209" s="103" t="s">
        <v>93</v>
      </c>
      <c r="AV209" s="14" t="s">
        <v>93</v>
      </c>
      <c r="AW209" s="14" t="s">
        <v>38</v>
      </c>
      <c r="AX209" s="14" t="s">
        <v>91</v>
      </c>
      <c r="AY209" s="103" t="s">
        <v>118</v>
      </c>
    </row>
    <row r="210" spans="1:65" s="2" customFormat="1" ht="14.45" customHeight="1" x14ac:dyDescent="0.2">
      <c r="A210" s="32"/>
      <c r="B210" s="118"/>
      <c r="C210" s="164" t="s">
        <v>8</v>
      </c>
      <c r="D210" s="164" t="s">
        <v>121</v>
      </c>
      <c r="E210" s="165" t="s">
        <v>225</v>
      </c>
      <c r="F210" s="166" t="s">
        <v>226</v>
      </c>
      <c r="G210" s="167" t="s">
        <v>124</v>
      </c>
      <c r="H210" s="168">
        <v>1</v>
      </c>
      <c r="I210" s="98"/>
      <c r="J210" s="216">
        <f>ROUND(I210*H210,2)</f>
        <v>0</v>
      </c>
      <c r="K210" s="166" t="s">
        <v>1</v>
      </c>
      <c r="L210" s="217"/>
      <c r="M210" s="218" t="s">
        <v>1</v>
      </c>
      <c r="N210" s="218" t="s">
        <v>48</v>
      </c>
      <c r="O210" s="218"/>
      <c r="P210" s="218">
        <f>O210*H210</f>
        <v>0</v>
      </c>
      <c r="Q210" s="218">
        <v>0</v>
      </c>
      <c r="R210" s="218">
        <f>Q210*H210</f>
        <v>0</v>
      </c>
      <c r="S210" s="218">
        <v>0</v>
      </c>
      <c r="T210" s="218">
        <f>S210*H210</f>
        <v>0</v>
      </c>
      <c r="U210" s="218"/>
      <c r="V210" s="218"/>
      <c r="W210" s="219">
        <f>J210</f>
        <v>0</v>
      </c>
      <c r="X210" s="32"/>
      <c r="Y210" s="32"/>
      <c r="Z210" s="32"/>
      <c r="AA210" s="32"/>
      <c r="AB210" s="32"/>
      <c r="AC210" s="32"/>
      <c r="AD210" s="32"/>
      <c r="AE210" s="32"/>
      <c r="AR210" s="99" t="s">
        <v>125</v>
      </c>
      <c r="AT210" s="99" t="s">
        <v>121</v>
      </c>
      <c r="AU210" s="99" t="s">
        <v>93</v>
      </c>
      <c r="AY210" s="17" t="s">
        <v>118</v>
      </c>
      <c r="BE210" s="100">
        <f>IF(N210="základní",J210,0)</f>
        <v>0</v>
      </c>
      <c r="BF210" s="100">
        <f>IF(N210="snížená",J210,0)</f>
        <v>0</v>
      </c>
      <c r="BG210" s="100">
        <f>IF(N210="zákl. přenesená",J210,0)</f>
        <v>0</v>
      </c>
      <c r="BH210" s="100">
        <f>IF(N210="sníž. přenesená",J210,0)</f>
        <v>0</v>
      </c>
      <c r="BI210" s="100">
        <f>IF(N210="nulová",J210,0)</f>
        <v>0</v>
      </c>
      <c r="BJ210" s="17" t="s">
        <v>91</v>
      </c>
      <c r="BK210" s="100">
        <f>ROUND(I210*H210,2)</f>
        <v>0</v>
      </c>
      <c r="BL210" s="17" t="s">
        <v>125</v>
      </c>
      <c r="BM210" s="99" t="s">
        <v>227</v>
      </c>
    </row>
    <row r="211" spans="1:65" s="13" customFormat="1" x14ac:dyDescent="0.2">
      <c r="B211" s="169"/>
      <c r="C211" s="170"/>
      <c r="D211" s="171" t="s">
        <v>127</v>
      </c>
      <c r="E211" s="172" t="s">
        <v>1</v>
      </c>
      <c r="F211" s="173" t="s">
        <v>228</v>
      </c>
      <c r="G211" s="170"/>
      <c r="H211" s="172" t="s">
        <v>1</v>
      </c>
      <c r="I211" s="102"/>
      <c r="J211" s="170"/>
      <c r="K211" s="170"/>
      <c r="L211" s="220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2"/>
      <c r="AT211" s="101" t="s">
        <v>127</v>
      </c>
      <c r="AU211" s="101" t="s">
        <v>93</v>
      </c>
      <c r="AV211" s="13" t="s">
        <v>91</v>
      </c>
      <c r="AW211" s="13" t="s">
        <v>38</v>
      </c>
      <c r="AX211" s="13" t="s">
        <v>83</v>
      </c>
      <c r="AY211" s="101" t="s">
        <v>118</v>
      </c>
    </row>
    <row r="212" spans="1:65" s="13" customFormat="1" x14ac:dyDescent="0.2">
      <c r="B212" s="169"/>
      <c r="C212" s="170"/>
      <c r="D212" s="171" t="s">
        <v>127</v>
      </c>
      <c r="E212" s="172" t="s">
        <v>1</v>
      </c>
      <c r="F212" s="173" t="s">
        <v>128</v>
      </c>
      <c r="G212" s="170"/>
      <c r="H212" s="172" t="s">
        <v>1</v>
      </c>
      <c r="I212" s="102"/>
      <c r="J212" s="170"/>
      <c r="K212" s="170"/>
      <c r="L212" s="220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2"/>
      <c r="AT212" s="101" t="s">
        <v>127</v>
      </c>
      <c r="AU212" s="101" t="s">
        <v>93</v>
      </c>
      <c r="AV212" s="13" t="s">
        <v>91</v>
      </c>
      <c r="AW212" s="13" t="s">
        <v>38</v>
      </c>
      <c r="AX212" s="13" t="s">
        <v>83</v>
      </c>
      <c r="AY212" s="101" t="s">
        <v>118</v>
      </c>
    </row>
    <row r="213" spans="1:65" s="13" customFormat="1" ht="22.5" x14ac:dyDescent="0.2">
      <c r="B213" s="169"/>
      <c r="C213" s="170"/>
      <c r="D213" s="171" t="s">
        <v>127</v>
      </c>
      <c r="E213" s="172" t="s">
        <v>1</v>
      </c>
      <c r="F213" s="173" t="s">
        <v>197</v>
      </c>
      <c r="G213" s="170"/>
      <c r="H213" s="172" t="s">
        <v>1</v>
      </c>
      <c r="I213" s="102"/>
      <c r="J213" s="170"/>
      <c r="K213" s="170"/>
      <c r="L213" s="220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2"/>
      <c r="AT213" s="101" t="s">
        <v>127</v>
      </c>
      <c r="AU213" s="101" t="s">
        <v>93</v>
      </c>
      <c r="AV213" s="13" t="s">
        <v>91</v>
      </c>
      <c r="AW213" s="13" t="s">
        <v>38</v>
      </c>
      <c r="AX213" s="13" t="s">
        <v>83</v>
      </c>
      <c r="AY213" s="101" t="s">
        <v>118</v>
      </c>
    </row>
    <row r="214" spans="1:65" s="13" customFormat="1" x14ac:dyDescent="0.2">
      <c r="B214" s="169"/>
      <c r="C214" s="170"/>
      <c r="D214" s="171" t="s">
        <v>127</v>
      </c>
      <c r="E214" s="172" t="s">
        <v>1</v>
      </c>
      <c r="F214" s="173" t="s">
        <v>129</v>
      </c>
      <c r="G214" s="170"/>
      <c r="H214" s="172" t="s">
        <v>1</v>
      </c>
      <c r="I214" s="102"/>
      <c r="J214" s="170"/>
      <c r="K214" s="170"/>
      <c r="L214" s="220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2"/>
      <c r="AT214" s="101" t="s">
        <v>127</v>
      </c>
      <c r="AU214" s="101" t="s">
        <v>93</v>
      </c>
      <c r="AV214" s="13" t="s">
        <v>91</v>
      </c>
      <c r="AW214" s="13" t="s">
        <v>38</v>
      </c>
      <c r="AX214" s="13" t="s">
        <v>83</v>
      </c>
      <c r="AY214" s="101" t="s">
        <v>118</v>
      </c>
    </row>
    <row r="215" spans="1:65" s="13" customFormat="1" ht="22.5" x14ac:dyDescent="0.2">
      <c r="B215" s="169"/>
      <c r="C215" s="170"/>
      <c r="D215" s="171" t="s">
        <v>127</v>
      </c>
      <c r="E215" s="172" t="s">
        <v>1</v>
      </c>
      <c r="F215" s="173" t="s">
        <v>130</v>
      </c>
      <c r="G215" s="170"/>
      <c r="H215" s="172" t="s">
        <v>1</v>
      </c>
      <c r="I215" s="102"/>
      <c r="J215" s="170"/>
      <c r="K215" s="170"/>
      <c r="L215" s="220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2"/>
      <c r="AT215" s="101" t="s">
        <v>127</v>
      </c>
      <c r="AU215" s="101" t="s">
        <v>93</v>
      </c>
      <c r="AV215" s="13" t="s">
        <v>91</v>
      </c>
      <c r="AW215" s="13" t="s">
        <v>38</v>
      </c>
      <c r="AX215" s="13" t="s">
        <v>83</v>
      </c>
      <c r="AY215" s="101" t="s">
        <v>118</v>
      </c>
    </row>
    <row r="216" spans="1:65" s="14" customFormat="1" x14ac:dyDescent="0.2">
      <c r="B216" s="174"/>
      <c r="C216" s="175"/>
      <c r="D216" s="171" t="s">
        <v>127</v>
      </c>
      <c r="E216" s="176" t="s">
        <v>1</v>
      </c>
      <c r="F216" s="177" t="s">
        <v>229</v>
      </c>
      <c r="G216" s="175"/>
      <c r="H216" s="178">
        <v>1</v>
      </c>
      <c r="I216" s="104"/>
      <c r="J216" s="175"/>
      <c r="K216" s="175"/>
      <c r="L216" s="223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5"/>
      <c r="AT216" s="103" t="s">
        <v>127</v>
      </c>
      <c r="AU216" s="103" t="s">
        <v>93</v>
      </c>
      <c r="AV216" s="14" t="s">
        <v>93</v>
      </c>
      <c r="AW216" s="14" t="s">
        <v>38</v>
      </c>
      <c r="AX216" s="14" t="s">
        <v>91</v>
      </c>
      <c r="AY216" s="103" t="s">
        <v>118</v>
      </c>
    </row>
    <row r="217" spans="1:65" s="2" customFormat="1" ht="14.45" customHeight="1" x14ac:dyDescent="0.2">
      <c r="A217" s="32"/>
      <c r="B217" s="118"/>
      <c r="C217" s="164" t="s">
        <v>230</v>
      </c>
      <c r="D217" s="164" t="s">
        <v>121</v>
      </c>
      <c r="E217" s="165" t="s">
        <v>231</v>
      </c>
      <c r="F217" s="166" t="s">
        <v>226</v>
      </c>
      <c r="G217" s="167" t="s">
        <v>124</v>
      </c>
      <c r="H217" s="168">
        <v>1</v>
      </c>
      <c r="I217" s="98"/>
      <c r="J217" s="216">
        <f>ROUND(I217*H217,2)</f>
        <v>0</v>
      </c>
      <c r="K217" s="166" t="s">
        <v>1</v>
      </c>
      <c r="L217" s="217"/>
      <c r="M217" s="218" t="s">
        <v>1</v>
      </c>
      <c r="N217" s="218" t="s">
        <v>48</v>
      </c>
      <c r="O217" s="218"/>
      <c r="P217" s="218">
        <f>O217*H217</f>
        <v>0</v>
      </c>
      <c r="Q217" s="218">
        <v>0</v>
      </c>
      <c r="R217" s="218">
        <f>Q217*H217</f>
        <v>0</v>
      </c>
      <c r="S217" s="218">
        <v>0</v>
      </c>
      <c r="T217" s="218">
        <f>S217*H217</f>
        <v>0</v>
      </c>
      <c r="U217" s="218"/>
      <c r="V217" s="218"/>
      <c r="W217" s="219">
        <f>J217</f>
        <v>0</v>
      </c>
      <c r="X217" s="32"/>
      <c r="Y217" s="32"/>
      <c r="Z217" s="32"/>
      <c r="AA217" s="32"/>
      <c r="AB217" s="32"/>
      <c r="AC217" s="32"/>
      <c r="AD217" s="32"/>
      <c r="AE217" s="32"/>
      <c r="AR217" s="99" t="s">
        <v>125</v>
      </c>
      <c r="AT217" s="99" t="s">
        <v>121</v>
      </c>
      <c r="AU217" s="99" t="s">
        <v>93</v>
      </c>
      <c r="AY217" s="17" t="s">
        <v>118</v>
      </c>
      <c r="BE217" s="100">
        <f>IF(N217="základní",J217,0)</f>
        <v>0</v>
      </c>
      <c r="BF217" s="100">
        <f>IF(N217="snížená",J217,0)</f>
        <v>0</v>
      </c>
      <c r="BG217" s="100">
        <f>IF(N217="zákl. přenesená",J217,0)</f>
        <v>0</v>
      </c>
      <c r="BH217" s="100">
        <f>IF(N217="sníž. přenesená",J217,0)</f>
        <v>0</v>
      </c>
      <c r="BI217" s="100">
        <f>IF(N217="nulová",J217,0)</f>
        <v>0</v>
      </c>
      <c r="BJ217" s="17" t="s">
        <v>91</v>
      </c>
      <c r="BK217" s="100">
        <f>ROUND(I217*H217,2)</f>
        <v>0</v>
      </c>
      <c r="BL217" s="17" t="s">
        <v>125</v>
      </c>
      <c r="BM217" s="99" t="s">
        <v>232</v>
      </c>
    </row>
    <row r="218" spans="1:65" s="13" customFormat="1" x14ac:dyDescent="0.2">
      <c r="B218" s="169"/>
      <c r="C218" s="170"/>
      <c r="D218" s="171" t="s">
        <v>127</v>
      </c>
      <c r="E218" s="172" t="s">
        <v>1</v>
      </c>
      <c r="F218" s="173" t="s">
        <v>233</v>
      </c>
      <c r="G218" s="170"/>
      <c r="H218" s="172" t="s">
        <v>1</v>
      </c>
      <c r="I218" s="102"/>
      <c r="J218" s="170"/>
      <c r="K218" s="170"/>
      <c r="L218" s="220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2"/>
      <c r="AT218" s="101" t="s">
        <v>127</v>
      </c>
      <c r="AU218" s="101" t="s">
        <v>93</v>
      </c>
      <c r="AV218" s="13" t="s">
        <v>91</v>
      </c>
      <c r="AW218" s="13" t="s">
        <v>38</v>
      </c>
      <c r="AX218" s="13" t="s">
        <v>83</v>
      </c>
      <c r="AY218" s="101" t="s">
        <v>118</v>
      </c>
    </row>
    <row r="219" spans="1:65" s="13" customFormat="1" x14ac:dyDescent="0.2">
      <c r="B219" s="169"/>
      <c r="C219" s="170"/>
      <c r="D219" s="171" t="s">
        <v>127</v>
      </c>
      <c r="E219" s="172" t="s">
        <v>1</v>
      </c>
      <c r="F219" s="173" t="s">
        <v>128</v>
      </c>
      <c r="G219" s="170"/>
      <c r="H219" s="172" t="s">
        <v>1</v>
      </c>
      <c r="I219" s="102"/>
      <c r="J219" s="170"/>
      <c r="K219" s="170"/>
      <c r="L219" s="220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2"/>
      <c r="AT219" s="101" t="s">
        <v>127</v>
      </c>
      <c r="AU219" s="101" t="s">
        <v>93</v>
      </c>
      <c r="AV219" s="13" t="s">
        <v>91</v>
      </c>
      <c r="AW219" s="13" t="s">
        <v>38</v>
      </c>
      <c r="AX219" s="13" t="s">
        <v>83</v>
      </c>
      <c r="AY219" s="101" t="s">
        <v>118</v>
      </c>
    </row>
    <row r="220" spans="1:65" s="13" customFormat="1" ht="22.5" x14ac:dyDescent="0.2">
      <c r="B220" s="169"/>
      <c r="C220" s="170"/>
      <c r="D220" s="171" t="s">
        <v>127</v>
      </c>
      <c r="E220" s="172" t="s">
        <v>1</v>
      </c>
      <c r="F220" s="173" t="s">
        <v>197</v>
      </c>
      <c r="G220" s="170"/>
      <c r="H220" s="172" t="s">
        <v>1</v>
      </c>
      <c r="I220" s="102"/>
      <c r="J220" s="170"/>
      <c r="K220" s="170"/>
      <c r="L220" s="220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2"/>
      <c r="AT220" s="101" t="s">
        <v>127</v>
      </c>
      <c r="AU220" s="101" t="s">
        <v>93</v>
      </c>
      <c r="AV220" s="13" t="s">
        <v>91</v>
      </c>
      <c r="AW220" s="13" t="s">
        <v>38</v>
      </c>
      <c r="AX220" s="13" t="s">
        <v>83</v>
      </c>
      <c r="AY220" s="101" t="s">
        <v>118</v>
      </c>
    </row>
    <row r="221" spans="1:65" s="13" customFormat="1" x14ac:dyDescent="0.2">
      <c r="B221" s="169"/>
      <c r="C221" s="170"/>
      <c r="D221" s="171" t="s">
        <v>127</v>
      </c>
      <c r="E221" s="172" t="s">
        <v>1</v>
      </c>
      <c r="F221" s="173" t="s">
        <v>129</v>
      </c>
      <c r="G221" s="170"/>
      <c r="H221" s="172" t="s">
        <v>1</v>
      </c>
      <c r="I221" s="102"/>
      <c r="J221" s="170"/>
      <c r="K221" s="170"/>
      <c r="L221" s="220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2"/>
      <c r="AT221" s="101" t="s">
        <v>127</v>
      </c>
      <c r="AU221" s="101" t="s">
        <v>93</v>
      </c>
      <c r="AV221" s="13" t="s">
        <v>91</v>
      </c>
      <c r="AW221" s="13" t="s">
        <v>38</v>
      </c>
      <c r="AX221" s="13" t="s">
        <v>83</v>
      </c>
      <c r="AY221" s="101" t="s">
        <v>118</v>
      </c>
    </row>
    <row r="222" spans="1:65" s="13" customFormat="1" ht="22.5" x14ac:dyDescent="0.2">
      <c r="B222" s="169"/>
      <c r="C222" s="170"/>
      <c r="D222" s="171" t="s">
        <v>127</v>
      </c>
      <c r="E222" s="172" t="s">
        <v>1</v>
      </c>
      <c r="F222" s="173" t="s">
        <v>130</v>
      </c>
      <c r="G222" s="170"/>
      <c r="H222" s="172" t="s">
        <v>1</v>
      </c>
      <c r="I222" s="102"/>
      <c r="J222" s="170"/>
      <c r="K222" s="170"/>
      <c r="L222" s="220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2"/>
      <c r="AT222" s="101" t="s">
        <v>127</v>
      </c>
      <c r="AU222" s="101" t="s">
        <v>93</v>
      </c>
      <c r="AV222" s="13" t="s">
        <v>91</v>
      </c>
      <c r="AW222" s="13" t="s">
        <v>38</v>
      </c>
      <c r="AX222" s="13" t="s">
        <v>83</v>
      </c>
      <c r="AY222" s="101" t="s">
        <v>118</v>
      </c>
    </row>
    <row r="223" spans="1:65" s="14" customFormat="1" x14ac:dyDescent="0.2">
      <c r="B223" s="174"/>
      <c r="C223" s="175"/>
      <c r="D223" s="171" t="s">
        <v>127</v>
      </c>
      <c r="E223" s="176" t="s">
        <v>1</v>
      </c>
      <c r="F223" s="177" t="s">
        <v>234</v>
      </c>
      <c r="G223" s="175"/>
      <c r="H223" s="178">
        <v>1</v>
      </c>
      <c r="I223" s="104"/>
      <c r="J223" s="175"/>
      <c r="K223" s="175"/>
      <c r="L223" s="223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5"/>
      <c r="AT223" s="103" t="s">
        <v>127</v>
      </c>
      <c r="AU223" s="103" t="s">
        <v>93</v>
      </c>
      <c r="AV223" s="14" t="s">
        <v>93</v>
      </c>
      <c r="AW223" s="14" t="s">
        <v>38</v>
      </c>
      <c r="AX223" s="14" t="s">
        <v>91</v>
      </c>
      <c r="AY223" s="103" t="s">
        <v>118</v>
      </c>
    </row>
    <row r="224" spans="1:65" s="2" customFormat="1" ht="14.45" customHeight="1" x14ac:dyDescent="0.2">
      <c r="A224" s="32"/>
      <c r="B224" s="118"/>
      <c r="C224" s="164" t="s">
        <v>235</v>
      </c>
      <c r="D224" s="164" t="s">
        <v>121</v>
      </c>
      <c r="E224" s="165" t="s">
        <v>236</v>
      </c>
      <c r="F224" s="166" t="s">
        <v>226</v>
      </c>
      <c r="G224" s="167" t="s">
        <v>124</v>
      </c>
      <c r="H224" s="168">
        <v>1</v>
      </c>
      <c r="I224" s="98"/>
      <c r="J224" s="216">
        <f>ROUND(I224*H224,2)</f>
        <v>0</v>
      </c>
      <c r="K224" s="166" t="s">
        <v>1</v>
      </c>
      <c r="L224" s="217"/>
      <c r="M224" s="218" t="s">
        <v>1</v>
      </c>
      <c r="N224" s="218" t="s">
        <v>48</v>
      </c>
      <c r="O224" s="218"/>
      <c r="P224" s="218">
        <f>O224*H224</f>
        <v>0</v>
      </c>
      <c r="Q224" s="218">
        <v>0</v>
      </c>
      <c r="R224" s="218">
        <f>Q224*H224</f>
        <v>0</v>
      </c>
      <c r="S224" s="218">
        <v>0</v>
      </c>
      <c r="T224" s="218">
        <f>S224*H224</f>
        <v>0</v>
      </c>
      <c r="U224" s="218"/>
      <c r="V224" s="218"/>
      <c r="W224" s="219">
        <f>J224</f>
        <v>0</v>
      </c>
      <c r="X224" s="32"/>
      <c r="Y224" s="32"/>
      <c r="Z224" s="32"/>
      <c r="AA224" s="32"/>
      <c r="AB224" s="32"/>
      <c r="AC224" s="32"/>
      <c r="AD224" s="32"/>
      <c r="AE224" s="32"/>
      <c r="AR224" s="99" t="s">
        <v>125</v>
      </c>
      <c r="AT224" s="99" t="s">
        <v>121</v>
      </c>
      <c r="AU224" s="99" t="s">
        <v>93</v>
      </c>
      <c r="AY224" s="17" t="s">
        <v>118</v>
      </c>
      <c r="BE224" s="100">
        <f>IF(N224="základní",J224,0)</f>
        <v>0</v>
      </c>
      <c r="BF224" s="100">
        <f>IF(N224="snížená",J224,0)</f>
        <v>0</v>
      </c>
      <c r="BG224" s="100">
        <f>IF(N224="zákl. přenesená",J224,0)</f>
        <v>0</v>
      </c>
      <c r="BH224" s="100">
        <f>IF(N224="sníž. přenesená",J224,0)</f>
        <v>0</v>
      </c>
      <c r="BI224" s="100">
        <f>IF(N224="nulová",J224,0)</f>
        <v>0</v>
      </c>
      <c r="BJ224" s="17" t="s">
        <v>91</v>
      </c>
      <c r="BK224" s="100">
        <f>ROUND(I224*H224,2)</f>
        <v>0</v>
      </c>
      <c r="BL224" s="17" t="s">
        <v>125</v>
      </c>
      <c r="BM224" s="99" t="s">
        <v>237</v>
      </c>
    </row>
    <row r="225" spans="1:65" s="13" customFormat="1" x14ac:dyDescent="0.2">
      <c r="B225" s="169"/>
      <c r="C225" s="170"/>
      <c r="D225" s="171" t="s">
        <v>127</v>
      </c>
      <c r="E225" s="172" t="s">
        <v>1</v>
      </c>
      <c r="F225" s="173" t="s">
        <v>233</v>
      </c>
      <c r="G225" s="170"/>
      <c r="H225" s="172" t="s">
        <v>1</v>
      </c>
      <c r="I225" s="102"/>
      <c r="J225" s="170"/>
      <c r="K225" s="170"/>
      <c r="L225" s="220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2"/>
      <c r="AT225" s="101" t="s">
        <v>127</v>
      </c>
      <c r="AU225" s="101" t="s">
        <v>93</v>
      </c>
      <c r="AV225" s="13" t="s">
        <v>91</v>
      </c>
      <c r="AW225" s="13" t="s">
        <v>38</v>
      </c>
      <c r="AX225" s="13" t="s">
        <v>83</v>
      </c>
      <c r="AY225" s="101" t="s">
        <v>118</v>
      </c>
    </row>
    <row r="226" spans="1:65" s="13" customFormat="1" x14ac:dyDescent="0.2">
      <c r="B226" s="169"/>
      <c r="C226" s="170"/>
      <c r="D226" s="171" t="s">
        <v>127</v>
      </c>
      <c r="E226" s="172" t="s">
        <v>1</v>
      </c>
      <c r="F226" s="173" t="s">
        <v>128</v>
      </c>
      <c r="G226" s="170"/>
      <c r="H226" s="172" t="s">
        <v>1</v>
      </c>
      <c r="I226" s="102"/>
      <c r="J226" s="170"/>
      <c r="K226" s="170"/>
      <c r="L226" s="220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2"/>
      <c r="AT226" s="101" t="s">
        <v>127</v>
      </c>
      <c r="AU226" s="101" t="s">
        <v>93</v>
      </c>
      <c r="AV226" s="13" t="s">
        <v>91</v>
      </c>
      <c r="AW226" s="13" t="s">
        <v>38</v>
      </c>
      <c r="AX226" s="13" t="s">
        <v>83</v>
      </c>
      <c r="AY226" s="101" t="s">
        <v>118</v>
      </c>
    </row>
    <row r="227" spans="1:65" s="13" customFormat="1" ht="22.5" x14ac:dyDescent="0.2">
      <c r="B227" s="169"/>
      <c r="C227" s="170"/>
      <c r="D227" s="171" t="s">
        <v>127</v>
      </c>
      <c r="E227" s="172" t="s">
        <v>1</v>
      </c>
      <c r="F227" s="173" t="s">
        <v>197</v>
      </c>
      <c r="G227" s="170"/>
      <c r="H227" s="172" t="s">
        <v>1</v>
      </c>
      <c r="I227" s="102"/>
      <c r="J227" s="170"/>
      <c r="K227" s="170"/>
      <c r="L227" s="220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2"/>
      <c r="AT227" s="101" t="s">
        <v>127</v>
      </c>
      <c r="AU227" s="101" t="s">
        <v>93</v>
      </c>
      <c r="AV227" s="13" t="s">
        <v>91</v>
      </c>
      <c r="AW227" s="13" t="s">
        <v>38</v>
      </c>
      <c r="AX227" s="13" t="s">
        <v>83</v>
      </c>
      <c r="AY227" s="101" t="s">
        <v>118</v>
      </c>
    </row>
    <row r="228" spans="1:65" s="13" customFormat="1" x14ac:dyDescent="0.2">
      <c r="B228" s="169"/>
      <c r="C228" s="170"/>
      <c r="D228" s="171" t="s">
        <v>127</v>
      </c>
      <c r="E228" s="172" t="s">
        <v>1</v>
      </c>
      <c r="F228" s="173" t="s">
        <v>129</v>
      </c>
      <c r="G228" s="170"/>
      <c r="H228" s="172" t="s">
        <v>1</v>
      </c>
      <c r="I228" s="102"/>
      <c r="J228" s="170"/>
      <c r="K228" s="170"/>
      <c r="L228" s="220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2"/>
      <c r="AT228" s="101" t="s">
        <v>127</v>
      </c>
      <c r="AU228" s="101" t="s">
        <v>93</v>
      </c>
      <c r="AV228" s="13" t="s">
        <v>91</v>
      </c>
      <c r="AW228" s="13" t="s">
        <v>38</v>
      </c>
      <c r="AX228" s="13" t="s">
        <v>83</v>
      </c>
      <c r="AY228" s="101" t="s">
        <v>118</v>
      </c>
    </row>
    <row r="229" spans="1:65" s="13" customFormat="1" ht="22.5" x14ac:dyDescent="0.2">
      <c r="B229" s="169"/>
      <c r="C229" s="170"/>
      <c r="D229" s="171" t="s">
        <v>127</v>
      </c>
      <c r="E229" s="172" t="s">
        <v>1</v>
      </c>
      <c r="F229" s="173" t="s">
        <v>130</v>
      </c>
      <c r="G229" s="170"/>
      <c r="H229" s="172" t="s">
        <v>1</v>
      </c>
      <c r="I229" s="102"/>
      <c r="J229" s="170"/>
      <c r="K229" s="170"/>
      <c r="L229" s="220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2"/>
      <c r="AT229" s="101" t="s">
        <v>127</v>
      </c>
      <c r="AU229" s="101" t="s">
        <v>93</v>
      </c>
      <c r="AV229" s="13" t="s">
        <v>91</v>
      </c>
      <c r="AW229" s="13" t="s">
        <v>38</v>
      </c>
      <c r="AX229" s="13" t="s">
        <v>83</v>
      </c>
      <c r="AY229" s="101" t="s">
        <v>118</v>
      </c>
    </row>
    <row r="230" spans="1:65" s="14" customFormat="1" x14ac:dyDescent="0.2">
      <c r="B230" s="174"/>
      <c r="C230" s="175"/>
      <c r="D230" s="171" t="s">
        <v>127</v>
      </c>
      <c r="E230" s="176" t="s">
        <v>1</v>
      </c>
      <c r="F230" s="177" t="s">
        <v>238</v>
      </c>
      <c r="G230" s="175"/>
      <c r="H230" s="178">
        <v>1</v>
      </c>
      <c r="I230" s="104"/>
      <c r="J230" s="175"/>
      <c r="K230" s="175"/>
      <c r="L230" s="223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5"/>
      <c r="AT230" s="103" t="s">
        <v>127</v>
      </c>
      <c r="AU230" s="103" t="s">
        <v>93</v>
      </c>
      <c r="AV230" s="14" t="s">
        <v>93</v>
      </c>
      <c r="AW230" s="14" t="s">
        <v>38</v>
      </c>
      <c r="AX230" s="14" t="s">
        <v>91</v>
      </c>
      <c r="AY230" s="103" t="s">
        <v>118</v>
      </c>
    </row>
    <row r="231" spans="1:65" s="2" customFormat="1" ht="14.45" customHeight="1" x14ac:dyDescent="0.2">
      <c r="A231" s="32"/>
      <c r="B231" s="118"/>
      <c r="C231" s="164" t="s">
        <v>239</v>
      </c>
      <c r="D231" s="164" t="s">
        <v>121</v>
      </c>
      <c r="E231" s="165" t="s">
        <v>240</v>
      </c>
      <c r="F231" s="166" t="s">
        <v>241</v>
      </c>
      <c r="G231" s="167" t="s">
        <v>124</v>
      </c>
      <c r="H231" s="168">
        <v>1</v>
      </c>
      <c r="I231" s="98"/>
      <c r="J231" s="216">
        <f>ROUND(I231*H231,2)</f>
        <v>0</v>
      </c>
      <c r="K231" s="166" t="s">
        <v>1</v>
      </c>
      <c r="L231" s="217"/>
      <c r="M231" s="218" t="s">
        <v>1</v>
      </c>
      <c r="N231" s="218" t="s">
        <v>48</v>
      </c>
      <c r="O231" s="218"/>
      <c r="P231" s="218">
        <f>O231*H231</f>
        <v>0</v>
      </c>
      <c r="Q231" s="218">
        <v>0</v>
      </c>
      <c r="R231" s="218">
        <f>Q231*H231</f>
        <v>0</v>
      </c>
      <c r="S231" s="218">
        <v>0</v>
      </c>
      <c r="T231" s="218">
        <f>S231*H231</f>
        <v>0</v>
      </c>
      <c r="U231" s="218"/>
      <c r="V231" s="218"/>
      <c r="W231" s="219">
        <f>J231</f>
        <v>0</v>
      </c>
      <c r="X231" s="32"/>
      <c r="Y231" s="32"/>
      <c r="Z231" s="32"/>
      <c r="AA231" s="32"/>
      <c r="AB231" s="32"/>
      <c r="AC231" s="32"/>
      <c r="AD231" s="32"/>
      <c r="AE231" s="32"/>
      <c r="AR231" s="99" t="s">
        <v>125</v>
      </c>
      <c r="AT231" s="99" t="s">
        <v>121</v>
      </c>
      <c r="AU231" s="99" t="s">
        <v>93</v>
      </c>
      <c r="AY231" s="17" t="s">
        <v>118</v>
      </c>
      <c r="BE231" s="100">
        <f>IF(N231="základní",J231,0)</f>
        <v>0</v>
      </c>
      <c r="BF231" s="100">
        <f>IF(N231="snížená",J231,0)</f>
        <v>0</v>
      </c>
      <c r="BG231" s="100">
        <f>IF(N231="zákl. přenesená",J231,0)</f>
        <v>0</v>
      </c>
      <c r="BH231" s="100">
        <f>IF(N231="sníž. přenesená",J231,0)</f>
        <v>0</v>
      </c>
      <c r="BI231" s="100">
        <f>IF(N231="nulová",J231,0)</f>
        <v>0</v>
      </c>
      <c r="BJ231" s="17" t="s">
        <v>91</v>
      </c>
      <c r="BK231" s="100">
        <f>ROUND(I231*H231,2)</f>
        <v>0</v>
      </c>
      <c r="BL231" s="17" t="s">
        <v>125</v>
      </c>
      <c r="BM231" s="99" t="s">
        <v>242</v>
      </c>
    </row>
    <row r="232" spans="1:65" s="13" customFormat="1" x14ac:dyDescent="0.2">
      <c r="B232" s="169"/>
      <c r="C232" s="170"/>
      <c r="D232" s="171" t="s">
        <v>127</v>
      </c>
      <c r="E232" s="172" t="s">
        <v>1</v>
      </c>
      <c r="F232" s="173" t="s">
        <v>243</v>
      </c>
      <c r="G232" s="170"/>
      <c r="H232" s="172" t="s">
        <v>1</v>
      </c>
      <c r="I232" s="102"/>
      <c r="J232" s="170"/>
      <c r="K232" s="170"/>
      <c r="L232" s="220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2"/>
      <c r="AT232" s="101" t="s">
        <v>127</v>
      </c>
      <c r="AU232" s="101" t="s">
        <v>93</v>
      </c>
      <c r="AV232" s="13" t="s">
        <v>91</v>
      </c>
      <c r="AW232" s="13" t="s">
        <v>38</v>
      </c>
      <c r="AX232" s="13" t="s">
        <v>83</v>
      </c>
      <c r="AY232" s="101" t="s">
        <v>118</v>
      </c>
    </row>
    <row r="233" spans="1:65" s="13" customFormat="1" x14ac:dyDescent="0.2">
      <c r="B233" s="169"/>
      <c r="C233" s="170"/>
      <c r="D233" s="171" t="s">
        <v>127</v>
      </c>
      <c r="E233" s="172" t="s">
        <v>1</v>
      </c>
      <c r="F233" s="173" t="s">
        <v>128</v>
      </c>
      <c r="G233" s="170"/>
      <c r="H233" s="172" t="s">
        <v>1</v>
      </c>
      <c r="I233" s="102"/>
      <c r="J233" s="170"/>
      <c r="K233" s="170"/>
      <c r="L233" s="220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2"/>
      <c r="AT233" s="101" t="s">
        <v>127</v>
      </c>
      <c r="AU233" s="101" t="s">
        <v>93</v>
      </c>
      <c r="AV233" s="13" t="s">
        <v>91</v>
      </c>
      <c r="AW233" s="13" t="s">
        <v>38</v>
      </c>
      <c r="AX233" s="13" t="s">
        <v>83</v>
      </c>
      <c r="AY233" s="101" t="s">
        <v>118</v>
      </c>
    </row>
    <row r="234" spans="1:65" s="13" customFormat="1" ht="22.5" x14ac:dyDescent="0.2">
      <c r="B234" s="169"/>
      <c r="C234" s="170"/>
      <c r="D234" s="171" t="s">
        <v>127</v>
      </c>
      <c r="E234" s="172" t="s">
        <v>1</v>
      </c>
      <c r="F234" s="173" t="s">
        <v>197</v>
      </c>
      <c r="G234" s="170"/>
      <c r="H234" s="172" t="s">
        <v>1</v>
      </c>
      <c r="I234" s="102"/>
      <c r="J234" s="170"/>
      <c r="K234" s="170"/>
      <c r="L234" s="220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2"/>
      <c r="AT234" s="101" t="s">
        <v>127</v>
      </c>
      <c r="AU234" s="101" t="s">
        <v>93</v>
      </c>
      <c r="AV234" s="13" t="s">
        <v>91</v>
      </c>
      <c r="AW234" s="13" t="s">
        <v>38</v>
      </c>
      <c r="AX234" s="13" t="s">
        <v>83</v>
      </c>
      <c r="AY234" s="101" t="s">
        <v>118</v>
      </c>
    </row>
    <row r="235" spans="1:65" s="13" customFormat="1" ht="22.5" x14ac:dyDescent="0.2">
      <c r="B235" s="169"/>
      <c r="C235" s="170"/>
      <c r="D235" s="171" t="s">
        <v>127</v>
      </c>
      <c r="E235" s="172" t="s">
        <v>1</v>
      </c>
      <c r="F235" s="173" t="s">
        <v>244</v>
      </c>
      <c r="G235" s="170"/>
      <c r="H235" s="172" t="s">
        <v>1</v>
      </c>
      <c r="I235" s="102"/>
      <c r="J235" s="170"/>
      <c r="K235" s="170"/>
      <c r="L235" s="220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2"/>
      <c r="AT235" s="101" t="s">
        <v>127</v>
      </c>
      <c r="AU235" s="101" t="s">
        <v>93</v>
      </c>
      <c r="AV235" s="13" t="s">
        <v>91</v>
      </c>
      <c r="AW235" s="13" t="s">
        <v>38</v>
      </c>
      <c r="AX235" s="13" t="s">
        <v>83</v>
      </c>
      <c r="AY235" s="101" t="s">
        <v>118</v>
      </c>
    </row>
    <row r="236" spans="1:65" s="13" customFormat="1" x14ac:dyDescent="0.2">
      <c r="B236" s="169"/>
      <c r="C236" s="170"/>
      <c r="D236" s="171" t="s">
        <v>127</v>
      </c>
      <c r="E236" s="172" t="s">
        <v>1</v>
      </c>
      <c r="F236" s="173" t="s">
        <v>129</v>
      </c>
      <c r="G236" s="170"/>
      <c r="H236" s="172" t="s">
        <v>1</v>
      </c>
      <c r="I236" s="102"/>
      <c r="J236" s="170"/>
      <c r="K236" s="170"/>
      <c r="L236" s="220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2"/>
      <c r="AT236" s="101" t="s">
        <v>127</v>
      </c>
      <c r="AU236" s="101" t="s">
        <v>93</v>
      </c>
      <c r="AV236" s="13" t="s">
        <v>91</v>
      </c>
      <c r="AW236" s="13" t="s">
        <v>38</v>
      </c>
      <c r="AX236" s="13" t="s">
        <v>83</v>
      </c>
      <c r="AY236" s="101" t="s">
        <v>118</v>
      </c>
    </row>
    <row r="237" spans="1:65" s="13" customFormat="1" ht="22.5" x14ac:dyDescent="0.2">
      <c r="B237" s="169"/>
      <c r="C237" s="170"/>
      <c r="D237" s="171" t="s">
        <v>127</v>
      </c>
      <c r="E237" s="172" t="s">
        <v>1</v>
      </c>
      <c r="F237" s="173" t="s">
        <v>130</v>
      </c>
      <c r="G237" s="170"/>
      <c r="H237" s="172" t="s">
        <v>1</v>
      </c>
      <c r="I237" s="102"/>
      <c r="J237" s="170"/>
      <c r="K237" s="170"/>
      <c r="L237" s="220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2"/>
      <c r="AT237" s="101" t="s">
        <v>127</v>
      </c>
      <c r="AU237" s="101" t="s">
        <v>93</v>
      </c>
      <c r="AV237" s="13" t="s">
        <v>91</v>
      </c>
      <c r="AW237" s="13" t="s">
        <v>38</v>
      </c>
      <c r="AX237" s="13" t="s">
        <v>83</v>
      </c>
      <c r="AY237" s="101" t="s">
        <v>118</v>
      </c>
    </row>
    <row r="238" spans="1:65" s="14" customFormat="1" x14ac:dyDescent="0.2">
      <c r="B238" s="174"/>
      <c r="C238" s="175"/>
      <c r="D238" s="171" t="s">
        <v>127</v>
      </c>
      <c r="E238" s="176" t="s">
        <v>1</v>
      </c>
      <c r="F238" s="177" t="s">
        <v>245</v>
      </c>
      <c r="G238" s="175"/>
      <c r="H238" s="178">
        <v>1</v>
      </c>
      <c r="I238" s="104"/>
      <c r="J238" s="175"/>
      <c r="K238" s="175"/>
      <c r="L238" s="223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5"/>
      <c r="AT238" s="103" t="s">
        <v>127</v>
      </c>
      <c r="AU238" s="103" t="s">
        <v>93</v>
      </c>
      <c r="AV238" s="14" t="s">
        <v>93</v>
      </c>
      <c r="AW238" s="14" t="s">
        <v>38</v>
      </c>
      <c r="AX238" s="14" t="s">
        <v>91</v>
      </c>
      <c r="AY238" s="103" t="s">
        <v>118</v>
      </c>
    </row>
    <row r="239" spans="1:65" s="2" customFormat="1" ht="14.45" customHeight="1" x14ac:dyDescent="0.2">
      <c r="A239" s="32"/>
      <c r="B239" s="118"/>
      <c r="C239" s="164" t="s">
        <v>246</v>
      </c>
      <c r="D239" s="164" t="s">
        <v>121</v>
      </c>
      <c r="E239" s="165" t="s">
        <v>247</v>
      </c>
      <c r="F239" s="166" t="s">
        <v>226</v>
      </c>
      <c r="G239" s="167" t="s">
        <v>124</v>
      </c>
      <c r="H239" s="168">
        <v>1</v>
      </c>
      <c r="I239" s="98"/>
      <c r="J239" s="216">
        <f>ROUND(I239*H239,2)</f>
        <v>0</v>
      </c>
      <c r="K239" s="166" t="s">
        <v>1</v>
      </c>
      <c r="L239" s="217"/>
      <c r="M239" s="218" t="s">
        <v>1</v>
      </c>
      <c r="N239" s="218" t="s">
        <v>48</v>
      </c>
      <c r="O239" s="218"/>
      <c r="P239" s="218">
        <f>O239*H239</f>
        <v>0</v>
      </c>
      <c r="Q239" s="218">
        <v>0</v>
      </c>
      <c r="R239" s="218">
        <f>Q239*H239</f>
        <v>0</v>
      </c>
      <c r="S239" s="218">
        <v>0</v>
      </c>
      <c r="T239" s="218">
        <f>S239*H239</f>
        <v>0</v>
      </c>
      <c r="U239" s="218"/>
      <c r="V239" s="218"/>
      <c r="W239" s="219">
        <f>J239</f>
        <v>0</v>
      </c>
      <c r="X239" s="32"/>
      <c r="Y239" s="32"/>
      <c r="Z239" s="32"/>
      <c r="AA239" s="32"/>
      <c r="AB239" s="32"/>
      <c r="AC239" s="32"/>
      <c r="AD239" s="32"/>
      <c r="AE239" s="32"/>
      <c r="AR239" s="99" t="s">
        <v>125</v>
      </c>
      <c r="AT239" s="99" t="s">
        <v>121</v>
      </c>
      <c r="AU239" s="99" t="s">
        <v>93</v>
      </c>
      <c r="AY239" s="17" t="s">
        <v>118</v>
      </c>
      <c r="BE239" s="100">
        <f>IF(N239="základní",J239,0)</f>
        <v>0</v>
      </c>
      <c r="BF239" s="100">
        <f>IF(N239="snížená",J239,0)</f>
        <v>0</v>
      </c>
      <c r="BG239" s="100">
        <f>IF(N239="zákl. přenesená",J239,0)</f>
        <v>0</v>
      </c>
      <c r="BH239" s="100">
        <f>IF(N239="sníž. přenesená",J239,0)</f>
        <v>0</v>
      </c>
      <c r="BI239" s="100">
        <f>IF(N239="nulová",J239,0)</f>
        <v>0</v>
      </c>
      <c r="BJ239" s="17" t="s">
        <v>91</v>
      </c>
      <c r="BK239" s="100">
        <f>ROUND(I239*H239,2)</f>
        <v>0</v>
      </c>
      <c r="BL239" s="17" t="s">
        <v>125</v>
      </c>
      <c r="BM239" s="99" t="s">
        <v>248</v>
      </c>
    </row>
    <row r="240" spans="1:65" s="13" customFormat="1" x14ac:dyDescent="0.2">
      <c r="B240" s="169"/>
      <c r="C240" s="170"/>
      <c r="D240" s="171" t="s">
        <v>127</v>
      </c>
      <c r="E240" s="172" t="s">
        <v>1</v>
      </c>
      <c r="F240" s="173" t="s">
        <v>249</v>
      </c>
      <c r="G240" s="170"/>
      <c r="H240" s="172" t="s">
        <v>1</v>
      </c>
      <c r="I240" s="102"/>
      <c r="J240" s="170"/>
      <c r="K240" s="170"/>
      <c r="L240" s="220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2"/>
      <c r="AT240" s="101" t="s">
        <v>127</v>
      </c>
      <c r="AU240" s="101" t="s">
        <v>93</v>
      </c>
      <c r="AV240" s="13" t="s">
        <v>91</v>
      </c>
      <c r="AW240" s="13" t="s">
        <v>38</v>
      </c>
      <c r="AX240" s="13" t="s">
        <v>83</v>
      </c>
      <c r="AY240" s="101" t="s">
        <v>118</v>
      </c>
    </row>
    <row r="241" spans="1:65" s="13" customFormat="1" x14ac:dyDescent="0.2">
      <c r="B241" s="169"/>
      <c r="C241" s="170"/>
      <c r="D241" s="171" t="s">
        <v>127</v>
      </c>
      <c r="E241" s="172" t="s">
        <v>1</v>
      </c>
      <c r="F241" s="173" t="s">
        <v>128</v>
      </c>
      <c r="G241" s="170"/>
      <c r="H241" s="172" t="s">
        <v>1</v>
      </c>
      <c r="I241" s="102"/>
      <c r="J241" s="170"/>
      <c r="K241" s="170"/>
      <c r="L241" s="220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2"/>
      <c r="AT241" s="101" t="s">
        <v>127</v>
      </c>
      <c r="AU241" s="101" t="s">
        <v>93</v>
      </c>
      <c r="AV241" s="13" t="s">
        <v>91</v>
      </c>
      <c r="AW241" s="13" t="s">
        <v>38</v>
      </c>
      <c r="AX241" s="13" t="s">
        <v>83</v>
      </c>
      <c r="AY241" s="101" t="s">
        <v>118</v>
      </c>
    </row>
    <row r="242" spans="1:65" s="13" customFormat="1" ht="22.5" x14ac:dyDescent="0.2">
      <c r="B242" s="169"/>
      <c r="C242" s="170"/>
      <c r="D242" s="171" t="s">
        <v>127</v>
      </c>
      <c r="E242" s="172" t="s">
        <v>1</v>
      </c>
      <c r="F242" s="173" t="s">
        <v>197</v>
      </c>
      <c r="G242" s="170"/>
      <c r="H242" s="172" t="s">
        <v>1</v>
      </c>
      <c r="I242" s="102"/>
      <c r="J242" s="170"/>
      <c r="K242" s="170"/>
      <c r="L242" s="220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2"/>
      <c r="AT242" s="101" t="s">
        <v>127</v>
      </c>
      <c r="AU242" s="101" t="s">
        <v>93</v>
      </c>
      <c r="AV242" s="13" t="s">
        <v>91</v>
      </c>
      <c r="AW242" s="13" t="s">
        <v>38</v>
      </c>
      <c r="AX242" s="13" t="s">
        <v>83</v>
      </c>
      <c r="AY242" s="101" t="s">
        <v>118</v>
      </c>
    </row>
    <row r="243" spans="1:65" s="13" customFormat="1" x14ac:dyDescent="0.2">
      <c r="B243" s="169"/>
      <c r="C243" s="170"/>
      <c r="D243" s="171" t="s">
        <v>127</v>
      </c>
      <c r="E243" s="172" t="s">
        <v>1</v>
      </c>
      <c r="F243" s="173" t="s">
        <v>129</v>
      </c>
      <c r="G243" s="170"/>
      <c r="H243" s="172" t="s">
        <v>1</v>
      </c>
      <c r="I243" s="102"/>
      <c r="J243" s="170"/>
      <c r="K243" s="170"/>
      <c r="L243" s="220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2"/>
      <c r="AT243" s="101" t="s">
        <v>127</v>
      </c>
      <c r="AU243" s="101" t="s">
        <v>93</v>
      </c>
      <c r="AV243" s="13" t="s">
        <v>91</v>
      </c>
      <c r="AW243" s="13" t="s">
        <v>38</v>
      </c>
      <c r="AX243" s="13" t="s">
        <v>83</v>
      </c>
      <c r="AY243" s="101" t="s">
        <v>118</v>
      </c>
    </row>
    <row r="244" spans="1:65" s="13" customFormat="1" ht="22.5" x14ac:dyDescent="0.2">
      <c r="B244" s="169"/>
      <c r="C244" s="170"/>
      <c r="D244" s="171" t="s">
        <v>127</v>
      </c>
      <c r="E244" s="172" t="s">
        <v>1</v>
      </c>
      <c r="F244" s="173" t="s">
        <v>130</v>
      </c>
      <c r="G244" s="170"/>
      <c r="H244" s="172" t="s">
        <v>1</v>
      </c>
      <c r="I244" s="102"/>
      <c r="J244" s="170"/>
      <c r="K244" s="170"/>
      <c r="L244" s="220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2"/>
      <c r="AT244" s="101" t="s">
        <v>127</v>
      </c>
      <c r="AU244" s="101" t="s">
        <v>93</v>
      </c>
      <c r="AV244" s="13" t="s">
        <v>91</v>
      </c>
      <c r="AW244" s="13" t="s">
        <v>38</v>
      </c>
      <c r="AX244" s="13" t="s">
        <v>83</v>
      </c>
      <c r="AY244" s="101" t="s">
        <v>118</v>
      </c>
    </row>
    <row r="245" spans="1:65" s="14" customFormat="1" x14ac:dyDescent="0.2">
      <c r="B245" s="174"/>
      <c r="C245" s="175"/>
      <c r="D245" s="171" t="s">
        <v>127</v>
      </c>
      <c r="E245" s="176" t="s">
        <v>1</v>
      </c>
      <c r="F245" s="177" t="s">
        <v>250</v>
      </c>
      <c r="G245" s="175"/>
      <c r="H245" s="178">
        <v>1</v>
      </c>
      <c r="I245" s="104"/>
      <c r="J245" s="175"/>
      <c r="K245" s="175"/>
      <c r="L245" s="223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5"/>
      <c r="AT245" s="103" t="s">
        <v>127</v>
      </c>
      <c r="AU245" s="103" t="s">
        <v>93</v>
      </c>
      <c r="AV245" s="14" t="s">
        <v>93</v>
      </c>
      <c r="AW245" s="14" t="s">
        <v>38</v>
      </c>
      <c r="AX245" s="14" t="s">
        <v>91</v>
      </c>
      <c r="AY245" s="103" t="s">
        <v>118</v>
      </c>
    </row>
    <row r="246" spans="1:65" s="2" customFormat="1" ht="14.45" customHeight="1" x14ac:dyDescent="0.2">
      <c r="A246" s="32"/>
      <c r="B246" s="118"/>
      <c r="C246" s="164" t="s">
        <v>251</v>
      </c>
      <c r="D246" s="164" t="s">
        <v>121</v>
      </c>
      <c r="E246" s="165" t="s">
        <v>252</v>
      </c>
      <c r="F246" s="166" t="s">
        <v>226</v>
      </c>
      <c r="G246" s="167" t="s">
        <v>124</v>
      </c>
      <c r="H246" s="168">
        <v>1</v>
      </c>
      <c r="I246" s="98"/>
      <c r="J246" s="216">
        <f>ROUND(I246*H246,2)</f>
        <v>0</v>
      </c>
      <c r="K246" s="166" t="s">
        <v>1</v>
      </c>
      <c r="L246" s="217"/>
      <c r="M246" s="218" t="s">
        <v>1</v>
      </c>
      <c r="N246" s="218" t="s">
        <v>48</v>
      </c>
      <c r="O246" s="218"/>
      <c r="P246" s="218">
        <f>O246*H246</f>
        <v>0</v>
      </c>
      <c r="Q246" s="218">
        <v>0</v>
      </c>
      <c r="R246" s="218">
        <f>Q246*H246</f>
        <v>0</v>
      </c>
      <c r="S246" s="218">
        <v>0</v>
      </c>
      <c r="T246" s="218">
        <f>S246*H246</f>
        <v>0</v>
      </c>
      <c r="U246" s="218"/>
      <c r="V246" s="218"/>
      <c r="W246" s="219">
        <f>J246</f>
        <v>0</v>
      </c>
      <c r="X246" s="32"/>
      <c r="Y246" s="32"/>
      <c r="Z246" s="32"/>
      <c r="AA246" s="32"/>
      <c r="AB246" s="32"/>
      <c r="AC246" s="32"/>
      <c r="AD246" s="32"/>
      <c r="AE246" s="32"/>
      <c r="AR246" s="99" t="s">
        <v>125</v>
      </c>
      <c r="AT246" s="99" t="s">
        <v>121</v>
      </c>
      <c r="AU246" s="99" t="s">
        <v>93</v>
      </c>
      <c r="AY246" s="17" t="s">
        <v>118</v>
      </c>
      <c r="BE246" s="100">
        <f>IF(N246="základní",J246,0)</f>
        <v>0</v>
      </c>
      <c r="BF246" s="100">
        <f>IF(N246="snížená",J246,0)</f>
        <v>0</v>
      </c>
      <c r="BG246" s="100">
        <f>IF(N246="zákl. přenesená",J246,0)</f>
        <v>0</v>
      </c>
      <c r="BH246" s="100">
        <f>IF(N246="sníž. přenesená",J246,0)</f>
        <v>0</v>
      </c>
      <c r="BI246" s="100">
        <f>IF(N246="nulová",J246,0)</f>
        <v>0</v>
      </c>
      <c r="BJ246" s="17" t="s">
        <v>91</v>
      </c>
      <c r="BK246" s="100">
        <f>ROUND(I246*H246,2)</f>
        <v>0</v>
      </c>
      <c r="BL246" s="17" t="s">
        <v>125</v>
      </c>
      <c r="BM246" s="99" t="s">
        <v>253</v>
      </c>
    </row>
    <row r="247" spans="1:65" s="13" customFormat="1" x14ac:dyDescent="0.2">
      <c r="B247" s="169"/>
      <c r="C247" s="170"/>
      <c r="D247" s="171" t="s">
        <v>127</v>
      </c>
      <c r="E247" s="172" t="s">
        <v>1</v>
      </c>
      <c r="F247" s="173" t="s">
        <v>233</v>
      </c>
      <c r="G247" s="170"/>
      <c r="H247" s="172" t="s">
        <v>1</v>
      </c>
      <c r="I247" s="102"/>
      <c r="J247" s="170"/>
      <c r="K247" s="170"/>
      <c r="L247" s="220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2"/>
      <c r="AT247" s="101" t="s">
        <v>127</v>
      </c>
      <c r="AU247" s="101" t="s">
        <v>93</v>
      </c>
      <c r="AV247" s="13" t="s">
        <v>91</v>
      </c>
      <c r="AW247" s="13" t="s">
        <v>38</v>
      </c>
      <c r="AX247" s="13" t="s">
        <v>83</v>
      </c>
      <c r="AY247" s="101" t="s">
        <v>118</v>
      </c>
    </row>
    <row r="248" spans="1:65" s="13" customFormat="1" x14ac:dyDescent="0.2">
      <c r="B248" s="169"/>
      <c r="C248" s="170"/>
      <c r="D248" s="171" t="s">
        <v>127</v>
      </c>
      <c r="E248" s="172" t="s">
        <v>1</v>
      </c>
      <c r="F248" s="173" t="s">
        <v>128</v>
      </c>
      <c r="G248" s="170"/>
      <c r="H248" s="172" t="s">
        <v>1</v>
      </c>
      <c r="I248" s="102"/>
      <c r="J248" s="170"/>
      <c r="K248" s="170"/>
      <c r="L248" s="220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2"/>
      <c r="AT248" s="101" t="s">
        <v>127</v>
      </c>
      <c r="AU248" s="101" t="s">
        <v>93</v>
      </c>
      <c r="AV248" s="13" t="s">
        <v>91</v>
      </c>
      <c r="AW248" s="13" t="s">
        <v>38</v>
      </c>
      <c r="AX248" s="13" t="s">
        <v>83</v>
      </c>
      <c r="AY248" s="101" t="s">
        <v>118</v>
      </c>
    </row>
    <row r="249" spans="1:65" s="13" customFormat="1" ht="22.5" x14ac:dyDescent="0.2">
      <c r="B249" s="169"/>
      <c r="C249" s="170"/>
      <c r="D249" s="171" t="s">
        <v>127</v>
      </c>
      <c r="E249" s="172" t="s">
        <v>1</v>
      </c>
      <c r="F249" s="173" t="s">
        <v>197</v>
      </c>
      <c r="G249" s="170"/>
      <c r="H249" s="172" t="s">
        <v>1</v>
      </c>
      <c r="I249" s="102"/>
      <c r="J249" s="170"/>
      <c r="K249" s="170"/>
      <c r="L249" s="220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2"/>
      <c r="AT249" s="101" t="s">
        <v>127</v>
      </c>
      <c r="AU249" s="101" t="s">
        <v>93</v>
      </c>
      <c r="AV249" s="13" t="s">
        <v>91</v>
      </c>
      <c r="AW249" s="13" t="s">
        <v>38</v>
      </c>
      <c r="AX249" s="13" t="s">
        <v>83</v>
      </c>
      <c r="AY249" s="101" t="s">
        <v>118</v>
      </c>
    </row>
    <row r="250" spans="1:65" s="13" customFormat="1" x14ac:dyDescent="0.2">
      <c r="B250" s="169"/>
      <c r="C250" s="170"/>
      <c r="D250" s="171" t="s">
        <v>127</v>
      </c>
      <c r="E250" s="172" t="s">
        <v>1</v>
      </c>
      <c r="F250" s="173" t="s">
        <v>129</v>
      </c>
      <c r="G250" s="170"/>
      <c r="H250" s="172" t="s">
        <v>1</v>
      </c>
      <c r="I250" s="102"/>
      <c r="J250" s="170"/>
      <c r="K250" s="170"/>
      <c r="L250" s="220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2"/>
      <c r="AT250" s="101" t="s">
        <v>127</v>
      </c>
      <c r="AU250" s="101" t="s">
        <v>93</v>
      </c>
      <c r="AV250" s="13" t="s">
        <v>91</v>
      </c>
      <c r="AW250" s="13" t="s">
        <v>38</v>
      </c>
      <c r="AX250" s="13" t="s">
        <v>83</v>
      </c>
      <c r="AY250" s="101" t="s">
        <v>118</v>
      </c>
    </row>
    <row r="251" spans="1:65" s="13" customFormat="1" ht="22.5" x14ac:dyDescent="0.2">
      <c r="B251" s="169"/>
      <c r="C251" s="170"/>
      <c r="D251" s="171" t="s">
        <v>127</v>
      </c>
      <c r="E251" s="172" t="s">
        <v>1</v>
      </c>
      <c r="F251" s="173" t="s">
        <v>130</v>
      </c>
      <c r="G251" s="170"/>
      <c r="H251" s="172" t="s">
        <v>1</v>
      </c>
      <c r="I251" s="102"/>
      <c r="J251" s="170"/>
      <c r="K251" s="170"/>
      <c r="L251" s="220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2"/>
      <c r="AT251" s="101" t="s">
        <v>127</v>
      </c>
      <c r="AU251" s="101" t="s">
        <v>93</v>
      </c>
      <c r="AV251" s="13" t="s">
        <v>91</v>
      </c>
      <c r="AW251" s="13" t="s">
        <v>38</v>
      </c>
      <c r="AX251" s="13" t="s">
        <v>83</v>
      </c>
      <c r="AY251" s="101" t="s">
        <v>118</v>
      </c>
    </row>
    <row r="252" spans="1:65" s="14" customFormat="1" x14ac:dyDescent="0.2">
      <c r="B252" s="174"/>
      <c r="C252" s="175"/>
      <c r="D252" s="171" t="s">
        <v>127</v>
      </c>
      <c r="E252" s="176" t="s">
        <v>1</v>
      </c>
      <c r="F252" s="177" t="s">
        <v>254</v>
      </c>
      <c r="G252" s="175"/>
      <c r="H252" s="178">
        <v>1</v>
      </c>
      <c r="I252" s="104"/>
      <c r="J252" s="175"/>
      <c r="K252" s="175"/>
      <c r="L252" s="223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5"/>
      <c r="AT252" s="103" t="s">
        <v>127</v>
      </c>
      <c r="AU252" s="103" t="s">
        <v>93</v>
      </c>
      <c r="AV252" s="14" t="s">
        <v>93</v>
      </c>
      <c r="AW252" s="14" t="s">
        <v>38</v>
      </c>
      <c r="AX252" s="14" t="s">
        <v>91</v>
      </c>
      <c r="AY252" s="103" t="s">
        <v>118</v>
      </c>
    </row>
    <row r="253" spans="1:65" s="2" customFormat="1" ht="14.45" customHeight="1" x14ac:dyDescent="0.2">
      <c r="A253" s="32"/>
      <c r="B253" s="118"/>
      <c r="C253" s="164" t="s">
        <v>7</v>
      </c>
      <c r="D253" s="164" t="s">
        <v>121</v>
      </c>
      <c r="E253" s="165" t="s">
        <v>255</v>
      </c>
      <c r="F253" s="166" t="s">
        <v>226</v>
      </c>
      <c r="G253" s="167" t="s">
        <v>124</v>
      </c>
      <c r="H253" s="168">
        <v>1</v>
      </c>
      <c r="I253" s="98"/>
      <c r="J253" s="216">
        <f>ROUND(I253*H253,2)</f>
        <v>0</v>
      </c>
      <c r="K253" s="166" t="s">
        <v>1</v>
      </c>
      <c r="L253" s="217"/>
      <c r="M253" s="218" t="s">
        <v>1</v>
      </c>
      <c r="N253" s="218" t="s">
        <v>48</v>
      </c>
      <c r="O253" s="218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8">
        <f>S253*H253</f>
        <v>0</v>
      </c>
      <c r="U253" s="218"/>
      <c r="V253" s="218"/>
      <c r="W253" s="219">
        <f>J253</f>
        <v>0</v>
      </c>
      <c r="X253" s="32"/>
      <c r="Y253" s="32"/>
      <c r="Z253" s="32"/>
      <c r="AA253" s="32"/>
      <c r="AB253" s="32"/>
      <c r="AC253" s="32"/>
      <c r="AD253" s="32"/>
      <c r="AE253" s="32"/>
      <c r="AR253" s="99" t="s">
        <v>125</v>
      </c>
      <c r="AT253" s="99" t="s">
        <v>121</v>
      </c>
      <c r="AU253" s="99" t="s">
        <v>93</v>
      </c>
      <c r="AY253" s="17" t="s">
        <v>118</v>
      </c>
      <c r="BE253" s="100">
        <f>IF(N253="základní",J253,0)</f>
        <v>0</v>
      </c>
      <c r="BF253" s="100">
        <f>IF(N253="snížená",J253,0)</f>
        <v>0</v>
      </c>
      <c r="BG253" s="100">
        <f>IF(N253="zákl. přenesená",J253,0)</f>
        <v>0</v>
      </c>
      <c r="BH253" s="100">
        <f>IF(N253="sníž. přenesená",J253,0)</f>
        <v>0</v>
      </c>
      <c r="BI253" s="100">
        <f>IF(N253="nulová",J253,0)</f>
        <v>0</v>
      </c>
      <c r="BJ253" s="17" t="s">
        <v>91</v>
      </c>
      <c r="BK253" s="100">
        <f>ROUND(I253*H253,2)</f>
        <v>0</v>
      </c>
      <c r="BL253" s="17" t="s">
        <v>125</v>
      </c>
      <c r="BM253" s="99" t="s">
        <v>256</v>
      </c>
    </row>
    <row r="254" spans="1:65" s="13" customFormat="1" x14ac:dyDescent="0.2">
      <c r="B254" s="169"/>
      <c r="C254" s="170"/>
      <c r="D254" s="171" t="s">
        <v>127</v>
      </c>
      <c r="E254" s="172" t="s">
        <v>1</v>
      </c>
      <c r="F254" s="173" t="s">
        <v>233</v>
      </c>
      <c r="G254" s="170"/>
      <c r="H254" s="172" t="s">
        <v>1</v>
      </c>
      <c r="I254" s="102"/>
      <c r="J254" s="170"/>
      <c r="K254" s="170"/>
      <c r="L254" s="220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2"/>
      <c r="AT254" s="101" t="s">
        <v>127</v>
      </c>
      <c r="AU254" s="101" t="s">
        <v>93</v>
      </c>
      <c r="AV254" s="13" t="s">
        <v>91</v>
      </c>
      <c r="AW254" s="13" t="s">
        <v>38</v>
      </c>
      <c r="AX254" s="13" t="s">
        <v>83</v>
      </c>
      <c r="AY254" s="101" t="s">
        <v>118</v>
      </c>
    </row>
    <row r="255" spans="1:65" s="13" customFormat="1" x14ac:dyDescent="0.2">
      <c r="B255" s="169"/>
      <c r="C255" s="170"/>
      <c r="D255" s="171" t="s">
        <v>127</v>
      </c>
      <c r="E255" s="172" t="s">
        <v>1</v>
      </c>
      <c r="F255" s="173" t="s">
        <v>128</v>
      </c>
      <c r="G255" s="170"/>
      <c r="H255" s="172" t="s">
        <v>1</v>
      </c>
      <c r="I255" s="102"/>
      <c r="J255" s="170"/>
      <c r="K255" s="170"/>
      <c r="L255" s="220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2"/>
      <c r="AT255" s="101" t="s">
        <v>127</v>
      </c>
      <c r="AU255" s="101" t="s">
        <v>93</v>
      </c>
      <c r="AV255" s="13" t="s">
        <v>91</v>
      </c>
      <c r="AW255" s="13" t="s">
        <v>38</v>
      </c>
      <c r="AX255" s="13" t="s">
        <v>83</v>
      </c>
      <c r="AY255" s="101" t="s">
        <v>118</v>
      </c>
    </row>
    <row r="256" spans="1:65" s="13" customFormat="1" ht="22.5" x14ac:dyDescent="0.2">
      <c r="B256" s="169"/>
      <c r="C256" s="170"/>
      <c r="D256" s="171" t="s">
        <v>127</v>
      </c>
      <c r="E256" s="172" t="s">
        <v>1</v>
      </c>
      <c r="F256" s="173" t="s">
        <v>197</v>
      </c>
      <c r="G256" s="170"/>
      <c r="H256" s="172" t="s">
        <v>1</v>
      </c>
      <c r="I256" s="102"/>
      <c r="J256" s="170"/>
      <c r="K256" s="170"/>
      <c r="L256" s="220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2"/>
      <c r="AT256" s="101" t="s">
        <v>127</v>
      </c>
      <c r="AU256" s="101" t="s">
        <v>93</v>
      </c>
      <c r="AV256" s="13" t="s">
        <v>91</v>
      </c>
      <c r="AW256" s="13" t="s">
        <v>38</v>
      </c>
      <c r="AX256" s="13" t="s">
        <v>83</v>
      </c>
      <c r="AY256" s="101" t="s">
        <v>118</v>
      </c>
    </row>
    <row r="257" spans="1:65" s="13" customFormat="1" x14ac:dyDescent="0.2">
      <c r="B257" s="169"/>
      <c r="C257" s="170"/>
      <c r="D257" s="171" t="s">
        <v>127</v>
      </c>
      <c r="E257" s="172" t="s">
        <v>1</v>
      </c>
      <c r="F257" s="173" t="s">
        <v>129</v>
      </c>
      <c r="G257" s="170"/>
      <c r="H257" s="172" t="s">
        <v>1</v>
      </c>
      <c r="I257" s="102"/>
      <c r="J257" s="170"/>
      <c r="K257" s="170"/>
      <c r="L257" s="220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2"/>
      <c r="AT257" s="101" t="s">
        <v>127</v>
      </c>
      <c r="AU257" s="101" t="s">
        <v>93</v>
      </c>
      <c r="AV257" s="13" t="s">
        <v>91</v>
      </c>
      <c r="AW257" s="13" t="s">
        <v>38</v>
      </c>
      <c r="AX257" s="13" t="s">
        <v>83</v>
      </c>
      <c r="AY257" s="101" t="s">
        <v>118</v>
      </c>
    </row>
    <row r="258" spans="1:65" s="13" customFormat="1" ht="22.5" x14ac:dyDescent="0.2">
      <c r="B258" s="169"/>
      <c r="C258" s="170"/>
      <c r="D258" s="171" t="s">
        <v>127</v>
      </c>
      <c r="E258" s="172" t="s">
        <v>1</v>
      </c>
      <c r="F258" s="173" t="s">
        <v>130</v>
      </c>
      <c r="G258" s="170"/>
      <c r="H258" s="172" t="s">
        <v>1</v>
      </c>
      <c r="I258" s="102"/>
      <c r="J258" s="170"/>
      <c r="K258" s="170"/>
      <c r="L258" s="220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2"/>
      <c r="AT258" s="101" t="s">
        <v>127</v>
      </c>
      <c r="AU258" s="101" t="s">
        <v>93</v>
      </c>
      <c r="AV258" s="13" t="s">
        <v>91</v>
      </c>
      <c r="AW258" s="13" t="s">
        <v>38</v>
      </c>
      <c r="AX258" s="13" t="s">
        <v>83</v>
      </c>
      <c r="AY258" s="101" t="s">
        <v>118</v>
      </c>
    </row>
    <row r="259" spans="1:65" s="14" customFormat="1" x14ac:dyDescent="0.2">
      <c r="B259" s="174"/>
      <c r="C259" s="175"/>
      <c r="D259" s="171" t="s">
        <v>127</v>
      </c>
      <c r="E259" s="176" t="s">
        <v>1</v>
      </c>
      <c r="F259" s="177" t="s">
        <v>257</v>
      </c>
      <c r="G259" s="175"/>
      <c r="H259" s="178">
        <v>1</v>
      </c>
      <c r="I259" s="104"/>
      <c r="J259" s="175"/>
      <c r="K259" s="175"/>
      <c r="L259" s="223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5"/>
      <c r="AT259" s="103" t="s">
        <v>127</v>
      </c>
      <c r="AU259" s="103" t="s">
        <v>93</v>
      </c>
      <c r="AV259" s="14" t="s">
        <v>93</v>
      </c>
      <c r="AW259" s="14" t="s">
        <v>38</v>
      </c>
      <c r="AX259" s="14" t="s">
        <v>91</v>
      </c>
      <c r="AY259" s="103" t="s">
        <v>118</v>
      </c>
    </row>
    <row r="260" spans="1:65" s="2" customFormat="1" ht="14.45" customHeight="1" x14ac:dyDescent="0.2">
      <c r="A260" s="32"/>
      <c r="B260" s="118"/>
      <c r="C260" s="164" t="s">
        <v>258</v>
      </c>
      <c r="D260" s="164" t="s">
        <v>121</v>
      </c>
      <c r="E260" s="165" t="s">
        <v>259</v>
      </c>
      <c r="F260" s="166" t="s">
        <v>226</v>
      </c>
      <c r="G260" s="167" t="s">
        <v>124</v>
      </c>
      <c r="H260" s="168">
        <v>1</v>
      </c>
      <c r="I260" s="98"/>
      <c r="J260" s="216">
        <f>ROUND(I260*H260,2)</f>
        <v>0</v>
      </c>
      <c r="K260" s="166" t="s">
        <v>1</v>
      </c>
      <c r="L260" s="217"/>
      <c r="M260" s="218" t="s">
        <v>1</v>
      </c>
      <c r="N260" s="218" t="s">
        <v>48</v>
      </c>
      <c r="O260" s="218"/>
      <c r="P260" s="218">
        <f>O260*H260</f>
        <v>0</v>
      </c>
      <c r="Q260" s="218">
        <v>0</v>
      </c>
      <c r="R260" s="218">
        <f>Q260*H260</f>
        <v>0</v>
      </c>
      <c r="S260" s="218">
        <v>0</v>
      </c>
      <c r="T260" s="218">
        <f>S260*H260</f>
        <v>0</v>
      </c>
      <c r="U260" s="218"/>
      <c r="V260" s="218"/>
      <c r="W260" s="219">
        <f>J260</f>
        <v>0</v>
      </c>
      <c r="X260" s="32"/>
      <c r="Y260" s="32"/>
      <c r="Z260" s="32"/>
      <c r="AA260" s="32"/>
      <c r="AB260" s="32"/>
      <c r="AC260" s="32"/>
      <c r="AD260" s="32"/>
      <c r="AE260" s="32"/>
      <c r="AR260" s="99" t="s">
        <v>125</v>
      </c>
      <c r="AT260" s="99" t="s">
        <v>121</v>
      </c>
      <c r="AU260" s="99" t="s">
        <v>93</v>
      </c>
      <c r="AY260" s="17" t="s">
        <v>118</v>
      </c>
      <c r="BE260" s="100">
        <f>IF(N260="základní",J260,0)</f>
        <v>0</v>
      </c>
      <c r="BF260" s="100">
        <f>IF(N260="snížená",J260,0)</f>
        <v>0</v>
      </c>
      <c r="BG260" s="100">
        <f>IF(N260="zákl. přenesená",J260,0)</f>
        <v>0</v>
      </c>
      <c r="BH260" s="100">
        <f>IF(N260="sníž. přenesená",J260,0)</f>
        <v>0</v>
      </c>
      <c r="BI260" s="100">
        <f>IF(N260="nulová",J260,0)</f>
        <v>0</v>
      </c>
      <c r="BJ260" s="17" t="s">
        <v>91</v>
      </c>
      <c r="BK260" s="100">
        <f>ROUND(I260*H260,2)</f>
        <v>0</v>
      </c>
      <c r="BL260" s="17" t="s">
        <v>125</v>
      </c>
      <c r="BM260" s="99" t="s">
        <v>260</v>
      </c>
    </row>
    <row r="261" spans="1:65" s="13" customFormat="1" x14ac:dyDescent="0.2">
      <c r="B261" s="169"/>
      <c r="C261" s="170"/>
      <c r="D261" s="171" t="s">
        <v>127</v>
      </c>
      <c r="E261" s="172" t="s">
        <v>1</v>
      </c>
      <c r="F261" s="173" t="s">
        <v>233</v>
      </c>
      <c r="G261" s="170"/>
      <c r="H261" s="172" t="s">
        <v>1</v>
      </c>
      <c r="I261" s="102"/>
      <c r="J261" s="170"/>
      <c r="K261" s="170"/>
      <c r="L261" s="220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2"/>
      <c r="AT261" s="101" t="s">
        <v>127</v>
      </c>
      <c r="AU261" s="101" t="s">
        <v>93</v>
      </c>
      <c r="AV261" s="13" t="s">
        <v>91</v>
      </c>
      <c r="AW261" s="13" t="s">
        <v>38</v>
      </c>
      <c r="AX261" s="13" t="s">
        <v>83</v>
      </c>
      <c r="AY261" s="101" t="s">
        <v>118</v>
      </c>
    </row>
    <row r="262" spans="1:65" s="13" customFormat="1" x14ac:dyDescent="0.2">
      <c r="B262" s="169"/>
      <c r="C262" s="170"/>
      <c r="D262" s="171" t="s">
        <v>127</v>
      </c>
      <c r="E262" s="172" t="s">
        <v>1</v>
      </c>
      <c r="F262" s="173" t="s">
        <v>128</v>
      </c>
      <c r="G262" s="170"/>
      <c r="H262" s="172" t="s">
        <v>1</v>
      </c>
      <c r="I262" s="102"/>
      <c r="J262" s="170"/>
      <c r="K262" s="170"/>
      <c r="L262" s="220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2"/>
      <c r="AT262" s="101" t="s">
        <v>127</v>
      </c>
      <c r="AU262" s="101" t="s">
        <v>93</v>
      </c>
      <c r="AV262" s="13" t="s">
        <v>91</v>
      </c>
      <c r="AW262" s="13" t="s">
        <v>38</v>
      </c>
      <c r="AX262" s="13" t="s">
        <v>83</v>
      </c>
      <c r="AY262" s="101" t="s">
        <v>118</v>
      </c>
    </row>
    <row r="263" spans="1:65" s="13" customFormat="1" ht="22.5" x14ac:dyDescent="0.2">
      <c r="B263" s="169"/>
      <c r="C263" s="170"/>
      <c r="D263" s="171" t="s">
        <v>127</v>
      </c>
      <c r="E263" s="172" t="s">
        <v>1</v>
      </c>
      <c r="F263" s="173" t="s">
        <v>197</v>
      </c>
      <c r="G263" s="170"/>
      <c r="H263" s="172" t="s">
        <v>1</v>
      </c>
      <c r="I263" s="102"/>
      <c r="J263" s="170"/>
      <c r="K263" s="170"/>
      <c r="L263" s="220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2"/>
      <c r="AT263" s="101" t="s">
        <v>127</v>
      </c>
      <c r="AU263" s="101" t="s">
        <v>93</v>
      </c>
      <c r="AV263" s="13" t="s">
        <v>91</v>
      </c>
      <c r="AW263" s="13" t="s">
        <v>38</v>
      </c>
      <c r="AX263" s="13" t="s">
        <v>83</v>
      </c>
      <c r="AY263" s="101" t="s">
        <v>118</v>
      </c>
    </row>
    <row r="264" spans="1:65" s="13" customFormat="1" x14ac:dyDescent="0.2">
      <c r="B264" s="169"/>
      <c r="C264" s="170"/>
      <c r="D264" s="171" t="s">
        <v>127</v>
      </c>
      <c r="E264" s="172" t="s">
        <v>1</v>
      </c>
      <c r="F264" s="173" t="s">
        <v>129</v>
      </c>
      <c r="G264" s="170"/>
      <c r="H264" s="172" t="s">
        <v>1</v>
      </c>
      <c r="I264" s="102"/>
      <c r="J264" s="170"/>
      <c r="K264" s="170"/>
      <c r="L264" s="220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2"/>
      <c r="AT264" s="101" t="s">
        <v>127</v>
      </c>
      <c r="AU264" s="101" t="s">
        <v>93</v>
      </c>
      <c r="AV264" s="13" t="s">
        <v>91</v>
      </c>
      <c r="AW264" s="13" t="s">
        <v>38</v>
      </c>
      <c r="AX264" s="13" t="s">
        <v>83</v>
      </c>
      <c r="AY264" s="101" t="s">
        <v>118</v>
      </c>
    </row>
    <row r="265" spans="1:65" s="13" customFormat="1" ht="22.5" x14ac:dyDescent="0.2">
      <c r="B265" s="169"/>
      <c r="C265" s="170"/>
      <c r="D265" s="171" t="s">
        <v>127</v>
      </c>
      <c r="E265" s="172" t="s">
        <v>1</v>
      </c>
      <c r="F265" s="173" t="s">
        <v>130</v>
      </c>
      <c r="G265" s="170"/>
      <c r="H265" s="172" t="s">
        <v>1</v>
      </c>
      <c r="I265" s="102"/>
      <c r="J265" s="170"/>
      <c r="K265" s="170"/>
      <c r="L265" s="220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2"/>
      <c r="AT265" s="101" t="s">
        <v>127</v>
      </c>
      <c r="AU265" s="101" t="s">
        <v>93</v>
      </c>
      <c r="AV265" s="13" t="s">
        <v>91</v>
      </c>
      <c r="AW265" s="13" t="s">
        <v>38</v>
      </c>
      <c r="AX265" s="13" t="s">
        <v>83</v>
      </c>
      <c r="AY265" s="101" t="s">
        <v>118</v>
      </c>
    </row>
    <row r="266" spans="1:65" s="14" customFormat="1" x14ac:dyDescent="0.2">
      <c r="B266" s="174"/>
      <c r="C266" s="175"/>
      <c r="D266" s="171" t="s">
        <v>127</v>
      </c>
      <c r="E266" s="176" t="s">
        <v>1</v>
      </c>
      <c r="F266" s="177" t="s">
        <v>261</v>
      </c>
      <c r="G266" s="175"/>
      <c r="H266" s="178">
        <v>1</v>
      </c>
      <c r="I266" s="104"/>
      <c r="J266" s="175"/>
      <c r="K266" s="175"/>
      <c r="L266" s="223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5"/>
      <c r="AT266" s="103" t="s">
        <v>127</v>
      </c>
      <c r="AU266" s="103" t="s">
        <v>93</v>
      </c>
      <c r="AV266" s="14" t="s">
        <v>93</v>
      </c>
      <c r="AW266" s="14" t="s">
        <v>38</v>
      </c>
      <c r="AX266" s="14" t="s">
        <v>91</v>
      </c>
      <c r="AY266" s="103" t="s">
        <v>118</v>
      </c>
    </row>
    <row r="267" spans="1:65" s="2" customFormat="1" ht="14.45" customHeight="1" x14ac:dyDescent="0.2">
      <c r="A267" s="32"/>
      <c r="B267" s="118"/>
      <c r="C267" s="164" t="s">
        <v>262</v>
      </c>
      <c r="D267" s="164" t="s">
        <v>121</v>
      </c>
      <c r="E267" s="165" t="s">
        <v>263</v>
      </c>
      <c r="F267" s="166" t="s">
        <v>241</v>
      </c>
      <c r="G267" s="167" t="s">
        <v>124</v>
      </c>
      <c r="H267" s="168">
        <v>1</v>
      </c>
      <c r="I267" s="98"/>
      <c r="J267" s="216">
        <f>ROUND(I267*H267,2)</f>
        <v>0</v>
      </c>
      <c r="K267" s="166" t="s">
        <v>1</v>
      </c>
      <c r="L267" s="217"/>
      <c r="M267" s="218" t="s">
        <v>1</v>
      </c>
      <c r="N267" s="218" t="s">
        <v>48</v>
      </c>
      <c r="O267" s="218"/>
      <c r="P267" s="218">
        <f>O267*H267</f>
        <v>0</v>
      </c>
      <c r="Q267" s="218">
        <v>0</v>
      </c>
      <c r="R267" s="218">
        <f>Q267*H267</f>
        <v>0</v>
      </c>
      <c r="S267" s="218">
        <v>0</v>
      </c>
      <c r="T267" s="218">
        <f>S267*H267</f>
        <v>0</v>
      </c>
      <c r="U267" s="218"/>
      <c r="V267" s="218"/>
      <c r="W267" s="219">
        <f>J267</f>
        <v>0</v>
      </c>
      <c r="X267" s="32"/>
      <c r="Y267" s="32"/>
      <c r="Z267" s="32"/>
      <c r="AA267" s="32"/>
      <c r="AB267" s="32"/>
      <c r="AC267" s="32"/>
      <c r="AD267" s="32"/>
      <c r="AE267" s="32"/>
      <c r="AR267" s="99" t="s">
        <v>125</v>
      </c>
      <c r="AT267" s="99" t="s">
        <v>121</v>
      </c>
      <c r="AU267" s="99" t="s">
        <v>93</v>
      </c>
      <c r="AY267" s="17" t="s">
        <v>118</v>
      </c>
      <c r="BE267" s="100">
        <f>IF(N267="základní",J267,0)</f>
        <v>0</v>
      </c>
      <c r="BF267" s="100">
        <f>IF(N267="snížená",J267,0)</f>
        <v>0</v>
      </c>
      <c r="BG267" s="100">
        <f>IF(N267="zákl. přenesená",J267,0)</f>
        <v>0</v>
      </c>
      <c r="BH267" s="100">
        <f>IF(N267="sníž. přenesená",J267,0)</f>
        <v>0</v>
      </c>
      <c r="BI267" s="100">
        <f>IF(N267="nulová",J267,0)</f>
        <v>0</v>
      </c>
      <c r="BJ267" s="17" t="s">
        <v>91</v>
      </c>
      <c r="BK267" s="100">
        <f>ROUND(I267*H267,2)</f>
        <v>0</v>
      </c>
      <c r="BL267" s="17" t="s">
        <v>125</v>
      </c>
      <c r="BM267" s="99" t="s">
        <v>264</v>
      </c>
    </row>
    <row r="268" spans="1:65" s="13" customFormat="1" x14ac:dyDescent="0.2">
      <c r="B268" s="169"/>
      <c r="C268" s="170"/>
      <c r="D268" s="171" t="s">
        <v>127</v>
      </c>
      <c r="E268" s="172" t="s">
        <v>1</v>
      </c>
      <c r="F268" s="173" t="s">
        <v>265</v>
      </c>
      <c r="G268" s="170"/>
      <c r="H268" s="172" t="s">
        <v>1</v>
      </c>
      <c r="I268" s="102"/>
      <c r="J268" s="170"/>
      <c r="K268" s="170"/>
      <c r="L268" s="220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2"/>
      <c r="AT268" s="101" t="s">
        <v>127</v>
      </c>
      <c r="AU268" s="101" t="s">
        <v>93</v>
      </c>
      <c r="AV268" s="13" t="s">
        <v>91</v>
      </c>
      <c r="AW268" s="13" t="s">
        <v>38</v>
      </c>
      <c r="AX268" s="13" t="s">
        <v>83</v>
      </c>
      <c r="AY268" s="101" t="s">
        <v>118</v>
      </c>
    </row>
    <row r="269" spans="1:65" s="13" customFormat="1" x14ac:dyDescent="0.2">
      <c r="B269" s="169"/>
      <c r="C269" s="170"/>
      <c r="D269" s="171" t="s">
        <v>127</v>
      </c>
      <c r="E269" s="172" t="s">
        <v>1</v>
      </c>
      <c r="F269" s="173" t="s">
        <v>128</v>
      </c>
      <c r="G269" s="170"/>
      <c r="H269" s="172" t="s">
        <v>1</v>
      </c>
      <c r="I269" s="102"/>
      <c r="J269" s="170"/>
      <c r="K269" s="170"/>
      <c r="L269" s="220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2"/>
      <c r="AT269" s="101" t="s">
        <v>127</v>
      </c>
      <c r="AU269" s="101" t="s">
        <v>93</v>
      </c>
      <c r="AV269" s="13" t="s">
        <v>91</v>
      </c>
      <c r="AW269" s="13" t="s">
        <v>38</v>
      </c>
      <c r="AX269" s="13" t="s">
        <v>83</v>
      </c>
      <c r="AY269" s="101" t="s">
        <v>118</v>
      </c>
    </row>
    <row r="270" spans="1:65" s="13" customFormat="1" ht="22.5" x14ac:dyDescent="0.2">
      <c r="B270" s="169"/>
      <c r="C270" s="170"/>
      <c r="D270" s="171" t="s">
        <v>127</v>
      </c>
      <c r="E270" s="172" t="s">
        <v>1</v>
      </c>
      <c r="F270" s="173" t="s">
        <v>197</v>
      </c>
      <c r="G270" s="170"/>
      <c r="H270" s="172" t="s">
        <v>1</v>
      </c>
      <c r="I270" s="102"/>
      <c r="J270" s="170"/>
      <c r="K270" s="170"/>
      <c r="L270" s="220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2"/>
      <c r="AT270" s="101" t="s">
        <v>127</v>
      </c>
      <c r="AU270" s="101" t="s">
        <v>93</v>
      </c>
      <c r="AV270" s="13" t="s">
        <v>91</v>
      </c>
      <c r="AW270" s="13" t="s">
        <v>38</v>
      </c>
      <c r="AX270" s="13" t="s">
        <v>83</v>
      </c>
      <c r="AY270" s="101" t="s">
        <v>118</v>
      </c>
    </row>
    <row r="271" spans="1:65" s="13" customFormat="1" x14ac:dyDescent="0.2">
      <c r="B271" s="169"/>
      <c r="C271" s="170"/>
      <c r="D271" s="171" t="s">
        <v>127</v>
      </c>
      <c r="E271" s="172" t="s">
        <v>1</v>
      </c>
      <c r="F271" s="173" t="s">
        <v>129</v>
      </c>
      <c r="G271" s="170"/>
      <c r="H271" s="172" t="s">
        <v>1</v>
      </c>
      <c r="I271" s="102"/>
      <c r="J271" s="170"/>
      <c r="K271" s="170"/>
      <c r="L271" s="220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2"/>
      <c r="AT271" s="101" t="s">
        <v>127</v>
      </c>
      <c r="AU271" s="101" t="s">
        <v>93</v>
      </c>
      <c r="AV271" s="13" t="s">
        <v>91</v>
      </c>
      <c r="AW271" s="13" t="s">
        <v>38</v>
      </c>
      <c r="AX271" s="13" t="s">
        <v>83</v>
      </c>
      <c r="AY271" s="101" t="s">
        <v>118</v>
      </c>
    </row>
    <row r="272" spans="1:65" s="13" customFormat="1" ht="22.5" x14ac:dyDescent="0.2">
      <c r="B272" s="169"/>
      <c r="C272" s="170"/>
      <c r="D272" s="171" t="s">
        <v>127</v>
      </c>
      <c r="E272" s="172" t="s">
        <v>1</v>
      </c>
      <c r="F272" s="173" t="s">
        <v>130</v>
      </c>
      <c r="G272" s="170"/>
      <c r="H272" s="172" t="s">
        <v>1</v>
      </c>
      <c r="I272" s="102"/>
      <c r="J272" s="170"/>
      <c r="K272" s="170"/>
      <c r="L272" s="220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2"/>
      <c r="AT272" s="101" t="s">
        <v>127</v>
      </c>
      <c r="AU272" s="101" t="s">
        <v>93</v>
      </c>
      <c r="AV272" s="13" t="s">
        <v>91</v>
      </c>
      <c r="AW272" s="13" t="s">
        <v>38</v>
      </c>
      <c r="AX272" s="13" t="s">
        <v>83</v>
      </c>
      <c r="AY272" s="101" t="s">
        <v>118</v>
      </c>
    </row>
    <row r="273" spans="1:65" s="14" customFormat="1" x14ac:dyDescent="0.2">
      <c r="B273" s="174"/>
      <c r="C273" s="175"/>
      <c r="D273" s="171" t="s">
        <v>127</v>
      </c>
      <c r="E273" s="176" t="s">
        <v>1</v>
      </c>
      <c r="F273" s="177" t="s">
        <v>266</v>
      </c>
      <c r="G273" s="175"/>
      <c r="H273" s="178">
        <v>1</v>
      </c>
      <c r="I273" s="104"/>
      <c r="J273" s="175"/>
      <c r="K273" s="175"/>
      <c r="L273" s="223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5"/>
      <c r="AT273" s="103" t="s">
        <v>127</v>
      </c>
      <c r="AU273" s="103" t="s">
        <v>93</v>
      </c>
      <c r="AV273" s="14" t="s">
        <v>93</v>
      </c>
      <c r="AW273" s="14" t="s">
        <v>38</v>
      </c>
      <c r="AX273" s="14" t="s">
        <v>91</v>
      </c>
      <c r="AY273" s="103" t="s">
        <v>118</v>
      </c>
    </row>
    <row r="274" spans="1:65" s="2" customFormat="1" ht="24.2" customHeight="1" x14ac:dyDescent="0.2">
      <c r="A274" s="32"/>
      <c r="B274" s="118"/>
      <c r="C274" s="164" t="s">
        <v>267</v>
      </c>
      <c r="D274" s="164" t="s">
        <v>121</v>
      </c>
      <c r="E274" s="165" t="s">
        <v>268</v>
      </c>
      <c r="F274" s="166" t="s">
        <v>269</v>
      </c>
      <c r="G274" s="167" t="s">
        <v>124</v>
      </c>
      <c r="H274" s="168">
        <v>1</v>
      </c>
      <c r="I274" s="98"/>
      <c r="J274" s="216">
        <f>ROUND(I274*H274,2)</f>
        <v>0</v>
      </c>
      <c r="K274" s="166" t="s">
        <v>1</v>
      </c>
      <c r="L274" s="217"/>
      <c r="M274" s="218" t="s">
        <v>1</v>
      </c>
      <c r="N274" s="218" t="s">
        <v>48</v>
      </c>
      <c r="O274" s="218"/>
      <c r="P274" s="218">
        <f>O274*H274</f>
        <v>0</v>
      </c>
      <c r="Q274" s="218">
        <v>0</v>
      </c>
      <c r="R274" s="218">
        <f>Q274*H274</f>
        <v>0</v>
      </c>
      <c r="S274" s="218">
        <v>0</v>
      </c>
      <c r="T274" s="218">
        <f>S274*H274</f>
        <v>0</v>
      </c>
      <c r="U274" s="218"/>
      <c r="V274" s="218"/>
      <c r="W274" s="219">
        <f>J274</f>
        <v>0</v>
      </c>
      <c r="X274" s="32"/>
      <c r="Y274" s="32"/>
      <c r="Z274" s="32"/>
      <c r="AA274" s="32"/>
      <c r="AB274" s="32"/>
      <c r="AC274" s="32"/>
      <c r="AD274" s="32"/>
      <c r="AE274" s="32"/>
      <c r="AR274" s="99" t="s">
        <v>125</v>
      </c>
      <c r="AT274" s="99" t="s">
        <v>121</v>
      </c>
      <c r="AU274" s="99" t="s">
        <v>93</v>
      </c>
      <c r="AY274" s="17" t="s">
        <v>118</v>
      </c>
      <c r="BE274" s="100">
        <f>IF(N274="základní",J274,0)</f>
        <v>0</v>
      </c>
      <c r="BF274" s="100">
        <f>IF(N274="snížená",J274,0)</f>
        <v>0</v>
      </c>
      <c r="BG274" s="100">
        <f>IF(N274="zákl. přenesená",J274,0)</f>
        <v>0</v>
      </c>
      <c r="BH274" s="100">
        <f>IF(N274="sníž. přenesená",J274,0)</f>
        <v>0</v>
      </c>
      <c r="BI274" s="100">
        <f>IF(N274="nulová",J274,0)</f>
        <v>0</v>
      </c>
      <c r="BJ274" s="17" t="s">
        <v>91</v>
      </c>
      <c r="BK274" s="100">
        <f>ROUND(I274*H274,2)</f>
        <v>0</v>
      </c>
      <c r="BL274" s="17" t="s">
        <v>125</v>
      </c>
      <c r="BM274" s="99" t="s">
        <v>270</v>
      </c>
    </row>
    <row r="275" spans="1:65" s="13" customFormat="1" x14ac:dyDescent="0.2">
      <c r="B275" s="169"/>
      <c r="C275" s="170"/>
      <c r="D275" s="171" t="s">
        <v>127</v>
      </c>
      <c r="E275" s="172" t="s">
        <v>1</v>
      </c>
      <c r="F275" s="173" t="s">
        <v>271</v>
      </c>
      <c r="G275" s="170"/>
      <c r="H275" s="172" t="s">
        <v>1</v>
      </c>
      <c r="I275" s="102"/>
      <c r="J275" s="170"/>
      <c r="K275" s="170"/>
      <c r="L275" s="220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2"/>
      <c r="AT275" s="101" t="s">
        <v>127</v>
      </c>
      <c r="AU275" s="101" t="s">
        <v>93</v>
      </c>
      <c r="AV275" s="13" t="s">
        <v>91</v>
      </c>
      <c r="AW275" s="13" t="s">
        <v>38</v>
      </c>
      <c r="AX275" s="13" t="s">
        <v>83</v>
      </c>
      <c r="AY275" s="101" t="s">
        <v>118</v>
      </c>
    </row>
    <row r="276" spans="1:65" s="13" customFormat="1" x14ac:dyDescent="0.2">
      <c r="B276" s="169"/>
      <c r="C276" s="170"/>
      <c r="D276" s="171" t="s">
        <v>127</v>
      </c>
      <c r="E276" s="172" t="s">
        <v>1</v>
      </c>
      <c r="F276" s="173" t="s">
        <v>128</v>
      </c>
      <c r="G276" s="170"/>
      <c r="H276" s="172" t="s">
        <v>1</v>
      </c>
      <c r="I276" s="102"/>
      <c r="J276" s="170"/>
      <c r="K276" s="170"/>
      <c r="L276" s="220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2"/>
      <c r="AT276" s="101" t="s">
        <v>127</v>
      </c>
      <c r="AU276" s="101" t="s">
        <v>93</v>
      </c>
      <c r="AV276" s="13" t="s">
        <v>91</v>
      </c>
      <c r="AW276" s="13" t="s">
        <v>38</v>
      </c>
      <c r="AX276" s="13" t="s">
        <v>83</v>
      </c>
      <c r="AY276" s="101" t="s">
        <v>118</v>
      </c>
    </row>
    <row r="277" spans="1:65" s="13" customFormat="1" ht="22.5" x14ac:dyDescent="0.2">
      <c r="B277" s="169"/>
      <c r="C277" s="170"/>
      <c r="D277" s="171" t="s">
        <v>127</v>
      </c>
      <c r="E277" s="172" t="s">
        <v>1</v>
      </c>
      <c r="F277" s="173" t="s">
        <v>197</v>
      </c>
      <c r="G277" s="170"/>
      <c r="H277" s="172" t="s">
        <v>1</v>
      </c>
      <c r="I277" s="102"/>
      <c r="J277" s="170"/>
      <c r="K277" s="170"/>
      <c r="L277" s="220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2"/>
      <c r="AT277" s="101" t="s">
        <v>127</v>
      </c>
      <c r="AU277" s="101" t="s">
        <v>93</v>
      </c>
      <c r="AV277" s="13" t="s">
        <v>91</v>
      </c>
      <c r="AW277" s="13" t="s">
        <v>38</v>
      </c>
      <c r="AX277" s="13" t="s">
        <v>83</v>
      </c>
      <c r="AY277" s="101" t="s">
        <v>118</v>
      </c>
    </row>
    <row r="278" spans="1:65" s="13" customFormat="1" x14ac:dyDescent="0.2">
      <c r="B278" s="169"/>
      <c r="C278" s="170"/>
      <c r="D278" s="171" t="s">
        <v>127</v>
      </c>
      <c r="E278" s="172" t="s">
        <v>1</v>
      </c>
      <c r="F278" s="173" t="s">
        <v>272</v>
      </c>
      <c r="G278" s="170"/>
      <c r="H278" s="172" t="s">
        <v>1</v>
      </c>
      <c r="I278" s="102"/>
      <c r="J278" s="170"/>
      <c r="K278" s="170"/>
      <c r="L278" s="220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2"/>
      <c r="AT278" s="101" t="s">
        <v>127</v>
      </c>
      <c r="AU278" s="101" t="s">
        <v>93</v>
      </c>
      <c r="AV278" s="13" t="s">
        <v>91</v>
      </c>
      <c r="AW278" s="13" t="s">
        <v>38</v>
      </c>
      <c r="AX278" s="13" t="s">
        <v>83</v>
      </c>
      <c r="AY278" s="101" t="s">
        <v>118</v>
      </c>
    </row>
    <row r="279" spans="1:65" s="13" customFormat="1" x14ac:dyDescent="0.2">
      <c r="B279" s="169"/>
      <c r="C279" s="170"/>
      <c r="D279" s="171" t="s">
        <v>127</v>
      </c>
      <c r="E279" s="172" t="s">
        <v>1</v>
      </c>
      <c r="F279" s="173" t="s">
        <v>129</v>
      </c>
      <c r="G279" s="170"/>
      <c r="H279" s="172" t="s">
        <v>1</v>
      </c>
      <c r="I279" s="102"/>
      <c r="J279" s="170"/>
      <c r="K279" s="170"/>
      <c r="L279" s="220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2"/>
      <c r="AT279" s="101" t="s">
        <v>127</v>
      </c>
      <c r="AU279" s="101" t="s">
        <v>93</v>
      </c>
      <c r="AV279" s="13" t="s">
        <v>91</v>
      </c>
      <c r="AW279" s="13" t="s">
        <v>38</v>
      </c>
      <c r="AX279" s="13" t="s">
        <v>83</v>
      </c>
      <c r="AY279" s="101" t="s">
        <v>118</v>
      </c>
    </row>
    <row r="280" spans="1:65" s="13" customFormat="1" ht="22.5" x14ac:dyDescent="0.2">
      <c r="B280" s="169"/>
      <c r="C280" s="170"/>
      <c r="D280" s="171" t="s">
        <v>127</v>
      </c>
      <c r="E280" s="172" t="s">
        <v>1</v>
      </c>
      <c r="F280" s="173" t="s">
        <v>130</v>
      </c>
      <c r="G280" s="170"/>
      <c r="H280" s="172" t="s">
        <v>1</v>
      </c>
      <c r="I280" s="102"/>
      <c r="J280" s="170"/>
      <c r="K280" s="170"/>
      <c r="L280" s="220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2"/>
      <c r="AT280" s="101" t="s">
        <v>127</v>
      </c>
      <c r="AU280" s="101" t="s">
        <v>93</v>
      </c>
      <c r="AV280" s="13" t="s">
        <v>91</v>
      </c>
      <c r="AW280" s="13" t="s">
        <v>38</v>
      </c>
      <c r="AX280" s="13" t="s">
        <v>83</v>
      </c>
      <c r="AY280" s="101" t="s">
        <v>118</v>
      </c>
    </row>
    <row r="281" spans="1:65" s="14" customFormat="1" x14ac:dyDescent="0.2">
      <c r="B281" s="174"/>
      <c r="C281" s="175"/>
      <c r="D281" s="171" t="s">
        <v>127</v>
      </c>
      <c r="E281" s="176" t="s">
        <v>1</v>
      </c>
      <c r="F281" s="177" t="s">
        <v>273</v>
      </c>
      <c r="G281" s="175"/>
      <c r="H281" s="178">
        <v>1</v>
      </c>
      <c r="I281" s="104"/>
      <c r="J281" s="175"/>
      <c r="K281" s="175"/>
      <c r="L281" s="223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5"/>
      <c r="AT281" s="103" t="s">
        <v>127</v>
      </c>
      <c r="AU281" s="103" t="s">
        <v>93</v>
      </c>
      <c r="AV281" s="14" t="s">
        <v>93</v>
      </c>
      <c r="AW281" s="14" t="s">
        <v>38</v>
      </c>
      <c r="AX281" s="14" t="s">
        <v>91</v>
      </c>
      <c r="AY281" s="103" t="s">
        <v>118</v>
      </c>
    </row>
    <row r="282" spans="1:65" s="2" customFormat="1" ht="24.2" customHeight="1" x14ac:dyDescent="0.2">
      <c r="A282" s="32"/>
      <c r="B282" s="118"/>
      <c r="C282" s="164" t="s">
        <v>274</v>
      </c>
      <c r="D282" s="164" t="s">
        <v>121</v>
      </c>
      <c r="E282" s="165" t="s">
        <v>275</v>
      </c>
      <c r="F282" s="166" t="s">
        <v>269</v>
      </c>
      <c r="G282" s="167" t="s">
        <v>124</v>
      </c>
      <c r="H282" s="168">
        <v>1</v>
      </c>
      <c r="I282" s="98"/>
      <c r="J282" s="216">
        <f>ROUND(I282*H282,2)</f>
        <v>0</v>
      </c>
      <c r="K282" s="166" t="s">
        <v>1</v>
      </c>
      <c r="L282" s="217"/>
      <c r="M282" s="218" t="s">
        <v>1</v>
      </c>
      <c r="N282" s="218" t="s">
        <v>48</v>
      </c>
      <c r="O282" s="218"/>
      <c r="P282" s="218">
        <f>O282*H282</f>
        <v>0</v>
      </c>
      <c r="Q282" s="218">
        <v>0</v>
      </c>
      <c r="R282" s="218">
        <f>Q282*H282</f>
        <v>0</v>
      </c>
      <c r="S282" s="218">
        <v>0</v>
      </c>
      <c r="T282" s="218">
        <f>S282*H282</f>
        <v>0</v>
      </c>
      <c r="U282" s="218"/>
      <c r="V282" s="218"/>
      <c r="W282" s="219">
        <f>J282</f>
        <v>0</v>
      </c>
      <c r="X282" s="32"/>
      <c r="Y282" s="32"/>
      <c r="Z282" s="32"/>
      <c r="AA282" s="32"/>
      <c r="AB282" s="32"/>
      <c r="AC282" s="32"/>
      <c r="AD282" s="32"/>
      <c r="AE282" s="32"/>
      <c r="AR282" s="99" t="s">
        <v>125</v>
      </c>
      <c r="AT282" s="99" t="s">
        <v>121</v>
      </c>
      <c r="AU282" s="99" t="s">
        <v>93</v>
      </c>
      <c r="AY282" s="17" t="s">
        <v>118</v>
      </c>
      <c r="BE282" s="100">
        <f>IF(N282="základní",J282,0)</f>
        <v>0</v>
      </c>
      <c r="BF282" s="100">
        <f>IF(N282="snížená",J282,0)</f>
        <v>0</v>
      </c>
      <c r="BG282" s="100">
        <f>IF(N282="zákl. přenesená",J282,0)</f>
        <v>0</v>
      </c>
      <c r="BH282" s="100">
        <f>IF(N282="sníž. přenesená",J282,0)</f>
        <v>0</v>
      </c>
      <c r="BI282" s="100">
        <f>IF(N282="nulová",J282,0)</f>
        <v>0</v>
      </c>
      <c r="BJ282" s="17" t="s">
        <v>91</v>
      </c>
      <c r="BK282" s="100">
        <f>ROUND(I282*H282,2)</f>
        <v>0</v>
      </c>
      <c r="BL282" s="17" t="s">
        <v>125</v>
      </c>
      <c r="BM282" s="99" t="s">
        <v>276</v>
      </c>
    </row>
    <row r="283" spans="1:65" s="13" customFormat="1" x14ac:dyDescent="0.2">
      <c r="B283" s="169"/>
      <c r="C283" s="170"/>
      <c r="D283" s="171" t="s">
        <v>127</v>
      </c>
      <c r="E283" s="172" t="s">
        <v>1</v>
      </c>
      <c r="F283" s="173" t="s">
        <v>277</v>
      </c>
      <c r="G283" s="170"/>
      <c r="H283" s="172" t="s">
        <v>1</v>
      </c>
      <c r="I283" s="102"/>
      <c r="J283" s="170"/>
      <c r="K283" s="170"/>
      <c r="L283" s="220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2"/>
      <c r="AT283" s="101" t="s">
        <v>127</v>
      </c>
      <c r="AU283" s="101" t="s">
        <v>93</v>
      </c>
      <c r="AV283" s="13" t="s">
        <v>91</v>
      </c>
      <c r="AW283" s="13" t="s">
        <v>38</v>
      </c>
      <c r="AX283" s="13" t="s">
        <v>83</v>
      </c>
      <c r="AY283" s="101" t="s">
        <v>118</v>
      </c>
    </row>
    <row r="284" spans="1:65" s="13" customFormat="1" x14ac:dyDescent="0.2">
      <c r="B284" s="169"/>
      <c r="C284" s="170"/>
      <c r="D284" s="171" t="s">
        <v>127</v>
      </c>
      <c r="E284" s="172" t="s">
        <v>1</v>
      </c>
      <c r="F284" s="173" t="s">
        <v>128</v>
      </c>
      <c r="G284" s="170"/>
      <c r="H284" s="172" t="s">
        <v>1</v>
      </c>
      <c r="I284" s="102"/>
      <c r="J284" s="170"/>
      <c r="K284" s="170"/>
      <c r="L284" s="220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2"/>
      <c r="AT284" s="101" t="s">
        <v>127</v>
      </c>
      <c r="AU284" s="101" t="s">
        <v>93</v>
      </c>
      <c r="AV284" s="13" t="s">
        <v>91</v>
      </c>
      <c r="AW284" s="13" t="s">
        <v>38</v>
      </c>
      <c r="AX284" s="13" t="s">
        <v>83</v>
      </c>
      <c r="AY284" s="101" t="s">
        <v>118</v>
      </c>
    </row>
    <row r="285" spans="1:65" s="13" customFormat="1" ht="22.5" x14ac:dyDescent="0.2">
      <c r="B285" s="169"/>
      <c r="C285" s="170"/>
      <c r="D285" s="171" t="s">
        <v>127</v>
      </c>
      <c r="E285" s="172" t="s">
        <v>1</v>
      </c>
      <c r="F285" s="173" t="s">
        <v>197</v>
      </c>
      <c r="G285" s="170"/>
      <c r="H285" s="172" t="s">
        <v>1</v>
      </c>
      <c r="I285" s="102"/>
      <c r="J285" s="170"/>
      <c r="K285" s="170"/>
      <c r="L285" s="220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2"/>
      <c r="AT285" s="101" t="s">
        <v>127</v>
      </c>
      <c r="AU285" s="101" t="s">
        <v>93</v>
      </c>
      <c r="AV285" s="13" t="s">
        <v>91</v>
      </c>
      <c r="AW285" s="13" t="s">
        <v>38</v>
      </c>
      <c r="AX285" s="13" t="s">
        <v>83</v>
      </c>
      <c r="AY285" s="101" t="s">
        <v>118</v>
      </c>
    </row>
    <row r="286" spans="1:65" s="13" customFormat="1" x14ac:dyDescent="0.2">
      <c r="B286" s="169"/>
      <c r="C286" s="170"/>
      <c r="D286" s="171" t="s">
        <v>127</v>
      </c>
      <c r="E286" s="172" t="s">
        <v>1</v>
      </c>
      <c r="F286" s="173" t="s">
        <v>272</v>
      </c>
      <c r="G286" s="170"/>
      <c r="H286" s="172" t="s">
        <v>1</v>
      </c>
      <c r="I286" s="102"/>
      <c r="J286" s="170"/>
      <c r="K286" s="170"/>
      <c r="L286" s="220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2"/>
      <c r="AT286" s="101" t="s">
        <v>127</v>
      </c>
      <c r="AU286" s="101" t="s">
        <v>93</v>
      </c>
      <c r="AV286" s="13" t="s">
        <v>91</v>
      </c>
      <c r="AW286" s="13" t="s">
        <v>38</v>
      </c>
      <c r="AX286" s="13" t="s">
        <v>83</v>
      </c>
      <c r="AY286" s="101" t="s">
        <v>118</v>
      </c>
    </row>
    <row r="287" spans="1:65" s="13" customFormat="1" x14ac:dyDescent="0.2">
      <c r="B287" s="169"/>
      <c r="C287" s="170"/>
      <c r="D287" s="171" t="s">
        <v>127</v>
      </c>
      <c r="E287" s="172" t="s">
        <v>1</v>
      </c>
      <c r="F287" s="173" t="s">
        <v>129</v>
      </c>
      <c r="G287" s="170"/>
      <c r="H287" s="172" t="s">
        <v>1</v>
      </c>
      <c r="I287" s="102"/>
      <c r="J287" s="170"/>
      <c r="K287" s="170"/>
      <c r="L287" s="220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2"/>
      <c r="AT287" s="101" t="s">
        <v>127</v>
      </c>
      <c r="AU287" s="101" t="s">
        <v>93</v>
      </c>
      <c r="AV287" s="13" t="s">
        <v>91</v>
      </c>
      <c r="AW287" s="13" t="s">
        <v>38</v>
      </c>
      <c r="AX287" s="13" t="s">
        <v>83</v>
      </c>
      <c r="AY287" s="101" t="s">
        <v>118</v>
      </c>
    </row>
    <row r="288" spans="1:65" s="13" customFormat="1" ht="22.5" x14ac:dyDescent="0.2">
      <c r="B288" s="169"/>
      <c r="C288" s="170"/>
      <c r="D288" s="171" t="s">
        <v>127</v>
      </c>
      <c r="E288" s="172" t="s">
        <v>1</v>
      </c>
      <c r="F288" s="173" t="s">
        <v>130</v>
      </c>
      <c r="G288" s="170"/>
      <c r="H288" s="172" t="s">
        <v>1</v>
      </c>
      <c r="I288" s="102"/>
      <c r="J288" s="170"/>
      <c r="K288" s="170"/>
      <c r="L288" s="220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2"/>
      <c r="AT288" s="101" t="s">
        <v>127</v>
      </c>
      <c r="AU288" s="101" t="s">
        <v>93</v>
      </c>
      <c r="AV288" s="13" t="s">
        <v>91</v>
      </c>
      <c r="AW288" s="13" t="s">
        <v>38</v>
      </c>
      <c r="AX288" s="13" t="s">
        <v>83</v>
      </c>
      <c r="AY288" s="101" t="s">
        <v>118</v>
      </c>
    </row>
    <row r="289" spans="1:65" s="14" customFormat="1" x14ac:dyDescent="0.2">
      <c r="B289" s="174"/>
      <c r="C289" s="175"/>
      <c r="D289" s="171" t="s">
        <v>127</v>
      </c>
      <c r="E289" s="176" t="s">
        <v>1</v>
      </c>
      <c r="F289" s="177" t="s">
        <v>278</v>
      </c>
      <c r="G289" s="175"/>
      <c r="H289" s="178">
        <v>1</v>
      </c>
      <c r="I289" s="104"/>
      <c r="J289" s="175"/>
      <c r="K289" s="175"/>
      <c r="L289" s="223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5"/>
      <c r="AT289" s="103" t="s">
        <v>127</v>
      </c>
      <c r="AU289" s="103" t="s">
        <v>93</v>
      </c>
      <c r="AV289" s="14" t="s">
        <v>93</v>
      </c>
      <c r="AW289" s="14" t="s">
        <v>38</v>
      </c>
      <c r="AX289" s="14" t="s">
        <v>91</v>
      </c>
      <c r="AY289" s="103" t="s">
        <v>118</v>
      </c>
    </row>
    <row r="290" spans="1:65" s="2" customFormat="1" ht="24.2" customHeight="1" x14ac:dyDescent="0.2">
      <c r="A290" s="32"/>
      <c r="B290" s="118"/>
      <c r="C290" s="164" t="s">
        <v>279</v>
      </c>
      <c r="D290" s="164" t="s">
        <v>121</v>
      </c>
      <c r="E290" s="165" t="s">
        <v>280</v>
      </c>
      <c r="F290" s="166" t="s">
        <v>269</v>
      </c>
      <c r="G290" s="167" t="s">
        <v>124</v>
      </c>
      <c r="H290" s="168">
        <v>1</v>
      </c>
      <c r="I290" s="98"/>
      <c r="J290" s="216">
        <f>ROUND(I290*H290,2)</f>
        <v>0</v>
      </c>
      <c r="K290" s="166" t="s">
        <v>1</v>
      </c>
      <c r="L290" s="217"/>
      <c r="M290" s="218" t="s">
        <v>1</v>
      </c>
      <c r="N290" s="218" t="s">
        <v>48</v>
      </c>
      <c r="O290" s="218"/>
      <c r="P290" s="218">
        <f>O290*H290</f>
        <v>0</v>
      </c>
      <c r="Q290" s="218">
        <v>0</v>
      </c>
      <c r="R290" s="218">
        <f>Q290*H290</f>
        <v>0</v>
      </c>
      <c r="S290" s="218">
        <v>0</v>
      </c>
      <c r="T290" s="218">
        <f>S290*H290</f>
        <v>0</v>
      </c>
      <c r="U290" s="218"/>
      <c r="V290" s="218"/>
      <c r="W290" s="219">
        <f>J290</f>
        <v>0</v>
      </c>
      <c r="X290" s="32"/>
      <c r="Y290" s="32"/>
      <c r="Z290" s="32"/>
      <c r="AA290" s="32"/>
      <c r="AB290" s="32"/>
      <c r="AC290" s="32"/>
      <c r="AD290" s="32"/>
      <c r="AE290" s="32"/>
      <c r="AR290" s="99" t="s">
        <v>125</v>
      </c>
      <c r="AT290" s="99" t="s">
        <v>121</v>
      </c>
      <c r="AU290" s="99" t="s">
        <v>93</v>
      </c>
      <c r="AY290" s="17" t="s">
        <v>118</v>
      </c>
      <c r="BE290" s="100">
        <f>IF(N290="základní",J290,0)</f>
        <v>0</v>
      </c>
      <c r="BF290" s="100">
        <f>IF(N290="snížená",J290,0)</f>
        <v>0</v>
      </c>
      <c r="BG290" s="100">
        <f>IF(N290="zákl. přenesená",J290,0)</f>
        <v>0</v>
      </c>
      <c r="BH290" s="100">
        <f>IF(N290="sníž. přenesená",J290,0)</f>
        <v>0</v>
      </c>
      <c r="BI290" s="100">
        <f>IF(N290="nulová",J290,0)</f>
        <v>0</v>
      </c>
      <c r="BJ290" s="17" t="s">
        <v>91</v>
      </c>
      <c r="BK290" s="100">
        <f>ROUND(I290*H290,2)</f>
        <v>0</v>
      </c>
      <c r="BL290" s="17" t="s">
        <v>125</v>
      </c>
      <c r="BM290" s="99" t="s">
        <v>281</v>
      </c>
    </row>
    <row r="291" spans="1:65" s="13" customFormat="1" x14ac:dyDescent="0.2">
      <c r="B291" s="169"/>
      <c r="C291" s="170"/>
      <c r="D291" s="171" t="s">
        <v>127</v>
      </c>
      <c r="E291" s="172" t="s">
        <v>1</v>
      </c>
      <c r="F291" s="173" t="s">
        <v>282</v>
      </c>
      <c r="G291" s="170"/>
      <c r="H291" s="172" t="s">
        <v>1</v>
      </c>
      <c r="I291" s="102"/>
      <c r="J291" s="170"/>
      <c r="K291" s="170"/>
      <c r="L291" s="220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2"/>
      <c r="AT291" s="101" t="s">
        <v>127</v>
      </c>
      <c r="AU291" s="101" t="s">
        <v>93</v>
      </c>
      <c r="AV291" s="13" t="s">
        <v>91</v>
      </c>
      <c r="AW291" s="13" t="s">
        <v>38</v>
      </c>
      <c r="AX291" s="13" t="s">
        <v>83</v>
      </c>
      <c r="AY291" s="101" t="s">
        <v>118</v>
      </c>
    </row>
    <row r="292" spans="1:65" s="13" customFormat="1" x14ac:dyDescent="0.2">
      <c r="B292" s="169"/>
      <c r="C292" s="170"/>
      <c r="D292" s="171" t="s">
        <v>127</v>
      </c>
      <c r="E292" s="172" t="s">
        <v>1</v>
      </c>
      <c r="F292" s="173" t="s">
        <v>128</v>
      </c>
      <c r="G292" s="170"/>
      <c r="H292" s="172" t="s">
        <v>1</v>
      </c>
      <c r="I292" s="102"/>
      <c r="J292" s="170"/>
      <c r="K292" s="170"/>
      <c r="L292" s="220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2"/>
      <c r="AT292" s="101" t="s">
        <v>127</v>
      </c>
      <c r="AU292" s="101" t="s">
        <v>93</v>
      </c>
      <c r="AV292" s="13" t="s">
        <v>91</v>
      </c>
      <c r="AW292" s="13" t="s">
        <v>38</v>
      </c>
      <c r="AX292" s="13" t="s">
        <v>83</v>
      </c>
      <c r="AY292" s="101" t="s">
        <v>118</v>
      </c>
    </row>
    <row r="293" spans="1:65" s="13" customFormat="1" ht="22.5" x14ac:dyDescent="0.2">
      <c r="B293" s="169"/>
      <c r="C293" s="170"/>
      <c r="D293" s="171" t="s">
        <v>127</v>
      </c>
      <c r="E293" s="172" t="s">
        <v>1</v>
      </c>
      <c r="F293" s="173" t="s">
        <v>197</v>
      </c>
      <c r="G293" s="170"/>
      <c r="H293" s="172" t="s">
        <v>1</v>
      </c>
      <c r="I293" s="102"/>
      <c r="J293" s="170"/>
      <c r="K293" s="170"/>
      <c r="L293" s="220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2"/>
      <c r="AT293" s="101" t="s">
        <v>127</v>
      </c>
      <c r="AU293" s="101" t="s">
        <v>93</v>
      </c>
      <c r="AV293" s="13" t="s">
        <v>91</v>
      </c>
      <c r="AW293" s="13" t="s">
        <v>38</v>
      </c>
      <c r="AX293" s="13" t="s">
        <v>83</v>
      </c>
      <c r="AY293" s="101" t="s">
        <v>118</v>
      </c>
    </row>
    <row r="294" spans="1:65" s="13" customFormat="1" x14ac:dyDescent="0.2">
      <c r="B294" s="169"/>
      <c r="C294" s="170"/>
      <c r="D294" s="171" t="s">
        <v>127</v>
      </c>
      <c r="E294" s="172" t="s">
        <v>1</v>
      </c>
      <c r="F294" s="173" t="s">
        <v>272</v>
      </c>
      <c r="G294" s="170"/>
      <c r="H294" s="172" t="s">
        <v>1</v>
      </c>
      <c r="I294" s="102"/>
      <c r="J294" s="170"/>
      <c r="K294" s="170"/>
      <c r="L294" s="220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2"/>
      <c r="AT294" s="101" t="s">
        <v>127</v>
      </c>
      <c r="AU294" s="101" t="s">
        <v>93</v>
      </c>
      <c r="AV294" s="13" t="s">
        <v>91</v>
      </c>
      <c r="AW294" s="13" t="s">
        <v>38</v>
      </c>
      <c r="AX294" s="13" t="s">
        <v>83</v>
      </c>
      <c r="AY294" s="101" t="s">
        <v>118</v>
      </c>
    </row>
    <row r="295" spans="1:65" s="13" customFormat="1" x14ac:dyDescent="0.2">
      <c r="B295" s="169"/>
      <c r="C295" s="170"/>
      <c r="D295" s="171" t="s">
        <v>127</v>
      </c>
      <c r="E295" s="172" t="s">
        <v>1</v>
      </c>
      <c r="F295" s="173" t="s">
        <v>129</v>
      </c>
      <c r="G295" s="170"/>
      <c r="H295" s="172" t="s">
        <v>1</v>
      </c>
      <c r="I295" s="102"/>
      <c r="J295" s="170"/>
      <c r="K295" s="170"/>
      <c r="L295" s="220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2"/>
      <c r="AT295" s="101" t="s">
        <v>127</v>
      </c>
      <c r="AU295" s="101" t="s">
        <v>93</v>
      </c>
      <c r="AV295" s="13" t="s">
        <v>91</v>
      </c>
      <c r="AW295" s="13" t="s">
        <v>38</v>
      </c>
      <c r="AX295" s="13" t="s">
        <v>83</v>
      </c>
      <c r="AY295" s="101" t="s">
        <v>118</v>
      </c>
    </row>
    <row r="296" spans="1:65" s="13" customFormat="1" ht="22.5" x14ac:dyDescent="0.2">
      <c r="B296" s="169"/>
      <c r="C296" s="170"/>
      <c r="D296" s="171" t="s">
        <v>127</v>
      </c>
      <c r="E296" s="172" t="s">
        <v>1</v>
      </c>
      <c r="F296" s="173" t="s">
        <v>130</v>
      </c>
      <c r="G296" s="170"/>
      <c r="H296" s="172" t="s">
        <v>1</v>
      </c>
      <c r="I296" s="102"/>
      <c r="J296" s="170"/>
      <c r="K296" s="170"/>
      <c r="L296" s="220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2"/>
      <c r="AT296" s="101" t="s">
        <v>127</v>
      </c>
      <c r="AU296" s="101" t="s">
        <v>93</v>
      </c>
      <c r="AV296" s="13" t="s">
        <v>91</v>
      </c>
      <c r="AW296" s="13" t="s">
        <v>38</v>
      </c>
      <c r="AX296" s="13" t="s">
        <v>83</v>
      </c>
      <c r="AY296" s="101" t="s">
        <v>118</v>
      </c>
    </row>
    <row r="297" spans="1:65" s="14" customFormat="1" x14ac:dyDescent="0.2">
      <c r="B297" s="174"/>
      <c r="C297" s="175"/>
      <c r="D297" s="171" t="s">
        <v>127</v>
      </c>
      <c r="E297" s="176" t="s">
        <v>1</v>
      </c>
      <c r="F297" s="177" t="s">
        <v>283</v>
      </c>
      <c r="G297" s="175"/>
      <c r="H297" s="178">
        <v>1</v>
      </c>
      <c r="I297" s="104"/>
      <c r="J297" s="175"/>
      <c r="K297" s="175"/>
      <c r="L297" s="223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5"/>
      <c r="AT297" s="103" t="s">
        <v>127</v>
      </c>
      <c r="AU297" s="103" t="s">
        <v>93</v>
      </c>
      <c r="AV297" s="14" t="s">
        <v>93</v>
      </c>
      <c r="AW297" s="14" t="s">
        <v>38</v>
      </c>
      <c r="AX297" s="14" t="s">
        <v>91</v>
      </c>
      <c r="AY297" s="103" t="s">
        <v>118</v>
      </c>
    </row>
    <row r="298" spans="1:65" s="2" customFormat="1" ht="24.2" customHeight="1" x14ac:dyDescent="0.2">
      <c r="A298" s="32"/>
      <c r="B298" s="118"/>
      <c r="C298" s="164" t="s">
        <v>284</v>
      </c>
      <c r="D298" s="164" t="s">
        <v>121</v>
      </c>
      <c r="E298" s="165" t="s">
        <v>285</v>
      </c>
      <c r="F298" s="166" t="s">
        <v>269</v>
      </c>
      <c r="G298" s="167" t="s">
        <v>124</v>
      </c>
      <c r="H298" s="168">
        <v>1</v>
      </c>
      <c r="I298" s="98"/>
      <c r="J298" s="216">
        <f>ROUND(I298*H298,2)</f>
        <v>0</v>
      </c>
      <c r="K298" s="166" t="s">
        <v>1</v>
      </c>
      <c r="L298" s="217"/>
      <c r="M298" s="218" t="s">
        <v>1</v>
      </c>
      <c r="N298" s="218" t="s">
        <v>48</v>
      </c>
      <c r="O298" s="218"/>
      <c r="P298" s="218">
        <f>O298*H298</f>
        <v>0</v>
      </c>
      <c r="Q298" s="218">
        <v>0</v>
      </c>
      <c r="R298" s="218">
        <f>Q298*H298</f>
        <v>0</v>
      </c>
      <c r="S298" s="218">
        <v>0</v>
      </c>
      <c r="T298" s="218">
        <f>S298*H298</f>
        <v>0</v>
      </c>
      <c r="U298" s="218"/>
      <c r="V298" s="218"/>
      <c r="W298" s="219">
        <f>J298</f>
        <v>0</v>
      </c>
      <c r="X298" s="32"/>
      <c r="Y298" s="32"/>
      <c r="Z298" s="32"/>
      <c r="AA298" s="32"/>
      <c r="AB298" s="32"/>
      <c r="AC298" s="32"/>
      <c r="AD298" s="32"/>
      <c r="AE298" s="32"/>
      <c r="AR298" s="99" t="s">
        <v>125</v>
      </c>
      <c r="AT298" s="99" t="s">
        <v>121</v>
      </c>
      <c r="AU298" s="99" t="s">
        <v>93</v>
      </c>
      <c r="AY298" s="17" t="s">
        <v>118</v>
      </c>
      <c r="BE298" s="100">
        <f>IF(N298="základní",J298,0)</f>
        <v>0</v>
      </c>
      <c r="BF298" s="100">
        <f>IF(N298="snížená",J298,0)</f>
        <v>0</v>
      </c>
      <c r="BG298" s="100">
        <f>IF(N298="zákl. přenesená",J298,0)</f>
        <v>0</v>
      </c>
      <c r="BH298" s="100">
        <f>IF(N298="sníž. přenesená",J298,0)</f>
        <v>0</v>
      </c>
      <c r="BI298" s="100">
        <f>IF(N298="nulová",J298,0)</f>
        <v>0</v>
      </c>
      <c r="BJ298" s="17" t="s">
        <v>91</v>
      </c>
      <c r="BK298" s="100">
        <f>ROUND(I298*H298,2)</f>
        <v>0</v>
      </c>
      <c r="BL298" s="17" t="s">
        <v>125</v>
      </c>
      <c r="BM298" s="99" t="s">
        <v>286</v>
      </c>
    </row>
    <row r="299" spans="1:65" s="13" customFormat="1" x14ac:dyDescent="0.2">
      <c r="B299" s="169"/>
      <c r="C299" s="170"/>
      <c r="D299" s="171" t="s">
        <v>127</v>
      </c>
      <c r="E299" s="172" t="s">
        <v>1</v>
      </c>
      <c r="F299" s="173" t="s">
        <v>287</v>
      </c>
      <c r="G299" s="170"/>
      <c r="H299" s="172" t="s">
        <v>1</v>
      </c>
      <c r="I299" s="102"/>
      <c r="J299" s="170"/>
      <c r="K299" s="170"/>
      <c r="L299" s="220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2"/>
      <c r="AT299" s="101" t="s">
        <v>127</v>
      </c>
      <c r="AU299" s="101" t="s">
        <v>93</v>
      </c>
      <c r="AV299" s="13" t="s">
        <v>91</v>
      </c>
      <c r="AW299" s="13" t="s">
        <v>38</v>
      </c>
      <c r="AX299" s="13" t="s">
        <v>83</v>
      </c>
      <c r="AY299" s="101" t="s">
        <v>118</v>
      </c>
    </row>
    <row r="300" spans="1:65" s="13" customFormat="1" x14ac:dyDescent="0.2">
      <c r="B300" s="169"/>
      <c r="C300" s="170"/>
      <c r="D300" s="171" t="s">
        <v>127</v>
      </c>
      <c r="E300" s="172" t="s">
        <v>1</v>
      </c>
      <c r="F300" s="173" t="s">
        <v>128</v>
      </c>
      <c r="G300" s="170"/>
      <c r="H300" s="172" t="s">
        <v>1</v>
      </c>
      <c r="I300" s="102"/>
      <c r="J300" s="170"/>
      <c r="K300" s="170"/>
      <c r="L300" s="220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2"/>
      <c r="AT300" s="101" t="s">
        <v>127</v>
      </c>
      <c r="AU300" s="101" t="s">
        <v>93</v>
      </c>
      <c r="AV300" s="13" t="s">
        <v>91</v>
      </c>
      <c r="AW300" s="13" t="s">
        <v>38</v>
      </c>
      <c r="AX300" s="13" t="s">
        <v>83</v>
      </c>
      <c r="AY300" s="101" t="s">
        <v>118</v>
      </c>
    </row>
    <row r="301" spans="1:65" s="13" customFormat="1" ht="22.5" x14ac:dyDescent="0.2">
      <c r="B301" s="169"/>
      <c r="C301" s="170"/>
      <c r="D301" s="171" t="s">
        <v>127</v>
      </c>
      <c r="E301" s="172" t="s">
        <v>1</v>
      </c>
      <c r="F301" s="173" t="s">
        <v>197</v>
      </c>
      <c r="G301" s="170"/>
      <c r="H301" s="172" t="s">
        <v>1</v>
      </c>
      <c r="I301" s="102"/>
      <c r="J301" s="170"/>
      <c r="K301" s="170"/>
      <c r="L301" s="220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2"/>
      <c r="AT301" s="101" t="s">
        <v>127</v>
      </c>
      <c r="AU301" s="101" t="s">
        <v>93</v>
      </c>
      <c r="AV301" s="13" t="s">
        <v>91</v>
      </c>
      <c r="AW301" s="13" t="s">
        <v>38</v>
      </c>
      <c r="AX301" s="13" t="s">
        <v>83</v>
      </c>
      <c r="AY301" s="101" t="s">
        <v>118</v>
      </c>
    </row>
    <row r="302" spans="1:65" s="13" customFormat="1" x14ac:dyDescent="0.2">
      <c r="B302" s="169"/>
      <c r="C302" s="170"/>
      <c r="D302" s="171" t="s">
        <v>127</v>
      </c>
      <c r="E302" s="172" t="s">
        <v>1</v>
      </c>
      <c r="F302" s="173" t="s">
        <v>272</v>
      </c>
      <c r="G302" s="170"/>
      <c r="H302" s="172" t="s">
        <v>1</v>
      </c>
      <c r="I302" s="102"/>
      <c r="J302" s="170"/>
      <c r="K302" s="170"/>
      <c r="L302" s="220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2"/>
      <c r="AT302" s="101" t="s">
        <v>127</v>
      </c>
      <c r="AU302" s="101" t="s">
        <v>93</v>
      </c>
      <c r="AV302" s="13" t="s">
        <v>91</v>
      </c>
      <c r="AW302" s="13" t="s">
        <v>38</v>
      </c>
      <c r="AX302" s="13" t="s">
        <v>83</v>
      </c>
      <c r="AY302" s="101" t="s">
        <v>118</v>
      </c>
    </row>
    <row r="303" spans="1:65" s="13" customFormat="1" x14ac:dyDescent="0.2">
      <c r="B303" s="169"/>
      <c r="C303" s="170"/>
      <c r="D303" s="171" t="s">
        <v>127</v>
      </c>
      <c r="E303" s="172" t="s">
        <v>1</v>
      </c>
      <c r="F303" s="173" t="s">
        <v>129</v>
      </c>
      <c r="G303" s="170"/>
      <c r="H303" s="172" t="s">
        <v>1</v>
      </c>
      <c r="I303" s="102"/>
      <c r="J303" s="170"/>
      <c r="K303" s="170"/>
      <c r="L303" s="220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2"/>
      <c r="AT303" s="101" t="s">
        <v>127</v>
      </c>
      <c r="AU303" s="101" t="s">
        <v>93</v>
      </c>
      <c r="AV303" s="13" t="s">
        <v>91</v>
      </c>
      <c r="AW303" s="13" t="s">
        <v>38</v>
      </c>
      <c r="AX303" s="13" t="s">
        <v>83</v>
      </c>
      <c r="AY303" s="101" t="s">
        <v>118</v>
      </c>
    </row>
    <row r="304" spans="1:65" s="13" customFormat="1" ht="22.5" x14ac:dyDescent="0.2">
      <c r="B304" s="169"/>
      <c r="C304" s="170"/>
      <c r="D304" s="171" t="s">
        <v>127</v>
      </c>
      <c r="E304" s="172" t="s">
        <v>1</v>
      </c>
      <c r="F304" s="173" t="s">
        <v>130</v>
      </c>
      <c r="G304" s="170"/>
      <c r="H304" s="172" t="s">
        <v>1</v>
      </c>
      <c r="I304" s="102"/>
      <c r="J304" s="170"/>
      <c r="K304" s="170"/>
      <c r="L304" s="220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2"/>
      <c r="AT304" s="101" t="s">
        <v>127</v>
      </c>
      <c r="AU304" s="101" t="s">
        <v>93</v>
      </c>
      <c r="AV304" s="13" t="s">
        <v>91</v>
      </c>
      <c r="AW304" s="13" t="s">
        <v>38</v>
      </c>
      <c r="AX304" s="13" t="s">
        <v>83</v>
      </c>
      <c r="AY304" s="101" t="s">
        <v>118</v>
      </c>
    </row>
    <row r="305" spans="1:65" s="14" customFormat="1" x14ac:dyDescent="0.2">
      <c r="B305" s="174"/>
      <c r="C305" s="175"/>
      <c r="D305" s="171" t="s">
        <v>127</v>
      </c>
      <c r="E305" s="176" t="s">
        <v>1</v>
      </c>
      <c r="F305" s="177" t="s">
        <v>288</v>
      </c>
      <c r="G305" s="175"/>
      <c r="H305" s="178">
        <v>1</v>
      </c>
      <c r="I305" s="104"/>
      <c r="J305" s="175"/>
      <c r="K305" s="175"/>
      <c r="L305" s="223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5"/>
      <c r="AT305" s="103" t="s">
        <v>127</v>
      </c>
      <c r="AU305" s="103" t="s">
        <v>93</v>
      </c>
      <c r="AV305" s="14" t="s">
        <v>93</v>
      </c>
      <c r="AW305" s="14" t="s">
        <v>38</v>
      </c>
      <c r="AX305" s="14" t="s">
        <v>91</v>
      </c>
      <c r="AY305" s="103" t="s">
        <v>118</v>
      </c>
    </row>
    <row r="306" spans="1:65" s="2" customFormat="1" ht="24.2" customHeight="1" x14ac:dyDescent="0.2">
      <c r="A306" s="32"/>
      <c r="B306" s="118"/>
      <c r="C306" s="164" t="s">
        <v>289</v>
      </c>
      <c r="D306" s="164" t="s">
        <v>121</v>
      </c>
      <c r="E306" s="165" t="s">
        <v>290</v>
      </c>
      <c r="F306" s="166" t="s">
        <v>269</v>
      </c>
      <c r="G306" s="167" t="s">
        <v>124</v>
      </c>
      <c r="H306" s="168">
        <v>1</v>
      </c>
      <c r="I306" s="98"/>
      <c r="J306" s="216">
        <f>ROUND(I306*H306,2)</f>
        <v>0</v>
      </c>
      <c r="K306" s="166" t="s">
        <v>1</v>
      </c>
      <c r="L306" s="217"/>
      <c r="M306" s="218" t="s">
        <v>1</v>
      </c>
      <c r="N306" s="218" t="s">
        <v>48</v>
      </c>
      <c r="O306" s="218"/>
      <c r="P306" s="218">
        <f>O306*H306</f>
        <v>0</v>
      </c>
      <c r="Q306" s="218">
        <v>0</v>
      </c>
      <c r="R306" s="218">
        <f>Q306*H306</f>
        <v>0</v>
      </c>
      <c r="S306" s="218">
        <v>0</v>
      </c>
      <c r="T306" s="218">
        <f>S306*H306</f>
        <v>0</v>
      </c>
      <c r="U306" s="218"/>
      <c r="V306" s="218"/>
      <c r="W306" s="219">
        <f>J306</f>
        <v>0</v>
      </c>
      <c r="X306" s="32"/>
      <c r="Y306" s="32"/>
      <c r="Z306" s="32"/>
      <c r="AA306" s="32"/>
      <c r="AB306" s="32"/>
      <c r="AC306" s="32"/>
      <c r="AD306" s="32"/>
      <c r="AE306" s="32"/>
      <c r="AR306" s="99" t="s">
        <v>125</v>
      </c>
      <c r="AT306" s="99" t="s">
        <v>121</v>
      </c>
      <c r="AU306" s="99" t="s">
        <v>93</v>
      </c>
      <c r="AY306" s="17" t="s">
        <v>118</v>
      </c>
      <c r="BE306" s="100">
        <f>IF(N306="základní",J306,0)</f>
        <v>0</v>
      </c>
      <c r="BF306" s="100">
        <f>IF(N306="snížená",J306,0)</f>
        <v>0</v>
      </c>
      <c r="BG306" s="100">
        <f>IF(N306="zákl. přenesená",J306,0)</f>
        <v>0</v>
      </c>
      <c r="BH306" s="100">
        <f>IF(N306="sníž. přenesená",J306,0)</f>
        <v>0</v>
      </c>
      <c r="BI306" s="100">
        <f>IF(N306="nulová",J306,0)</f>
        <v>0</v>
      </c>
      <c r="BJ306" s="17" t="s">
        <v>91</v>
      </c>
      <c r="BK306" s="100">
        <f>ROUND(I306*H306,2)</f>
        <v>0</v>
      </c>
      <c r="BL306" s="17" t="s">
        <v>125</v>
      </c>
      <c r="BM306" s="99" t="s">
        <v>291</v>
      </c>
    </row>
    <row r="307" spans="1:65" s="13" customFormat="1" x14ac:dyDescent="0.2">
      <c r="B307" s="169"/>
      <c r="C307" s="170"/>
      <c r="D307" s="171" t="s">
        <v>127</v>
      </c>
      <c r="E307" s="172" t="s">
        <v>1</v>
      </c>
      <c r="F307" s="173" t="s">
        <v>292</v>
      </c>
      <c r="G307" s="170"/>
      <c r="H307" s="172" t="s">
        <v>1</v>
      </c>
      <c r="I307" s="102"/>
      <c r="J307" s="170"/>
      <c r="K307" s="170"/>
      <c r="L307" s="220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2"/>
      <c r="AT307" s="101" t="s">
        <v>127</v>
      </c>
      <c r="AU307" s="101" t="s">
        <v>93</v>
      </c>
      <c r="AV307" s="13" t="s">
        <v>91</v>
      </c>
      <c r="AW307" s="13" t="s">
        <v>38</v>
      </c>
      <c r="AX307" s="13" t="s">
        <v>83</v>
      </c>
      <c r="AY307" s="101" t="s">
        <v>118</v>
      </c>
    </row>
    <row r="308" spans="1:65" s="13" customFormat="1" x14ac:dyDescent="0.2">
      <c r="B308" s="169"/>
      <c r="C308" s="170"/>
      <c r="D308" s="171" t="s">
        <v>127</v>
      </c>
      <c r="E308" s="172" t="s">
        <v>1</v>
      </c>
      <c r="F308" s="173" t="s">
        <v>128</v>
      </c>
      <c r="G308" s="170"/>
      <c r="H308" s="172" t="s">
        <v>1</v>
      </c>
      <c r="I308" s="102"/>
      <c r="J308" s="170"/>
      <c r="K308" s="170"/>
      <c r="L308" s="220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2"/>
      <c r="AT308" s="101" t="s">
        <v>127</v>
      </c>
      <c r="AU308" s="101" t="s">
        <v>93</v>
      </c>
      <c r="AV308" s="13" t="s">
        <v>91</v>
      </c>
      <c r="AW308" s="13" t="s">
        <v>38</v>
      </c>
      <c r="AX308" s="13" t="s">
        <v>83</v>
      </c>
      <c r="AY308" s="101" t="s">
        <v>118</v>
      </c>
    </row>
    <row r="309" spans="1:65" s="13" customFormat="1" ht="22.5" x14ac:dyDescent="0.2">
      <c r="B309" s="169"/>
      <c r="C309" s="170"/>
      <c r="D309" s="171" t="s">
        <v>127</v>
      </c>
      <c r="E309" s="172" t="s">
        <v>1</v>
      </c>
      <c r="F309" s="173" t="s">
        <v>197</v>
      </c>
      <c r="G309" s="170"/>
      <c r="H309" s="172" t="s">
        <v>1</v>
      </c>
      <c r="I309" s="102"/>
      <c r="J309" s="170"/>
      <c r="K309" s="170"/>
      <c r="L309" s="220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2"/>
      <c r="AT309" s="101" t="s">
        <v>127</v>
      </c>
      <c r="AU309" s="101" t="s">
        <v>93</v>
      </c>
      <c r="AV309" s="13" t="s">
        <v>91</v>
      </c>
      <c r="AW309" s="13" t="s">
        <v>38</v>
      </c>
      <c r="AX309" s="13" t="s">
        <v>83</v>
      </c>
      <c r="AY309" s="101" t="s">
        <v>118</v>
      </c>
    </row>
    <row r="310" spans="1:65" s="13" customFormat="1" x14ac:dyDescent="0.2">
      <c r="B310" s="169"/>
      <c r="C310" s="170"/>
      <c r="D310" s="171" t="s">
        <v>127</v>
      </c>
      <c r="E310" s="172" t="s">
        <v>1</v>
      </c>
      <c r="F310" s="173" t="s">
        <v>272</v>
      </c>
      <c r="G310" s="170"/>
      <c r="H310" s="172" t="s">
        <v>1</v>
      </c>
      <c r="I310" s="102"/>
      <c r="J310" s="170"/>
      <c r="K310" s="170"/>
      <c r="L310" s="220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2"/>
      <c r="AT310" s="101" t="s">
        <v>127</v>
      </c>
      <c r="AU310" s="101" t="s">
        <v>93</v>
      </c>
      <c r="AV310" s="13" t="s">
        <v>91</v>
      </c>
      <c r="AW310" s="13" t="s">
        <v>38</v>
      </c>
      <c r="AX310" s="13" t="s">
        <v>83</v>
      </c>
      <c r="AY310" s="101" t="s">
        <v>118</v>
      </c>
    </row>
    <row r="311" spans="1:65" s="13" customFormat="1" x14ac:dyDescent="0.2">
      <c r="B311" s="169"/>
      <c r="C311" s="170"/>
      <c r="D311" s="171" t="s">
        <v>127</v>
      </c>
      <c r="E311" s="172" t="s">
        <v>1</v>
      </c>
      <c r="F311" s="173" t="s">
        <v>129</v>
      </c>
      <c r="G311" s="170"/>
      <c r="H311" s="172" t="s">
        <v>1</v>
      </c>
      <c r="I311" s="102"/>
      <c r="J311" s="170"/>
      <c r="K311" s="170"/>
      <c r="L311" s="220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2"/>
      <c r="AT311" s="101" t="s">
        <v>127</v>
      </c>
      <c r="AU311" s="101" t="s">
        <v>93</v>
      </c>
      <c r="AV311" s="13" t="s">
        <v>91</v>
      </c>
      <c r="AW311" s="13" t="s">
        <v>38</v>
      </c>
      <c r="AX311" s="13" t="s">
        <v>83</v>
      </c>
      <c r="AY311" s="101" t="s">
        <v>118</v>
      </c>
    </row>
    <row r="312" spans="1:65" s="13" customFormat="1" ht="22.5" x14ac:dyDescent="0.2">
      <c r="B312" s="169"/>
      <c r="C312" s="170"/>
      <c r="D312" s="171" t="s">
        <v>127</v>
      </c>
      <c r="E312" s="172" t="s">
        <v>1</v>
      </c>
      <c r="F312" s="173" t="s">
        <v>130</v>
      </c>
      <c r="G312" s="170"/>
      <c r="H312" s="172" t="s">
        <v>1</v>
      </c>
      <c r="I312" s="102"/>
      <c r="J312" s="170"/>
      <c r="K312" s="170"/>
      <c r="L312" s="220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2"/>
      <c r="AT312" s="101" t="s">
        <v>127</v>
      </c>
      <c r="AU312" s="101" t="s">
        <v>93</v>
      </c>
      <c r="AV312" s="13" t="s">
        <v>91</v>
      </c>
      <c r="AW312" s="13" t="s">
        <v>38</v>
      </c>
      <c r="AX312" s="13" t="s">
        <v>83</v>
      </c>
      <c r="AY312" s="101" t="s">
        <v>118</v>
      </c>
    </row>
    <row r="313" spans="1:65" s="14" customFormat="1" x14ac:dyDescent="0.2">
      <c r="B313" s="174"/>
      <c r="C313" s="175"/>
      <c r="D313" s="171" t="s">
        <v>127</v>
      </c>
      <c r="E313" s="176" t="s">
        <v>1</v>
      </c>
      <c r="F313" s="177" t="s">
        <v>293</v>
      </c>
      <c r="G313" s="175"/>
      <c r="H313" s="178">
        <v>1</v>
      </c>
      <c r="I313" s="104"/>
      <c r="J313" s="175"/>
      <c r="K313" s="175"/>
      <c r="L313" s="223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5"/>
      <c r="AT313" s="103" t="s">
        <v>127</v>
      </c>
      <c r="AU313" s="103" t="s">
        <v>93</v>
      </c>
      <c r="AV313" s="14" t="s">
        <v>93</v>
      </c>
      <c r="AW313" s="14" t="s">
        <v>38</v>
      </c>
      <c r="AX313" s="14" t="s">
        <v>91</v>
      </c>
      <c r="AY313" s="103" t="s">
        <v>118</v>
      </c>
    </row>
    <row r="314" spans="1:65" s="2" customFormat="1" ht="24.2" customHeight="1" x14ac:dyDescent="0.2">
      <c r="A314" s="32"/>
      <c r="B314" s="118"/>
      <c r="C314" s="164" t="s">
        <v>294</v>
      </c>
      <c r="D314" s="164" t="s">
        <v>121</v>
      </c>
      <c r="E314" s="165" t="s">
        <v>295</v>
      </c>
      <c r="F314" s="166" t="s">
        <v>269</v>
      </c>
      <c r="G314" s="167" t="s">
        <v>124</v>
      </c>
      <c r="H314" s="168">
        <v>1</v>
      </c>
      <c r="I314" s="98"/>
      <c r="J314" s="216">
        <f>ROUND(I314*H314,2)</f>
        <v>0</v>
      </c>
      <c r="K314" s="166" t="s">
        <v>1</v>
      </c>
      <c r="L314" s="217"/>
      <c r="M314" s="218" t="s">
        <v>1</v>
      </c>
      <c r="N314" s="218" t="s">
        <v>48</v>
      </c>
      <c r="O314" s="218"/>
      <c r="P314" s="218">
        <f>O314*H314</f>
        <v>0</v>
      </c>
      <c r="Q314" s="218">
        <v>0</v>
      </c>
      <c r="R314" s="218">
        <f>Q314*H314</f>
        <v>0</v>
      </c>
      <c r="S314" s="218">
        <v>0</v>
      </c>
      <c r="T314" s="218">
        <f>S314*H314</f>
        <v>0</v>
      </c>
      <c r="U314" s="218"/>
      <c r="V314" s="218"/>
      <c r="W314" s="219">
        <f>J314</f>
        <v>0</v>
      </c>
      <c r="X314" s="32"/>
      <c r="Y314" s="32"/>
      <c r="Z314" s="32"/>
      <c r="AA314" s="32"/>
      <c r="AB314" s="32"/>
      <c r="AC314" s="32"/>
      <c r="AD314" s="32"/>
      <c r="AE314" s="32"/>
      <c r="AR314" s="99" t="s">
        <v>125</v>
      </c>
      <c r="AT314" s="99" t="s">
        <v>121</v>
      </c>
      <c r="AU314" s="99" t="s">
        <v>93</v>
      </c>
      <c r="AY314" s="17" t="s">
        <v>118</v>
      </c>
      <c r="BE314" s="100">
        <f>IF(N314="základní",J314,0)</f>
        <v>0</v>
      </c>
      <c r="BF314" s="100">
        <f>IF(N314="snížená",J314,0)</f>
        <v>0</v>
      </c>
      <c r="BG314" s="100">
        <f>IF(N314="zákl. přenesená",J314,0)</f>
        <v>0</v>
      </c>
      <c r="BH314" s="100">
        <f>IF(N314="sníž. přenesená",J314,0)</f>
        <v>0</v>
      </c>
      <c r="BI314" s="100">
        <f>IF(N314="nulová",J314,0)</f>
        <v>0</v>
      </c>
      <c r="BJ314" s="17" t="s">
        <v>91</v>
      </c>
      <c r="BK314" s="100">
        <f>ROUND(I314*H314,2)</f>
        <v>0</v>
      </c>
      <c r="BL314" s="17" t="s">
        <v>125</v>
      </c>
      <c r="BM314" s="99" t="s">
        <v>296</v>
      </c>
    </row>
    <row r="315" spans="1:65" s="13" customFormat="1" x14ac:dyDescent="0.2">
      <c r="B315" s="169"/>
      <c r="C315" s="170"/>
      <c r="D315" s="171" t="s">
        <v>127</v>
      </c>
      <c r="E315" s="172" t="s">
        <v>1</v>
      </c>
      <c r="F315" s="173" t="s">
        <v>297</v>
      </c>
      <c r="G315" s="170"/>
      <c r="H315" s="172" t="s">
        <v>1</v>
      </c>
      <c r="I315" s="102"/>
      <c r="J315" s="170"/>
      <c r="K315" s="170"/>
      <c r="L315" s="220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2"/>
      <c r="AT315" s="101" t="s">
        <v>127</v>
      </c>
      <c r="AU315" s="101" t="s">
        <v>93</v>
      </c>
      <c r="AV315" s="13" t="s">
        <v>91</v>
      </c>
      <c r="AW315" s="13" t="s">
        <v>38</v>
      </c>
      <c r="AX315" s="13" t="s">
        <v>83</v>
      </c>
      <c r="AY315" s="101" t="s">
        <v>118</v>
      </c>
    </row>
    <row r="316" spans="1:65" s="13" customFormat="1" x14ac:dyDescent="0.2">
      <c r="B316" s="169"/>
      <c r="C316" s="170"/>
      <c r="D316" s="171" t="s">
        <v>127</v>
      </c>
      <c r="E316" s="172" t="s">
        <v>1</v>
      </c>
      <c r="F316" s="173" t="s">
        <v>128</v>
      </c>
      <c r="G316" s="170"/>
      <c r="H316" s="172" t="s">
        <v>1</v>
      </c>
      <c r="I316" s="102"/>
      <c r="J316" s="170"/>
      <c r="K316" s="170"/>
      <c r="L316" s="220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2"/>
      <c r="AT316" s="101" t="s">
        <v>127</v>
      </c>
      <c r="AU316" s="101" t="s">
        <v>93</v>
      </c>
      <c r="AV316" s="13" t="s">
        <v>91</v>
      </c>
      <c r="AW316" s="13" t="s">
        <v>38</v>
      </c>
      <c r="AX316" s="13" t="s">
        <v>83</v>
      </c>
      <c r="AY316" s="101" t="s">
        <v>118</v>
      </c>
    </row>
    <row r="317" spans="1:65" s="13" customFormat="1" ht="22.5" x14ac:dyDescent="0.2">
      <c r="B317" s="169"/>
      <c r="C317" s="170"/>
      <c r="D317" s="171" t="s">
        <v>127</v>
      </c>
      <c r="E317" s="172" t="s">
        <v>1</v>
      </c>
      <c r="F317" s="173" t="s">
        <v>197</v>
      </c>
      <c r="G317" s="170"/>
      <c r="H317" s="172" t="s">
        <v>1</v>
      </c>
      <c r="I317" s="102"/>
      <c r="J317" s="170"/>
      <c r="K317" s="170"/>
      <c r="L317" s="220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2"/>
      <c r="AT317" s="101" t="s">
        <v>127</v>
      </c>
      <c r="AU317" s="101" t="s">
        <v>93</v>
      </c>
      <c r="AV317" s="13" t="s">
        <v>91</v>
      </c>
      <c r="AW317" s="13" t="s">
        <v>38</v>
      </c>
      <c r="AX317" s="13" t="s">
        <v>83</v>
      </c>
      <c r="AY317" s="101" t="s">
        <v>118</v>
      </c>
    </row>
    <row r="318" spans="1:65" s="13" customFormat="1" x14ac:dyDescent="0.2">
      <c r="B318" s="169"/>
      <c r="C318" s="170"/>
      <c r="D318" s="171" t="s">
        <v>127</v>
      </c>
      <c r="E318" s="172" t="s">
        <v>1</v>
      </c>
      <c r="F318" s="173" t="s">
        <v>272</v>
      </c>
      <c r="G318" s="170"/>
      <c r="H318" s="172" t="s">
        <v>1</v>
      </c>
      <c r="I318" s="102"/>
      <c r="J318" s="170"/>
      <c r="K318" s="170"/>
      <c r="L318" s="220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2"/>
      <c r="AT318" s="101" t="s">
        <v>127</v>
      </c>
      <c r="AU318" s="101" t="s">
        <v>93</v>
      </c>
      <c r="AV318" s="13" t="s">
        <v>91</v>
      </c>
      <c r="AW318" s="13" t="s">
        <v>38</v>
      </c>
      <c r="AX318" s="13" t="s">
        <v>83</v>
      </c>
      <c r="AY318" s="101" t="s">
        <v>118</v>
      </c>
    </row>
    <row r="319" spans="1:65" s="13" customFormat="1" x14ac:dyDescent="0.2">
      <c r="B319" s="169"/>
      <c r="C319" s="170"/>
      <c r="D319" s="171" t="s">
        <v>127</v>
      </c>
      <c r="E319" s="172" t="s">
        <v>1</v>
      </c>
      <c r="F319" s="173" t="s">
        <v>129</v>
      </c>
      <c r="G319" s="170"/>
      <c r="H319" s="172" t="s">
        <v>1</v>
      </c>
      <c r="I319" s="102"/>
      <c r="J319" s="170"/>
      <c r="K319" s="170"/>
      <c r="L319" s="220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2"/>
      <c r="AT319" s="101" t="s">
        <v>127</v>
      </c>
      <c r="AU319" s="101" t="s">
        <v>93</v>
      </c>
      <c r="AV319" s="13" t="s">
        <v>91</v>
      </c>
      <c r="AW319" s="13" t="s">
        <v>38</v>
      </c>
      <c r="AX319" s="13" t="s">
        <v>83</v>
      </c>
      <c r="AY319" s="101" t="s">
        <v>118</v>
      </c>
    </row>
    <row r="320" spans="1:65" s="13" customFormat="1" ht="22.5" x14ac:dyDescent="0.2">
      <c r="B320" s="169"/>
      <c r="C320" s="170"/>
      <c r="D320" s="171" t="s">
        <v>127</v>
      </c>
      <c r="E320" s="172" t="s">
        <v>1</v>
      </c>
      <c r="F320" s="173" t="s">
        <v>130</v>
      </c>
      <c r="G320" s="170"/>
      <c r="H320" s="172" t="s">
        <v>1</v>
      </c>
      <c r="I320" s="102"/>
      <c r="J320" s="170"/>
      <c r="K320" s="170"/>
      <c r="L320" s="220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2"/>
      <c r="AT320" s="101" t="s">
        <v>127</v>
      </c>
      <c r="AU320" s="101" t="s">
        <v>93</v>
      </c>
      <c r="AV320" s="13" t="s">
        <v>91</v>
      </c>
      <c r="AW320" s="13" t="s">
        <v>38</v>
      </c>
      <c r="AX320" s="13" t="s">
        <v>83</v>
      </c>
      <c r="AY320" s="101" t="s">
        <v>118</v>
      </c>
    </row>
    <row r="321" spans="1:65" s="14" customFormat="1" x14ac:dyDescent="0.2">
      <c r="B321" s="174"/>
      <c r="C321" s="175"/>
      <c r="D321" s="171" t="s">
        <v>127</v>
      </c>
      <c r="E321" s="176" t="s">
        <v>1</v>
      </c>
      <c r="F321" s="177" t="s">
        <v>298</v>
      </c>
      <c r="G321" s="175"/>
      <c r="H321" s="178">
        <v>1</v>
      </c>
      <c r="I321" s="104"/>
      <c r="J321" s="175"/>
      <c r="K321" s="175"/>
      <c r="L321" s="223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5"/>
      <c r="AT321" s="103" t="s">
        <v>127</v>
      </c>
      <c r="AU321" s="103" t="s">
        <v>93</v>
      </c>
      <c r="AV321" s="14" t="s">
        <v>93</v>
      </c>
      <c r="AW321" s="14" t="s">
        <v>38</v>
      </c>
      <c r="AX321" s="14" t="s">
        <v>91</v>
      </c>
      <c r="AY321" s="103" t="s">
        <v>118</v>
      </c>
    </row>
    <row r="322" spans="1:65" s="2" customFormat="1" ht="24.2" customHeight="1" x14ac:dyDescent="0.2">
      <c r="A322" s="32"/>
      <c r="B322" s="118"/>
      <c r="C322" s="164" t="s">
        <v>299</v>
      </c>
      <c r="D322" s="164" t="s">
        <v>121</v>
      </c>
      <c r="E322" s="165" t="s">
        <v>300</v>
      </c>
      <c r="F322" s="166" t="s">
        <v>269</v>
      </c>
      <c r="G322" s="167" t="s">
        <v>124</v>
      </c>
      <c r="H322" s="168">
        <v>1</v>
      </c>
      <c r="I322" s="98"/>
      <c r="J322" s="216">
        <f>ROUND(I322*H322,2)</f>
        <v>0</v>
      </c>
      <c r="K322" s="166" t="s">
        <v>1</v>
      </c>
      <c r="L322" s="217"/>
      <c r="M322" s="218" t="s">
        <v>1</v>
      </c>
      <c r="N322" s="218" t="s">
        <v>48</v>
      </c>
      <c r="O322" s="218"/>
      <c r="P322" s="218">
        <f>O322*H322</f>
        <v>0</v>
      </c>
      <c r="Q322" s="218">
        <v>0</v>
      </c>
      <c r="R322" s="218">
        <f>Q322*H322</f>
        <v>0</v>
      </c>
      <c r="S322" s="218">
        <v>0</v>
      </c>
      <c r="T322" s="218">
        <f>S322*H322</f>
        <v>0</v>
      </c>
      <c r="U322" s="218"/>
      <c r="V322" s="218"/>
      <c r="W322" s="219">
        <f>J322</f>
        <v>0</v>
      </c>
      <c r="X322" s="32"/>
      <c r="Y322" s="32"/>
      <c r="Z322" s="32"/>
      <c r="AA322" s="32"/>
      <c r="AB322" s="32"/>
      <c r="AC322" s="32"/>
      <c r="AD322" s="32"/>
      <c r="AE322" s="32"/>
      <c r="AR322" s="99" t="s">
        <v>125</v>
      </c>
      <c r="AT322" s="99" t="s">
        <v>121</v>
      </c>
      <c r="AU322" s="99" t="s">
        <v>93</v>
      </c>
      <c r="AY322" s="17" t="s">
        <v>118</v>
      </c>
      <c r="BE322" s="100">
        <f>IF(N322="základní",J322,0)</f>
        <v>0</v>
      </c>
      <c r="BF322" s="100">
        <f>IF(N322="snížená",J322,0)</f>
        <v>0</v>
      </c>
      <c r="BG322" s="100">
        <f>IF(N322="zákl. přenesená",J322,0)</f>
        <v>0</v>
      </c>
      <c r="BH322" s="100">
        <f>IF(N322="sníž. přenesená",J322,0)</f>
        <v>0</v>
      </c>
      <c r="BI322" s="100">
        <f>IF(N322="nulová",J322,0)</f>
        <v>0</v>
      </c>
      <c r="BJ322" s="17" t="s">
        <v>91</v>
      </c>
      <c r="BK322" s="100">
        <f>ROUND(I322*H322,2)</f>
        <v>0</v>
      </c>
      <c r="BL322" s="17" t="s">
        <v>125</v>
      </c>
      <c r="BM322" s="99" t="s">
        <v>301</v>
      </c>
    </row>
    <row r="323" spans="1:65" s="13" customFormat="1" x14ac:dyDescent="0.2">
      <c r="B323" s="169"/>
      <c r="C323" s="170"/>
      <c r="D323" s="171" t="s">
        <v>127</v>
      </c>
      <c r="E323" s="172" t="s">
        <v>1</v>
      </c>
      <c r="F323" s="173" t="s">
        <v>302</v>
      </c>
      <c r="G323" s="170"/>
      <c r="H323" s="172" t="s">
        <v>1</v>
      </c>
      <c r="I323" s="102"/>
      <c r="J323" s="170"/>
      <c r="K323" s="170"/>
      <c r="L323" s="220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2"/>
      <c r="AT323" s="101" t="s">
        <v>127</v>
      </c>
      <c r="AU323" s="101" t="s">
        <v>93</v>
      </c>
      <c r="AV323" s="13" t="s">
        <v>91</v>
      </c>
      <c r="AW323" s="13" t="s">
        <v>38</v>
      </c>
      <c r="AX323" s="13" t="s">
        <v>83</v>
      </c>
      <c r="AY323" s="101" t="s">
        <v>118</v>
      </c>
    </row>
    <row r="324" spans="1:65" s="13" customFormat="1" x14ac:dyDescent="0.2">
      <c r="B324" s="169"/>
      <c r="C324" s="170"/>
      <c r="D324" s="171" t="s">
        <v>127</v>
      </c>
      <c r="E324" s="172" t="s">
        <v>1</v>
      </c>
      <c r="F324" s="173" t="s">
        <v>128</v>
      </c>
      <c r="G324" s="170"/>
      <c r="H324" s="172" t="s">
        <v>1</v>
      </c>
      <c r="I324" s="102"/>
      <c r="J324" s="170"/>
      <c r="K324" s="170"/>
      <c r="L324" s="220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2"/>
      <c r="AT324" s="101" t="s">
        <v>127</v>
      </c>
      <c r="AU324" s="101" t="s">
        <v>93</v>
      </c>
      <c r="AV324" s="13" t="s">
        <v>91</v>
      </c>
      <c r="AW324" s="13" t="s">
        <v>38</v>
      </c>
      <c r="AX324" s="13" t="s">
        <v>83</v>
      </c>
      <c r="AY324" s="101" t="s">
        <v>118</v>
      </c>
    </row>
    <row r="325" spans="1:65" s="13" customFormat="1" ht="22.5" x14ac:dyDescent="0.2">
      <c r="B325" s="169"/>
      <c r="C325" s="170"/>
      <c r="D325" s="171" t="s">
        <v>127</v>
      </c>
      <c r="E325" s="172" t="s">
        <v>1</v>
      </c>
      <c r="F325" s="173" t="s">
        <v>197</v>
      </c>
      <c r="G325" s="170"/>
      <c r="H325" s="172" t="s">
        <v>1</v>
      </c>
      <c r="I325" s="102"/>
      <c r="J325" s="170"/>
      <c r="K325" s="170"/>
      <c r="L325" s="220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2"/>
      <c r="AT325" s="101" t="s">
        <v>127</v>
      </c>
      <c r="AU325" s="101" t="s">
        <v>93</v>
      </c>
      <c r="AV325" s="13" t="s">
        <v>91</v>
      </c>
      <c r="AW325" s="13" t="s">
        <v>38</v>
      </c>
      <c r="AX325" s="13" t="s">
        <v>83</v>
      </c>
      <c r="AY325" s="101" t="s">
        <v>118</v>
      </c>
    </row>
    <row r="326" spans="1:65" s="13" customFormat="1" x14ac:dyDescent="0.2">
      <c r="B326" s="169"/>
      <c r="C326" s="170"/>
      <c r="D326" s="171" t="s">
        <v>127</v>
      </c>
      <c r="E326" s="172" t="s">
        <v>1</v>
      </c>
      <c r="F326" s="173" t="s">
        <v>272</v>
      </c>
      <c r="G326" s="170"/>
      <c r="H326" s="172" t="s">
        <v>1</v>
      </c>
      <c r="I326" s="102"/>
      <c r="J326" s="170"/>
      <c r="K326" s="170"/>
      <c r="L326" s="220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2"/>
      <c r="AT326" s="101" t="s">
        <v>127</v>
      </c>
      <c r="AU326" s="101" t="s">
        <v>93</v>
      </c>
      <c r="AV326" s="13" t="s">
        <v>91</v>
      </c>
      <c r="AW326" s="13" t="s">
        <v>38</v>
      </c>
      <c r="AX326" s="13" t="s">
        <v>83</v>
      </c>
      <c r="AY326" s="101" t="s">
        <v>118</v>
      </c>
    </row>
    <row r="327" spans="1:65" s="13" customFormat="1" x14ac:dyDescent="0.2">
      <c r="B327" s="169"/>
      <c r="C327" s="170"/>
      <c r="D327" s="171" t="s">
        <v>127</v>
      </c>
      <c r="E327" s="172" t="s">
        <v>1</v>
      </c>
      <c r="F327" s="173" t="s">
        <v>129</v>
      </c>
      <c r="G327" s="170"/>
      <c r="H327" s="172" t="s">
        <v>1</v>
      </c>
      <c r="I327" s="102"/>
      <c r="J327" s="170"/>
      <c r="K327" s="170"/>
      <c r="L327" s="220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2"/>
      <c r="AT327" s="101" t="s">
        <v>127</v>
      </c>
      <c r="AU327" s="101" t="s">
        <v>93</v>
      </c>
      <c r="AV327" s="13" t="s">
        <v>91</v>
      </c>
      <c r="AW327" s="13" t="s">
        <v>38</v>
      </c>
      <c r="AX327" s="13" t="s">
        <v>83</v>
      </c>
      <c r="AY327" s="101" t="s">
        <v>118</v>
      </c>
    </row>
    <row r="328" spans="1:65" s="13" customFormat="1" ht="22.5" x14ac:dyDescent="0.2">
      <c r="B328" s="169"/>
      <c r="C328" s="170"/>
      <c r="D328" s="171" t="s">
        <v>127</v>
      </c>
      <c r="E328" s="172" t="s">
        <v>1</v>
      </c>
      <c r="F328" s="173" t="s">
        <v>130</v>
      </c>
      <c r="G328" s="170"/>
      <c r="H328" s="172" t="s">
        <v>1</v>
      </c>
      <c r="I328" s="102"/>
      <c r="J328" s="170"/>
      <c r="K328" s="170"/>
      <c r="L328" s="220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2"/>
      <c r="AT328" s="101" t="s">
        <v>127</v>
      </c>
      <c r="AU328" s="101" t="s">
        <v>93</v>
      </c>
      <c r="AV328" s="13" t="s">
        <v>91</v>
      </c>
      <c r="AW328" s="13" t="s">
        <v>38</v>
      </c>
      <c r="AX328" s="13" t="s">
        <v>83</v>
      </c>
      <c r="AY328" s="101" t="s">
        <v>118</v>
      </c>
    </row>
    <row r="329" spans="1:65" s="14" customFormat="1" x14ac:dyDescent="0.2">
      <c r="B329" s="174"/>
      <c r="C329" s="175"/>
      <c r="D329" s="171" t="s">
        <v>127</v>
      </c>
      <c r="E329" s="176" t="s">
        <v>1</v>
      </c>
      <c r="F329" s="177" t="s">
        <v>303</v>
      </c>
      <c r="G329" s="175"/>
      <c r="H329" s="178">
        <v>1</v>
      </c>
      <c r="I329" s="104"/>
      <c r="J329" s="175"/>
      <c r="K329" s="175"/>
      <c r="L329" s="223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5"/>
      <c r="AT329" s="103" t="s">
        <v>127</v>
      </c>
      <c r="AU329" s="103" t="s">
        <v>93</v>
      </c>
      <c r="AV329" s="14" t="s">
        <v>93</v>
      </c>
      <c r="AW329" s="14" t="s">
        <v>38</v>
      </c>
      <c r="AX329" s="14" t="s">
        <v>91</v>
      </c>
      <c r="AY329" s="103" t="s">
        <v>118</v>
      </c>
    </row>
    <row r="330" spans="1:65" s="2" customFormat="1" ht="24.2" customHeight="1" x14ac:dyDescent="0.2">
      <c r="A330" s="32"/>
      <c r="B330" s="118"/>
      <c r="C330" s="164" t="s">
        <v>304</v>
      </c>
      <c r="D330" s="164" t="s">
        <v>121</v>
      </c>
      <c r="E330" s="165" t="s">
        <v>305</v>
      </c>
      <c r="F330" s="166" t="s">
        <v>269</v>
      </c>
      <c r="G330" s="167" t="s">
        <v>124</v>
      </c>
      <c r="H330" s="168">
        <v>1</v>
      </c>
      <c r="I330" s="98"/>
      <c r="J330" s="216">
        <f>ROUND(I330*H330,2)</f>
        <v>0</v>
      </c>
      <c r="K330" s="166" t="s">
        <v>1</v>
      </c>
      <c r="L330" s="217"/>
      <c r="M330" s="218" t="s">
        <v>1</v>
      </c>
      <c r="N330" s="218" t="s">
        <v>48</v>
      </c>
      <c r="O330" s="218"/>
      <c r="P330" s="218">
        <f>O330*H330</f>
        <v>0</v>
      </c>
      <c r="Q330" s="218">
        <v>0</v>
      </c>
      <c r="R330" s="218">
        <f>Q330*H330</f>
        <v>0</v>
      </c>
      <c r="S330" s="218">
        <v>0</v>
      </c>
      <c r="T330" s="218">
        <f>S330*H330</f>
        <v>0</v>
      </c>
      <c r="U330" s="218"/>
      <c r="V330" s="218"/>
      <c r="W330" s="219">
        <f>J330</f>
        <v>0</v>
      </c>
      <c r="X330" s="32"/>
      <c r="Y330" s="32"/>
      <c r="Z330" s="32"/>
      <c r="AA330" s="32"/>
      <c r="AB330" s="32"/>
      <c r="AC330" s="32"/>
      <c r="AD330" s="32"/>
      <c r="AE330" s="32"/>
      <c r="AR330" s="99" t="s">
        <v>125</v>
      </c>
      <c r="AT330" s="99" t="s">
        <v>121</v>
      </c>
      <c r="AU330" s="99" t="s">
        <v>93</v>
      </c>
      <c r="AY330" s="17" t="s">
        <v>118</v>
      </c>
      <c r="BE330" s="100">
        <f>IF(N330="základní",J330,0)</f>
        <v>0</v>
      </c>
      <c r="BF330" s="100">
        <f>IF(N330="snížená",J330,0)</f>
        <v>0</v>
      </c>
      <c r="BG330" s="100">
        <f>IF(N330="zákl. přenesená",J330,0)</f>
        <v>0</v>
      </c>
      <c r="BH330" s="100">
        <f>IF(N330="sníž. přenesená",J330,0)</f>
        <v>0</v>
      </c>
      <c r="BI330" s="100">
        <f>IF(N330="nulová",J330,0)</f>
        <v>0</v>
      </c>
      <c r="BJ330" s="17" t="s">
        <v>91</v>
      </c>
      <c r="BK330" s="100">
        <f>ROUND(I330*H330,2)</f>
        <v>0</v>
      </c>
      <c r="BL330" s="17" t="s">
        <v>125</v>
      </c>
      <c r="BM330" s="99" t="s">
        <v>306</v>
      </c>
    </row>
    <row r="331" spans="1:65" s="13" customFormat="1" x14ac:dyDescent="0.2">
      <c r="B331" s="169"/>
      <c r="C331" s="170"/>
      <c r="D331" s="171" t="s">
        <v>127</v>
      </c>
      <c r="E331" s="172" t="s">
        <v>1</v>
      </c>
      <c r="F331" s="173" t="s">
        <v>287</v>
      </c>
      <c r="G331" s="170"/>
      <c r="H331" s="172" t="s">
        <v>1</v>
      </c>
      <c r="I331" s="102"/>
      <c r="J331" s="170"/>
      <c r="K331" s="170"/>
      <c r="L331" s="220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2"/>
      <c r="AT331" s="101" t="s">
        <v>127</v>
      </c>
      <c r="AU331" s="101" t="s">
        <v>93</v>
      </c>
      <c r="AV331" s="13" t="s">
        <v>91</v>
      </c>
      <c r="AW331" s="13" t="s">
        <v>38</v>
      </c>
      <c r="AX331" s="13" t="s">
        <v>83</v>
      </c>
      <c r="AY331" s="101" t="s">
        <v>118</v>
      </c>
    </row>
    <row r="332" spans="1:65" s="13" customFormat="1" x14ac:dyDescent="0.2">
      <c r="B332" s="169"/>
      <c r="C332" s="170"/>
      <c r="D332" s="171" t="s">
        <v>127</v>
      </c>
      <c r="E332" s="172" t="s">
        <v>1</v>
      </c>
      <c r="F332" s="173" t="s">
        <v>128</v>
      </c>
      <c r="G332" s="170"/>
      <c r="H332" s="172" t="s">
        <v>1</v>
      </c>
      <c r="I332" s="102"/>
      <c r="J332" s="170"/>
      <c r="K332" s="170"/>
      <c r="L332" s="220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2"/>
      <c r="AT332" s="101" t="s">
        <v>127</v>
      </c>
      <c r="AU332" s="101" t="s">
        <v>93</v>
      </c>
      <c r="AV332" s="13" t="s">
        <v>91</v>
      </c>
      <c r="AW332" s="13" t="s">
        <v>38</v>
      </c>
      <c r="AX332" s="13" t="s">
        <v>83</v>
      </c>
      <c r="AY332" s="101" t="s">
        <v>118</v>
      </c>
    </row>
    <row r="333" spans="1:65" s="13" customFormat="1" ht="22.5" x14ac:dyDescent="0.2">
      <c r="B333" s="169"/>
      <c r="C333" s="170"/>
      <c r="D333" s="171" t="s">
        <v>127</v>
      </c>
      <c r="E333" s="172" t="s">
        <v>1</v>
      </c>
      <c r="F333" s="173" t="s">
        <v>197</v>
      </c>
      <c r="G333" s="170"/>
      <c r="H333" s="172" t="s">
        <v>1</v>
      </c>
      <c r="I333" s="102"/>
      <c r="J333" s="170"/>
      <c r="K333" s="170"/>
      <c r="L333" s="220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2"/>
      <c r="AT333" s="101" t="s">
        <v>127</v>
      </c>
      <c r="AU333" s="101" t="s">
        <v>93</v>
      </c>
      <c r="AV333" s="13" t="s">
        <v>91</v>
      </c>
      <c r="AW333" s="13" t="s">
        <v>38</v>
      </c>
      <c r="AX333" s="13" t="s">
        <v>83</v>
      </c>
      <c r="AY333" s="101" t="s">
        <v>118</v>
      </c>
    </row>
    <row r="334" spans="1:65" s="13" customFormat="1" x14ac:dyDescent="0.2">
      <c r="B334" s="169"/>
      <c r="C334" s="170"/>
      <c r="D334" s="171" t="s">
        <v>127</v>
      </c>
      <c r="E334" s="172" t="s">
        <v>1</v>
      </c>
      <c r="F334" s="173" t="s">
        <v>272</v>
      </c>
      <c r="G334" s="170"/>
      <c r="H334" s="172" t="s">
        <v>1</v>
      </c>
      <c r="I334" s="102"/>
      <c r="J334" s="170"/>
      <c r="K334" s="170"/>
      <c r="L334" s="220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2"/>
      <c r="AT334" s="101" t="s">
        <v>127</v>
      </c>
      <c r="AU334" s="101" t="s">
        <v>93</v>
      </c>
      <c r="AV334" s="13" t="s">
        <v>91</v>
      </c>
      <c r="AW334" s="13" t="s">
        <v>38</v>
      </c>
      <c r="AX334" s="13" t="s">
        <v>83</v>
      </c>
      <c r="AY334" s="101" t="s">
        <v>118</v>
      </c>
    </row>
    <row r="335" spans="1:65" s="13" customFormat="1" x14ac:dyDescent="0.2">
      <c r="B335" s="169"/>
      <c r="C335" s="170"/>
      <c r="D335" s="171" t="s">
        <v>127</v>
      </c>
      <c r="E335" s="172" t="s">
        <v>1</v>
      </c>
      <c r="F335" s="173" t="s">
        <v>129</v>
      </c>
      <c r="G335" s="170"/>
      <c r="H335" s="172" t="s">
        <v>1</v>
      </c>
      <c r="I335" s="102"/>
      <c r="J335" s="170"/>
      <c r="K335" s="170"/>
      <c r="L335" s="220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2"/>
      <c r="AT335" s="101" t="s">
        <v>127</v>
      </c>
      <c r="AU335" s="101" t="s">
        <v>93</v>
      </c>
      <c r="AV335" s="13" t="s">
        <v>91</v>
      </c>
      <c r="AW335" s="13" t="s">
        <v>38</v>
      </c>
      <c r="AX335" s="13" t="s">
        <v>83</v>
      </c>
      <c r="AY335" s="101" t="s">
        <v>118</v>
      </c>
    </row>
    <row r="336" spans="1:65" s="13" customFormat="1" ht="22.5" x14ac:dyDescent="0.2">
      <c r="B336" s="169"/>
      <c r="C336" s="170"/>
      <c r="D336" s="171" t="s">
        <v>127</v>
      </c>
      <c r="E336" s="172" t="s">
        <v>1</v>
      </c>
      <c r="F336" s="173" t="s">
        <v>130</v>
      </c>
      <c r="G336" s="170"/>
      <c r="H336" s="172" t="s">
        <v>1</v>
      </c>
      <c r="I336" s="102"/>
      <c r="J336" s="170"/>
      <c r="K336" s="170"/>
      <c r="L336" s="220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2"/>
      <c r="AT336" s="101" t="s">
        <v>127</v>
      </c>
      <c r="AU336" s="101" t="s">
        <v>93</v>
      </c>
      <c r="AV336" s="13" t="s">
        <v>91</v>
      </c>
      <c r="AW336" s="13" t="s">
        <v>38</v>
      </c>
      <c r="AX336" s="13" t="s">
        <v>83</v>
      </c>
      <c r="AY336" s="101" t="s">
        <v>118</v>
      </c>
    </row>
    <row r="337" spans="1:65" s="14" customFormat="1" x14ac:dyDescent="0.2">
      <c r="B337" s="174"/>
      <c r="C337" s="175"/>
      <c r="D337" s="171" t="s">
        <v>127</v>
      </c>
      <c r="E337" s="176" t="s">
        <v>1</v>
      </c>
      <c r="F337" s="177" t="s">
        <v>91</v>
      </c>
      <c r="G337" s="175"/>
      <c r="H337" s="178">
        <v>1</v>
      </c>
      <c r="I337" s="104"/>
      <c r="J337" s="175"/>
      <c r="K337" s="175"/>
      <c r="L337" s="223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5"/>
      <c r="AT337" s="103" t="s">
        <v>127</v>
      </c>
      <c r="AU337" s="103" t="s">
        <v>93</v>
      </c>
      <c r="AV337" s="14" t="s">
        <v>93</v>
      </c>
      <c r="AW337" s="14" t="s">
        <v>38</v>
      </c>
      <c r="AX337" s="14" t="s">
        <v>91</v>
      </c>
      <c r="AY337" s="103" t="s">
        <v>118</v>
      </c>
    </row>
    <row r="338" spans="1:65" s="2" customFormat="1" ht="24.2" customHeight="1" x14ac:dyDescent="0.2">
      <c r="A338" s="32"/>
      <c r="B338" s="118"/>
      <c r="C338" s="164" t="s">
        <v>307</v>
      </c>
      <c r="D338" s="164" t="s">
        <v>121</v>
      </c>
      <c r="E338" s="165" t="s">
        <v>308</v>
      </c>
      <c r="F338" s="166" t="s">
        <v>269</v>
      </c>
      <c r="G338" s="167" t="s">
        <v>124</v>
      </c>
      <c r="H338" s="168">
        <v>1</v>
      </c>
      <c r="I338" s="98"/>
      <c r="J338" s="216">
        <f>ROUND(I338*H338,2)</f>
        <v>0</v>
      </c>
      <c r="K338" s="166" t="s">
        <v>1</v>
      </c>
      <c r="L338" s="217"/>
      <c r="M338" s="218" t="s">
        <v>1</v>
      </c>
      <c r="N338" s="218" t="s">
        <v>48</v>
      </c>
      <c r="O338" s="218"/>
      <c r="P338" s="218">
        <f>O338*H338</f>
        <v>0</v>
      </c>
      <c r="Q338" s="218">
        <v>0</v>
      </c>
      <c r="R338" s="218">
        <f>Q338*H338</f>
        <v>0</v>
      </c>
      <c r="S338" s="218">
        <v>0</v>
      </c>
      <c r="T338" s="218">
        <f>S338*H338</f>
        <v>0</v>
      </c>
      <c r="U338" s="218"/>
      <c r="V338" s="218"/>
      <c r="W338" s="219">
        <f>J338</f>
        <v>0</v>
      </c>
      <c r="X338" s="32"/>
      <c r="Y338" s="32"/>
      <c r="Z338" s="32"/>
      <c r="AA338" s="32"/>
      <c r="AB338" s="32"/>
      <c r="AC338" s="32"/>
      <c r="AD338" s="32"/>
      <c r="AE338" s="32"/>
      <c r="AR338" s="99" t="s">
        <v>125</v>
      </c>
      <c r="AT338" s="99" t="s">
        <v>121</v>
      </c>
      <c r="AU338" s="99" t="s">
        <v>93</v>
      </c>
      <c r="AY338" s="17" t="s">
        <v>118</v>
      </c>
      <c r="BE338" s="100">
        <f>IF(N338="základní",J338,0)</f>
        <v>0</v>
      </c>
      <c r="BF338" s="100">
        <f>IF(N338="snížená",J338,0)</f>
        <v>0</v>
      </c>
      <c r="BG338" s="100">
        <f>IF(N338="zákl. přenesená",J338,0)</f>
        <v>0</v>
      </c>
      <c r="BH338" s="100">
        <f>IF(N338="sníž. přenesená",J338,0)</f>
        <v>0</v>
      </c>
      <c r="BI338" s="100">
        <f>IF(N338="nulová",J338,0)</f>
        <v>0</v>
      </c>
      <c r="BJ338" s="17" t="s">
        <v>91</v>
      </c>
      <c r="BK338" s="100">
        <f>ROUND(I338*H338,2)</f>
        <v>0</v>
      </c>
      <c r="BL338" s="17" t="s">
        <v>125</v>
      </c>
      <c r="BM338" s="99" t="s">
        <v>309</v>
      </c>
    </row>
    <row r="339" spans="1:65" s="13" customFormat="1" x14ac:dyDescent="0.2">
      <c r="B339" s="169"/>
      <c r="C339" s="170"/>
      <c r="D339" s="171" t="s">
        <v>127</v>
      </c>
      <c r="E339" s="172" t="s">
        <v>1</v>
      </c>
      <c r="F339" s="173" t="s">
        <v>310</v>
      </c>
      <c r="G339" s="170"/>
      <c r="H339" s="172" t="s">
        <v>1</v>
      </c>
      <c r="I339" s="102"/>
      <c r="J339" s="170"/>
      <c r="K339" s="170"/>
      <c r="L339" s="220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2"/>
      <c r="AT339" s="101" t="s">
        <v>127</v>
      </c>
      <c r="AU339" s="101" t="s">
        <v>93</v>
      </c>
      <c r="AV339" s="13" t="s">
        <v>91</v>
      </c>
      <c r="AW339" s="13" t="s">
        <v>38</v>
      </c>
      <c r="AX339" s="13" t="s">
        <v>83</v>
      </c>
      <c r="AY339" s="101" t="s">
        <v>118</v>
      </c>
    </row>
    <row r="340" spans="1:65" s="13" customFormat="1" x14ac:dyDescent="0.2">
      <c r="B340" s="169"/>
      <c r="C340" s="170"/>
      <c r="D340" s="171" t="s">
        <v>127</v>
      </c>
      <c r="E340" s="172" t="s">
        <v>1</v>
      </c>
      <c r="F340" s="173" t="s">
        <v>128</v>
      </c>
      <c r="G340" s="170"/>
      <c r="H340" s="172" t="s">
        <v>1</v>
      </c>
      <c r="I340" s="102"/>
      <c r="J340" s="170"/>
      <c r="K340" s="170"/>
      <c r="L340" s="220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2"/>
      <c r="AT340" s="101" t="s">
        <v>127</v>
      </c>
      <c r="AU340" s="101" t="s">
        <v>93</v>
      </c>
      <c r="AV340" s="13" t="s">
        <v>91</v>
      </c>
      <c r="AW340" s="13" t="s">
        <v>38</v>
      </c>
      <c r="AX340" s="13" t="s">
        <v>83</v>
      </c>
      <c r="AY340" s="101" t="s">
        <v>118</v>
      </c>
    </row>
    <row r="341" spans="1:65" s="13" customFormat="1" ht="22.5" x14ac:dyDescent="0.2">
      <c r="B341" s="169"/>
      <c r="C341" s="170"/>
      <c r="D341" s="171" t="s">
        <v>127</v>
      </c>
      <c r="E341" s="172" t="s">
        <v>1</v>
      </c>
      <c r="F341" s="173" t="s">
        <v>197</v>
      </c>
      <c r="G341" s="170"/>
      <c r="H341" s="172" t="s">
        <v>1</v>
      </c>
      <c r="I341" s="102"/>
      <c r="J341" s="170"/>
      <c r="K341" s="170"/>
      <c r="L341" s="220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2"/>
      <c r="AT341" s="101" t="s">
        <v>127</v>
      </c>
      <c r="AU341" s="101" t="s">
        <v>93</v>
      </c>
      <c r="AV341" s="13" t="s">
        <v>91</v>
      </c>
      <c r="AW341" s="13" t="s">
        <v>38</v>
      </c>
      <c r="AX341" s="13" t="s">
        <v>83</v>
      </c>
      <c r="AY341" s="101" t="s">
        <v>118</v>
      </c>
    </row>
    <row r="342" spans="1:65" s="13" customFormat="1" x14ac:dyDescent="0.2">
      <c r="B342" s="169"/>
      <c r="C342" s="170"/>
      <c r="D342" s="171" t="s">
        <v>127</v>
      </c>
      <c r="E342" s="172" t="s">
        <v>1</v>
      </c>
      <c r="F342" s="173" t="s">
        <v>272</v>
      </c>
      <c r="G342" s="170"/>
      <c r="H342" s="172" t="s">
        <v>1</v>
      </c>
      <c r="I342" s="102"/>
      <c r="J342" s="170"/>
      <c r="K342" s="170"/>
      <c r="L342" s="220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2"/>
      <c r="AT342" s="101" t="s">
        <v>127</v>
      </c>
      <c r="AU342" s="101" t="s">
        <v>93</v>
      </c>
      <c r="AV342" s="13" t="s">
        <v>91</v>
      </c>
      <c r="AW342" s="13" t="s">
        <v>38</v>
      </c>
      <c r="AX342" s="13" t="s">
        <v>83</v>
      </c>
      <c r="AY342" s="101" t="s">
        <v>118</v>
      </c>
    </row>
    <row r="343" spans="1:65" s="13" customFormat="1" x14ac:dyDescent="0.2">
      <c r="B343" s="169"/>
      <c r="C343" s="170"/>
      <c r="D343" s="171" t="s">
        <v>127</v>
      </c>
      <c r="E343" s="172" t="s">
        <v>1</v>
      </c>
      <c r="F343" s="173" t="s">
        <v>129</v>
      </c>
      <c r="G343" s="170"/>
      <c r="H343" s="172" t="s">
        <v>1</v>
      </c>
      <c r="I343" s="102"/>
      <c r="J343" s="170"/>
      <c r="K343" s="170"/>
      <c r="L343" s="220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2"/>
      <c r="AT343" s="101" t="s">
        <v>127</v>
      </c>
      <c r="AU343" s="101" t="s">
        <v>93</v>
      </c>
      <c r="AV343" s="13" t="s">
        <v>91</v>
      </c>
      <c r="AW343" s="13" t="s">
        <v>38</v>
      </c>
      <c r="AX343" s="13" t="s">
        <v>83</v>
      </c>
      <c r="AY343" s="101" t="s">
        <v>118</v>
      </c>
    </row>
    <row r="344" spans="1:65" s="13" customFormat="1" ht="22.5" x14ac:dyDescent="0.2">
      <c r="B344" s="169"/>
      <c r="C344" s="170"/>
      <c r="D344" s="171" t="s">
        <v>127</v>
      </c>
      <c r="E344" s="172" t="s">
        <v>1</v>
      </c>
      <c r="F344" s="173" t="s">
        <v>130</v>
      </c>
      <c r="G344" s="170"/>
      <c r="H344" s="172" t="s">
        <v>1</v>
      </c>
      <c r="I344" s="102"/>
      <c r="J344" s="170"/>
      <c r="K344" s="170"/>
      <c r="L344" s="220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2"/>
      <c r="AT344" s="101" t="s">
        <v>127</v>
      </c>
      <c r="AU344" s="101" t="s">
        <v>93</v>
      </c>
      <c r="AV344" s="13" t="s">
        <v>91</v>
      </c>
      <c r="AW344" s="13" t="s">
        <v>38</v>
      </c>
      <c r="AX344" s="13" t="s">
        <v>83</v>
      </c>
      <c r="AY344" s="101" t="s">
        <v>118</v>
      </c>
    </row>
    <row r="345" spans="1:65" s="14" customFormat="1" x14ac:dyDescent="0.2">
      <c r="B345" s="174"/>
      <c r="C345" s="175"/>
      <c r="D345" s="171" t="s">
        <v>127</v>
      </c>
      <c r="E345" s="176" t="s">
        <v>1</v>
      </c>
      <c r="F345" s="177" t="s">
        <v>311</v>
      </c>
      <c r="G345" s="175"/>
      <c r="H345" s="178">
        <v>1</v>
      </c>
      <c r="I345" s="104"/>
      <c r="J345" s="175"/>
      <c r="K345" s="175"/>
      <c r="L345" s="223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5"/>
      <c r="AT345" s="103" t="s">
        <v>127</v>
      </c>
      <c r="AU345" s="103" t="s">
        <v>93</v>
      </c>
      <c r="AV345" s="14" t="s">
        <v>93</v>
      </c>
      <c r="AW345" s="14" t="s">
        <v>38</v>
      </c>
      <c r="AX345" s="14" t="s">
        <v>91</v>
      </c>
      <c r="AY345" s="103" t="s">
        <v>118</v>
      </c>
    </row>
    <row r="346" spans="1:65" s="2" customFormat="1" ht="24.2" customHeight="1" x14ac:dyDescent="0.2">
      <c r="A346" s="32"/>
      <c r="B346" s="118"/>
      <c r="C346" s="164" t="s">
        <v>312</v>
      </c>
      <c r="D346" s="164" t="s">
        <v>121</v>
      </c>
      <c r="E346" s="165" t="s">
        <v>313</v>
      </c>
      <c r="F346" s="166" t="s">
        <v>269</v>
      </c>
      <c r="G346" s="167" t="s">
        <v>124</v>
      </c>
      <c r="H346" s="168">
        <v>1</v>
      </c>
      <c r="I346" s="98"/>
      <c r="J346" s="216">
        <f>ROUND(I346*H346,2)</f>
        <v>0</v>
      </c>
      <c r="K346" s="166" t="s">
        <v>1</v>
      </c>
      <c r="L346" s="217"/>
      <c r="M346" s="218" t="s">
        <v>1</v>
      </c>
      <c r="N346" s="218" t="s">
        <v>48</v>
      </c>
      <c r="O346" s="218"/>
      <c r="P346" s="218">
        <f>O346*H346</f>
        <v>0</v>
      </c>
      <c r="Q346" s="218">
        <v>0</v>
      </c>
      <c r="R346" s="218">
        <f>Q346*H346</f>
        <v>0</v>
      </c>
      <c r="S346" s="218">
        <v>0</v>
      </c>
      <c r="T346" s="218">
        <f>S346*H346</f>
        <v>0</v>
      </c>
      <c r="U346" s="218"/>
      <c r="V346" s="218"/>
      <c r="W346" s="219">
        <f>J346</f>
        <v>0</v>
      </c>
      <c r="X346" s="32"/>
      <c r="Y346" s="32"/>
      <c r="Z346" s="32"/>
      <c r="AA346" s="32"/>
      <c r="AB346" s="32"/>
      <c r="AC346" s="32"/>
      <c r="AD346" s="32"/>
      <c r="AE346" s="32"/>
      <c r="AR346" s="99" t="s">
        <v>125</v>
      </c>
      <c r="AT346" s="99" t="s">
        <v>121</v>
      </c>
      <c r="AU346" s="99" t="s">
        <v>93</v>
      </c>
      <c r="AY346" s="17" t="s">
        <v>118</v>
      </c>
      <c r="BE346" s="100">
        <f>IF(N346="základní",J346,0)</f>
        <v>0</v>
      </c>
      <c r="BF346" s="100">
        <f>IF(N346="snížená",J346,0)</f>
        <v>0</v>
      </c>
      <c r="BG346" s="100">
        <f>IF(N346="zákl. přenesená",J346,0)</f>
        <v>0</v>
      </c>
      <c r="BH346" s="100">
        <f>IF(N346="sníž. přenesená",J346,0)</f>
        <v>0</v>
      </c>
      <c r="BI346" s="100">
        <f>IF(N346="nulová",J346,0)</f>
        <v>0</v>
      </c>
      <c r="BJ346" s="17" t="s">
        <v>91</v>
      </c>
      <c r="BK346" s="100">
        <f>ROUND(I346*H346,2)</f>
        <v>0</v>
      </c>
      <c r="BL346" s="17" t="s">
        <v>125</v>
      </c>
      <c r="BM346" s="99" t="s">
        <v>314</v>
      </c>
    </row>
    <row r="347" spans="1:65" s="13" customFormat="1" x14ac:dyDescent="0.2">
      <c r="B347" s="169"/>
      <c r="C347" s="170"/>
      <c r="D347" s="171" t="s">
        <v>127</v>
      </c>
      <c r="E347" s="172" t="s">
        <v>1</v>
      </c>
      <c r="F347" s="173" t="s">
        <v>315</v>
      </c>
      <c r="G347" s="170"/>
      <c r="H347" s="172" t="s">
        <v>1</v>
      </c>
      <c r="I347" s="102"/>
      <c r="J347" s="170"/>
      <c r="K347" s="170"/>
      <c r="L347" s="220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2"/>
      <c r="AT347" s="101" t="s">
        <v>127</v>
      </c>
      <c r="AU347" s="101" t="s">
        <v>93</v>
      </c>
      <c r="AV347" s="13" t="s">
        <v>91</v>
      </c>
      <c r="AW347" s="13" t="s">
        <v>38</v>
      </c>
      <c r="AX347" s="13" t="s">
        <v>83</v>
      </c>
      <c r="AY347" s="101" t="s">
        <v>118</v>
      </c>
    </row>
    <row r="348" spans="1:65" s="13" customFormat="1" x14ac:dyDescent="0.2">
      <c r="B348" s="169"/>
      <c r="C348" s="170"/>
      <c r="D348" s="171" t="s">
        <v>127</v>
      </c>
      <c r="E348" s="172" t="s">
        <v>1</v>
      </c>
      <c r="F348" s="173" t="s">
        <v>128</v>
      </c>
      <c r="G348" s="170"/>
      <c r="H348" s="172" t="s">
        <v>1</v>
      </c>
      <c r="I348" s="102"/>
      <c r="J348" s="170"/>
      <c r="K348" s="170"/>
      <c r="L348" s="220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2"/>
      <c r="AT348" s="101" t="s">
        <v>127</v>
      </c>
      <c r="AU348" s="101" t="s">
        <v>93</v>
      </c>
      <c r="AV348" s="13" t="s">
        <v>91</v>
      </c>
      <c r="AW348" s="13" t="s">
        <v>38</v>
      </c>
      <c r="AX348" s="13" t="s">
        <v>83</v>
      </c>
      <c r="AY348" s="101" t="s">
        <v>118</v>
      </c>
    </row>
    <row r="349" spans="1:65" s="13" customFormat="1" ht="22.5" x14ac:dyDescent="0.2">
      <c r="B349" s="169"/>
      <c r="C349" s="170"/>
      <c r="D349" s="171" t="s">
        <v>127</v>
      </c>
      <c r="E349" s="172" t="s">
        <v>1</v>
      </c>
      <c r="F349" s="173" t="s">
        <v>197</v>
      </c>
      <c r="G349" s="170"/>
      <c r="H349" s="172" t="s">
        <v>1</v>
      </c>
      <c r="I349" s="102"/>
      <c r="J349" s="170"/>
      <c r="K349" s="170"/>
      <c r="L349" s="220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2"/>
      <c r="AT349" s="101" t="s">
        <v>127</v>
      </c>
      <c r="AU349" s="101" t="s">
        <v>93</v>
      </c>
      <c r="AV349" s="13" t="s">
        <v>91</v>
      </c>
      <c r="AW349" s="13" t="s">
        <v>38</v>
      </c>
      <c r="AX349" s="13" t="s">
        <v>83</v>
      </c>
      <c r="AY349" s="101" t="s">
        <v>118</v>
      </c>
    </row>
    <row r="350" spans="1:65" s="13" customFormat="1" x14ac:dyDescent="0.2">
      <c r="B350" s="169"/>
      <c r="C350" s="170"/>
      <c r="D350" s="171" t="s">
        <v>127</v>
      </c>
      <c r="E350" s="172" t="s">
        <v>1</v>
      </c>
      <c r="F350" s="173" t="s">
        <v>272</v>
      </c>
      <c r="G350" s="170"/>
      <c r="H350" s="172" t="s">
        <v>1</v>
      </c>
      <c r="I350" s="102"/>
      <c r="J350" s="170"/>
      <c r="K350" s="170"/>
      <c r="L350" s="220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2"/>
      <c r="AT350" s="101" t="s">
        <v>127</v>
      </c>
      <c r="AU350" s="101" t="s">
        <v>93</v>
      </c>
      <c r="AV350" s="13" t="s">
        <v>91</v>
      </c>
      <c r="AW350" s="13" t="s">
        <v>38</v>
      </c>
      <c r="AX350" s="13" t="s">
        <v>83</v>
      </c>
      <c r="AY350" s="101" t="s">
        <v>118</v>
      </c>
    </row>
    <row r="351" spans="1:65" s="13" customFormat="1" x14ac:dyDescent="0.2">
      <c r="B351" s="169"/>
      <c r="C351" s="170"/>
      <c r="D351" s="171" t="s">
        <v>127</v>
      </c>
      <c r="E351" s="172" t="s">
        <v>1</v>
      </c>
      <c r="F351" s="173" t="s">
        <v>129</v>
      </c>
      <c r="G351" s="170"/>
      <c r="H351" s="172" t="s">
        <v>1</v>
      </c>
      <c r="I351" s="102"/>
      <c r="J351" s="170"/>
      <c r="K351" s="170"/>
      <c r="L351" s="220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2"/>
      <c r="AT351" s="101" t="s">
        <v>127</v>
      </c>
      <c r="AU351" s="101" t="s">
        <v>93</v>
      </c>
      <c r="AV351" s="13" t="s">
        <v>91</v>
      </c>
      <c r="AW351" s="13" t="s">
        <v>38</v>
      </c>
      <c r="AX351" s="13" t="s">
        <v>83</v>
      </c>
      <c r="AY351" s="101" t="s">
        <v>118</v>
      </c>
    </row>
    <row r="352" spans="1:65" s="13" customFormat="1" ht="22.5" x14ac:dyDescent="0.2">
      <c r="B352" s="169"/>
      <c r="C352" s="170"/>
      <c r="D352" s="171" t="s">
        <v>127</v>
      </c>
      <c r="E352" s="172" t="s">
        <v>1</v>
      </c>
      <c r="F352" s="173" t="s">
        <v>130</v>
      </c>
      <c r="G352" s="170"/>
      <c r="H352" s="172" t="s">
        <v>1</v>
      </c>
      <c r="I352" s="102"/>
      <c r="J352" s="170"/>
      <c r="K352" s="170"/>
      <c r="L352" s="220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2"/>
      <c r="AT352" s="101" t="s">
        <v>127</v>
      </c>
      <c r="AU352" s="101" t="s">
        <v>93</v>
      </c>
      <c r="AV352" s="13" t="s">
        <v>91</v>
      </c>
      <c r="AW352" s="13" t="s">
        <v>38</v>
      </c>
      <c r="AX352" s="13" t="s">
        <v>83</v>
      </c>
      <c r="AY352" s="101" t="s">
        <v>118</v>
      </c>
    </row>
    <row r="353" spans="1:65" s="14" customFormat="1" x14ac:dyDescent="0.2">
      <c r="B353" s="174"/>
      <c r="C353" s="175"/>
      <c r="D353" s="171" t="s">
        <v>127</v>
      </c>
      <c r="E353" s="176" t="s">
        <v>1</v>
      </c>
      <c r="F353" s="177" t="s">
        <v>316</v>
      </c>
      <c r="G353" s="175"/>
      <c r="H353" s="178">
        <v>1</v>
      </c>
      <c r="I353" s="104"/>
      <c r="J353" s="175"/>
      <c r="K353" s="175"/>
      <c r="L353" s="223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5"/>
      <c r="AT353" s="103" t="s">
        <v>127</v>
      </c>
      <c r="AU353" s="103" t="s">
        <v>93</v>
      </c>
      <c r="AV353" s="14" t="s">
        <v>93</v>
      </c>
      <c r="AW353" s="14" t="s">
        <v>38</v>
      </c>
      <c r="AX353" s="14" t="s">
        <v>91</v>
      </c>
      <c r="AY353" s="103" t="s">
        <v>118</v>
      </c>
    </row>
    <row r="354" spans="1:65" s="2" customFormat="1" ht="24.2" customHeight="1" x14ac:dyDescent="0.2">
      <c r="A354" s="32"/>
      <c r="B354" s="118"/>
      <c r="C354" s="164" t="s">
        <v>317</v>
      </c>
      <c r="D354" s="164" t="s">
        <v>121</v>
      </c>
      <c r="E354" s="165" t="s">
        <v>318</v>
      </c>
      <c r="F354" s="166" t="s">
        <v>269</v>
      </c>
      <c r="G354" s="167" t="s">
        <v>124</v>
      </c>
      <c r="H354" s="168">
        <v>1</v>
      </c>
      <c r="I354" s="98"/>
      <c r="J354" s="216">
        <f>ROUND(I354*H354,2)</f>
        <v>0</v>
      </c>
      <c r="K354" s="166" t="s">
        <v>1</v>
      </c>
      <c r="L354" s="217"/>
      <c r="M354" s="218" t="s">
        <v>1</v>
      </c>
      <c r="N354" s="218" t="s">
        <v>48</v>
      </c>
      <c r="O354" s="218"/>
      <c r="P354" s="218">
        <f>O354*H354</f>
        <v>0</v>
      </c>
      <c r="Q354" s="218">
        <v>0</v>
      </c>
      <c r="R354" s="218">
        <f>Q354*H354</f>
        <v>0</v>
      </c>
      <c r="S354" s="218">
        <v>0</v>
      </c>
      <c r="T354" s="218">
        <f>S354*H354</f>
        <v>0</v>
      </c>
      <c r="U354" s="218"/>
      <c r="V354" s="218"/>
      <c r="W354" s="219">
        <f>J354</f>
        <v>0</v>
      </c>
      <c r="X354" s="32"/>
      <c r="Y354" s="32"/>
      <c r="Z354" s="32"/>
      <c r="AA354" s="32"/>
      <c r="AB354" s="32"/>
      <c r="AC354" s="32"/>
      <c r="AD354" s="32"/>
      <c r="AE354" s="32"/>
      <c r="AR354" s="99" t="s">
        <v>125</v>
      </c>
      <c r="AT354" s="99" t="s">
        <v>121</v>
      </c>
      <c r="AU354" s="99" t="s">
        <v>93</v>
      </c>
      <c r="AY354" s="17" t="s">
        <v>118</v>
      </c>
      <c r="BE354" s="100">
        <f>IF(N354="základní",J354,0)</f>
        <v>0</v>
      </c>
      <c r="BF354" s="100">
        <f>IF(N354="snížená",J354,0)</f>
        <v>0</v>
      </c>
      <c r="BG354" s="100">
        <f>IF(N354="zákl. přenesená",J354,0)</f>
        <v>0</v>
      </c>
      <c r="BH354" s="100">
        <f>IF(N354="sníž. přenesená",J354,0)</f>
        <v>0</v>
      </c>
      <c r="BI354" s="100">
        <f>IF(N354="nulová",J354,0)</f>
        <v>0</v>
      </c>
      <c r="BJ354" s="17" t="s">
        <v>91</v>
      </c>
      <c r="BK354" s="100">
        <f>ROUND(I354*H354,2)</f>
        <v>0</v>
      </c>
      <c r="BL354" s="17" t="s">
        <v>125</v>
      </c>
      <c r="BM354" s="99" t="s">
        <v>319</v>
      </c>
    </row>
    <row r="355" spans="1:65" s="13" customFormat="1" x14ac:dyDescent="0.2">
      <c r="B355" s="169"/>
      <c r="C355" s="170"/>
      <c r="D355" s="171" t="s">
        <v>127</v>
      </c>
      <c r="E355" s="172" t="s">
        <v>1</v>
      </c>
      <c r="F355" s="173" t="s">
        <v>315</v>
      </c>
      <c r="G355" s="170"/>
      <c r="H355" s="172" t="s">
        <v>1</v>
      </c>
      <c r="I355" s="102"/>
      <c r="J355" s="170"/>
      <c r="K355" s="170"/>
      <c r="L355" s="220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2"/>
      <c r="AT355" s="101" t="s">
        <v>127</v>
      </c>
      <c r="AU355" s="101" t="s">
        <v>93</v>
      </c>
      <c r="AV355" s="13" t="s">
        <v>91</v>
      </c>
      <c r="AW355" s="13" t="s">
        <v>38</v>
      </c>
      <c r="AX355" s="13" t="s">
        <v>83</v>
      </c>
      <c r="AY355" s="101" t="s">
        <v>118</v>
      </c>
    </row>
    <row r="356" spans="1:65" s="13" customFormat="1" x14ac:dyDescent="0.2">
      <c r="B356" s="169"/>
      <c r="C356" s="170"/>
      <c r="D356" s="171" t="s">
        <v>127</v>
      </c>
      <c r="E356" s="172" t="s">
        <v>1</v>
      </c>
      <c r="F356" s="173" t="s">
        <v>128</v>
      </c>
      <c r="G356" s="170"/>
      <c r="H356" s="172" t="s">
        <v>1</v>
      </c>
      <c r="I356" s="102"/>
      <c r="J356" s="170"/>
      <c r="K356" s="170"/>
      <c r="L356" s="220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2"/>
      <c r="AT356" s="101" t="s">
        <v>127</v>
      </c>
      <c r="AU356" s="101" t="s">
        <v>93</v>
      </c>
      <c r="AV356" s="13" t="s">
        <v>91</v>
      </c>
      <c r="AW356" s="13" t="s">
        <v>38</v>
      </c>
      <c r="AX356" s="13" t="s">
        <v>83</v>
      </c>
      <c r="AY356" s="101" t="s">
        <v>118</v>
      </c>
    </row>
    <row r="357" spans="1:65" s="13" customFormat="1" ht="22.5" x14ac:dyDescent="0.2">
      <c r="B357" s="169"/>
      <c r="C357" s="170"/>
      <c r="D357" s="171" t="s">
        <v>127</v>
      </c>
      <c r="E357" s="172" t="s">
        <v>1</v>
      </c>
      <c r="F357" s="173" t="s">
        <v>197</v>
      </c>
      <c r="G357" s="170"/>
      <c r="H357" s="172" t="s">
        <v>1</v>
      </c>
      <c r="I357" s="102"/>
      <c r="J357" s="170"/>
      <c r="K357" s="170"/>
      <c r="L357" s="220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2"/>
      <c r="AT357" s="101" t="s">
        <v>127</v>
      </c>
      <c r="AU357" s="101" t="s">
        <v>93</v>
      </c>
      <c r="AV357" s="13" t="s">
        <v>91</v>
      </c>
      <c r="AW357" s="13" t="s">
        <v>38</v>
      </c>
      <c r="AX357" s="13" t="s">
        <v>83</v>
      </c>
      <c r="AY357" s="101" t="s">
        <v>118</v>
      </c>
    </row>
    <row r="358" spans="1:65" s="13" customFormat="1" x14ac:dyDescent="0.2">
      <c r="B358" s="169"/>
      <c r="C358" s="170"/>
      <c r="D358" s="171" t="s">
        <v>127</v>
      </c>
      <c r="E358" s="172" t="s">
        <v>1</v>
      </c>
      <c r="F358" s="173" t="s">
        <v>272</v>
      </c>
      <c r="G358" s="170"/>
      <c r="H358" s="172" t="s">
        <v>1</v>
      </c>
      <c r="I358" s="102"/>
      <c r="J358" s="170"/>
      <c r="K358" s="170"/>
      <c r="L358" s="220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2"/>
      <c r="AT358" s="101" t="s">
        <v>127</v>
      </c>
      <c r="AU358" s="101" t="s">
        <v>93</v>
      </c>
      <c r="AV358" s="13" t="s">
        <v>91</v>
      </c>
      <c r="AW358" s="13" t="s">
        <v>38</v>
      </c>
      <c r="AX358" s="13" t="s">
        <v>83</v>
      </c>
      <c r="AY358" s="101" t="s">
        <v>118</v>
      </c>
    </row>
    <row r="359" spans="1:65" s="13" customFormat="1" x14ac:dyDescent="0.2">
      <c r="B359" s="169"/>
      <c r="C359" s="170"/>
      <c r="D359" s="171" t="s">
        <v>127</v>
      </c>
      <c r="E359" s="172" t="s">
        <v>1</v>
      </c>
      <c r="F359" s="173" t="s">
        <v>129</v>
      </c>
      <c r="G359" s="170"/>
      <c r="H359" s="172" t="s">
        <v>1</v>
      </c>
      <c r="I359" s="102"/>
      <c r="J359" s="170"/>
      <c r="K359" s="170"/>
      <c r="L359" s="220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2"/>
      <c r="AT359" s="101" t="s">
        <v>127</v>
      </c>
      <c r="AU359" s="101" t="s">
        <v>93</v>
      </c>
      <c r="AV359" s="13" t="s">
        <v>91</v>
      </c>
      <c r="AW359" s="13" t="s">
        <v>38</v>
      </c>
      <c r="AX359" s="13" t="s">
        <v>83</v>
      </c>
      <c r="AY359" s="101" t="s">
        <v>118</v>
      </c>
    </row>
    <row r="360" spans="1:65" s="13" customFormat="1" ht="22.5" x14ac:dyDescent="0.2">
      <c r="B360" s="169"/>
      <c r="C360" s="170"/>
      <c r="D360" s="171" t="s">
        <v>127</v>
      </c>
      <c r="E360" s="172" t="s">
        <v>1</v>
      </c>
      <c r="F360" s="173" t="s">
        <v>130</v>
      </c>
      <c r="G360" s="170"/>
      <c r="H360" s="172" t="s">
        <v>1</v>
      </c>
      <c r="I360" s="102"/>
      <c r="J360" s="170"/>
      <c r="K360" s="170"/>
      <c r="L360" s="220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2"/>
      <c r="AT360" s="101" t="s">
        <v>127</v>
      </c>
      <c r="AU360" s="101" t="s">
        <v>93</v>
      </c>
      <c r="AV360" s="13" t="s">
        <v>91</v>
      </c>
      <c r="AW360" s="13" t="s">
        <v>38</v>
      </c>
      <c r="AX360" s="13" t="s">
        <v>83</v>
      </c>
      <c r="AY360" s="101" t="s">
        <v>118</v>
      </c>
    </row>
    <row r="361" spans="1:65" s="14" customFormat="1" x14ac:dyDescent="0.2">
      <c r="B361" s="174"/>
      <c r="C361" s="175"/>
      <c r="D361" s="171" t="s">
        <v>127</v>
      </c>
      <c r="E361" s="176" t="s">
        <v>1</v>
      </c>
      <c r="F361" s="177" t="s">
        <v>320</v>
      </c>
      <c r="G361" s="175"/>
      <c r="H361" s="178">
        <v>1</v>
      </c>
      <c r="I361" s="104"/>
      <c r="J361" s="175"/>
      <c r="K361" s="175"/>
      <c r="L361" s="223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5"/>
      <c r="AT361" s="103" t="s">
        <v>127</v>
      </c>
      <c r="AU361" s="103" t="s">
        <v>93</v>
      </c>
      <c r="AV361" s="14" t="s">
        <v>93</v>
      </c>
      <c r="AW361" s="14" t="s">
        <v>38</v>
      </c>
      <c r="AX361" s="14" t="s">
        <v>91</v>
      </c>
      <c r="AY361" s="103" t="s">
        <v>118</v>
      </c>
    </row>
    <row r="362" spans="1:65" s="2" customFormat="1" ht="24.2" customHeight="1" x14ac:dyDescent="0.2">
      <c r="A362" s="32"/>
      <c r="B362" s="118"/>
      <c r="C362" s="164" t="s">
        <v>321</v>
      </c>
      <c r="D362" s="164" t="s">
        <v>121</v>
      </c>
      <c r="E362" s="165" t="s">
        <v>322</v>
      </c>
      <c r="F362" s="166" t="s">
        <v>269</v>
      </c>
      <c r="G362" s="167" t="s">
        <v>124</v>
      </c>
      <c r="H362" s="168">
        <v>1</v>
      </c>
      <c r="I362" s="98"/>
      <c r="J362" s="216">
        <f>ROUND(I362*H362,2)</f>
        <v>0</v>
      </c>
      <c r="K362" s="166" t="s">
        <v>1</v>
      </c>
      <c r="L362" s="217"/>
      <c r="M362" s="218" t="s">
        <v>1</v>
      </c>
      <c r="N362" s="218" t="s">
        <v>48</v>
      </c>
      <c r="O362" s="218"/>
      <c r="P362" s="218">
        <f>O362*H362</f>
        <v>0</v>
      </c>
      <c r="Q362" s="218">
        <v>0</v>
      </c>
      <c r="R362" s="218">
        <f>Q362*H362</f>
        <v>0</v>
      </c>
      <c r="S362" s="218">
        <v>0</v>
      </c>
      <c r="T362" s="218">
        <f>S362*H362</f>
        <v>0</v>
      </c>
      <c r="U362" s="218"/>
      <c r="V362" s="218"/>
      <c r="W362" s="219">
        <f>J362</f>
        <v>0</v>
      </c>
      <c r="X362" s="32"/>
      <c r="Y362" s="32"/>
      <c r="Z362" s="32"/>
      <c r="AA362" s="32"/>
      <c r="AB362" s="32"/>
      <c r="AC362" s="32"/>
      <c r="AD362" s="32"/>
      <c r="AE362" s="32"/>
      <c r="AR362" s="99" t="s">
        <v>125</v>
      </c>
      <c r="AT362" s="99" t="s">
        <v>121</v>
      </c>
      <c r="AU362" s="99" t="s">
        <v>93</v>
      </c>
      <c r="AY362" s="17" t="s">
        <v>118</v>
      </c>
      <c r="BE362" s="100">
        <f>IF(N362="základní",J362,0)</f>
        <v>0</v>
      </c>
      <c r="BF362" s="100">
        <f>IF(N362="snížená",J362,0)</f>
        <v>0</v>
      </c>
      <c r="BG362" s="100">
        <f>IF(N362="zákl. přenesená",J362,0)</f>
        <v>0</v>
      </c>
      <c r="BH362" s="100">
        <f>IF(N362="sníž. přenesená",J362,0)</f>
        <v>0</v>
      </c>
      <c r="BI362" s="100">
        <f>IF(N362="nulová",J362,0)</f>
        <v>0</v>
      </c>
      <c r="BJ362" s="17" t="s">
        <v>91</v>
      </c>
      <c r="BK362" s="100">
        <f>ROUND(I362*H362,2)</f>
        <v>0</v>
      </c>
      <c r="BL362" s="17" t="s">
        <v>125</v>
      </c>
      <c r="BM362" s="99" t="s">
        <v>323</v>
      </c>
    </row>
    <row r="363" spans="1:65" s="13" customFormat="1" x14ac:dyDescent="0.2">
      <c r="B363" s="169"/>
      <c r="C363" s="170"/>
      <c r="D363" s="171" t="s">
        <v>127</v>
      </c>
      <c r="E363" s="172" t="s">
        <v>1</v>
      </c>
      <c r="F363" s="173" t="s">
        <v>324</v>
      </c>
      <c r="G363" s="170"/>
      <c r="H363" s="172" t="s">
        <v>1</v>
      </c>
      <c r="I363" s="102"/>
      <c r="J363" s="170"/>
      <c r="K363" s="170"/>
      <c r="L363" s="220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2"/>
      <c r="AT363" s="101" t="s">
        <v>127</v>
      </c>
      <c r="AU363" s="101" t="s">
        <v>93</v>
      </c>
      <c r="AV363" s="13" t="s">
        <v>91</v>
      </c>
      <c r="AW363" s="13" t="s">
        <v>38</v>
      </c>
      <c r="AX363" s="13" t="s">
        <v>83</v>
      </c>
      <c r="AY363" s="101" t="s">
        <v>118</v>
      </c>
    </row>
    <row r="364" spans="1:65" s="13" customFormat="1" x14ac:dyDescent="0.2">
      <c r="B364" s="169"/>
      <c r="C364" s="170"/>
      <c r="D364" s="171" t="s">
        <v>127</v>
      </c>
      <c r="E364" s="172" t="s">
        <v>1</v>
      </c>
      <c r="F364" s="173" t="s">
        <v>128</v>
      </c>
      <c r="G364" s="170"/>
      <c r="H364" s="172" t="s">
        <v>1</v>
      </c>
      <c r="I364" s="102"/>
      <c r="J364" s="170"/>
      <c r="K364" s="170"/>
      <c r="L364" s="220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2"/>
      <c r="AT364" s="101" t="s">
        <v>127</v>
      </c>
      <c r="AU364" s="101" t="s">
        <v>93</v>
      </c>
      <c r="AV364" s="13" t="s">
        <v>91</v>
      </c>
      <c r="AW364" s="13" t="s">
        <v>38</v>
      </c>
      <c r="AX364" s="13" t="s">
        <v>83</v>
      </c>
      <c r="AY364" s="101" t="s">
        <v>118</v>
      </c>
    </row>
    <row r="365" spans="1:65" s="13" customFormat="1" ht="22.5" x14ac:dyDescent="0.2">
      <c r="B365" s="169"/>
      <c r="C365" s="170"/>
      <c r="D365" s="171" t="s">
        <v>127</v>
      </c>
      <c r="E365" s="172" t="s">
        <v>1</v>
      </c>
      <c r="F365" s="173" t="s">
        <v>197</v>
      </c>
      <c r="G365" s="170"/>
      <c r="H365" s="172" t="s">
        <v>1</v>
      </c>
      <c r="I365" s="102"/>
      <c r="J365" s="170"/>
      <c r="K365" s="170"/>
      <c r="L365" s="220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2"/>
      <c r="AT365" s="101" t="s">
        <v>127</v>
      </c>
      <c r="AU365" s="101" t="s">
        <v>93</v>
      </c>
      <c r="AV365" s="13" t="s">
        <v>91</v>
      </c>
      <c r="AW365" s="13" t="s">
        <v>38</v>
      </c>
      <c r="AX365" s="13" t="s">
        <v>83</v>
      </c>
      <c r="AY365" s="101" t="s">
        <v>118</v>
      </c>
    </row>
    <row r="366" spans="1:65" s="13" customFormat="1" x14ac:dyDescent="0.2">
      <c r="B366" s="169"/>
      <c r="C366" s="170"/>
      <c r="D366" s="171" t="s">
        <v>127</v>
      </c>
      <c r="E366" s="172" t="s">
        <v>1</v>
      </c>
      <c r="F366" s="173" t="s">
        <v>272</v>
      </c>
      <c r="G366" s="170"/>
      <c r="H366" s="172" t="s">
        <v>1</v>
      </c>
      <c r="I366" s="102"/>
      <c r="J366" s="170"/>
      <c r="K366" s="170"/>
      <c r="L366" s="220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2"/>
      <c r="AT366" s="101" t="s">
        <v>127</v>
      </c>
      <c r="AU366" s="101" t="s">
        <v>93</v>
      </c>
      <c r="AV366" s="13" t="s">
        <v>91</v>
      </c>
      <c r="AW366" s="13" t="s">
        <v>38</v>
      </c>
      <c r="AX366" s="13" t="s">
        <v>83</v>
      </c>
      <c r="AY366" s="101" t="s">
        <v>118</v>
      </c>
    </row>
    <row r="367" spans="1:65" s="13" customFormat="1" x14ac:dyDescent="0.2">
      <c r="B367" s="169"/>
      <c r="C367" s="170"/>
      <c r="D367" s="171" t="s">
        <v>127</v>
      </c>
      <c r="E367" s="172" t="s">
        <v>1</v>
      </c>
      <c r="F367" s="173" t="s">
        <v>129</v>
      </c>
      <c r="G367" s="170"/>
      <c r="H367" s="172" t="s">
        <v>1</v>
      </c>
      <c r="I367" s="102"/>
      <c r="J367" s="170"/>
      <c r="K367" s="170"/>
      <c r="L367" s="220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2"/>
      <c r="AT367" s="101" t="s">
        <v>127</v>
      </c>
      <c r="AU367" s="101" t="s">
        <v>93</v>
      </c>
      <c r="AV367" s="13" t="s">
        <v>91</v>
      </c>
      <c r="AW367" s="13" t="s">
        <v>38</v>
      </c>
      <c r="AX367" s="13" t="s">
        <v>83</v>
      </c>
      <c r="AY367" s="101" t="s">
        <v>118</v>
      </c>
    </row>
    <row r="368" spans="1:65" s="13" customFormat="1" ht="22.5" x14ac:dyDescent="0.2">
      <c r="B368" s="169"/>
      <c r="C368" s="170"/>
      <c r="D368" s="171" t="s">
        <v>127</v>
      </c>
      <c r="E368" s="172" t="s">
        <v>1</v>
      </c>
      <c r="F368" s="173" t="s">
        <v>130</v>
      </c>
      <c r="G368" s="170"/>
      <c r="H368" s="172" t="s">
        <v>1</v>
      </c>
      <c r="I368" s="102"/>
      <c r="J368" s="170"/>
      <c r="K368" s="170"/>
      <c r="L368" s="220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2"/>
      <c r="AT368" s="101" t="s">
        <v>127</v>
      </c>
      <c r="AU368" s="101" t="s">
        <v>93</v>
      </c>
      <c r="AV368" s="13" t="s">
        <v>91</v>
      </c>
      <c r="AW368" s="13" t="s">
        <v>38</v>
      </c>
      <c r="AX368" s="13" t="s">
        <v>83</v>
      </c>
      <c r="AY368" s="101" t="s">
        <v>118</v>
      </c>
    </row>
    <row r="369" spans="1:65" s="14" customFormat="1" x14ac:dyDescent="0.2">
      <c r="B369" s="174"/>
      <c r="C369" s="175"/>
      <c r="D369" s="171" t="s">
        <v>127</v>
      </c>
      <c r="E369" s="176" t="s">
        <v>1</v>
      </c>
      <c r="F369" s="177" t="s">
        <v>325</v>
      </c>
      <c r="G369" s="175"/>
      <c r="H369" s="178">
        <v>1</v>
      </c>
      <c r="I369" s="104"/>
      <c r="J369" s="175"/>
      <c r="K369" s="175"/>
      <c r="L369" s="223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5"/>
      <c r="AT369" s="103" t="s">
        <v>127</v>
      </c>
      <c r="AU369" s="103" t="s">
        <v>93</v>
      </c>
      <c r="AV369" s="14" t="s">
        <v>93</v>
      </c>
      <c r="AW369" s="14" t="s">
        <v>38</v>
      </c>
      <c r="AX369" s="14" t="s">
        <v>91</v>
      </c>
      <c r="AY369" s="103" t="s">
        <v>118</v>
      </c>
    </row>
    <row r="370" spans="1:65" s="2" customFormat="1" ht="24.2" customHeight="1" x14ac:dyDescent="0.2">
      <c r="A370" s="32"/>
      <c r="B370" s="118"/>
      <c r="C370" s="164" t="s">
        <v>326</v>
      </c>
      <c r="D370" s="164" t="s">
        <v>121</v>
      </c>
      <c r="E370" s="165" t="s">
        <v>327</v>
      </c>
      <c r="F370" s="166" t="s">
        <v>269</v>
      </c>
      <c r="G370" s="167" t="s">
        <v>124</v>
      </c>
      <c r="H370" s="168">
        <v>1</v>
      </c>
      <c r="I370" s="98"/>
      <c r="J370" s="216">
        <f>ROUND(I370*H370,2)</f>
        <v>0</v>
      </c>
      <c r="K370" s="166" t="s">
        <v>1</v>
      </c>
      <c r="L370" s="217"/>
      <c r="M370" s="218" t="s">
        <v>1</v>
      </c>
      <c r="N370" s="218" t="s">
        <v>48</v>
      </c>
      <c r="O370" s="218"/>
      <c r="P370" s="218">
        <f>O370*H370</f>
        <v>0</v>
      </c>
      <c r="Q370" s="218">
        <v>0</v>
      </c>
      <c r="R370" s="218">
        <f>Q370*H370</f>
        <v>0</v>
      </c>
      <c r="S370" s="218">
        <v>0</v>
      </c>
      <c r="T370" s="218">
        <f>S370*H370</f>
        <v>0</v>
      </c>
      <c r="U370" s="218"/>
      <c r="V370" s="218"/>
      <c r="W370" s="219">
        <f>J370</f>
        <v>0</v>
      </c>
      <c r="X370" s="32"/>
      <c r="Y370" s="32"/>
      <c r="Z370" s="32"/>
      <c r="AA370" s="32"/>
      <c r="AB370" s="32"/>
      <c r="AC370" s="32"/>
      <c r="AD370" s="32"/>
      <c r="AE370" s="32"/>
      <c r="AR370" s="99" t="s">
        <v>125</v>
      </c>
      <c r="AT370" s="99" t="s">
        <v>121</v>
      </c>
      <c r="AU370" s="99" t="s">
        <v>93</v>
      </c>
      <c r="AY370" s="17" t="s">
        <v>118</v>
      </c>
      <c r="BE370" s="100">
        <f>IF(N370="základní",J370,0)</f>
        <v>0</v>
      </c>
      <c r="BF370" s="100">
        <f>IF(N370="snížená",J370,0)</f>
        <v>0</v>
      </c>
      <c r="BG370" s="100">
        <f>IF(N370="zákl. přenesená",J370,0)</f>
        <v>0</v>
      </c>
      <c r="BH370" s="100">
        <f>IF(N370="sníž. přenesená",J370,0)</f>
        <v>0</v>
      </c>
      <c r="BI370" s="100">
        <f>IF(N370="nulová",J370,0)</f>
        <v>0</v>
      </c>
      <c r="BJ370" s="17" t="s">
        <v>91</v>
      </c>
      <c r="BK370" s="100">
        <f>ROUND(I370*H370,2)</f>
        <v>0</v>
      </c>
      <c r="BL370" s="17" t="s">
        <v>125</v>
      </c>
      <c r="BM370" s="99" t="s">
        <v>328</v>
      </c>
    </row>
    <row r="371" spans="1:65" s="13" customFormat="1" x14ac:dyDescent="0.2">
      <c r="B371" s="169"/>
      <c r="C371" s="170"/>
      <c r="D371" s="171" t="s">
        <v>127</v>
      </c>
      <c r="E371" s="172" t="s">
        <v>1</v>
      </c>
      <c r="F371" s="173" t="s">
        <v>277</v>
      </c>
      <c r="G371" s="170"/>
      <c r="H371" s="172" t="s">
        <v>1</v>
      </c>
      <c r="I371" s="102"/>
      <c r="J371" s="170"/>
      <c r="K371" s="170"/>
      <c r="L371" s="220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2"/>
      <c r="AT371" s="101" t="s">
        <v>127</v>
      </c>
      <c r="AU371" s="101" t="s">
        <v>93</v>
      </c>
      <c r="AV371" s="13" t="s">
        <v>91</v>
      </c>
      <c r="AW371" s="13" t="s">
        <v>38</v>
      </c>
      <c r="AX371" s="13" t="s">
        <v>83</v>
      </c>
      <c r="AY371" s="101" t="s">
        <v>118</v>
      </c>
    </row>
    <row r="372" spans="1:65" s="13" customFormat="1" x14ac:dyDescent="0.2">
      <c r="B372" s="169"/>
      <c r="C372" s="170"/>
      <c r="D372" s="171" t="s">
        <v>127</v>
      </c>
      <c r="E372" s="172" t="s">
        <v>1</v>
      </c>
      <c r="F372" s="173" t="s">
        <v>128</v>
      </c>
      <c r="G372" s="170"/>
      <c r="H372" s="172" t="s">
        <v>1</v>
      </c>
      <c r="I372" s="102"/>
      <c r="J372" s="170"/>
      <c r="K372" s="170"/>
      <c r="L372" s="220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2"/>
      <c r="AT372" s="101" t="s">
        <v>127</v>
      </c>
      <c r="AU372" s="101" t="s">
        <v>93</v>
      </c>
      <c r="AV372" s="13" t="s">
        <v>91</v>
      </c>
      <c r="AW372" s="13" t="s">
        <v>38</v>
      </c>
      <c r="AX372" s="13" t="s">
        <v>83</v>
      </c>
      <c r="AY372" s="101" t="s">
        <v>118</v>
      </c>
    </row>
    <row r="373" spans="1:65" s="13" customFormat="1" ht="22.5" x14ac:dyDescent="0.2">
      <c r="B373" s="169"/>
      <c r="C373" s="170"/>
      <c r="D373" s="171" t="s">
        <v>127</v>
      </c>
      <c r="E373" s="172" t="s">
        <v>1</v>
      </c>
      <c r="F373" s="173" t="s">
        <v>197</v>
      </c>
      <c r="G373" s="170"/>
      <c r="H373" s="172" t="s">
        <v>1</v>
      </c>
      <c r="I373" s="102"/>
      <c r="J373" s="170"/>
      <c r="K373" s="170"/>
      <c r="L373" s="220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2"/>
      <c r="AT373" s="101" t="s">
        <v>127</v>
      </c>
      <c r="AU373" s="101" t="s">
        <v>93</v>
      </c>
      <c r="AV373" s="13" t="s">
        <v>91</v>
      </c>
      <c r="AW373" s="13" t="s">
        <v>38</v>
      </c>
      <c r="AX373" s="13" t="s">
        <v>83</v>
      </c>
      <c r="AY373" s="101" t="s">
        <v>118</v>
      </c>
    </row>
    <row r="374" spans="1:65" s="13" customFormat="1" x14ac:dyDescent="0.2">
      <c r="B374" s="169"/>
      <c r="C374" s="170"/>
      <c r="D374" s="171" t="s">
        <v>127</v>
      </c>
      <c r="E374" s="172" t="s">
        <v>1</v>
      </c>
      <c r="F374" s="173" t="s">
        <v>272</v>
      </c>
      <c r="G374" s="170"/>
      <c r="H374" s="172" t="s">
        <v>1</v>
      </c>
      <c r="I374" s="102"/>
      <c r="J374" s="170"/>
      <c r="K374" s="170"/>
      <c r="L374" s="220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2"/>
      <c r="AT374" s="101" t="s">
        <v>127</v>
      </c>
      <c r="AU374" s="101" t="s">
        <v>93</v>
      </c>
      <c r="AV374" s="13" t="s">
        <v>91</v>
      </c>
      <c r="AW374" s="13" t="s">
        <v>38</v>
      </c>
      <c r="AX374" s="13" t="s">
        <v>83</v>
      </c>
      <c r="AY374" s="101" t="s">
        <v>118</v>
      </c>
    </row>
    <row r="375" spans="1:65" s="13" customFormat="1" x14ac:dyDescent="0.2">
      <c r="B375" s="169"/>
      <c r="C375" s="170"/>
      <c r="D375" s="171" t="s">
        <v>127</v>
      </c>
      <c r="E375" s="172" t="s">
        <v>1</v>
      </c>
      <c r="F375" s="173" t="s">
        <v>129</v>
      </c>
      <c r="G375" s="170"/>
      <c r="H375" s="172" t="s">
        <v>1</v>
      </c>
      <c r="I375" s="102"/>
      <c r="J375" s="170"/>
      <c r="K375" s="170"/>
      <c r="L375" s="220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2"/>
      <c r="AT375" s="101" t="s">
        <v>127</v>
      </c>
      <c r="AU375" s="101" t="s">
        <v>93</v>
      </c>
      <c r="AV375" s="13" t="s">
        <v>91</v>
      </c>
      <c r="AW375" s="13" t="s">
        <v>38</v>
      </c>
      <c r="AX375" s="13" t="s">
        <v>83</v>
      </c>
      <c r="AY375" s="101" t="s">
        <v>118</v>
      </c>
    </row>
    <row r="376" spans="1:65" s="13" customFormat="1" ht="22.5" x14ac:dyDescent="0.2">
      <c r="B376" s="169"/>
      <c r="C376" s="170"/>
      <c r="D376" s="171" t="s">
        <v>127</v>
      </c>
      <c r="E376" s="172" t="s">
        <v>1</v>
      </c>
      <c r="F376" s="173" t="s">
        <v>130</v>
      </c>
      <c r="G376" s="170"/>
      <c r="H376" s="172" t="s">
        <v>1</v>
      </c>
      <c r="I376" s="102"/>
      <c r="J376" s="170"/>
      <c r="K376" s="170"/>
      <c r="L376" s="220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2"/>
      <c r="AT376" s="101" t="s">
        <v>127</v>
      </c>
      <c r="AU376" s="101" t="s">
        <v>93</v>
      </c>
      <c r="AV376" s="13" t="s">
        <v>91</v>
      </c>
      <c r="AW376" s="13" t="s">
        <v>38</v>
      </c>
      <c r="AX376" s="13" t="s">
        <v>83</v>
      </c>
      <c r="AY376" s="101" t="s">
        <v>118</v>
      </c>
    </row>
    <row r="377" spans="1:65" s="14" customFormat="1" x14ac:dyDescent="0.2">
      <c r="B377" s="174"/>
      <c r="C377" s="175"/>
      <c r="D377" s="171" t="s">
        <v>127</v>
      </c>
      <c r="E377" s="176" t="s">
        <v>1</v>
      </c>
      <c r="F377" s="177" t="s">
        <v>329</v>
      </c>
      <c r="G377" s="175"/>
      <c r="H377" s="178">
        <v>1</v>
      </c>
      <c r="I377" s="104"/>
      <c r="J377" s="175"/>
      <c r="K377" s="175"/>
      <c r="L377" s="223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5"/>
      <c r="AT377" s="103" t="s">
        <v>127</v>
      </c>
      <c r="AU377" s="103" t="s">
        <v>93</v>
      </c>
      <c r="AV377" s="14" t="s">
        <v>93</v>
      </c>
      <c r="AW377" s="14" t="s">
        <v>38</v>
      </c>
      <c r="AX377" s="14" t="s">
        <v>91</v>
      </c>
      <c r="AY377" s="103" t="s">
        <v>118</v>
      </c>
    </row>
    <row r="378" spans="1:65" s="2" customFormat="1" ht="24.2" customHeight="1" x14ac:dyDescent="0.2">
      <c r="A378" s="32"/>
      <c r="B378" s="118"/>
      <c r="C378" s="164" t="s">
        <v>330</v>
      </c>
      <c r="D378" s="164" t="s">
        <v>121</v>
      </c>
      <c r="E378" s="165" t="s">
        <v>331</v>
      </c>
      <c r="F378" s="166" t="s">
        <v>269</v>
      </c>
      <c r="G378" s="167" t="s">
        <v>124</v>
      </c>
      <c r="H378" s="168">
        <v>1</v>
      </c>
      <c r="I378" s="98"/>
      <c r="J378" s="216">
        <f>ROUND(I378*H378,2)</f>
        <v>0</v>
      </c>
      <c r="K378" s="166" t="s">
        <v>1</v>
      </c>
      <c r="L378" s="217"/>
      <c r="M378" s="218" t="s">
        <v>1</v>
      </c>
      <c r="N378" s="218" t="s">
        <v>48</v>
      </c>
      <c r="O378" s="218"/>
      <c r="P378" s="218">
        <f>O378*H378</f>
        <v>0</v>
      </c>
      <c r="Q378" s="218">
        <v>0</v>
      </c>
      <c r="R378" s="218">
        <f>Q378*H378</f>
        <v>0</v>
      </c>
      <c r="S378" s="218">
        <v>0</v>
      </c>
      <c r="T378" s="218">
        <f>S378*H378</f>
        <v>0</v>
      </c>
      <c r="U378" s="218"/>
      <c r="V378" s="218"/>
      <c r="W378" s="219">
        <f>J378</f>
        <v>0</v>
      </c>
      <c r="X378" s="32"/>
      <c r="Y378" s="32"/>
      <c r="Z378" s="32"/>
      <c r="AA378" s="32"/>
      <c r="AB378" s="32"/>
      <c r="AC378" s="32"/>
      <c r="AD378" s="32"/>
      <c r="AE378" s="32"/>
      <c r="AR378" s="99" t="s">
        <v>125</v>
      </c>
      <c r="AT378" s="99" t="s">
        <v>121</v>
      </c>
      <c r="AU378" s="99" t="s">
        <v>93</v>
      </c>
      <c r="AY378" s="17" t="s">
        <v>118</v>
      </c>
      <c r="BE378" s="100">
        <f>IF(N378="základní",J378,0)</f>
        <v>0</v>
      </c>
      <c r="BF378" s="100">
        <f>IF(N378="snížená",J378,0)</f>
        <v>0</v>
      </c>
      <c r="BG378" s="100">
        <f>IF(N378="zákl. přenesená",J378,0)</f>
        <v>0</v>
      </c>
      <c r="BH378" s="100">
        <f>IF(N378="sníž. přenesená",J378,0)</f>
        <v>0</v>
      </c>
      <c r="BI378" s="100">
        <f>IF(N378="nulová",J378,0)</f>
        <v>0</v>
      </c>
      <c r="BJ378" s="17" t="s">
        <v>91</v>
      </c>
      <c r="BK378" s="100">
        <f>ROUND(I378*H378,2)</f>
        <v>0</v>
      </c>
      <c r="BL378" s="17" t="s">
        <v>125</v>
      </c>
      <c r="BM378" s="99" t="s">
        <v>332</v>
      </c>
    </row>
    <row r="379" spans="1:65" s="13" customFormat="1" x14ac:dyDescent="0.2">
      <c r="B379" s="169"/>
      <c r="C379" s="170"/>
      <c r="D379" s="171" t="s">
        <v>127</v>
      </c>
      <c r="E379" s="172" t="s">
        <v>1</v>
      </c>
      <c r="F379" s="173" t="s">
        <v>292</v>
      </c>
      <c r="G379" s="170"/>
      <c r="H379" s="172" t="s">
        <v>1</v>
      </c>
      <c r="I379" s="102"/>
      <c r="J379" s="170"/>
      <c r="K379" s="170"/>
      <c r="L379" s="220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2"/>
      <c r="AT379" s="101" t="s">
        <v>127</v>
      </c>
      <c r="AU379" s="101" t="s">
        <v>93</v>
      </c>
      <c r="AV379" s="13" t="s">
        <v>91</v>
      </c>
      <c r="AW379" s="13" t="s">
        <v>38</v>
      </c>
      <c r="AX379" s="13" t="s">
        <v>83</v>
      </c>
      <c r="AY379" s="101" t="s">
        <v>118</v>
      </c>
    </row>
    <row r="380" spans="1:65" s="13" customFormat="1" x14ac:dyDescent="0.2">
      <c r="B380" s="169"/>
      <c r="C380" s="170"/>
      <c r="D380" s="171" t="s">
        <v>127</v>
      </c>
      <c r="E380" s="172" t="s">
        <v>1</v>
      </c>
      <c r="F380" s="173" t="s">
        <v>128</v>
      </c>
      <c r="G380" s="170"/>
      <c r="H380" s="172" t="s">
        <v>1</v>
      </c>
      <c r="I380" s="102"/>
      <c r="J380" s="170"/>
      <c r="K380" s="170"/>
      <c r="L380" s="220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2"/>
      <c r="AT380" s="101" t="s">
        <v>127</v>
      </c>
      <c r="AU380" s="101" t="s">
        <v>93</v>
      </c>
      <c r="AV380" s="13" t="s">
        <v>91</v>
      </c>
      <c r="AW380" s="13" t="s">
        <v>38</v>
      </c>
      <c r="AX380" s="13" t="s">
        <v>83</v>
      </c>
      <c r="AY380" s="101" t="s">
        <v>118</v>
      </c>
    </row>
    <row r="381" spans="1:65" s="13" customFormat="1" ht="22.5" x14ac:dyDescent="0.2">
      <c r="B381" s="169"/>
      <c r="C381" s="170"/>
      <c r="D381" s="171" t="s">
        <v>127</v>
      </c>
      <c r="E381" s="172" t="s">
        <v>1</v>
      </c>
      <c r="F381" s="173" t="s">
        <v>197</v>
      </c>
      <c r="G381" s="170"/>
      <c r="H381" s="172" t="s">
        <v>1</v>
      </c>
      <c r="I381" s="102"/>
      <c r="J381" s="170"/>
      <c r="K381" s="170"/>
      <c r="L381" s="220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2"/>
      <c r="AT381" s="101" t="s">
        <v>127</v>
      </c>
      <c r="AU381" s="101" t="s">
        <v>93</v>
      </c>
      <c r="AV381" s="13" t="s">
        <v>91</v>
      </c>
      <c r="AW381" s="13" t="s">
        <v>38</v>
      </c>
      <c r="AX381" s="13" t="s">
        <v>83</v>
      </c>
      <c r="AY381" s="101" t="s">
        <v>118</v>
      </c>
    </row>
    <row r="382" spans="1:65" s="13" customFormat="1" x14ac:dyDescent="0.2">
      <c r="B382" s="169"/>
      <c r="C382" s="170"/>
      <c r="D382" s="171" t="s">
        <v>127</v>
      </c>
      <c r="E382" s="172" t="s">
        <v>1</v>
      </c>
      <c r="F382" s="173" t="s">
        <v>272</v>
      </c>
      <c r="G382" s="170"/>
      <c r="H382" s="172" t="s">
        <v>1</v>
      </c>
      <c r="I382" s="102"/>
      <c r="J382" s="170"/>
      <c r="K382" s="170"/>
      <c r="L382" s="220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2"/>
      <c r="AT382" s="101" t="s">
        <v>127</v>
      </c>
      <c r="AU382" s="101" t="s">
        <v>93</v>
      </c>
      <c r="AV382" s="13" t="s">
        <v>91</v>
      </c>
      <c r="AW382" s="13" t="s">
        <v>38</v>
      </c>
      <c r="AX382" s="13" t="s">
        <v>83</v>
      </c>
      <c r="AY382" s="101" t="s">
        <v>118</v>
      </c>
    </row>
    <row r="383" spans="1:65" s="13" customFormat="1" x14ac:dyDescent="0.2">
      <c r="B383" s="169"/>
      <c r="C383" s="170"/>
      <c r="D383" s="171" t="s">
        <v>127</v>
      </c>
      <c r="E383" s="172" t="s">
        <v>1</v>
      </c>
      <c r="F383" s="173" t="s">
        <v>129</v>
      </c>
      <c r="G383" s="170"/>
      <c r="H383" s="172" t="s">
        <v>1</v>
      </c>
      <c r="I383" s="102"/>
      <c r="J383" s="170"/>
      <c r="K383" s="170"/>
      <c r="L383" s="220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2"/>
      <c r="AT383" s="101" t="s">
        <v>127</v>
      </c>
      <c r="AU383" s="101" t="s">
        <v>93</v>
      </c>
      <c r="AV383" s="13" t="s">
        <v>91</v>
      </c>
      <c r="AW383" s="13" t="s">
        <v>38</v>
      </c>
      <c r="AX383" s="13" t="s">
        <v>83</v>
      </c>
      <c r="AY383" s="101" t="s">
        <v>118</v>
      </c>
    </row>
    <row r="384" spans="1:65" s="13" customFormat="1" ht="22.5" x14ac:dyDescent="0.2">
      <c r="B384" s="169"/>
      <c r="C384" s="170"/>
      <c r="D384" s="171" t="s">
        <v>127</v>
      </c>
      <c r="E384" s="172" t="s">
        <v>1</v>
      </c>
      <c r="F384" s="173" t="s">
        <v>130</v>
      </c>
      <c r="G384" s="170"/>
      <c r="H384" s="172" t="s">
        <v>1</v>
      </c>
      <c r="I384" s="102"/>
      <c r="J384" s="170"/>
      <c r="K384" s="170"/>
      <c r="L384" s="220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2"/>
      <c r="AT384" s="101" t="s">
        <v>127</v>
      </c>
      <c r="AU384" s="101" t="s">
        <v>93</v>
      </c>
      <c r="AV384" s="13" t="s">
        <v>91</v>
      </c>
      <c r="AW384" s="13" t="s">
        <v>38</v>
      </c>
      <c r="AX384" s="13" t="s">
        <v>83</v>
      </c>
      <c r="AY384" s="101" t="s">
        <v>118</v>
      </c>
    </row>
    <row r="385" spans="1:65" s="14" customFormat="1" x14ac:dyDescent="0.2">
      <c r="B385" s="174"/>
      <c r="C385" s="175"/>
      <c r="D385" s="171" t="s">
        <v>127</v>
      </c>
      <c r="E385" s="176" t="s">
        <v>1</v>
      </c>
      <c r="F385" s="177" t="s">
        <v>333</v>
      </c>
      <c r="G385" s="175"/>
      <c r="H385" s="178">
        <v>1</v>
      </c>
      <c r="I385" s="104"/>
      <c r="J385" s="175"/>
      <c r="K385" s="175"/>
      <c r="L385" s="223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5"/>
      <c r="AT385" s="103" t="s">
        <v>127</v>
      </c>
      <c r="AU385" s="103" t="s">
        <v>93</v>
      </c>
      <c r="AV385" s="14" t="s">
        <v>93</v>
      </c>
      <c r="AW385" s="14" t="s">
        <v>38</v>
      </c>
      <c r="AX385" s="14" t="s">
        <v>91</v>
      </c>
      <c r="AY385" s="103" t="s">
        <v>118</v>
      </c>
    </row>
    <row r="386" spans="1:65" s="2" customFormat="1" ht="24.2" customHeight="1" x14ac:dyDescent="0.2">
      <c r="A386" s="32"/>
      <c r="B386" s="118"/>
      <c r="C386" s="164" t="s">
        <v>334</v>
      </c>
      <c r="D386" s="164" t="s">
        <v>121</v>
      </c>
      <c r="E386" s="165" t="s">
        <v>335</v>
      </c>
      <c r="F386" s="166" t="s">
        <v>269</v>
      </c>
      <c r="G386" s="167" t="s">
        <v>124</v>
      </c>
      <c r="H386" s="168">
        <v>1</v>
      </c>
      <c r="I386" s="98"/>
      <c r="J386" s="216">
        <f>ROUND(I386*H386,2)</f>
        <v>0</v>
      </c>
      <c r="K386" s="166" t="s">
        <v>1</v>
      </c>
      <c r="L386" s="217"/>
      <c r="M386" s="218" t="s">
        <v>1</v>
      </c>
      <c r="N386" s="218" t="s">
        <v>48</v>
      </c>
      <c r="O386" s="218"/>
      <c r="P386" s="218">
        <f>O386*H386</f>
        <v>0</v>
      </c>
      <c r="Q386" s="218">
        <v>0</v>
      </c>
      <c r="R386" s="218">
        <f>Q386*H386</f>
        <v>0</v>
      </c>
      <c r="S386" s="218">
        <v>0</v>
      </c>
      <c r="T386" s="218">
        <f>S386*H386</f>
        <v>0</v>
      </c>
      <c r="U386" s="218"/>
      <c r="V386" s="218"/>
      <c r="W386" s="219">
        <f>J386</f>
        <v>0</v>
      </c>
      <c r="X386" s="32"/>
      <c r="Y386" s="32"/>
      <c r="Z386" s="32"/>
      <c r="AA386" s="32"/>
      <c r="AB386" s="32"/>
      <c r="AC386" s="32"/>
      <c r="AD386" s="32"/>
      <c r="AE386" s="32"/>
      <c r="AR386" s="99" t="s">
        <v>125</v>
      </c>
      <c r="AT386" s="99" t="s">
        <v>121</v>
      </c>
      <c r="AU386" s="99" t="s">
        <v>93</v>
      </c>
      <c r="AY386" s="17" t="s">
        <v>118</v>
      </c>
      <c r="BE386" s="100">
        <f>IF(N386="základní",J386,0)</f>
        <v>0</v>
      </c>
      <c r="BF386" s="100">
        <f>IF(N386="snížená",J386,0)</f>
        <v>0</v>
      </c>
      <c r="BG386" s="100">
        <f>IF(N386="zákl. přenesená",J386,0)</f>
        <v>0</v>
      </c>
      <c r="BH386" s="100">
        <f>IF(N386="sníž. přenesená",J386,0)</f>
        <v>0</v>
      </c>
      <c r="BI386" s="100">
        <f>IF(N386="nulová",J386,0)</f>
        <v>0</v>
      </c>
      <c r="BJ386" s="17" t="s">
        <v>91</v>
      </c>
      <c r="BK386" s="100">
        <f>ROUND(I386*H386,2)</f>
        <v>0</v>
      </c>
      <c r="BL386" s="17" t="s">
        <v>125</v>
      </c>
      <c r="BM386" s="99" t="s">
        <v>336</v>
      </c>
    </row>
    <row r="387" spans="1:65" s="13" customFormat="1" x14ac:dyDescent="0.2">
      <c r="B387" s="169"/>
      <c r="C387" s="170"/>
      <c r="D387" s="171" t="s">
        <v>127</v>
      </c>
      <c r="E387" s="172" t="s">
        <v>1</v>
      </c>
      <c r="F387" s="173" t="s">
        <v>277</v>
      </c>
      <c r="G387" s="170"/>
      <c r="H387" s="172" t="s">
        <v>1</v>
      </c>
      <c r="I387" s="102"/>
      <c r="J387" s="170"/>
      <c r="K387" s="170"/>
      <c r="L387" s="220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2"/>
      <c r="AT387" s="101" t="s">
        <v>127</v>
      </c>
      <c r="AU387" s="101" t="s">
        <v>93</v>
      </c>
      <c r="AV387" s="13" t="s">
        <v>91</v>
      </c>
      <c r="AW387" s="13" t="s">
        <v>38</v>
      </c>
      <c r="AX387" s="13" t="s">
        <v>83</v>
      </c>
      <c r="AY387" s="101" t="s">
        <v>118</v>
      </c>
    </row>
    <row r="388" spans="1:65" s="13" customFormat="1" x14ac:dyDescent="0.2">
      <c r="B388" s="169"/>
      <c r="C388" s="170"/>
      <c r="D388" s="171" t="s">
        <v>127</v>
      </c>
      <c r="E388" s="172" t="s">
        <v>1</v>
      </c>
      <c r="F388" s="173" t="s">
        <v>128</v>
      </c>
      <c r="G388" s="170"/>
      <c r="H388" s="172" t="s">
        <v>1</v>
      </c>
      <c r="I388" s="102"/>
      <c r="J388" s="170"/>
      <c r="K388" s="170"/>
      <c r="L388" s="220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2"/>
      <c r="AT388" s="101" t="s">
        <v>127</v>
      </c>
      <c r="AU388" s="101" t="s">
        <v>93</v>
      </c>
      <c r="AV388" s="13" t="s">
        <v>91</v>
      </c>
      <c r="AW388" s="13" t="s">
        <v>38</v>
      </c>
      <c r="AX388" s="13" t="s">
        <v>83</v>
      </c>
      <c r="AY388" s="101" t="s">
        <v>118</v>
      </c>
    </row>
    <row r="389" spans="1:65" s="13" customFormat="1" ht="22.5" x14ac:dyDescent="0.2">
      <c r="B389" s="169"/>
      <c r="C389" s="170"/>
      <c r="D389" s="171" t="s">
        <v>127</v>
      </c>
      <c r="E389" s="172" t="s">
        <v>1</v>
      </c>
      <c r="F389" s="173" t="s">
        <v>197</v>
      </c>
      <c r="G389" s="170"/>
      <c r="H389" s="172" t="s">
        <v>1</v>
      </c>
      <c r="I389" s="102"/>
      <c r="J389" s="170"/>
      <c r="K389" s="170"/>
      <c r="L389" s="220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2"/>
      <c r="AT389" s="101" t="s">
        <v>127</v>
      </c>
      <c r="AU389" s="101" t="s">
        <v>93</v>
      </c>
      <c r="AV389" s="13" t="s">
        <v>91</v>
      </c>
      <c r="AW389" s="13" t="s">
        <v>38</v>
      </c>
      <c r="AX389" s="13" t="s">
        <v>83</v>
      </c>
      <c r="AY389" s="101" t="s">
        <v>118</v>
      </c>
    </row>
    <row r="390" spans="1:65" s="13" customFormat="1" x14ac:dyDescent="0.2">
      <c r="B390" s="169"/>
      <c r="C390" s="170"/>
      <c r="D390" s="171" t="s">
        <v>127</v>
      </c>
      <c r="E390" s="172" t="s">
        <v>1</v>
      </c>
      <c r="F390" s="173" t="s">
        <v>272</v>
      </c>
      <c r="G390" s="170"/>
      <c r="H390" s="172" t="s">
        <v>1</v>
      </c>
      <c r="I390" s="102"/>
      <c r="J390" s="170"/>
      <c r="K390" s="170"/>
      <c r="L390" s="220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2"/>
      <c r="AT390" s="101" t="s">
        <v>127</v>
      </c>
      <c r="AU390" s="101" t="s">
        <v>93</v>
      </c>
      <c r="AV390" s="13" t="s">
        <v>91</v>
      </c>
      <c r="AW390" s="13" t="s">
        <v>38</v>
      </c>
      <c r="AX390" s="13" t="s">
        <v>83</v>
      </c>
      <c r="AY390" s="101" t="s">
        <v>118</v>
      </c>
    </row>
    <row r="391" spans="1:65" s="13" customFormat="1" x14ac:dyDescent="0.2">
      <c r="B391" s="169"/>
      <c r="C391" s="170"/>
      <c r="D391" s="171" t="s">
        <v>127</v>
      </c>
      <c r="E391" s="172" t="s">
        <v>1</v>
      </c>
      <c r="F391" s="173" t="s">
        <v>129</v>
      </c>
      <c r="G391" s="170"/>
      <c r="H391" s="172" t="s">
        <v>1</v>
      </c>
      <c r="I391" s="102"/>
      <c r="J391" s="170"/>
      <c r="K391" s="170"/>
      <c r="L391" s="220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2"/>
      <c r="AT391" s="101" t="s">
        <v>127</v>
      </c>
      <c r="AU391" s="101" t="s">
        <v>93</v>
      </c>
      <c r="AV391" s="13" t="s">
        <v>91</v>
      </c>
      <c r="AW391" s="13" t="s">
        <v>38</v>
      </c>
      <c r="AX391" s="13" t="s">
        <v>83</v>
      </c>
      <c r="AY391" s="101" t="s">
        <v>118</v>
      </c>
    </row>
    <row r="392" spans="1:65" s="13" customFormat="1" ht="22.5" x14ac:dyDescent="0.2">
      <c r="B392" s="169"/>
      <c r="C392" s="170"/>
      <c r="D392" s="171" t="s">
        <v>127</v>
      </c>
      <c r="E392" s="172" t="s">
        <v>1</v>
      </c>
      <c r="F392" s="173" t="s">
        <v>130</v>
      </c>
      <c r="G392" s="170"/>
      <c r="H392" s="172" t="s">
        <v>1</v>
      </c>
      <c r="I392" s="102"/>
      <c r="J392" s="170"/>
      <c r="K392" s="170"/>
      <c r="L392" s="220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2"/>
      <c r="AT392" s="101" t="s">
        <v>127</v>
      </c>
      <c r="AU392" s="101" t="s">
        <v>93</v>
      </c>
      <c r="AV392" s="13" t="s">
        <v>91</v>
      </c>
      <c r="AW392" s="13" t="s">
        <v>38</v>
      </c>
      <c r="AX392" s="13" t="s">
        <v>83</v>
      </c>
      <c r="AY392" s="101" t="s">
        <v>118</v>
      </c>
    </row>
    <row r="393" spans="1:65" s="14" customFormat="1" x14ac:dyDescent="0.2">
      <c r="B393" s="174"/>
      <c r="C393" s="175"/>
      <c r="D393" s="171" t="s">
        <v>127</v>
      </c>
      <c r="E393" s="176" t="s">
        <v>1</v>
      </c>
      <c r="F393" s="177" t="s">
        <v>337</v>
      </c>
      <c r="G393" s="175"/>
      <c r="H393" s="178">
        <v>1</v>
      </c>
      <c r="I393" s="104"/>
      <c r="J393" s="175"/>
      <c r="K393" s="175"/>
      <c r="L393" s="223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5"/>
      <c r="AT393" s="103" t="s">
        <v>127</v>
      </c>
      <c r="AU393" s="103" t="s">
        <v>93</v>
      </c>
      <c r="AV393" s="14" t="s">
        <v>93</v>
      </c>
      <c r="AW393" s="14" t="s">
        <v>38</v>
      </c>
      <c r="AX393" s="14" t="s">
        <v>91</v>
      </c>
      <c r="AY393" s="103" t="s">
        <v>118</v>
      </c>
    </row>
    <row r="394" spans="1:65" s="2" customFormat="1" ht="24.2" customHeight="1" x14ac:dyDescent="0.2">
      <c r="A394" s="32"/>
      <c r="B394" s="118"/>
      <c r="C394" s="164" t="s">
        <v>338</v>
      </c>
      <c r="D394" s="164" t="s">
        <v>121</v>
      </c>
      <c r="E394" s="165" t="s">
        <v>339</v>
      </c>
      <c r="F394" s="166" t="s">
        <v>269</v>
      </c>
      <c r="G394" s="167" t="s">
        <v>124</v>
      </c>
      <c r="H394" s="168">
        <v>1</v>
      </c>
      <c r="I394" s="98"/>
      <c r="J394" s="216">
        <f>ROUND(I394*H394,2)</f>
        <v>0</v>
      </c>
      <c r="K394" s="166" t="s">
        <v>1</v>
      </c>
      <c r="L394" s="217"/>
      <c r="M394" s="218" t="s">
        <v>1</v>
      </c>
      <c r="N394" s="218" t="s">
        <v>48</v>
      </c>
      <c r="O394" s="218"/>
      <c r="P394" s="218">
        <f>O394*H394</f>
        <v>0</v>
      </c>
      <c r="Q394" s="218">
        <v>0</v>
      </c>
      <c r="R394" s="218">
        <f>Q394*H394</f>
        <v>0</v>
      </c>
      <c r="S394" s="218">
        <v>0</v>
      </c>
      <c r="T394" s="218">
        <f>S394*H394</f>
        <v>0</v>
      </c>
      <c r="U394" s="218"/>
      <c r="V394" s="218"/>
      <c r="W394" s="219">
        <f>J394</f>
        <v>0</v>
      </c>
      <c r="X394" s="32"/>
      <c r="Y394" s="32"/>
      <c r="Z394" s="32"/>
      <c r="AA394" s="32"/>
      <c r="AB394" s="32"/>
      <c r="AC394" s="32"/>
      <c r="AD394" s="32"/>
      <c r="AE394" s="32"/>
      <c r="AR394" s="99" t="s">
        <v>125</v>
      </c>
      <c r="AT394" s="99" t="s">
        <v>121</v>
      </c>
      <c r="AU394" s="99" t="s">
        <v>93</v>
      </c>
      <c r="AY394" s="17" t="s">
        <v>118</v>
      </c>
      <c r="BE394" s="100">
        <f>IF(N394="základní",J394,0)</f>
        <v>0</v>
      </c>
      <c r="BF394" s="100">
        <f>IF(N394="snížená",J394,0)</f>
        <v>0</v>
      </c>
      <c r="BG394" s="100">
        <f>IF(N394="zákl. přenesená",J394,0)</f>
        <v>0</v>
      </c>
      <c r="BH394" s="100">
        <f>IF(N394="sníž. přenesená",J394,0)</f>
        <v>0</v>
      </c>
      <c r="BI394" s="100">
        <f>IF(N394="nulová",J394,0)</f>
        <v>0</v>
      </c>
      <c r="BJ394" s="17" t="s">
        <v>91</v>
      </c>
      <c r="BK394" s="100">
        <f>ROUND(I394*H394,2)</f>
        <v>0</v>
      </c>
      <c r="BL394" s="17" t="s">
        <v>125</v>
      </c>
      <c r="BM394" s="99" t="s">
        <v>340</v>
      </c>
    </row>
    <row r="395" spans="1:65" s="13" customFormat="1" x14ac:dyDescent="0.2">
      <c r="B395" s="169"/>
      <c r="C395" s="170"/>
      <c r="D395" s="171" t="s">
        <v>127</v>
      </c>
      <c r="E395" s="172" t="s">
        <v>1</v>
      </c>
      <c r="F395" s="173" t="s">
        <v>292</v>
      </c>
      <c r="G395" s="170"/>
      <c r="H395" s="172" t="s">
        <v>1</v>
      </c>
      <c r="I395" s="102"/>
      <c r="J395" s="170"/>
      <c r="K395" s="170"/>
      <c r="L395" s="220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2"/>
      <c r="AT395" s="101" t="s">
        <v>127</v>
      </c>
      <c r="AU395" s="101" t="s">
        <v>93</v>
      </c>
      <c r="AV395" s="13" t="s">
        <v>91</v>
      </c>
      <c r="AW395" s="13" t="s">
        <v>38</v>
      </c>
      <c r="AX395" s="13" t="s">
        <v>83</v>
      </c>
      <c r="AY395" s="101" t="s">
        <v>118</v>
      </c>
    </row>
    <row r="396" spans="1:65" s="13" customFormat="1" x14ac:dyDescent="0.2">
      <c r="B396" s="169"/>
      <c r="C396" s="170"/>
      <c r="D396" s="171" t="s">
        <v>127</v>
      </c>
      <c r="E396" s="172" t="s">
        <v>1</v>
      </c>
      <c r="F396" s="173" t="s">
        <v>128</v>
      </c>
      <c r="G396" s="170"/>
      <c r="H396" s="172" t="s">
        <v>1</v>
      </c>
      <c r="I396" s="102"/>
      <c r="J396" s="170"/>
      <c r="K396" s="170"/>
      <c r="L396" s="220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2"/>
      <c r="AT396" s="101" t="s">
        <v>127</v>
      </c>
      <c r="AU396" s="101" t="s">
        <v>93</v>
      </c>
      <c r="AV396" s="13" t="s">
        <v>91</v>
      </c>
      <c r="AW396" s="13" t="s">
        <v>38</v>
      </c>
      <c r="AX396" s="13" t="s">
        <v>83</v>
      </c>
      <c r="AY396" s="101" t="s">
        <v>118</v>
      </c>
    </row>
    <row r="397" spans="1:65" s="13" customFormat="1" ht="22.5" x14ac:dyDescent="0.2">
      <c r="B397" s="169"/>
      <c r="C397" s="170"/>
      <c r="D397" s="171" t="s">
        <v>127</v>
      </c>
      <c r="E397" s="172" t="s">
        <v>1</v>
      </c>
      <c r="F397" s="173" t="s">
        <v>197</v>
      </c>
      <c r="G397" s="170"/>
      <c r="H397" s="172" t="s">
        <v>1</v>
      </c>
      <c r="I397" s="102"/>
      <c r="J397" s="170"/>
      <c r="K397" s="170"/>
      <c r="L397" s="220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2"/>
      <c r="AT397" s="101" t="s">
        <v>127</v>
      </c>
      <c r="AU397" s="101" t="s">
        <v>93</v>
      </c>
      <c r="AV397" s="13" t="s">
        <v>91</v>
      </c>
      <c r="AW397" s="13" t="s">
        <v>38</v>
      </c>
      <c r="AX397" s="13" t="s">
        <v>83</v>
      </c>
      <c r="AY397" s="101" t="s">
        <v>118</v>
      </c>
    </row>
    <row r="398" spans="1:65" s="13" customFormat="1" x14ac:dyDescent="0.2">
      <c r="B398" s="169"/>
      <c r="C398" s="170"/>
      <c r="D398" s="171" t="s">
        <v>127</v>
      </c>
      <c r="E398" s="172" t="s">
        <v>1</v>
      </c>
      <c r="F398" s="173" t="s">
        <v>272</v>
      </c>
      <c r="G398" s="170"/>
      <c r="H398" s="172" t="s">
        <v>1</v>
      </c>
      <c r="I398" s="102"/>
      <c r="J398" s="170"/>
      <c r="K398" s="170"/>
      <c r="L398" s="220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2"/>
      <c r="AT398" s="101" t="s">
        <v>127</v>
      </c>
      <c r="AU398" s="101" t="s">
        <v>93</v>
      </c>
      <c r="AV398" s="13" t="s">
        <v>91</v>
      </c>
      <c r="AW398" s="13" t="s">
        <v>38</v>
      </c>
      <c r="AX398" s="13" t="s">
        <v>83</v>
      </c>
      <c r="AY398" s="101" t="s">
        <v>118</v>
      </c>
    </row>
    <row r="399" spans="1:65" s="13" customFormat="1" x14ac:dyDescent="0.2">
      <c r="B399" s="169"/>
      <c r="C399" s="170"/>
      <c r="D399" s="171" t="s">
        <v>127</v>
      </c>
      <c r="E399" s="172" t="s">
        <v>1</v>
      </c>
      <c r="F399" s="173" t="s">
        <v>129</v>
      </c>
      <c r="G399" s="170"/>
      <c r="H399" s="172" t="s">
        <v>1</v>
      </c>
      <c r="I399" s="102"/>
      <c r="J399" s="170"/>
      <c r="K399" s="170"/>
      <c r="L399" s="220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2"/>
      <c r="AT399" s="101" t="s">
        <v>127</v>
      </c>
      <c r="AU399" s="101" t="s">
        <v>93</v>
      </c>
      <c r="AV399" s="13" t="s">
        <v>91</v>
      </c>
      <c r="AW399" s="13" t="s">
        <v>38</v>
      </c>
      <c r="AX399" s="13" t="s">
        <v>83</v>
      </c>
      <c r="AY399" s="101" t="s">
        <v>118</v>
      </c>
    </row>
    <row r="400" spans="1:65" s="13" customFormat="1" ht="22.5" x14ac:dyDescent="0.2">
      <c r="B400" s="169"/>
      <c r="C400" s="170"/>
      <c r="D400" s="171" t="s">
        <v>127</v>
      </c>
      <c r="E400" s="172" t="s">
        <v>1</v>
      </c>
      <c r="F400" s="173" t="s">
        <v>130</v>
      </c>
      <c r="G400" s="170"/>
      <c r="H400" s="172" t="s">
        <v>1</v>
      </c>
      <c r="I400" s="102"/>
      <c r="J400" s="170"/>
      <c r="K400" s="170"/>
      <c r="L400" s="220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2"/>
      <c r="AT400" s="101" t="s">
        <v>127</v>
      </c>
      <c r="AU400" s="101" t="s">
        <v>93</v>
      </c>
      <c r="AV400" s="13" t="s">
        <v>91</v>
      </c>
      <c r="AW400" s="13" t="s">
        <v>38</v>
      </c>
      <c r="AX400" s="13" t="s">
        <v>83</v>
      </c>
      <c r="AY400" s="101" t="s">
        <v>118</v>
      </c>
    </row>
    <row r="401" spans="1:65" s="14" customFormat="1" x14ac:dyDescent="0.2">
      <c r="B401" s="174"/>
      <c r="C401" s="175"/>
      <c r="D401" s="171" t="s">
        <v>127</v>
      </c>
      <c r="E401" s="176" t="s">
        <v>1</v>
      </c>
      <c r="F401" s="177" t="s">
        <v>341</v>
      </c>
      <c r="G401" s="175"/>
      <c r="H401" s="178">
        <v>1</v>
      </c>
      <c r="I401" s="104"/>
      <c r="J401" s="175"/>
      <c r="K401" s="175"/>
      <c r="L401" s="223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5"/>
      <c r="AT401" s="103" t="s">
        <v>127</v>
      </c>
      <c r="AU401" s="103" t="s">
        <v>93</v>
      </c>
      <c r="AV401" s="14" t="s">
        <v>93</v>
      </c>
      <c r="AW401" s="14" t="s">
        <v>38</v>
      </c>
      <c r="AX401" s="14" t="s">
        <v>91</v>
      </c>
      <c r="AY401" s="103" t="s">
        <v>118</v>
      </c>
    </row>
    <row r="402" spans="1:65" s="2" customFormat="1" ht="24.2" customHeight="1" x14ac:dyDescent="0.2">
      <c r="A402" s="32"/>
      <c r="B402" s="118"/>
      <c r="C402" s="164" t="s">
        <v>342</v>
      </c>
      <c r="D402" s="164" t="s">
        <v>121</v>
      </c>
      <c r="E402" s="165" t="s">
        <v>343</v>
      </c>
      <c r="F402" s="166" t="s">
        <v>269</v>
      </c>
      <c r="G402" s="167" t="s">
        <v>124</v>
      </c>
      <c r="H402" s="168">
        <v>1</v>
      </c>
      <c r="I402" s="98"/>
      <c r="J402" s="216">
        <f>ROUND(I402*H402,2)</f>
        <v>0</v>
      </c>
      <c r="K402" s="166" t="s">
        <v>1</v>
      </c>
      <c r="L402" s="217"/>
      <c r="M402" s="218" t="s">
        <v>1</v>
      </c>
      <c r="N402" s="218" t="s">
        <v>48</v>
      </c>
      <c r="O402" s="218"/>
      <c r="P402" s="218">
        <f>O402*H402</f>
        <v>0</v>
      </c>
      <c r="Q402" s="218">
        <v>0</v>
      </c>
      <c r="R402" s="218">
        <f>Q402*H402</f>
        <v>0</v>
      </c>
      <c r="S402" s="218">
        <v>0</v>
      </c>
      <c r="T402" s="218">
        <f>S402*H402</f>
        <v>0</v>
      </c>
      <c r="U402" s="218"/>
      <c r="V402" s="218"/>
      <c r="W402" s="219">
        <f>J402</f>
        <v>0</v>
      </c>
      <c r="X402" s="32"/>
      <c r="Y402" s="32"/>
      <c r="Z402" s="32"/>
      <c r="AA402" s="32"/>
      <c r="AB402" s="32"/>
      <c r="AC402" s="32"/>
      <c r="AD402" s="32"/>
      <c r="AE402" s="32"/>
      <c r="AR402" s="99" t="s">
        <v>125</v>
      </c>
      <c r="AT402" s="99" t="s">
        <v>121</v>
      </c>
      <c r="AU402" s="99" t="s">
        <v>93</v>
      </c>
      <c r="AY402" s="17" t="s">
        <v>118</v>
      </c>
      <c r="BE402" s="100">
        <f>IF(N402="základní",J402,0)</f>
        <v>0</v>
      </c>
      <c r="BF402" s="100">
        <f>IF(N402="snížená",J402,0)</f>
        <v>0</v>
      </c>
      <c r="BG402" s="100">
        <f>IF(N402="zákl. přenesená",J402,0)</f>
        <v>0</v>
      </c>
      <c r="BH402" s="100">
        <f>IF(N402="sníž. přenesená",J402,0)</f>
        <v>0</v>
      </c>
      <c r="BI402" s="100">
        <f>IF(N402="nulová",J402,0)</f>
        <v>0</v>
      </c>
      <c r="BJ402" s="17" t="s">
        <v>91</v>
      </c>
      <c r="BK402" s="100">
        <f>ROUND(I402*H402,2)</f>
        <v>0</v>
      </c>
      <c r="BL402" s="17" t="s">
        <v>125</v>
      </c>
      <c r="BM402" s="99" t="s">
        <v>344</v>
      </c>
    </row>
    <row r="403" spans="1:65" s="13" customFormat="1" x14ac:dyDescent="0.2">
      <c r="B403" s="169"/>
      <c r="C403" s="170"/>
      <c r="D403" s="171" t="s">
        <v>127</v>
      </c>
      <c r="E403" s="172" t="s">
        <v>1</v>
      </c>
      <c r="F403" s="173" t="s">
        <v>345</v>
      </c>
      <c r="G403" s="170"/>
      <c r="H403" s="172" t="s">
        <v>1</v>
      </c>
      <c r="I403" s="102"/>
      <c r="J403" s="170"/>
      <c r="K403" s="170"/>
      <c r="L403" s="220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2"/>
      <c r="AT403" s="101" t="s">
        <v>127</v>
      </c>
      <c r="AU403" s="101" t="s">
        <v>93</v>
      </c>
      <c r="AV403" s="13" t="s">
        <v>91</v>
      </c>
      <c r="AW403" s="13" t="s">
        <v>38</v>
      </c>
      <c r="AX403" s="13" t="s">
        <v>83</v>
      </c>
      <c r="AY403" s="101" t="s">
        <v>118</v>
      </c>
    </row>
    <row r="404" spans="1:65" s="13" customFormat="1" x14ac:dyDescent="0.2">
      <c r="B404" s="169"/>
      <c r="C404" s="170"/>
      <c r="D404" s="171" t="s">
        <v>127</v>
      </c>
      <c r="E404" s="172" t="s">
        <v>1</v>
      </c>
      <c r="F404" s="173" t="s">
        <v>128</v>
      </c>
      <c r="G404" s="170"/>
      <c r="H404" s="172" t="s">
        <v>1</v>
      </c>
      <c r="I404" s="102"/>
      <c r="J404" s="170"/>
      <c r="K404" s="170"/>
      <c r="L404" s="220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2"/>
      <c r="AT404" s="101" t="s">
        <v>127</v>
      </c>
      <c r="AU404" s="101" t="s">
        <v>93</v>
      </c>
      <c r="AV404" s="13" t="s">
        <v>91</v>
      </c>
      <c r="AW404" s="13" t="s">
        <v>38</v>
      </c>
      <c r="AX404" s="13" t="s">
        <v>83</v>
      </c>
      <c r="AY404" s="101" t="s">
        <v>118</v>
      </c>
    </row>
    <row r="405" spans="1:65" s="13" customFormat="1" ht="22.5" x14ac:dyDescent="0.2">
      <c r="B405" s="169"/>
      <c r="C405" s="170"/>
      <c r="D405" s="171" t="s">
        <v>127</v>
      </c>
      <c r="E405" s="172" t="s">
        <v>1</v>
      </c>
      <c r="F405" s="173" t="s">
        <v>197</v>
      </c>
      <c r="G405" s="170"/>
      <c r="H405" s="172" t="s">
        <v>1</v>
      </c>
      <c r="I405" s="102"/>
      <c r="J405" s="170"/>
      <c r="K405" s="170"/>
      <c r="L405" s="220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2"/>
      <c r="AT405" s="101" t="s">
        <v>127</v>
      </c>
      <c r="AU405" s="101" t="s">
        <v>93</v>
      </c>
      <c r="AV405" s="13" t="s">
        <v>91</v>
      </c>
      <c r="AW405" s="13" t="s">
        <v>38</v>
      </c>
      <c r="AX405" s="13" t="s">
        <v>83</v>
      </c>
      <c r="AY405" s="101" t="s">
        <v>118</v>
      </c>
    </row>
    <row r="406" spans="1:65" s="13" customFormat="1" x14ac:dyDescent="0.2">
      <c r="B406" s="169"/>
      <c r="C406" s="170"/>
      <c r="D406" s="171" t="s">
        <v>127</v>
      </c>
      <c r="E406" s="172" t="s">
        <v>1</v>
      </c>
      <c r="F406" s="173" t="s">
        <v>272</v>
      </c>
      <c r="G406" s="170"/>
      <c r="H406" s="172" t="s">
        <v>1</v>
      </c>
      <c r="I406" s="102"/>
      <c r="J406" s="170"/>
      <c r="K406" s="170"/>
      <c r="L406" s="220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2"/>
      <c r="AT406" s="101" t="s">
        <v>127</v>
      </c>
      <c r="AU406" s="101" t="s">
        <v>93</v>
      </c>
      <c r="AV406" s="13" t="s">
        <v>91</v>
      </c>
      <c r="AW406" s="13" t="s">
        <v>38</v>
      </c>
      <c r="AX406" s="13" t="s">
        <v>83</v>
      </c>
      <c r="AY406" s="101" t="s">
        <v>118</v>
      </c>
    </row>
    <row r="407" spans="1:65" s="13" customFormat="1" x14ac:dyDescent="0.2">
      <c r="B407" s="169"/>
      <c r="C407" s="170"/>
      <c r="D407" s="171" t="s">
        <v>127</v>
      </c>
      <c r="E407" s="172" t="s">
        <v>1</v>
      </c>
      <c r="F407" s="173" t="s">
        <v>129</v>
      </c>
      <c r="G407" s="170"/>
      <c r="H407" s="172" t="s">
        <v>1</v>
      </c>
      <c r="I407" s="102"/>
      <c r="J407" s="170"/>
      <c r="K407" s="170"/>
      <c r="L407" s="220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2"/>
      <c r="AT407" s="101" t="s">
        <v>127</v>
      </c>
      <c r="AU407" s="101" t="s">
        <v>93</v>
      </c>
      <c r="AV407" s="13" t="s">
        <v>91</v>
      </c>
      <c r="AW407" s="13" t="s">
        <v>38</v>
      </c>
      <c r="AX407" s="13" t="s">
        <v>83</v>
      </c>
      <c r="AY407" s="101" t="s">
        <v>118</v>
      </c>
    </row>
    <row r="408" spans="1:65" s="13" customFormat="1" ht="22.5" x14ac:dyDescent="0.2">
      <c r="B408" s="169"/>
      <c r="C408" s="170"/>
      <c r="D408" s="171" t="s">
        <v>127</v>
      </c>
      <c r="E408" s="172" t="s">
        <v>1</v>
      </c>
      <c r="F408" s="173" t="s">
        <v>130</v>
      </c>
      <c r="G408" s="170"/>
      <c r="H408" s="172" t="s">
        <v>1</v>
      </c>
      <c r="I408" s="102"/>
      <c r="J408" s="170"/>
      <c r="K408" s="170"/>
      <c r="L408" s="220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2"/>
      <c r="AT408" s="101" t="s">
        <v>127</v>
      </c>
      <c r="AU408" s="101" t="s">
        <v>93</v>
      </c>
      <c r="AV408" s="13" t="s">
        <v>91</v>
      </c>
      <c r="AW408" s="13" t="s">
        <v>38</v>
      </c>
      <c r="AX408" s="13" t="s">
        <v>83</v>
      </c>
      <c r="AY408" s="101" t="s">
        <v>118</v>
      </c>
    </row>
    <row r="409" spans="1:65" s="14" customFormat="1" x14ac:dyDescent="0.2">
      <c r="B409" s="174"/>
      <c r="C409" s="175"/>
      <c r="D409" s="171" t="s">
        <v>127</v>
      </c>
      <c r="E409" s="176" t="s">
        <v>1</v>
      </c>
      <c r="F409" s="177" t="s">
        <v>346</v>
      </c>
      <c r="G409" s="175"/>
      <c r="H409" s="178">
        <v>1</v>
      </c>
      <c r="I409" s="104"/>
      <c r="J409" s="175"/>
      <c r="K409" s="175"/>
      <c r="L409" s="223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5"/>
      <c r="AT409" s="103" t="s">
        <v>127</v>
      </c>
      <c r="AU409" s="103" t="s">
        <v>93</v>
      </c>
      <c r="AV409" s="14" t="s">
        <v>93</v>
      </c>
      <c r="AW409" s="14" t="s">
        <v>38</v>
      </c>
      <c r="AX409" s="14" t="s">
        <v>91</v>
      </c>
      <c r="AY409" s="103" t="s">
        <v>118</v>
      </c>
    </row>
    <row r="410" spans="1:65" s="2" customFormat="1" ht="24.2" customHeight="1" x14ac:dyDescent="0.2">
      <c r="A410" s="32"/>
      <c r="B410" s="118"/>
      <c r="C410" s="164" t="s">
        <v>347</v>
      </c>
      <c r="D410" s="164" t="s">
        <v>121</v>
      </c>
      <c r="E410" s="165" t="s">
        <v>348</v>
      </c>
      <c r="F410" s="166" t="s">
        <v>269</v>
      </c>
      <c r="G410" s="167" t="s">
        <v>124</v>
      </c>
      <c r="H410" s="168">
        <v>1</v>
      </c>
      <c r="I410" s="98"/>
      <c r="J410" s="216">
        <f>ROUND(I410*H410,2)</f>
        <v>0</v>
      </c>
      <c r="K410" s="166" t="s">
        <v>1</v>
      </c>
      <c r="L410" s="217"/>
      <c r="M410" s="218" t="s">
        <v>1</v>
      </c>
      <c r="N410" s="218" t="s">
        <v>48</v>
      </c>
      <c r="O410" s="218"/>
      <c r="P410" s="218">
        <f>O410*H410</f>
        <v>0</v>
      </c>
      <c r="Q410" s="218">
        <v>0</v>
      </c>
      <c r="R410" s="218">
        <f>Q410*H410</f>
        <v>0</v>
      </c>
      <c r="S410" s="218">
        <v>0</v>
      </c>
      <c r="T410" s="218">
        <f>S410*H410</f>
        <v>0</v>
      </c>
      <c r="U410" s="218"/>
      <c r="V410" s="218"/>
      <c r="W410" s="219">
        <f>J410</f>
        <v>0</v>
      </c>
      <c r="X410" s="32"/>
      <c r="Y410" s="32"/>
      <c r="Z410" s="32"/>
      <c r="AA410" s="32"/>
      <c r="AB410" s="32"/>
      <c r="AC410" s="32"/>
      <c r="AD410" s="32"/>
      <c r="AE410" s="32"/>
      <c r="AR410" s="99" t="s">
        <v>125</v>
      </c>
      <c r="AT410" s="99" t="s">
        <v>121</v>
      </c>
      <c r="AU410" s="99" t="s">
        <v>93</v>
      </c>
      <c r="AY410" s="17" t="s">
        <v>118</v>
      </c>
      <c r="BE410" s="100">
        <f>IF(N410="základní",J410,0)</f>
        <v>0</v>
      </c>
      <c r="BF410" s="100">
        <f>IF(N410="snížená",J410,0)</f>
        <v>0</v>
      </c>
      <c r="BG410" s="100">
        <f>IF(N410="zákl. přenesená",J410,0)</f>
        <v>0</v>
      </c>
      <c r="BH410" s="100">
        <f>IF(N410="sníž. přenesená",J410,0)</f>
        <v>0</v>
      </c>
      <c r="BI410" s="100">
        <f>IF(N410="nulová",J410,0)</f>
        <v>0</v>
      </c>
      <c r="BJ410" s="17" t="s">
        <v>91</v>
      </c>
      <c r="BK410" s="100">
        <f>ROUND(I410*H410,2)</f>
        <v>0</v>
      </c>
      <c r="BL410" s="17" t="s">
        <v>125</v>
      </c>
      <c r="BM410" s="99" t="s">
        <v>349</v>
      </c>
    </row>
    <row r="411" spans="1:65" s="13" customFormat="1" x14ac:dyDescent="0.2">
      <c r="B411" s="169"/>
      <c r="C411" s="170"/>
      <c r="D411" s="171" t="s">
        <v>127</v>
      </c>
      <c r="E411" s="172" t="s">
        <v>1</v>
      </c>
      <c r="F411" s="173" t="s">
        <v>292</v>
      </c>
      <c r="G411" s="170"/>
      <c r="H411" s="172" t="s">
        <v>1</v>
      </c>
      <c r="I411" s="102"/>
      <c r="J411" s="170"/>
      <c r="K411" s="170"/>
      <c r="L411" s="220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2"/>
      <c r="AT411" s="101" t="s">
        <v>127</v>
      </c>
      <c r="AU411" s="101" t="s">
        <v>93</v>
      </c>
      <c r="AV411" s="13" t="s">
        <v>91</v>
      </c>
      <c r="AW411" s="13" t="s">
        <v>38</v>
      </c>
      <c r="AX411" s="13" t="s">
        <v>83</v>
      </c>
      <c r="AY411" s="101" t="s">
        <v>118</v>
      </c>
    </row>
    <row r="412" spans="1:65" s="13" customFormat="1" x14ac:dyDescent="0.2">
      <c r="B412" s="169"/>
      <c r="C412" s="170"/>
      <c r="D412" s="171" t="s">
        <v>127</v>
      </c>
      <c r="E412" s="172" t="s">
        <v>1</v>
      </c>
      <c r="F412" s="173" t="s">
        <v>128</v>
      </c>
      <c r="G412" s="170"/>
      <c r="H412" s="172" t="s">
        <v>1</v>
      </c>
      <c r="I412" s="102"/>
      <c r="J412" s="170"/>
      <c r="K412" s="170"/>
      <c r="L412" s="220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2"/>
      <c r="AT412" s="101" t="s">
        <v>127</v>
      </c>
      <c r="AU412" s="101" t="s">
        <v>93</v>
      </c>
      <c r="AV412" s="13" t="s">
        <v>91</v>
      </c>
      <c r="AW412" s="13" t="s">
        <v>38</v>
      </c>
      <c r="AX412" s="13" t="s">
        <v>83</v>
      </c>
      <c r="AY412" s="101" t="s">
        <v>118</v>
      </c>
    </row>
    <row r="413" spans="1:65" s="13" customFormat="1" ht="22.5" x14ac:dyDescent="0.2">
      <c r="B413" s="169"/>
      <c r="C413" s="170"/>
      <c r="D413" s="171" t="s">
        <v>127</v>
      </c>
      <c r="E413" s="172" t="s">
        <v>1</v>
      </c>
      <c r="F413" s="173" t="s">
        <v>197</v>
      </c>
      <c r="G413" s="170"/>
      <c r="H413" s="172" t="s">
        <v>1</v>
      </c>
      <c r="I413" s="102"/>
      <c r="J413" s="170"/>
      <c r="K413" s="170"/>
      <c r="L413" s="220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2"/>
      <c r="AT413" s="101" t="s">
        <v>127</v>
      </c>
      <c r="AU413" s="101" t="s">
        <v>93</v>
      </c>
      <c r="AV413" s="13" t="s">
        <v>91</v>
      </c>
      <c r="AW413" s="13" t="s">
        <v>38</v>
      </c>
      <c r="AX413" s="13" t="s">
        <v>83</v>
      </c>
      <c r="AY413" s="101" t="s">
        <v>118</v>
      </c>
    </row>
    <row r="414" spans="1:65" s="13" customFormat="1" x14ac:dyDescent="0.2">
      <c r="B414" s="169"/>
      <c r="C414" s="170"/>
      <c r="D414" s="171" t="s">
        <v>127</v>
      </c>
      <c r="E414" s="172" t="s">
        <v>1</v>
      </c>
      <c r="F414" s="173" t="s">
        <v>272</v>
      </c>
      <c r="G414" s="170"/>
      <c r="H414" s="172" t="s">
        <v>1</v>
      </c>
      <c r="I414" s="102"/>
      <c r="J414" s="170"/>
      <c r="K414" s="170"/>
      <c r="L414" s="220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2"/>
      <c r="AT414" s="101" t="s">
        <v>127</v>
      </c>
      <c r="AU414" s="101" t="s">
        <v>93</v>
      </c>
      <c r="AV414" s="13" t="s">
        <v>91</v>
      </c>
      <c r="AW414" s="13" t="s">
        <v>38</v>
      </c>
      <c r="AX414" s="13" t="s">
        <v>83</v>
      </c>
      <c r="AY414" s="101" t="s">
        <v>118</v>
      </c>
    </row>
    <row r="415" spans="1:65" s="13" customFormat="1" x14ac:dyDescent="0.2">
      <c r="B415" s="169"/>
      <c r="C415" s="170"/>
      <c r="D415" s="171" t="s">
        <v>127</v>
      </c>
      <c r="E415" s="172" t="s">
        <v>1</v>
      </c>
      <c r="F415" s="173" t="s">
        <v>129</v>
      </c>
      <c r="G415" s="170"/>
      <c r="H415" s="172" t="s">
        <v>1</v>
      </c>
      <c r="I415" s="102"/>
      <c r="J415" s="170"/>
      <c r="K415" s="170"/>
      <c r="L415" s="220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2"/>
      <c r="AT415" s="101" t="s">
        <v>127</v>
      </c>
      <c r="AU415" s="101" t="s">
        <v>93</v>
      </c>
      <c r="AV415" s="13" t="s">
        <v>91</v>
      </c>
      <c r="AW415" s="13" t="s">
        <v>38</v>
      </c>
      <c r="AX415" s="13" t="s">
        <v>83</v>
      </c>
      <c r="AY415" s="101" t="s">
        <v>118</v>
      </c>
    </row>
    <row r="416" spans="1:65" s="13" customFormat="1" ht="22.5" x14ac:dyDescent="0.2">
      <c r="B416" s="169"/>
      <c r="C416" s="170"/>
      <c r="D416" s="171" t="s">
        <v>127</v>
      </c>
      <c r="E416" s="172" t="s">
        <v>1</v>
      </c>
      <c r="F416" s="173" t="s">
        <v>130</v>
      </c>
      <c r="G416" s="170"/>
      <c r="H416" s="172" t="s">
        <v>1</v>
      </c>
      <c r="I416" s="102"/>
      <c r="J416" s="170"/>
      <c r="K416" s="170"/>
      <c r="L416" s="220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2"/>
      <c r="AT416" s="101" t="s">
        <v>127</v>
      </c>
      <c r="AU416" s="101" t="s">
        <v>93</v>
      </c>
      <c r="AV416" s="13" t="s">
        <v>91</v>
      </c>
      <c r="AW416" s="13" t="s">
        <v>38</v>
      </c>
      <c r="AX416" s="13" t="s">
        <v>83</v>
      </c>
      <c r="AY416" s="101" t="s">
        <v>118</v>
      </c>
    </row>
    <row r="417" spans="1:65" s="14" customFormat="1" x14ac:dyDescent="0.2">
      <c r="B417" s="174"/>
      <c r="C417" s="175"/>
      <c r="D417" s="171" t="s">
        <v>127</v>
      </c>
      <c r="E417" s="176" t="s">
        <v>1</v>
      </c>
      <c r="F417" s="177" t="s">
        <v>350</v>
      </c>
      <c r="G417" s="175"/>
      <c r="H417" s="178">
        <v>1</v>
      </c>
      <c r="I417" s="104"/>
      <c r="J417" s="175"/>
      <c r="K417" s="175"/>
      <c r="L417" s="223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5"/>
      <c r="AT417" s="103" t="s">
        <v>127</v>
      </c>
      <c r="AU417" s="103" t="s">
        <v>93</v>
      </c>
      <c r="AV417" s="14" t="s">
        <v>93</v>
      </c>
      <c r="AW417" s="14" t="s">
        <v>38</v>
      </c>
      <c r="AX417" s="14" t="s">
        <v>91</v>
      </c>
      <c r="AY417" s="103" t="s">
        <v>118</v>
      </c>
    </row>
    <row r="418" spans="1:65" s="2" customFormat="1" ht="24.2" customHeight="1" x14ac:dyDescent="0.2">
      <c r="A418" s="32"/>
      <c r="B418" s="118"/>
      <c r="C418" s="164" t="s">
        <v>351</v>
      </c>
      <c r="D418" s="164" t="s">
        <v>121</v>
      </c>
      <c r="E418" s="165" t="s">
        <v>352</v>
      </c>
      <c r="F418" s="166" t="s">
        <v>269</v>
      </c>
      <c r="G418" s="167" t="s">
        <v>124</v>
      </c>
      <c r="H418" s="168">
        <v>1</v>
      </c>
      <c r="I418" s="98"/>
      <c r="J418" s="216">
        <f>ROUND(I418*H418,2)</f>
        <v>0</v>
      </c>
      <c r="K418" s="166" t="s">
        <v>1</v>
      </c>
      <c r="L418" s="217"/>
      <c r="M418" s="218" t="s">
        <v>1</v>
      </c>
      <c r="N418" s="218" t="s">
        <v>48</v>
      </c>
      <c r="O418" s="218"/>
      <c r="P418" s="218">
        <f>O418*H418</f>
        <v>0</v>
      </c>
      <c r="Q418" s="218">
        <v>0</v>
      </c>
      <c r="R418" s="218">
        <f>Q418*H418</f>
        <v>0</v>
      </c>
      <c r="S418" s="218">
        <v>0</v>
      </c>
      <c r="T418" s="218">
        <f>S418*H418</f>
        <v>0</v>
      </c>
      <c r="U418" s="218"/>
      <c r="V418" s="218"/>
      <c r="W418" s="219">
        <f>J418</f>
        <v>0</v>
      </c>
      <c r="X418" s="32"/>
      <c r="Y418" s="32"/>
      <c r="Z418" s="32"/>
      <c r="AA418" s="32"/>
      <c r="AB418" s="32"/>
      <c r="AC418" s="32"/>
      <c r="AD418" s="32"/>
      <c r="AE418" s="32"/>
      <c r="AR418" s="99" t="s">
        <v>125</v>
      </c>
      <c r="AT418" s="99" t="s">
        <v>121</v>
      </c>
      <c r="AU418" s="99" t="s">
        <v>93</v>
      </c>
      <c r="AY418" s="17" t="s">
        <v>118</v>
      </c>
      <c r="BE418" s="100">
        <f>IF(N418="základní",J418,0)</f>
        <v>0</v>
      </c>
      <c r="BF418" s="100">
        <f>IF(N418="snížená",J418,0)</f>
        <v>0</v>
      </c>
      <c r="BG418" s="100">
        <f>IF(N418="zákl. přenesená",J418,0)</f>
        <v>0</v>
      </c>
      <c r="BH418" s="100">
        <f>IF(N418="sníž. přenesená",J418,0)</f>
        <v>0</v>
      </c>
      <c r="BI418" s="100">
        <f>IF(N418="nulová",J418,0)</f>
        <v>0</v>
      </c>
      <c r="BJ418" s="17" t="s">
        <v>91</v>
      </c>
      <c r="BK418" s="100">
        <f>ROUND(I418*H418,2)</f>
        <v>0</v>
      </c>
      <c r="BL418" s="17" t="s">
        <v>125</v>
      </c>
      <c r="BM418" s="99" t="s">
        <v>353</v>
      </c>
    </row>
    <row r="419" spans="1:65" s="13" customFormat="1" x14ac:dyDescent="0.2">
      <c r="B419" s="169"/>
      <c r="C419" s="170"/>
      <c r="D419" s="171" t="s">
        <v>127</v>
      </c>
      <c r="E419" s="172" t="s">
        <v>1</v>
      </c>
      <c r="F419" s="173" t="s">
        <v>277</v>
      </c>
      <c r="G419" s="170"/>
      <c r="H419" s="172" t="s">
        <v>1</v>
      </c>
      <c r="I419" s="102"/>
      <c r="J419" s="170"/>
      <c r="K419" s="170"/>
      <c r="L419" s="220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2"/>
      <c r="AT419" s="101" t="s">
        <v>127</v>
      </c>
      <c r="AU419" s="101" t="s">
        <v>93</v>
      </c>
      <c r="AV419" s="13" t="s">
        <v>91</v>
      </c>
      <c r="AW419" s="13" t="s">
        <v>38</v>
      </c>
      <c r="AX419" s="13" t="s">
        <v>83</v>
      </c>
      <c r="AY419" s="101" t="s">
        <v>118</v>
      </c>
    </row>
    <row r="420" spans="1:65" s="13" customFormat="1" x14ac:dyDescent="0.2">
      <c r="B420" s="169"/>
      <c r="C420" s="170"/>
      <c r="D420" s="171" t="s">
        <v>127</v>
      </c>
      <c r="E420" s="172" t="s">
        <v>1</v>
      </c>
      <c r="F420" s="173" t="s">
        <v>128</v>
      </c>
      <c r="G420" s="170"/>
      <c r="H420" s="172" t="s">
        <v>1</v>
      </c>
      <c r="I420" s="102"/>
      <c r="J420" s="170"/>
      <c r="K420" s="170"/>
      <c r="L420" s="220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2"/>
      <c r="AT420" s="101" t="s">
        <v>127</v>
      </c>
      <c r="AU420" s="101" t="s">
        <v>93</v>
      </c>
      <c r="AV420" s="13" t="s">
        <v>91</v>
      </c>
      <c r="AW420" s="13" t="s">
        <v>38</v>
      </c>
      <c r="AX420" s="13" t="s">
        <v>83</v>
      </c>
      <c r="AY420" s="101" t="s">
        <v>118</v>
      </c>
    </row>
    <row r="421" spans="1:65" s="13" customFormat="1" ht="22.5" x14ac:dyDescent="0.2">
      <c r="B421" s="169"/>
      <c r="C421" s="170"/>
      <c r="D421" s="171" t="s">
        <v>127</v>
      </c>
      <c r="E421" s="172" t="s">
        <v>1</v>
      </c>
      <c r="F421" s="173" t="s">
        <v>197</v>
      </c>
      <c r="G421" s="170"/>
      <c r="H421" s="172" t="s">
        <v>1</v>
      </c>
      <c r="I421" s="102"/>
      <c r="J421" s="170"/>
      <c r="K421" s="170"/>
      <c r="L421" s="220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2"/>
      <c r="AT421" s="101" t="s">
        <v>127</v>
      </c>
      <c r="AU421" s="101" t="s">
        <v>93</v>
      </c>
      <c r="AV421" s="13" t="s">
        <v>91</v>
      </c>
      <c r="AW421" s="13" t="s">
        <v>38</v>
      </c>
      <c r="AX421" s="13" t="s">
        <v>83</v>
      </c>
      <c r="AY421" s="101" t="s">
        <v>118</v>
      </c>
    </row>
    <row r="422" spans="1:65" s="13" customFormat="1" x14ac:dyDescent="0.2">
      <c r="B422" s="169"/>
      <c r="C422" s="170"/>
      <c r="D422" s="171" t="s">
        <v>127</v>
      </c>
      <c r="E422" s="172" t="s">
        <v>1</v>
      </c>
      <c r="F422" s="173" t="s">
        <v>272</v>
      </c>
      <c r="G422" s="170"/>
      <c r="H422" s="172" t="s">
        <v>1</v>
      </c>
      <c r="I422" s="102"/>
      <c r="J422" s="170"/>
      <c r="K422" s="170"/>
      <c r="L422" s="220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2"/>
      <c r="AT422" s="101" t="s">
        <v>127</v>
      </c>
      <c r="AU422" s="101" t="s">
        <v>93</v>
      </c>
      <c r="AV422" s="13" t="s">
        <v>91</v>
      </c>
      <c r="AW422" s="13" t="s">
        <v>38</v>
      </c>
      <c r="AX422" s="13" t="s">
        <v>83</v>
      </c>
      <c r="AY422" s="101" t="s">
        <v>118</v>
      </c>
    </row>
    <row r="423" spans="1:65" s="13" customFormat="1" x14ac:dyDescent="0.2">
      <c r="B423" s="169"/>
      <c r="C423" s="170"/>
      <c r="D423" s="171" t="s">
        <v>127</v>
      </c>
      <c r="E423" s="172" t="s">
        <v>1</v>
      </c>
      <c r="F423" s="173" t="s">
        <v>129</v>
      </c>
      <c r="G423" s="170"/>
      <c r="H423" s="172" t="s">
        <v>1</v>
      </c>
      <c r="I423" s="102"/>
      <c r="J423" s="170"/>
      <c r="K423" s="170"/>
      <c r="L423" s="220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2"/>
      <c r="AT423" s="101" t="s">
        <v>127</v>
      </c>
      <c r="AU423" s="101" t="s">
        <v>93</v>
      </c>
      <c r="AV423" s="13" t="s">
        <v>91</v>
      </c>
      <c r="AW423" s="13" t="s">
        <v>38</v>
      </c>
      <c r="AX423" s="13" t="s">
        <v>83</v>
      </c>
      <c r="AY423" s="101" t="s">
        <v>118</v>
      </c>
    </row>
    <row r="424" spans="1:65" s="13" customFormat="1" ht="22.5" x14ac:dyDescent="0.2">
      <c r="B424" s="169"/>
      <c r="C424" s="170"/>
      <c r="D424" s="171" t="s">
        <v>127</v>
      </c>
      <c r="E424" s="172" t="s">
        <v>1</v>
      </c>
      <c r="F424" s="173" t="s">
        <v>130</v>
      </c>
      <c r="G424" s="170"/>
      <c r="H424" s="172" t="s">
        <v>1</v>
      </c>
      <c r="I424" s="102"/>
      <c r="J424" s="170"/>
      <c r="K424" s="170"/>
      <c r="L424" s="220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2"/>
      <c r="AT424" s="101" t="s">
        <v>127</v>
      </c>
      <c r="AU424" s="101" t="s">
        <v>93</v>
      </c>
      <c r="AV424" s="13" t="s">
        <v>91</v>
      </c>
      <c r="AW424" s="13" t="s">
        <v>38</v>
      </c>
      <c r="AX424" s="13" t="s">
        <v>83</v>
      </c>
      <c r="AY424" s="101" t="s">
        <v>118</v>
      </c>
    </row>
    <row r="425" spans="1:65" s="14" customFormat="1" x14ac:dyDescent="0.2">
      <c r="B425" s="174"/>
      <c r="C425" s="175"/>
      <c r="D425" s="171" t="s">
        <v>127</v>
      </c>
      <c r="E425" s="176" t="s">
        <v>1</v>
      </c>
      <c r="F425" s="177" t="s">
        <v>354</v>
      </c>
      <c r="G425" s="175"/>
      <c r="H425" s="178">
        <v>1</v>
      </c>
      <c r="I425" s="104"/>
      <c r="J425" s="175"/>
      <c r="K425" s="175"/>
      <c r="L425" s="223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5"/>
      <c r="AT425" s="103" t="s">
        <v>127</v>
      </c>
      <c r="AU425" s="103" t="s">
        <v>93</v>
      </c>
      <c r="AV425" s="14" t="s">
        <v>93</v>
      </c>
      <c r="AW425" s="14" t="s">
        <v>38</v>
      </c>
      <c r="AX425" s="14" t="s">
        <v>91</v>
      </c>
      <c r="AY425" s="103" t="s">
        <v>118</v>
      </c>
    </row>
    <row r="426" spans="1:65" s="2" customFormat="1" ht="24.2" customHeight="1" x14ac:dyDescent="0.2">
      <c r="A426" s="32"/>
      <c r="B426" s="118"/>
      <c r="C426" s="164" t="s">
        <v>355</v>
      </c>
      <c r="D426" s="164" t="s">
        <v>121</v>
      </c>
      <c r="E426" s="165" t="s">
        <v>356</v>
      </c>
      <c r="F426" s="166" t="s">
        <v>269</v>
      </c>
      <c r="G426" s="167" t="s">
        <v>124</v>
      </c>
      <c r="H426" s="168">
        <v>1</v>
      </c>
      <c r="I426" s="98"/>
      <c r="J426" s="216">
        <f>ROUND(I426*H426,2)</f>
        <v>0</v>
      </c>
      <c r="K426" s="166" t="s">
        <v>1</v>
      </c>
      <c r="L426" s="217"/>
      <c r="M426" s="218" t="s">
        <v>1</v>
      </c>
      <c r="N426" s="218" t="s">
        <v>48</v>
      </c>
      <c r="O426" s="218"/>
      <c r="P426" s="218">
        <f>O426*H426</f>
        <v>0</v>
      </c>
      <c r="Q426" s="218">
        <v>0</v>
      </c>
      <c r="R426" s="218">
        <f>Q426*H426</f>
        <v>0</v>
      </c>
      <c r="S426" s="218">
        <v>0</v>
      </c>
      <c r="T426" s="218">
        <f>S426*H426</f>
        <v>0</v>
      </c>
      <c r="U426" s="218"/>
      <c r="V426" s="218"/>
      <c r="W426" s="219">
        <f>J426</f>
        <v>0</v>
      </c>
      <c r="X426" s="32"/>
      <c r="Y426" s="32"/>
      <c r="Z426" s="32"/>
      <c r="AA426" s="32"/>
      <c r="AB426" s="32"/>
      <c r="AC426" s="32"/>
      <c r="AD426" s="32"/>
      <c r="AE426" s="32"/>
      <c r="AR426" s="99" t="s">
        <v>125</v>
      </c>
      <c r="AT426" s="99" t="s">
        <v>121</v>
      </c>
      <c r="AU426" s="99" t="s">
        <v>93</v>
      </c>
      <c r="AY426" s="17" t="s">
        <v>118</v>
      </c>
      <c r="BE426" s="100">
        <f>IF(N426="základní",J426,0)</f>
        <v>0</v>
      </c>
      <c r="BF426" s="100">
        <f>IF(N426="snížená",J426,0)</f>
        <v>0</v>
      </c>
      <c r="BG426" s="100">
        <f>IF(N426="zákl. přenesená",J426,0)</f>
        <v>0</v>
      </c>
      <c r="BH426" s="100">
        <f>IF(N426="sníž. přenesená",J426,0)</f>
        <v>0</v>
      </c>
      <c r="BI426" s="100">
        <f>IF(N426="nulová",J426,0)</f>
        <v>0</v>
      </c>
      <c r="BJ426" s="17" t="s">
        <v>91</v>
      </c>
      <c r="BK426" s="100">
        <f>ROUND(I426*H426,2)</f>
        <v>0</v>
      </c>
      <c r="BL426" s="17" t="s">
        <v>125</v>
      </c>
      <c r="BM426" s="99" t="s">
        <v>357</v>
      </c>
    </row>
    <row r="427" spans="1:65" s="13" customFormat="1" x14ac:dyDescent="0.2">
      <c r="B427" s="169"/>
      <c r="C427" s="170"/>
      <c r="D427" s="171" t="s">
        <v>127</v>
      </c>
      <c r="E427" s="172" t="s">
        <v>1</v>
      </c>
      <c r="F427" s="173" t="s">
        <v>277</v>
      </c>
      <c r="G427" s="170"/>
      <c r="H427" s="172" t="s">
        <v>1</v>
      </c>
      <c r="I427" s="102"/>
      <c r="J427" s="170"/>
      <c r="K427" s="170"/>
      <c r="L427" s="220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2"/>
      <c r="AT427" s="101" t="s">
        <v>127</v>
      </c>
      <c r="AU427" s="101" t="s">
        <v>93</v>
      </c>
      <c r="AV427" s="13" t="s">
        <v>91</v>
      </c>
      <c r="AW427" s="13" t="s">
        <v>38</v>
      </c>
      <c r="AX427" s="13" t="s">
        <v>83</v>
      </c>
      <c r="AY427" s="101" t="s">
        <v>118</v>
      </c>
    </row>
    <row r="428" spans="1:65" s="13" customFormat="1" x14ac:dyDescent="0.2">
      <c r="B428" s="169"/>
      <c r="C428" s="170"/>
      <c r="D428" s="171" t="s">
        <v>127</v>
      </c>
      <c r="E428" s="172" t="s">
        <v>1</v>
      </c>
      <c r="F428" s="173" t="s">
        <v>128</v>
      </c>
      <c r="G428" s="170"/>
      <c r="H428" s="172" t="s">
        <v>1</v>
      </c>
      <c r="I428" s="102"/>
      <c r="J428" s="170"/>
      <c r="K428" s="170"/>
      <c r="L428" s="220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2"/>
      <c r="AT428" s="101" t="s">
        <v>127</v>
      </c>
      <c r="AU428" s="101" t="s">
        <v>93</v>
      </c>
      <c r="AV428" s="13" t="s">
        <v>91</v>
      </c>
      <c r="AW428" s="13" t="s">
        <v>38</v>
      </c>
      <c r="AX428" s="13" t="s">
        <v>83</v>
      </c>
      <c r="AY428" s="101" t="s">
        <v>118</v>
      </c>
    </row>
    <row r="429" spans="1:65" s="13" customFormat="1" ht="22.5" x14ac:dyDescent="0.2">
      <c r="B429" s="169"/>
      <c r="C429" s="170"/>
      <c r="D429" s="171" t="s">
        <v>127</v>
      </c>
      <c r="E429" s="172" t="s">
        <v>1</v>
      </c>
      <c r="F429" s="173" t="s">
        <v>197</v>
      </c>
      <c r="G429" s="170"/>
      <c r="H429" s="172" t="s">
        <v>1</v>
      </c>
      <c r="I429" s="102"/>
      <c r="J429" s="170"/>
      <c r="K429" s="170"/>
      <c r="L429" s="220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2"/>
      <c r="AT429" s="101" t="s">
        <v>127</v>
      </c>
      <c r="AU429" s="101" t="s">
        <v>93</v>
      </c>
      <c r="AV429" s="13" t="s">
        <v>91</v>
      </c>
      <c r="AW429" s="13" t="s">
        <v>38</v>
      </c>
      <c r="AX429" s="13" t="s">
        <v>83</v>
      </c>
      <c r="AY429" s="101" t="s">
        <v>118</v>
      </c>
    </row>
    <row r="430" spans="1:65" s="13" customFormat="1" x14ac:dyDescent="0.2">
      <c r="B430" s="169"/>
      <c r="C430" s="170"/>
      <c r="D430" s="171" t="s">
        <v>127</v>
      </c>
      <c r="E430" s="172" t="s">
        <v>1</v>
      </c>
      <c r="F430" s="173" t="s">
        <v>272</v>
      </c>
      <c r="G430" s="170"/>
      <c r="H430" s="172" t="s">
        <v>1</v>
      </c>
      <c r="I430" s="102"/>
      <c r="J430" s="170"/>
      <c r="K430" s="170"/>
      <c r="L430" s="220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2"/>
      <c r="AT430" s="101" t="s">
        <v>127</v>
      </c>
      <c r="AU430" s="101" t="s">
        <v>93</v>
      </c>
      <c r="AV430" s="13" t="s">
        <v>91</v>
      </c>
      <c r="AW430" s="13" t="s">
        <v>38</v>
      </c>
      <c r="AX430" s="13" t="s">
        <v>83</v>
      </c>
      <c r="AY430" s="101" t="s">
        <v>118</v>
      </c>
    </row>
    <row r="431" spans="1:65" s="13" customFormat="1" x14ac:dyDescent="0.2">
      <c r="B431" s="169"/>
      <c r="C431" s="170"/>
      <c r="D431" s="171" t="s">
        <v>127</v>
      </c>
      <c r="E431" s="172" t="s">
        <v>1</v>
      </c>
      <c r="F431" s="173" t="s">
        <v>129</v>
      </c>
      <c r="G431" s="170"/>
      <c r="H431" s="172" t="s">
        <v>1</v>
      </c>
      <c r="I431" s="102"/>
      <c r="J431" s="170"/>
      <c r="K431" s="170"/>
      <c r="L431" s="220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2"/>
      <c r="AT431" s="101" t="s">
        <v>127</v>
      </c>
      <c r="AU431" s="101" t="s">
        <v>93</v>
      </c>
      <c r="AV431" s="13" t="s">
        <v>91</v>
      </c>
      <c r="AW431" s="13" t="s">
        <v>38</v>
      </c>
      <c r="AX431" s="13" t="s">
        <v>83</v>
      </c>
      <c r="AY431" s="101" t="s">
        <v>118</v>
      </c>
    </row>
    <row r="432" spans="1:65" s="13" customFormat="1" ht="22.5" x14ac:dyDescent="0.2">
      <c r="B432" s="169"/>
      <c r="C432" s="170"/>
      <c r="D432" s="171" t="s">
        <v>127</v>
      </c>
      <c r="E432" s="172" t="s">
        <v>1</v>
      </c>
      <c r="F432" s="173" t="s">
        <v>130</v>
      </c>
      <c r="G432" s="170"/>
      <c r="H432" s="172" t="s">
        <v>1</v>
      </c>
      <c r="I432" s="102"/>
      <c r="J432" s="170"/>
      <c r="K432" s="170"/>
      <c r="L432" s="220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2"/>
      <c r="AT432" s="101" t="s">
        <v>127</v>
      </c>
      <c r="AU432" s="101" t="s">
        <v>93</v>
      </c>
      <c r="AV432" s="13" t="s">
        <v>91</v>
      </c>
      <c r="AW432" s="13" t="s">
        <v>38</v>
      </c>
      <c r="AX432" s="13" t="s">
        <v>83</v>
      </c>
      <c r="AY432" s="101" t="s">
        <v>118</v>
      </c>
    </row>
    <row r="433" spans="1:65" s="14" customFormat="1" x14ac:dyDescent="0.2">
      <c r="B433" s="174"/>
      <c r="C433" s="175"/>
      <c r="D433" s="171" t="s">
        <v>127</v>
      </c>
      <c r="E433" s="176" t="s">
        <v>1</v>
      </c>
      <c r="F433" s="177" t="s">
        <v>358</v>
      </c>
      <c r="G433" s="175"/>
      <c r="H433" s="178">
        <v>1</v>
      </c>
      <c r="I433" s="104"/>
      <c r="J433" s="175"/>
      <c r="K433" s="175"/>
      <c r="L433" s="223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5"/>
      <c r="AT433" s="103" t="s">
        <v>127</v>
      </c>
      <c r="AU433" s="103" t="s">
        <v>93</v>
      </c>
      <c r="AV433" s="14" t="s">
        <v>93</v>
      </c>
      <c r="AW433" s="14" t="s">
        <v>38</v>
      </c>
      <c r="AX433" s="14" t="s">
        <v>91</v>
      </c>
      <c r="AY433" s="103" t="s">
        <v>118</v>
      </c>
    </row>
    <row r="434" spans="1:65" s="2" customFormat="1" ht="24.2" customHeight="1" x14ac:dyDescent="0.2">
      <c r="A434" s="32"/>
      <c r="B434" s="118"/>
      <c r="C434" s="164" t="s">
        <v>359</v>
      </c>
      <c r="D434" s="164" t="s">
        <v>121</v>
      </c>
      <c r="E434" s="165" t="s">
        <v>360</v>
      </c>
      <c r="F434" s="166" t="s">
        <v>269</v>
      </c>
      <c r="G434" s="167" t="s">
        <v>124</v>
      </c>
      <c r="H434" s="168">
        <v>1</v>
      </c>
      <c r="I434" s="98"/>
      <c r="J434" s="216">
        <f>ROUND(I434*H434,2)</f>
        <v>0</v>
      </c>
      <c r="K434" s="166" t="s">
        <v>1</v>
      </c>
      <c r="L434" s="217"/>
      <c r="M434" s="218" t="s">
        <v>1</v>
      </c>
      <c r="N434" s="218" t="s">
        <v>48</v>
      </c>
      <c r="O434" s="218"/>
      <c r="P434" s="218">
        <f>O434*H434</f>
        <v>0</v>
      </c>
      <c r="Q434" s="218">
        <v>0</v>
      </c>
      <c r="R434" s="218">
        <f>Q434*H434</f>
        <v>0</v>
      </c>
      <c r="S434" s="218">
        <v>0</v>
      </c>
      <c r="T434" s="218">
        <f>S434*H434</f>
        <v>0</v>
      </c>
      <c r="U434" s="218"/>
      <c r="V434" s="218"/>
      <c r="W434" s="219">
        <f>J434</f>
        <v>0</v>
      </c>
      <c r="X434" s="32"/>
      <c r="Y434" s="32"/>
      <c r="Z434" s="32"/>
      <c r="AA434" s="32"/>
      <c r="AB434" s="32"/>
      <c r="AC434" s="32"/>
      <c r="AD434" s="32"/>
      <c r="AE434" s="32"/>
      <c r="AR434" s="99" t="s">
        <v>125</v>
      </c>
      <c r="AT434" s="99" t="s">
        <v>121</v>
      </c>
      <c r="AU434" s="99" t="s">
        <v>93</v>
      </c>
      <c r="AY434" s="17" t="s">
        <v>118</v>
      </c>
      <c r="BE434" s="100">
        <f>IF(N434="základní",J434,0)</f>
        <v>0</v>
      </c>
      <c r="BF434" s="100">
        <f>IF(N434="snížená",J434,0)</f>
        <v>0</v>
      </c>
      <c r="BG434" s="100">
        <f>IF(N434="zákl. přenesená",J434,0)</f>
        <v>0</v>
      </c>
      <c r="BH434" s="100">
        <f>IF(N434="sníž. přenesená",J434,0)</f>
        <v>0</v>
      </c>
      <c r="BI434" s="100">
        <f>IF(N434="nulová",J434,0)</f>
        <v>0</v>
      </c>
      <c r="BJ434" s="17" t="s">
        <v>91</v>
      </c>
      <c r="BK434" s="100">
        <f>ROUND(I434*H434,2)</f>
        <v>0</v>
      </c>
      <c r="BL434" s="17" t="s">
        <v>125</v>
      </c>
      <c r="BM434" s="99" t="s">
        <v>361</v>
      </c>
    </row>
    <row r="435" spans="1:65" s="13" customFormat="1" x14ac:dyDescent="0.2">
      <c r="B435" s="169"/>
      <c r="C435" s="170"/>
      <c r="D435" s="171" t="s">
        <v>127</v>
      </c>
      <c r="E435" s="172" t="s">
        <v>1</v>
      </c>
      <c r="F435" s="173" t="s">
        <v>362</v>
      </c>
      <c r="G435" s="170"/>
      <c r="H435" s="172" t="s">
        <v>1</v>
      </c>
      <c r="I435" s="102"/>
      <c r="J435" s="170"/>
      <c r="K435" s="170"/>
      <c r="L435" s="220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2"/>
      <c r="AT435" s="101" t="s">
        <v>127</v>
      </c>
      <c r="AU435" s="101" t="s">
        <v>93</v>
      </c>
      <c r="AV435" s="13" t="s">
        <v>91</v>
      </c>
      <c r="AW435" s="13" t="s">
        <v>38</v>
      </c>
      <c r="AX435" s="13" t="s">
        <v>83</v>
      </c>
      <c r="AY435" s="101" t="s">
        <v>118</v>
      </c>
    </row>
    <row r="436" spans="1:65" s="13" customFormat="1" x14ac:dyDescent="0.2">
      <c r="B436" s="169"/>
      <c r="C436" s="170"/>
      <c r="D436" s="171" t="s">
        <v>127</v>
      </c>
      <c r="E436" s="172" t="s">
        <v>1</v>
      </c>
      <c r="F436" s="173" t="s">
        <v>128</v>
      </c>
      <c r="G436" s="170"/>
      <c r="H436" s="172" t="s">
        <v>1</v>
      </c>
      <c r="I436" s="102"/>
      <c r="J436" s="170"/>
      <c r="K436" s="170"/>
      <c r="L436" s="220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2"/>
      <c r="AT436" s="101" t="s">
        <v>127</v>
      </c>
      <c r="AU436" s="101" t="s">
        <v>93</v>
      </c>
      <c r="AV436" s="13" t="s">
        <v>91</v>
      </c>
      <c r="AW436" s="13" t="s">
        <v>38</v>
      </c>
      <c r="AX436" s="13" t="s">
        <v>83</v>
      </c>
      <c r="AY436" s="101" t="s">
        <v>118</v>
      </c>
    </row>
    <row r="437" spans="1:65" s="13" customFormat="1" ht="22.5" x14ac:dyDescent="0.2">
      <c r="B437" s="169"/>
      <c r="C437" s="170"/>
      <c r="D437" s="171" t="s">
        <v>127</v>
      </c>
      <c r="E437" s="172" t="s">
        <v>1</v>
      </c>
      <c r="F437" s="173" t="s">
        <v>197</v>
      </c>
      <c r="G437" s="170"/>
      <c r="H437" s="172" t="s">
        <v>1</v>
      </c>
      <c r="I437" s="102"/>
      <c r="J437" s="170"/>
      <c r="K437" s="170"/>
      <c r="L437" s="220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2"/>
      <c r="AT437" s="101" t="s">
        <v>127</v>
      </c>
      <c r="AU437" s="101" t="s">
        <v>93</v>
      </c>
      <c r="AV437" s="13" t="s">
        <v>91</v>
      </c>
      <c r="AW437" s="13" t="s">
        <v>38</v>
      </c>
      <c r="AX437" s="13" t="s">
        <v>83</v>
      </c>
      <c r="AY437" s="101" t="s">
        <v>118</v>
      </c>
    </row>
    <row r="438" spans="1:65" s="13" customFormat="1" x14ac:dyDescent="0.2">
      <c r="B438" s="169"/>
      <c r="C438" s="170"/>
      <c r="D438" s="171" t="s">
        <v>127</v>
      </c>
      <c r="E438" s="172" t="s">
        <v>1</v>
      </c>
      <c r="F438" s="173" t="s">
        <v>272</v>
      </c>
      <c r="G438" s="170"/>
      <c r="H438" s="172" t="s">
        <v>1</v>
      </c>
      <c r="I438" s="102"/>
      <c r="J438" s="170"/>
      <c r="K438" s="170"/>
      <c r="L438" s="220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2"/>
      <c r="AT438" s="101" t="s">
        <v>127</v>
      </c>
      <c r="AU438" s="101" t="s">
        <v>93</v>
      </c>
      <c r="AV438" s="13" t="s">
        <v>91</v>
      </c>
      <c r="AW438" s="13" t="s">
        <v>38</v>
      </c>
      <c r="AX438" s="13" t="s">
        <v>83</v>
      </c>
      <c r="AY438" s="101" t="s">
        <v>118</v>
      </c>
    </row>
    <row r="439" spans="1:65" s="13" customFormat="1" x14ac:dyDescent="0.2">
      <c r="B439" s="169"/>
      <c r="C439" s="170"/>
      <c r="D439" s="171" t="s">
        <v>127</v>
      </c>
      <c r="E439" s="172" t="s">
        <v>1</v>
      </c>
      <c r="F439" s="173" t="s">
        <v>129</v>
      </c>
      <c r="G439" s="170"/>
      <c r="H439" s="172" t="s">
        <v>1</v>
      </c>
      <c r="I439" s="102"/>
      <c r="J439" s="170"/>
      <c r="K439" s="170"/>
      <c r="L439" s="220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2"/>
      <c r="AT439" s="101" t="s">
        <v>127</v>
      </c>
      <c r="AU439" s="101" t="s">
        <v>93</v>
      </c>
      <c r="AV439" s="13" t="s">
        <v>91</v>
      </c>
      <c r="AW439" s="13" t="s">
        <v>38</v>
      </c>
      <c r="AX439" s="13" t="s">
        <v>83</v>
      </c>
      <c r="AY439" s="101" t="s">
        <v>118</v>
      </c>
    </row>
    <row r="440" spans="1:65" s="13" customFormat="1" ht="22.5" x14ac:dyDescent="0.2">
      <c r="B440" s="169"/>
      <c r="C440" s="170"/>
      <c r="D440" s="171" t="s">
        <v>127</v>
      </c>
      <c r="E440" s="172" t="s">
        <v>1</v>
      </c>
      <c r="F440" s="173" t="s">
        <v>130</v>
      </c>
      <c r="G440" s="170"/>
      <c r="H440" s="172" t="s">
        <v>1</v>
      </c>
      <c r="I440" s="102"/>
      <c r="J440" s="170"/>
      <c r="K440" s="170"/>
      <c r="L440" s="220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2"/>
      <c r="AT440" s="101" t="s">
        <v>127</v>
      </c>
      <c r="AU440" s="101" t="s">
        <v>93</v>
      </c>
      <c r="AV440" s="13" t="s">
        <v>91</v>
      </c>
      <c r="AW440" s="13" t="s">
        <v>38</v>
      </c>
      <c r="AX440" s="13" t="s">
        <v>83</v>
      </c>
      <c r="AY440" s="101" t="s">
        <v>118</v>
      </c>
    </row>
    <row r="441" spans="1:65" s="14" customFormat="1" x14ac:dyDescent="0.2">
      <c r="B441" s="174"/>
      <c r="C441" s="175"/>
      <c r="D441" s="171" t="s">
        <v>127</v>
      </c>
      <c r="E441" s="176" t="s">
        <v>1</v>
      </c>
      <c r="F441" s="177" t="s">
        <v>363</v>
      </c>
      <c r="G441" s="175"/>
      <c r="H441" s="178">
        <v>1</v>
      </c>
      <c r="I441" s="104"/>
      <c r="J441" s="175"/>
      <c r="K441" s="175"/>
      <c r="L441" s="223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5"/>
      <c r="AT441" s="103" t="s">
        <v>127</v>
      </c>
      <c r="AU441" s="103" t="s">
        <v>93</v>
      </c>
      <c r="AV441" s="14" t="s">
        <v>93</v>
      </c>
      <c r="AW441" s="14" t="s">
        <v>38</v>
      </c>
      <c r="AX441" s="14" t="s">
        <v>91</v>
      </c>
      <c r="AY441" s="103" t="s">
        <v>118</v>
      </c>
    </row>
    <row r="442" spans="1:65" s="2" customFormat="1" ht="24.2" customHeight="1" x14ac:dyDescent="0.2">
      <c r="A442" s="32"/>
      <c r="B442" s="118"/>
      <c r="C442" s="164" t="s">
        <v>364</v>
      </c>
      <c r="D442" s="164" t="s">
        <v>121</v>
      </c>
      <c r="E442" s="165" t="s">
        <v>365</v>
      </c>
      <c r="F442" s="166" t="s">
        <v>269</v>
      </c>
      <c r="G442" s="167" t="s">
        <v>124</v>
      </c>
      <c r="H442" s="168">
        <v>1</v>
      </c>
      <c r="I442" s="98"/>
      <c r="J442" s="216">
        <f>ROUND(I442*H442,2)</f>
        <v>0</v>
      </c>
      <c r="K442" s="166" t="s">
        <v>1</v>
      </c>
      <c r="L442" s="217"/>
      <c r="M442" s="218" t="s">
        <v>1</v>
      </c>
      <c r="N442" s="218" t="s">
        <v>48</v>
      </c>
      <c r="O442" s="218"/>
      <c r="P442" s="218">
        <f>O442*H442</f>
        <v>0</v>
      </c>
      <c r="Q442" s="218">
        <v>0</v>
      </c>
      <c r="R442" s="218">
        <f>Q442*H442</f>
        <v>0</v>
      </c>
      <c r="S442" s="218">
        <v>0</v>
      </c>
      <c r="T442" s="218">
        <f>S442*H442</f>
        <v>0</v>
      </c>
      <c r="U442" s="218"/>
      <c r="V442" s="218"/>
      <c r="W442" s="219">
        <f>J442</f>
        <v>0</v>
      </c>
      <c r="X442" s="32"/>
      <c r="Y442" s="32"/>
      <c r="Z442" s="32"/>
      <c r="AA442" s="32"/>
      <c r="AB442" s="32"/>
      <c r="AC442" s="32"/>
      <c r="AD442" s="32"/>
      <c r="AE442" s="32"/>
      <c r="AR442" s="99" t="s">
        <v>125</v>
      </c>
      <c r="AT442" s="99" t="s">
        <v>121</v>
      </c>
      <c r="AU442" s="99" t="s">
        <v>93</v>
      </c>
      <c r="AY442" s="17" t="s">
        <v>118</v>
      </c>
      <c r="BE442" s="100">
        <f>IF(N442="základní",J442,0)</f>
        <v>0</v>
      </c>
      <c r="BF442" s="100">
        <f>IF(N442="snížená",J442,0)</f>
        <v>0</v>
      </c>
      <c r="BG442" s="100">
        <f>IF(N442="zákl. přenesená",J442,0)</f>
        <v>0</v>
      </c>
      <c r="BH442" s="100">
        <f>IF(N442="sníž. přenesená",J442,0)</f>
        <v>0</v>
      </c>
      <c r="BI442" s="100">
        <f>IF(N442="nulová",J442,0)</f>
        <v>0</v>
      </c>
      <c r="BJ442" s="17" t="s">
        <v>91</v>
      </c>
      <c r="BK442" s="100">
        <f>ROUND(I442*H442,2)</f>
        <v>0</v>
      </c>
      <c r="BL442" s="17" t="s">
        <v>125</v>
      </c>
      <c r="BM442" s="99" t="s">
        <v>366</v>
      </c>
    </row>
    <row r="443" spans="1:65" s="13" customFormat="1" x14ac:dyDescent="0.2">
      <c r="B443" s="169"/>
      <c r="C443" s="170"/>
      <c r="D443" s="171" t="s">
        <v>127</v>
      </c>
      <c r="E443" s="172" t="s">
        <v>1</v>
      </c>
      <c r="F443" s="173" t="s">
        <v>367</v>
      </c>
      <c r="G443" s="170"/>
      <c r="H443" s="172" t="s">
        <v>1</v>
      </c>
      <c r="I443" s="102"/>
      <c r="J443" s="170"/>
      <c r="K443" s="170"/>
      <c r="L443" s="220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2"/>
      <c r="AT443" s="101" t="s">
        <v>127</v>
      </c>
      <c r="AU443" s="101" t="s">
        <v>93</v>
      </c>
      <c r="AV443" s="13" t="s">
        <v>91</v>
      </c>
      <c r="AW443" s="13" t="s">
        <v>38</v>
      </c>
      <c r="AX443" s="13" t="s">
        <v>83</v>
      </c>
      <c r="AY443" s="101" t="s">
        <v>118</v>
      </c>
    </row>
    <row r="444" spans="1:65" s="13" customFormat="1" x14ac:dyDescent="0.2">
      <c r="B444" s="169"/>
      <c r="C444" s="170"/>
      <c r="D444" s="171" t="s">
        <v>127</v>
      </c>
      <c r="E444" s="172" t="s">
        <v>1</v>
      </c>
      <c r="F444" s="173" t="s">
        <v>128</v>
      </c>
      <c r="G444" s="170"/>
      <c r="H444" s="172" t="s">
        <v>1</v>
      </c>
      <c r="I444" s="102"/>
      <c r="J444" s="170"/>
      <c r="K444" s="170"/>
      <c r="L444" s="220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2"/>
      <c r="AT444" s="101" t="s">
        <v>127</v>
      </c>
      <c r="AU444" s="101" t="s">
        <v>93</v>
      </c>
      <c r="AV444" s="13" t="s">
        <v>91</v>
      </c>
      <c r="AW444" s="13" t="s">
        <v>38</v>
      </c>
      <c r="AX444" s="13" t="s">
        <v>83</v>
      </c>
      <c r="AY444" s="101" t="s">
        <v>118</v>
      </c>
    </row>
    <row r="445" spans="1:65" s="13" customFormat="1" ht="22.5" x14ac:dyDescent="0.2">
      <c r="B445" s="169"/>
      <c r="C445" s="170"/>
      <c r="D445" s="171" t="s">
        <v>127</v>
      </c>
      <c r="E445" s="172" t="s">
        <v>1</v>
      </c>
      <c r="F445" s="173" t="s">
        <v>197</v>
      </c>
      <c r="G445" s="170"/>
      <c r="H445" s="172" t="s">
        <v>1</v>
      </c>
      <c r="I445" s="102"/>
      <c r="J445" s="170"/>
      <c r="K445" s="170"/>
      <c r="L445" s="220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2"/>
      <c r="AT445" s="101" t="s">
        <v>127</v>
      </c>
      <c r="AU445" s="101" t="s">
        <v>93</v>
      </c>
      <c r="AV445" s="13" t="s">
        <v>91</v>
      </c>
      <c r="AW445" s="13" t="s">
        <v>38</v>
      </c>
      <c r="AX445" s="13" t="s">
        <v>83</v>
      </c>
      <c r="AY445" s="101" t="s">
        <v>118</v>
      </c>
    </row>
    <row r="446" spans="1:65" s="13" customFormat="1" x14ac:dyDescent="0.2">
      <c r="B446" s="169"/>
      <c r="C446" s="170"/>
      <c r="D446" s="171" t="s">
        <v>127</v>
      </c>
      <c r="E446" s="172" t="s">
        <v>1</v>
      </c>
      <c r="F446" s="173" t="s">
        <v>272</v>
      </c>
      <c r="G446" s="170"/>
      <c r="H446" s="172" t="s">
        <v>1</v>
      </c>
      <c r="I446" s="102"/>
      <c r="J446" s="170"/>
      <c r="K446" s="170"/>
      <c r="L446" s="220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2"/>
      <c r="AT446" s="101" t="s">
        <v>127</v>
      </c>
      <c r="AU446" s="101" t="s">
        <v>93</v>
      </c>
      <c r="AV446" s="13" t="s">
        <v>91</v>
      </c>
      <c r="AW446" s="13" t="s">
        <v>38</v>
      </c>
      <c r="AX446" s="13" t="s">
        <v>83</v>
      </c>
      <c r="AY446" s="101" t="s">
        <v>118</v>
      </c>
    </row>
    <row r="447" spans="1:65" s="13" customFormat="1" x14ac:dyDescent="0.2">
      <c r="B447" s="169"/>
      <c r="C447" s="170"/>
      <c r="D447" s="171" t="s">
        <v>127</v>
      </c>
      <c r="E447" s="172" t="s">
        <v>1</v>
      </c>
      <c r="F447" s="173" t="s">
        <v>129</v>
      </c>
      <c r="G447" s="170"/>
      <c r="H447" s="172" t="s">
        <v>1</v>
      </c>
      <c r="I447" s="102"/>
      <c r="J447" s="170"/>
      <c r="K447" s="170"/>
      <c r="L447" s="220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2"/>
      <c r="AT447" s="101" t="s">
        <v>127</v>
      </c>
      <c r="AU447" s="101" t="s">
        <v>93</v>
      </c>
      <c r="AV447" s="13" t="s">
        <v>91</v>
      </c>
      <c r="AW447" s="13" t="s">
        <v>38</v>
      </c>
      <c r="AX447" s="13" t="s">
        <v>83</v>
      </c>
      <c r="AY447" s="101" t="s">
        <v>118</v>
      </c>
    </row>
    <row r="448" spans="1:65" s="13" customFormat="1" ht="22.5" x14ac:dyDescent="0.2">
      <c r="B448" s="169"/>
      <c r="C448" s="170"/>
      <c r="D448" s="171" t="s">
        <v>127</v>
      </c>
      <c r="E448" s="172" t="s">
        <v>1</v>
      </c>
      <c r="F448" s="173" t="s">
        <v>130</v>
      </c>
      <c r="G448" s="170"/>
      <c r="H448" s="172" t="s">
        <v>1</v>
      </c>
      <c r="I448" s="102"/>
      <c r="J448" s="170"/>
      <c r="K448" s="170"/>
      <c r="L448" s="220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2"/>
      <c r="AT448" s="101" t="s">
        <v>127</v>
      </c>
      <c r="AU448" s="101" t="s">
        <v>93</v>
      </c>
      <c r="AV448" s="13" t="s">
        <v>91</v>
      </c>
      <c r="AW448" s="13" t="s">
        <v>38</v>
      </c>
      <c r="AX448" s="13" t="s">
        <v>83</v>
      </c>
      <c r="AY448" s="101" t="s">
        <v>118</v>
      </c>
    </row>
    <row r="449" spans="1:65" s="14" customFormat="1" x14ac:dyDescent="0.2">
      <c r="B449" s="174"/>
      <c r="C449" s="175"/>
      <c r="D449" s="171" t="s">
        <v>127</v>
      </c>
      <c r="E449" s="176" t="s">
        <v>1</v>
      </c>
      <c r="F449" s="177" t="s">
        <v>368</v>
      </c>
      <c r="G449" s="175"/>
      <c r="H449" s="178">
        <v>1</v>
      </c>
      <c r="I449" s="104"/>
      <c r="J449" s="175"/>
      <c r="K449" s="175"/>
      <c r="L449" s="223"/>
      <c r="M449" s="224"/>
      <c r="N449" s="224"/>
      <c r="O449" s="224"/>
      <c r="P449" s="224"/>
      <c r="Q449" s="224"/>
      <c r="R449" s="224"/>
      <c r="S449" s="224"/>
      <c r="T449" s="224"/>
      <c r="U449" s="224"/>
      <c r="V449" s="224"/>
      <c r="W449" s="225"/>
      <c r="AT449" s="103" t="s">
        <v>127</v>
      </c>
      <c r="AU449" s="103" t="s">
        <v>93</v>
      </c>
      <c r="AV449" s="14" t="s">
        <v>93</v>
      </c>
      <c r="AW449" s="14" t="s">
        <v>38</v>
      </c>
      <c r="AX449" s="14" t="s">
        <v>91</v>
      </c>
      <c r="AY449" s="103" t="s">
        <v>118</v>
      </c>
    </row>
    <row r="450" spans="1:65" s="2" customFormat="1" ht="24.2" customHeight="1" x14ac:dyDescent="0.2">
      <c r="A450" s="32"/>
      <c r="B450" s="118"/>
      <c r="C450" s="164" t="s">
        <v>369</v>
      </c>
      <c r="D450" s="164" t="s">
        <v>121</v>
      </c>
      <c r="E450" s="165" t="s">
        <v>370</v>
      </c>
      <c r="F450" s="166" t="s">
        <v>371</v>
      </c>
      <c r="G450" s="167" t="s">
        <v>124</v>
      </c>
      <c r="H450" s="168">
        <v>1</v>
      </c>
      <c r="I450" s="98"/>
      <c r="J450" s="216">
        <f>ROUND(I450*H450,2)</f>
        <v>0</v>
      </c>
      <c r="K450" s="166" t="s">
        <v>1</v>
      </c>
      <c r="L450" s="217"/>
      <c r="M450" s="218" t="s">
        <v>1</v>
      </c>
      <c r="N450" s="218" t="s">
        <v>48</v>
      </c>
      <c r="O450" s="218"/>
      <c r="P450" s="218">
        <f>O450*H450</f>
        <v>0</v>
      </c>
      <c r="Q450" s="218">
        <v>0</v>
      </c>
      <c r="R450" s="218">
        <f>Q450*H450</f>
        <v>0</v>
      </c>
      <c r="S450" s="218">
        <v>0</v>
      </c>
      <c r="T450" s="218">
        <f>S450*H450</f>
        <v>0</v>
      </c>
      <c r="U450" s="218"/>
      <c r="V450" s="218"/>
      <c r="W450" s="219">
        <f>J450</f>
        <v>0</v>
      </c>
      <c r="X450" s="32"/>
      <c r="Y450" s="32"/>
      <c r="Z450" s="32"/>
      <c r="AA450" s="32"/>
      <c r="AB450" s="32"/>
      <c r="AC450" s="32"/>
      <c r="AD450" s="32"/>
      <c r="AE450" s="32"/>
      <c r="AR450" s="99" t="s">
        <v>125</v>
      </c>
      <c r="AT450" s="99" t="s">
        <v>121</v>
      </c>
      <c r="AU450" s="99" t="s">
        <v>93</v>
      </c>
      <c r="AY450" s="17" t="s">
        <v>118</v>
      </c>
      <c r="BE450" s="100">
        <f>IF(N450="základní",J450,0)</f>
        <v>0</v>
      </c>
      <c r="BF450" s="100">
        <f>IF(N450="snížená",J450,0)</f>
        <v>0</v>
      </c>
      <c r="BG450" s="100">
        <f>IF(N450="zákl. přenesená",J450,0)</f>
        <v>0</v>
      </c>
      <c r="BH450" s="100">
        <f>IF(N450="sníž. přenesená",J450,0)</f>
        <v>0</v>
      </c>
      <c r="BI450" s="100">
        <f>IF(N450="nulová",J450,0)</f>
        <v>0</v>
      </c>
      <c r="BJ450" s="17" t="s">
        <v>91</v>
      </c>
      <c r="BK450" s="100">
        <f>ROUND(I450*H450,2)</f>
        <v>0</v>
      </c>
      <c r="BL450" s="17" t="s">
        <v>125</v>
      </c>
      <c r="BM450" s="99" t="s">
        <v>372</v>
      </c>
    </row>
    <row r="451" spans="1:65" s="13" customFormat="1" x14ac:dyDescent="0.2">
      <c r="B451" s="169"/>
      <c r="C451" s="170"/>
      <c r="D451" s="171" t="s">
        <v>127</v>
      </c>
      <c r="E451" s="172" t="s">
        <v>1</v>
      </c>
      <c r="F451" s="173" t="s">
        <v>373</v>
      </c>
      <c r="G451" s="170"/>
      <c r="H451" s="172" t="s">
        <v>1</v>
      </c>
      <c r="I451" s="102"/>
      <c r="J451" s="170"/>
      <c r="K451" s="170"/>
      <c r="L451" s="220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2"/>
      <c r="AT451" s="101" t="s">
        <v>127</v>
      </c>
      <c r="AU451" s="101" t="s">
        <v>93</v>
      </c>
      <c r="AV451" s="13" t="s">
        <v>91</v>
      </c>
      <c r="AW451" s="13" t="s">
        <v>38</v>
      </c>
      <c r="AX451" s="13" t="s">
        <v>83</v>
      </c>
      <c r="AY451" s="101" t="s">
        <v>118</v>
      </c>
    </row>
    <row r="452" spans="1:65" s="13" customFormat="1" x14ac:dyDescent="0.2">
      <c r="B452" s="169"/>
      <c r="C452" s="170"/>
      <c r="D452" s="171" t="s">
        <v>127</v>
      </c>
      <c r="E452" s="172" t="s">
        <v>1</v>
      </c>
      <c r="F452" s="173" t="s">
        <v>128</v>
      </c>
      <c r="G452" s="170"/>
      <c r="H452" s="172" t="s">
        <v>1</v>
      </c>
      <c r="I452" s="102"/>
      <c r="J452" s="170"/>
      <c r="K452" s="170"/>
      <c r="L452" s="220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2"/>
      <c r="AT452" s="101" t="s">
        <v>127</v>
      </c>
      <c r="AU452" s="101" t="s">
        <v>93</v>
      </c>
      <c r="AV452" s="13" t="s">
        <v>91</v>
      </c>
      <c r="AW452" s="13" t="s">
        <v>38</v>
      </c>
      <c r="AX452" s="13" t="s">
        <v>83</v>
      </c>
      <c r="AY452" s="101" t="s">
        <v>118</v>
      </c>
    </row>
    <row r="453" spans="1:65" s="13" customFormat="1" ht="22.5" x14ac:dyDescent="0.2">
      <c r="B453" s="169"/>
      <c r="C453" s="170"/>
      <c r="D453" s="171" t="s">
        <v>127</v>
      </c>
      <c r="E453" s="172" t="s">
        <v>1</v>
      </c>
      <c r="F453" s="173" t="s">
        <v>197</v>
      </c>
      <c r="G453" s="170"/>
      <c r="H453" s="172" t="s">
        <v>1</v>
      </c>
      <c r="I453" s="102"/>
      <c r="J453" s="170"/>
      <c r="K453" s="170"/>
      <c r="L453" s="220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2"/>
      <c r="AT453" s="101" t="s">
        <v>127</v>
      </c>
      <c r="AU453" s="101" t="s">
        <v>93</v>
      </c>
      <c r="AV453" s="13" t="s">
        <v>91</v>
      </c>
      <c r="AW453" s="13" t="s">
        <v>38</v>
      </c>
      <c r="AX453" s="13" t="s">
        <v>83</v>
      </c>
      <c r="AY453" s="101" t="s">
        <v>118</v>
      </c>
    </row>
    <row r="454" spans="1:65" s="13" customFormat="1" x14ac:dyDescent="0.2">
      <c r="B454" s="169"/>
      <c r="C454" s="170"/>
      <c r="D454" s="171" t="s">
        <v>127</v>
      </c>
      <c r="E454" s="172" t="s">
        <v>1</v>
      </c>
      <c r="F454" s="173" t="s">
        <v>272</v>
      </c>
      <c r="G454" s="170"/>
      <c r="H454" s="172" t="s">
        <v>1</v>
      </c>
      <c r="I454" s="102"/>
      <c r="J454" s="170"/>
      <c r="K454" s="170"/>
      <c r="L454" s="220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2"/>
      <c r="AT454" s="101" t="s">
        <v>127</v>
      </c>
      <c r="AU454" s="101" t="s">
        <v>93</v>
      </c>
      <c r="AV454" s="13" t="s">
        <v>91</v>
      </c>
      <c r="AW454" s="13" t="s">
        <v>38</v>
      </c>
      <c r="AX454" s="13" t="s">
        <v>83</v>
      </c>
      <c r="AY454" s="101" t="s">
        <v>118</v>
      </c>
    </row>
    <row r="455" spans="1:65" s="13" customFormat="1" x14ac:dyDescent="0.2">
      <c r="B455" s="169"/>
      <c r="C455" s="170"/>
      <c r="D455" s="171" t="s">
        <v>127</v>
      </c>
      <c r="E455" s="172" t="s">
        <v>1</v>
      </c>
      <c r="F455" s="173" t="s">
        <v>129</v>
      </c>
      <c r="G455" s="170"/>
      <c r="H455" s="172" t="s">
        <v>1</v>
      </c>
      <c r="I455" s="102"/>
      <c r="J455" s="170"/>
      <c r="K455" s="170"/>
      <c r="L455" s="220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2"/>
      <c r="AT455" s="101" t="s">
        <v>127</v>
      </c>
      <c r="AU455" s="101" t="s">
        <v>93</v>
      </c>
      <c r="AV455" s="13" t="s">
        <v>91</v>
      </c>
      <c r="AW455" s="13" t="s">
        <v>38</v>
      </c>
      <c r="AX455" s="13" t="s">
        <v>83</v>
      </c>
      <c r="AY455" s="101" t="s">
        <v>118</v>
      </c>
    </row>
    <row r="456" spans="1:65" s="13" customFormat="1" ht="22.5" x14ac:dyDescent="0.2">
      <c r="B456" s="169"/>
      <c r="C456" s="170"/>
      <c r="D456" s="171" t="s">
        <v>127</v>
      </c>
      <c r="E456" s="172" t="s">
        <v>1</v>
      </c>
      <c r="F456" s="173" t="s">
        <v>130</v>
      </c>
      <c r="G456" s="170"/>
      <c r="H456" s="172" t="s">
        <v>1</v>
      </c>
      <c r="I456" s="102"/>
      <c r="J456" s="170"/>
      <c r="K456" s="170"/>
      <c r="L456" s="220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2"/>
      <c r="AT456" s="101" t="s">
        <v>127</v>
      </c>
      <c r="AU456" s="101" t="s">
        <v>93</v>
      </c>
      <c r="AV456" s="13" t="s">
        <v>91</v>
      </c>
      <c r="AW456" s="13" t="s">
        <v>38</v>
      </c>
      <c r="AX456" s="13" t="s">
        <v>83</v>
      </c>
      <c r="AY456" s="101" t="s">
        <v>118</v>
      </c>
    </row>
    <row r="457" spans="1:65" s="14" customFormat="1" x14ac:dyDescent="0.2">
      <c r="B457" s="174"/>
      <c r="C457" s="175"/>
      <c r="D457" s="171" t="s">
        <v>127</v>
      </c>
      <c r="E457" s="176" t="s">
        <v>1</v>
      </c>
      <c r="F457" s="177" t="s">
        <v>374</v>
      </c>
      <c r="G457" s="175"/>
      <c r="H457" s="178">
        <v>1</v>
      </c>
      <c r="I457" s="104"/>
      <c r="J457" s="175"/>
      <c r="K457" s="175"/>
      <c r="L457" s="223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5"/>
      <c r="AT457" s="103" t="s">
        <v>127</v>
      </c>
      <c r="AU457" s="103" t="s">
        <v>93</v>
      </c>
      <c r="AV457" s="14" t="s">
        <v>93</v>
      </c>
      <c r="AW457" s="14" t="s">
        <v>38</v>
      </c>
      <c r="AX457" s="14" t="s">
        <v>91</v>
      </c>
      <c r="AY457" s="103" t="s">
        <v>118</v>
      </c>
    </row>
    <row r="458" spans="1:65" s="2" customFormat="1" ht="24.2" customHeight="1" x14ac:dyDescent="0.2">
      <c r="A458" s="32"/>
      <c r="B458" s="118"/>
      <c r="C458" s="164" t="s">
        <v>375</v>
      </c>
      <c r="D458" s="164" t="s">
        <v>121</v>
      </c>
      <c r="E458" s="165" t="s">
        <v>376</v>
      </c>
      <c r="F458" s="166" t="s">
        <v>269</v>
      </c>
      <c r="G458" s="167" t="s">
        <v>124</v>
      </c>
      <c r="H458" s="168">
        <v>1</v>
      </c>
      <c r="I458" s="98"/>
      <c r="J458" s="216">
        <f>ROUND(I458*H458,2)</f>
        <v>0</v>
      </c>
      <c r="K458" s="166" t="s">
        <v>1</v>
      </c>
      <c r="L458" s="217"/>
      <c r="M458" s="218" t="s">
        <v>1</v>
      </c>
      <c r="N458" s="218" t="s">
        <v>48</v>
      </c>
      <c r="O458" s="218"/>
      <c r="P458" s="218">
        <f>O458*H458</f>
        <v>0</v>
      </c>
      <c r="Q458" s="218">
        <v>0</v>
      </c>
      <c r="R458" s="218">
        <f>Q458*H458</f>
        <v>0</v>
      </c>
      <c r="S458" s="218">
        <v>0</v>
      </c>
      <c r="T458" s="218">
        <f>S458*H458</f>
        <v>0</v>
      </c>
      <c r="U458" s="218"/>
      <c r="V458" s="218"/>
      <c r="W458" s="219">
        <f>J458</f>
        <v>0</v>
      </c>
      <c r="X458" s="32"/>
      <c r="Y458" s="32"/>
      <c r="Z458" s="32"/>
      <c r="AA458" s="32"/>
      <c r="AB458" s="32"/>
      <c r="AC458" s="32"/>
      <c r="AD458" s="32"/>
      <c r="AE458" s="32"/>
      <c r="AR458" s="99" t="s">
        <v>125</v>
      </c>
      <c r="AT458" s="99" t="s">
        <v>121</v>
      </c>
      <c r="AU458" s="99" t="s">
        <v>93</v>
      </c>
      <c r="AY458" s="17" t="s">
        <v>118</v>
      </c>
      <c r="BE458" s="100">
        <f>IF(N458="základní",J458,0)</f>
        <v>0</v>
      </c>
      <c r="BF458" s="100">
        <f>IF(N458="snížená",J458,0)</f>
        <v>0</v>
      </c>
      <c r="BG458" s="100">
        <f>IF(N458="zákl. přenesená",J458,0)</f>
        <v>0</v>
      </c>
      <c r="BH458" s="100">
        <f>IF(N458="sníž. přenesená",J458,0)</f>
        <v>0</v>
      </c>
      <c r="BI458" s="100">
        <f>IF(N458="nulová",J458,0)</f>
        <v>0</v>
      </c>
      <c r="BJ458" s="17" t="s">
        <v>91</v>
      </c>
      <c r="BK458" s="100">
        <f>ROUND(I458*H458,2)</f>
        <v>0</v>
      </c>
      <c r="BL458" s="17" t="s">
        <v>125</v>
      </c>
      <c r="BM458" s="99" t="s">
        <v>377</v>
      </c>
    </row>
    <row r="459" spans="1:65" s="13" customFormat="1" x14ac:dyDescent="0.2">
      <c r="B459" s="169"/>
      <c r="C459" s="170"/>
      <c r="D459" s="171" t="s">
        <v>127</v>
      </c>
      <c r="E459" s="172" t="s">
        <v>1</v>
      </c>
      <c r="F459" s="173" t="s">
        <v>378</v>
      </c>
      <c r="G459" s="170"/>
      <c r="H459" s="172" t="s">
        <v>1</v>
      </c>
      <c r="I459" s="102"/>
      <c r="J459" s="170"/>
      <c r="K459" s="170"/>
      <c r="L459" s="220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2"/>
      <c r="AT459" s="101" t="s">
        <v>127</v>
      </c>
      <c r="AU459" s="101" t="s">
        <v>93</v>
      </c>
      <c r="AV459" s="13" t="s">
        <v>91</v>
      </c>
      <c r="AW459" s="13" t="s">
        <v>38</v>
      </c>
      <c r="AX459" s="13" t="s">
        <v>83</v>
      </c>
      <c r="AY459" s="101" t="s">
        <v>118</v>
      </c>
    </row>
    <row r="460" spans="1:65" s="13" customFormat="1" x14ac:dyDescent="0.2">
      <c r="B460" s="169"/>
      <c r="C460" s="170"/>
      <c r="D460" s="171" t="s">
        <v>127</v>
      </c>
      <c r="E460" s="172" t="s">
        <v>1</v>
      </c>
      <c r="F460" s="173" t="s">
        <v>128</v>
      </c>
      <c r="G460" s="170"/>
      <c r="H460" s="172" t="s">
        <v>1</v>
      </c>
      <c r="I460" s="102"/>
      <c r="J460" s="170"/>
      <c r="K460" s="170"/>
      <c r="L460" s="220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2"/>
      <c r="AT460" s="101" t="s">
        <v>127</v>
      </c>
      <c r="AU460" s="101" t="s">
        <v>93</v>
      </c>
      <c r="AV460" s="13" t="s">
        <v>91</v>
      </c>
      <c r="AW460" s="13" t="s">
        <v>38</v>
      </c>
      <c r="AX460" s="13" t="s">
        <v>83</v>
      </c>
      <c r="AY460" s="101" t="s">
        <v>118</v>
      </c>
    </row>
    <row r="461" spans="1:65" s="13" customFormat="1" x14ac:dyDescent="0.2">
      <c r="B461" s="169"/>
      <c r="C461" s="170"/>
      <c r="D461" s="171" t="s">
        <v>127</v>
      </c>
      <c r="E461" s="172" t="s">
        <v>1</v>
      </c>
      <c r="F461" s="173" t="s">
        <v>129</v>
      </c>
      <c r="G461" s="170"/>
      <c r="H461" s="172" t="s">
        <v>1</v>
      </c>
      <c r="I461" s="102"/>
      <c r="J461" s="170"/>
      <c r="K461" s="170"/>
      <c r="L461" s="220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2"/>
      <c r="AT461" s="101" t="s">
        <v>127</v>
      </c>
      <c r="AU461" s="101" t="s">
        <v>93</v>
      </c>
      <c r="AV461" s="13" t="s">
        <v>91</v>
      </c>
      <c r="AW461" s="13" t="s">
        <v>38</v>
      </c>
      <c r="AX461" s="13" t="s">
        <v>83</v>
      </c>
      <c r="AY461" s="101" t="s">
        <v>118</v>
      </c>
    </row>
    <row r="462" spans="1:65" s="13" customFormat="1" ht="22.5" x14ac:dyDescent="0.2">
      <c r="B462" s="169"/>
      <c r="C462" s="170"/>
      <c r="D462" s="171" t="s">
        <v>127</v>
      </c>
      <c r="E462" s="172" t="s">
        <v>1</v>
      </c>
      <c r="F462" s="173" t="s">
        <v>130</v>
      </c>
      <c r="G462" s="170"/>
      <c r="H462" s="172" t="s">
        <v>1</v>
      </c>
      <c r="I462" s="102"/>
      <c r="J462" s="170"/>
      <c r="K462" s="170"/>
      <c r="L462" s="220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2"/>
      <c r="AT462" s="101" t="s">
        <v>127</v>
      </c>
      <c r="AU462" s="101" t="s">
        <v>93</v>
      </c>
      <c r="AV462" s="13" t="s">
        <v>91</v>
      </c>
      <c r="AW462" s="13" t="s">
        <v>38</v>
      </c>
      <c r="AX462" s="13" t="s">
        <v>83</v>
      </c>
      <c r="AY462" s="101" t="s">
        <v>118</v>
      </c>
    </row>
    <row r="463" spans="1:65" s="14" customFormat="1" x14ac:dyDescent="0.2">
      <c r="B463" s="174"/>
      <c r="C463" s="175"/>
      <c r="D463" s="171" t="s">
        <v>127</v>
      </c>
      <c r="E463" s="176" t="s">
        <v>1</v>
      </c>
      <c r="F463" s="177" t="s">
        <v>379</v>
      </c>
      <c r="G463" s="175"/>
      <c r="H463" s="178">
        <v>1</v>
      </c>
      <c r="I463" s="104"/>
      <c r="J463" s="175"/>
      <c r="K463" s="175"/>
      <c r="L463" s="223"/>
      <c r="M463" s="224"/>
      <c r="N463" s="224"/>
      <c r="O463" s="224"/>
      <c r="P463" s="224"/>
      <c r="Q463" s="224"/>
      <c r="R463" s="224"/>
      <c r="S463" s="224"/>
      <c r="T463" s="224"/>
      <c r="U463" s="224"/>
      <c r="V463" s="224"/>
      <c r="W463" s="225"/>
      <c r="AT463" s="103" t="s">
        <v>127</v>
      </c>
      <c r="AU463" s="103" t="s">
        <v>93</v>
      </c>
      <c r="AV463" s="14" t="s">
        <v>93</v>
      </c>
      <c r="AW463" s="14" t="s">
        <v>38</v>
      </c>
      <c r="AX463" s="14" t="s">
        <v>91</v>
      </c>
      <c r="AY463" s="103" t="s">
        <v>118</v>
      </c>
    </row>
    <row r="464" spans="1:65" s="2" customFormat="1" ht="14.45" customHeight="1" x14ac:dyDescent="0.2">
      <c r="A464" s="32"/>
      <c r="B464" s="118"/>
      <c r="C464" s="164" t="s">
        <v>380</v>
      </c>
      <c r="D464" s="164" t="s">
        <v>121</v>
      </c>
      <c r="E464" s="165" t="s">
        <v>381</v>
      </c>
      <c r="F464" s="166" t="s">
        <v>382</v>
      </c>
      <c r="G464" s="167" t="s">
        <v>124</v>
      </c>
      <c r="H464" s="168">
        <v>1</v>
      </c>
      <c r="I464" s="98"/>
      <c r="J464" s="216">
        <f>ROUND(I464*H464,2)</f>
        <v>0</v>
      </c>
      <c r="K464" s="166" t="s">
        <v>1</v>
      </c>
      <c r="L464" s="217"/>
      <c r="M464" s="218" t="s">
        <v>1</v>
      </c>
      <c r="N464" s="218" t="s">
        <v>48</v>
      </c>
      <c r="O464" s="218"/>
      <c r="P464" s="218">
        <f>O464*H464</f>
        <v>0</v>
      </c>
      <c r="Q464" s="218">
        <v>0</v>
      </c>
      <c r="R464" s="218">
        <f>Q464*H464</f>
        <v>0</v>
      </c>
      <c r="S464" s="218">
        <v>0</v>
      </c>
      <c r="T464" s="218">
        <f>S464*H464</f>
        <v>0</v>
      </c>
      <c r="U464" s="218"/>
      <c r="V464" s="218"/>
      <c r="W464" s="219">
        <f>J464</f>
        <v>0</v>
      </c>
      <c r="X464" s="32"/>
      <c r="Y464" s="32"/>
      <c r="Z464" s="32"/>
      <c r="AA464" s="32"/>
      <c r="AB464" s="32"/>
      <c r="AC464" s="32"/>
      <c r="AD464" s="32"/>
      <c r="AE464" s="32"/>
      <c r="AR464" s="99" t="s">
        <v>125</v>
      </c>
      <c r="AT464" s="99" t="s">
        <v>121</v>
      </c>
      <c r="AU464" s="99" t="s">
        <v>93</v>
      </c>
      <c r="AY464" s="17" t="s">
        <v>118</v>
      </c>
      <c r="BE464" s="100">
        <f>IF(N464="základní",J464,0)</f>
        <v>0</v>
      </c>
      <c r="BF464" s="100">
        <f>IF(N464="snížená",J464,0)</f>
        <v>0</v>
      </c>
      <c r="BG464" s="100">
        <f>IF(N464="zákl. přenesená",J464,0)</f>
        <v>0</v>
      </c>
      <c r="BH464" s="100">
        <f>IF(N464="sníž. přenesená",J464,0)</f>
        <v>0</v>
      </c>
      <c r="BI464" s="100">
        <f>IF(N464="nulová",J464,0)</f>
        <v>0</v>
      </c>
      <c r="BJ464" s="17" t="s">
        <v>91</v>
      </c>
      <c r="BK464" s="100">
        <f>ROUND(I464*H464,2)</f>
        <v>0</v>
      </c>
      <c r="BL464" s="17" t="s">
        <v>125</v>
      </c>
      <c r="BM464" s="99" t="s">
        <v>383</v>
      </c>
    </row>
    <row r="465" spans="1:65" s="13" customFormat="1" x14ac:dyDescent="0.2">
      <c r="B465" s="169"/>
      <c r="C465" s="170"/>
      <c r="D465" s="171" t="s">
        <v>127</v>
      </c>
      <c r="E465" s="172" t="s">
        <v>1</v>
      </c>
      <c r="F465" s="173" t="s">
        <v>384</v>
      </c>
      <c r="G465" s="170"/>
      <c r="H465" s="172" t="s">
        <v>1</v>
      </c>
      <c r="I465" s="102"/>
      <c r="J465" s="170"/>
      <c r="K465" s="170"/>
      <c r="L465" s="220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2"/>
      <c r="AT465" s="101" t="s">
        <v>127</v>
      </c>
      <c r="AU465" s="101" t="s">
        <v>93</v>
      </c>
      <c r="AV465" s="13" t="s">
        <v>91</v>
      </c>
      <c r="AW465" s="13" t="s">
        <v>38</v>
      </c>
      <c r="AX465" s="13" t="s">
        <v>83</v>
      </c>
      <c r="AY465" s="101" t="s">
        <v>118</v>
      </c>
    </row>
    <row r="466" spans="1:65" s="13" customFormat="1" x14ac:dyDescent="0.2">
      <c r="B466" s="169"/>
      <c r="C466" s="170"/>
      <c r="D466" s="171" t="s">
        <v>127</v>
      </c>
      <c r="E466" s="172" t="s">
        <v>1</v>
      </c>
      <c r="F466" s="173" t="s">
        <v>128</v>
      </c>
      <c r="G466" s="170"/>
      <c r="H466" s="172" t="s">
        <v>1</v>
      </c>
      <c r="I466" s="102"/>
      <c r="J466" s="170"/>
      <c r="K466" s="170"/>
      <c r="L466" s="220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2"/>
      <c r="AT466" s="101" t="s">
        <v>127</v>
      </c>
      <c r="AU466" s="101" t="s">
        <v>93</v>
      </c>
      <c r="AV466" s="13" t="s">
        <v>91</v>
      </c>
      <c r="AW466" s="13" t="s">
        <v>38</v>
      </c>
      <c r="AX466" s="13" t="s">
        <v>83</v>
      </c>
      <c r="AY466" s="101" t="s">
        <v>118</v>
      </c>
    </row>
    <row r="467" spans="1:65" s="13" customFormat="1" x14ac:dyDescent="0.2">
      <c r="B467" s="169"/>
      <c r="C467" s="170"/>
      <c r="D467" s="171" t="s">
        <v>127</v>
      </c>
      <c r="E467" s="172" t="s">
        <v>1</v>
      </c>
      <c r="F467" s="173" t="s">
        <v>129</v>
      </c>
      <c r="G467" s="170"/>
      <c r="H467" s="172" t="s">
        <v>1</v>
      </c>
      <c r="I467" s="102"/>
      <c r="J467" s="170"/>
      <c r="K467" s="170"/>
      <c r="L467" s="220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2"/>
      <c r="AT467" s="101" t="s">
        <v>127</v>
      </c>
      <c r="AU467" s="101" t="s">
        <v>93</v>
      </c>
      <c r="AV467" s="13" t="s">
        <v>91</v>
      </c>
      <c r="AW467" s="13" t="s">
        <v>38</v>
      </c>
      <c r="AX467" s="13" t="s">
        <v>83</v>
      </c>
      <c r="AY467" s="101" t="s">
        <v>118</v>
      </c>
    </row>
    <row r="468" spans="1:65" s="13" customFormat="1" ht="22.5" x14ac:dyDescent="0.2">
      <c r="B468" s="169"/>
      <c r="C468" s="170"/>
      <c r="D468" s="171" t="s">
        <v>127</v>
      </c>
      <c r="E468" s="172" t="s">
        <v>1</v>
      </c>
      <c r="F468" s="173" t="s">
        <v>130</v>
      </c>
      <c r="G468" s="170"/>
      <c r="H468" s="172" t="s">
        <v>1</v>
      </c>
      <c r="I468" s="102"/>
      <c r="J468" s="170"/>
      <c r="K468" s="170"/>
      <c r="L468" s="220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2"/>
      <c r="AT468" s="101" t="s">
        <v>127</v>
      </c>
      <c r="AU468" s="101" t="s">
        <v>93</v>
      </c>
      <c r="AV468" s="13" t="s">
        <v>91</v>
      </c>
      <c r="AW468" s="13" t="s">
        <v>38</v>
      </c>
      <c r="AX468" s="13" t="s">
        <v>83</v>
      </c>
      <c r="AY468" s="101" t="s">
        <v>118</v>
      </c>
    </row>
    <row r="469" spans="1:65" s="14" customFormat="1" x14ac:dyDescent="0.2">
      <c r="B469" s="174"/>
      <c r="C469" s="175"/>
      <c r="D469" s="171" t="s">
        <v>127</v>
      </c>
      <c r="E469" s="176" t="s">
        <v>1</v>
      </c>
      <c r="F469" s="177" t="s">
        <v>385</v>
      </c>
      <c r="G469" s="175"/>
      <c r="H469" s="178">
        <v>1</v>
      </c>
      <c r="I469" s="104"/>
      <c r="J469" s="175"/>
      <c r="K469" s="175"/>
      <c r="L469" s="223"/>
      <c r="M469" s="224"/>
      <c r="N469" s="224"/>
      <c r="O469" s="224"/>
      <c r="P469" s="224"/>
      <c r="Q469" s="224"/>
      <c r="R469" s="224"/>
      <c r="S469" s="224"/>
      <c r="T469" s="224"/>
      <c r="U469" s="224"/>
      <c r="V469" s="224"/>
      <c r="W469" s="225"/>
      <c r="AT469" s="103" t="s">
        <v>127</v>
      </c>
      <c r="AU469" s="103" t="s">
        <v>93</v>
      </c>
      <c r="AV469" s="14" t="s">
        <v>93</v>
      </c>
      <c r="AW469" s="14" t="s">
        <v>38</v>
      </c>
      <c r="AX469" s="14" t="s">
        <v>91</v>
      </c>
      <c r="AY469" s="103" t="s">
        <v>118</v>
      </c>
    </row>
    <row r="470" spans="1:65" s="2" customFormat="1" ht="14.45" customHeight="1" x14ac:dyDescent="0.2">
      <c r="A470" s="32"/>
      <c r="B470" s="118"/>
      <c r="C470" s="164" t="s">
        <v>386</v>
      </c>
      <c r="D470" s="164" t="s">
        <v>121</v>
      </c>
      <c r="E470" s="165" t="s">
        <v>387</v>
      </c>
      <c r="F470" s="166" t="s">
        <v>388</v>
      </c>
      <c r="G470" s="167" t="s">
        <v>124</v>
      </c>
      <c r="H470" s="168">
        <v>1</v>
      </c>
      <c r="I470" s="98"/>
      <c r="J470" s="216">
        <f>ROUND(I470*H470,2)</f>
        <v>0</v>
      </c>
      <c r="K470" s="166" t="s">
        <v>1</v>
      </c>
      <c r="L470" s="217"/>
      <c r="M470" s="218" t="s">
        <v>1</v>
      </c>
      <c r="N470" s="218" t="s">
        <v>48</v>
      </c>
      <c r="O470" s="218"/>
      <c r="P470" s="218">
        <f>O470*H470</f>
        <v>0</v>
      </c>
      <c r="Q470" s="218">
        <v>0</v>
      </c>
      <c r="R470" s="218">
        <f>Q470*H470</f>
        <v>0</v>
      </c>
      <c r="S470" s="218">
        <v>0</v>
      </c>
      <c r="T470" s="218">
        <f>S470*H470</f>
        <v>0</v>
      </c>
      <c r="U470" s="218"/>
      <c r="V470" s="218"/>
      <c r="W470" s="219">
        <f>J470</f>
        <v>0</v>
      </c>
      <c r="X470" s="32"/>
      <c r="Y470" s="32"/>
      <c r="Z470" s="32"/>
      <c r="AA470" s="32"/>
      <c r="AB470" s="32"/>
      <c r="AC470" s="32"/>
      <c r="AD470" s="32"/>
      <c r="AE470" s="32"/>
      <c r="AR470" s="99" t="s">
        <v>125</v>
      </c>
      <c r="AT470" s="99" t="s">
        <v>121</v>
      </c>
      <c r="AU470" s="99" t="s">
        <v>93</v>
      </c>
      <c r="AY470" s="17" t="s">
        <v>118</v>
      </c>
      <c r="BE470" s="100">
        <f>IF(N470="základní",J470,0)</f>
        <v>0</v>
      </c>
      <c r="BF470" s="100">
        <f>IF(N470="snížená",J470,0)</f>
        <v>0</v>
      </c>
      <c r="BG470" s="100">
        <f>IF(N470="zákl. přenesená",J470,0)</f>
        <v>0</v>
      </c>
      <c r="BH470" s="100">
        <f>IF(N470="sníž. přenesená",J470,0)</f>
        <v>0</v>
      </c>
      <c r="BI470" s="100">
        <f>IF(N470="nulová",J470,0)</f>
        <v>0</v>
      </c>
      <c r="BJ470" s="17" t="s">
        <v>91</v>
      </c>
      <c r="BK470" s="100">
        <f>ROUND(I470*H470,2)</f>
        <v>0</v>
      </c>
      <c r="BL470" s="17" t="s">
        <v>125</v>
      </c>
      <c r="BM470" s="99" t="s">
        <v>389</v>
      </c>
    </row>
    <row r="471" spans="1:65" s="13" customFormat="1" x14ac:dyDescent="0.2">
      <c r="B471" s="169"/>
      <c r="C471" s="170"/>
      <c r="D471" s="171" t="s">
        <v>127</v>
      </c>
      <c r="E471" s="172" t="s">
        <v>1</v>
      </c>
      <c r="F471" s="173" t="s">
        <v>384</v>
      </c>
      <c r="G471" s="170"/>
      <c r="H471" s="172" t="s">
        <v>1</v>
      </c>
      <c r="I471" s="102"/>
      <c r="J471" s="170"/>
      <c r="K471" s="170"/>
      <c r="L471" s="220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2"/>
      <c r="AT471" s="101" t="s">
        <v>127</v>
      </c>
      <c r="AU471" s="101" t="s">
        <v>93</v>
      </c>
      <c r="AV471" s="13" t="s">
        <v>91</v>
      </c>
      <c r="AW471" s="13" t="s">
        <v>38</v>
      </c>
      <c r="AX471" s="13" t="s">
        <v>83</v>
      </c>
      <c r="AY471" s="101" t="s">
        <v>118</v>
      </c>
    </row>
    <row r="472" spans="1:65" s="13" customFormat="1" x14ac:dyDescent="0.2">
      <c r="B472" s="169"/>
      <c r="C472" s="170"/>
      <c r="D472" s="171" t="s">
        <v>127</v>
      </c>
      <c r="E472" s="172" t="s">
        <v>1</v>
      </c>
      <c r="F472" s="173" t="s">
        <v>128</v>
      </c>
      <c r="G472" s="170"/>
      <c r="H472" s="172" t="s">
        <v>1</v>
      </c>
      <c r="I472" s="102"/>
      <c r="J472" s="170"/>
      <c r="K472" s="170"/>
      <c r="L472" s="220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2"/>
      <c r="AT472" s="101" t="s">
        <v>127</v>
      </c>
      <c r="AU472" s="101" t="s">
        <v>93</v>
      </c>
      <c r="AV472" s="13" t="s">
        <v>91</v>
      </c>
      <c r="AW472" s="13" t="s">
        <v>38</v>
      </c>
      <c r="AX472" s="13" t="s">
        <v>83</v>
      </c>
      <c r="AY472" s="101" t="s">
        <v>118</v>
      </c>
    </row>
    <row r="473" spans="1:65" s="13" customFormat="1" x14ac:dyDescent="0.2">
      <c r="B473" s="169"/>
      <c r="C473" s="170"/>
      <c r="D473" s="171" t="s">
        <v>127</v>
      </c>
      <c r="E473" s="172" t="s">
        <v>1</v>
      </c>
      <c r="F473" s="173" t="s">
        <v>129</v>
      </c>
      <c r="G473" s="170"/>
      <c r="H473" s="172" t="s">
        <v>1</v>
      </c>
      <c r="I473" s="102"/>
      <c r="J473" s="170"/>
      <c r="K473" s="170"/>
      <c r="L473" s="220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2"/>
      <c r="AT473" s="101" t="s">
        <v>127</v>
      </c>
      <c r="AU473" s="101" t="s">
        <v>93</v>
      </c>
      <c r="AV473" s="13" t="s">
        <v>91</v>
      </c>
      <c r="AW473" s="13" t="s">
        <v>38</v>
      </c>
      <c r="AX473" s="13" t="s">
        <v>83</v>
      </c>
      <c r="AY473" s="101" t="s">
        <v>118</v>
      </c>
    </row>
    <row r="474" spans="1:65" s="13" customFormat="1" x14ac:dyDescent="0.2">
      <c r="B474" s="169"/>
      <c r="C474" s="170"/>
      <c r="D474" s="171" t="s">
        <v>127</v>
      </c>
      <c r="E474" s="172" t="s">
        <v>1</v>
      </c>
      <c r="F474" s="173" t="s">
        <v>390</v>
      </c>
      <c r="G474" s="170"/>
      <c r="H474" s="172" t="s">
        <v>1</v>
      </c>
      <c r="I474" s="102"/>
      <c r="J474" s="170"/>
      <c r="K474" s="170"/>
      <c r="L474" s="220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2"/>
      <c r="AT474" s="101" t="s">
        <v>127</v>
      </c>
      <c r="AU474" s="101" t="s">
        <v>93</v>
      </c>
      <c r="AV474" s="13" t="s">
        <v>91</v>
      </c>
      <c r="AW474" s="13" t="s">
        <v>38</v>
      </c>
      <c r="AX474" s="13" t="s">
        <v>83</v>
      </c>
      <c r="AY474" s="101" t="s">
        <v>118</v>
      </c>
    </row>
    <row r="475" spans="1:65" s="13" customFormat="1" ht="22.5" x14ac:dyDescent="0.2">
      <c r="B475" s="169"/>
      <c r="C475" s="170"/>
      <c r="D475" s="171" t="s">
        <v>127</v>
      </c>
      <c r="E475" s="172" t="s">
        <v>1</v>
      </c>
      <c r="F475" s="173" t="s">
        <v>130</v>
      </c>
      <c r="G475" s="170"/>
      <c r="H475" s="172" t="s">
        <v>1</v>
      </c>
      <c r="I475" s="102"/>
      <c r="J475" s="170"/>
      <c r="K475" s="170"/>
      <c r="L475" s="220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2"/>
      <c r="AT475" s="101" t="s">
        <v>127</v>
      </c>
      <c r="AU475" s="101" t="s">
        <v>93</v>
      </c>
      <c r="AV475" s="13" t="s">
        <v>91</v>
      </c>
      <c r="AW475" s="13" t="s">
        <v>38</v>
      </c>
      <c r="AX475" s="13" t="s">
        <v>83</v>
      </c>
      <c r="AY475" s="101" t="s">
        <v>118</v>
      </c>
    </row>
    <row r="476" spans="1:65" s="14" customFormat="1" x14ac:dyDescent="0.2">
      <c r="B476" s="174"/>
      <c r="C476" s="175"/>
      <c r="D476" s="171" t="s">
        <v>127</v>
      </c>
      <c r="E476" s="176" t="s">
        <v>1</v>
      </c>
      <c r="F476" s="177" t="s">
        <v>391</v>
      </c>
      <c r="G476" s="175"/>
      <c r="H476" s="178">
        <v>1</v>
      </c>
      <c r="I476" s="104"/>
      <c r="J476" s="175"/>
      <c r="K476" s="175"/>
      <c r="L476" s="223"/>
      <c r="M476" s="224"/>
      <c r="N476" s="224"/>
      <c r="O476" s="224"/>
      <c r="P476" s="224"/>
      <c r="Q476" s="224"/>
      <c r="R476" s="224"/>
      <c r="S476" s="224"/>
      <c r="T476" s="224"/>
      <c r="U476" s="224"/>
      <c r="V476" s="224"/>
      <c r="W476" s="225"/>
      <c r="AT476" s="103" t="s">
        <v>127</v>
      </c>
      <c r="AU476" s="103" t="s">
        <v>93</v>
      </c>
      <c r="AV476" s="14" t="s">
        <v>93</v>
      </c>
      <c r="AW476" s="14" t="s">
        <v>38</v>
      </c>
      <c r="AX476" s="14" t="s">
        <v>91</v>
      </c>
      <c r="AY476" s="103" t="s">
        <v>118</v>
      </c>
    </row>
    <row r="477" spans="1:65" s="2" customFormat="1" ht="14.45" customHeight="1" x14ac:dyDescent="0.2">
      <c r="A477" s="32"/>
      <c r="B477" s="118"/>
      <c r="C477" s="164" t="s">
        <v>392</v>
      </c>
      <c r="D477" s="164" t="s">
        <v>121</v>
      </c>
      <c r="E477" s="165" t="s">
        <v>393</v>
      </c>
      <c r="F477" s="166" t="s">
        <v>394</v>
      </c>
      <c r="G477" s="167" t="s">
        <v>124</v>
      </c>
      <c r="H477" s="168">
        <v>1</v>
      </c>
      <c r="I477" s="98"/>
      <c r="J477" s="216">
        <f>ROUND(I477*H477,2)</f>
        <v>0</v>
      </c>
      <c r="K477" s="166" t="s">
        <v>1</v>
      </c>
      <c r="L477" s="217"/>
      <c r="M477" s="218" t="s">
        <v>1</v>
      </c>
      <c r="N477" s="218" t="s">
        <v>48</v>
      </c>
      <c r="O477" s="218"/>
      <c r="P477" s="218">
        <f>O477*H477</f>
        <v>0</v>
      </c>
      <c r="Q477" s="218">
        <v>0</v>
      </c>
      <c r="R477" s="218">
        <f>Q477*H477</f>
        <v>0</v>
      </c>
      <c r="S477" s="218">
        <v>0</v>
      </c>
      <c r="T477" s="218">
        <f>S477*H477</f>
        <v>0</v>
      </c>
      <c r="U477" s="218"/>
      <c r="V477" s="218"/>
      <c r="W477" s="219">
        <f>J477</f>
        <v>0</v>
      </c>
      <c r="X477" s="32"/>
      <c r="Y477" s="32"/>
      <c r="Z477" s="32"/>
      <c r="AA477" s="32"/>
      <c r="AB477" s="32"/>
      <c r="AC477" s="32"/>
      <c r="AD477" s="32"/>
      <c r="AE477" s="32"/>
      <c r="AR477" s="99" t="s">
        <v>125</v>
      </c>
      <c r="AT477" s="99" t="s">
        <v>121</v>
      </c>
      <c r="AU477" s="99" t="s">
        <v>93</v>
      </c>
      <c r="AY477" s="17" t="s">
        <v>118</v>
      </c>
      <c r="BE477" s="100">
        <f>IF(N477="základní",J477,0)</f>
        <v>0</v>
      </c>
      <c r="BF477" s="100">
        <f>IF(N477="snížená",J477,0)</f>
        <v>0</v>
      </c>
      <c r="BG477" s="100">
        <f>IF(N477="zákl. přenesená",J477,0)</f>
        <v>0</v>
      </c>
      <c r="BH477" s="100">
        <f>IF(N477="sníž. přenesená",J477,0)</f>
        <v>0</v>
      </c>
      <c r="BI477" s="100">
        <f>IF(N477="nulová",J477,0)</f>
        <v>0</v>
      </c>
      <c r="BJ477" s="17" t="s">
        <v>91</v>
      </c>
      <c r="BK477" s="100">
        <f>ROUND(I477*H477,2)</f>
        <v>0</v>
      </c>
      <c r="BL477" s="17" t="s">
        <v>125</v>
      </c>
      <c r="BM477" s="99" t="s">
        <v>395</v>
      </c>
    </row>
    <row r="478" spans="1:65" s="13" customFormat="1" x14ac:dyDescent="0.2">
      <c r="B478" s="169"/>
      <c r="C478" s="170"/>
      <c r="D478" s="171" t="s">
        <v>127</v>
      </c>
      <c r="E478" s="172" t="s">
        <v>1</v>
      </c>
      <c r="F478" s="173" t="s">
        <v>396</v>
      </c>
      <c r="G478" s="170"/>
      <c r="H478" s="172" t="s">
        <v>1</v>
      </c>
      <c r="I478" s="102"/>
      <c r="J478" s="170"/>
      <c r="K478" s="170"/>
      <c r="L478" s="220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2"/>
      <c r="AT478" s="101" t="s">
        <v>127</v>
      </c>
      <c r="AU478" s="101" t="s">
        <v>93</v>
      </c>
      <c r="AV478" s="13" t="s">
        <v>91</v>
      </c>
      <c r="AW478" s="13" t="s">
        <v>38</v>
      </c>
      <c r="AX478" s="13" t="s">
        <v>83</v>
      </c>
      <c r="AY478" s="101" t="s">
        <v>118</v>
      </c>
    </row>
    <row r="479" spans="1:65" s="13" customFormat="1" x14ac:dyDescent="0.2">
      <c r="B479" s="169"/>
      <c r="C479" s="170"/>
      <c r="D479" s="171" t="s">
        <v>127</v>
      </c>
      <c r="E479" s="172" t="s">
        <v>1</v>
      </c>
      <c r="F479" s="173" t="s">
        <v>397</v>
      </c>
      <c r="G479" s="170"/>
      <c r="H479" s="172" t="s">
        <v>1</v>
      </c>
      <c r="I479" s="102"/>
      <c r="J479" s="170"/>
      <c r="K479" s="170"/>
      <c r="L479" s="220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2"/>
      <c r="AT479" s="101" t="s">
        <v>127</v>
      </c>
      <c r="AU479" s="101" t="s">
        <v>93</v>
      </c>
      <c r="AV479" s="13" t="s">
        <v>91</v>
      </c>
      <c r="AW479" s="13" t="s">
        <v>38</v>
      </c>
      <c r="AX479" s="13" t="s">
        <v>83</v>
      </c>
      <c r="AY479" s="101" t="s">
        <v>118</v>
      </c>
    </row>
    <row r="480" spans="1:65" s="13" customFormat="1" x14ac:dyDescent="0.2">
      <c r="B480" s="169"/>
      <c r="C480" s="170"/>
      <c r="D480" s="171" t="s">
        <v>127</v>
      </c>
      <c r="E480" s="172" t="s">
        <v>1</v>
      </c>
      <c r="F480" s="173" t="s">
        <v>128</v>
      </c>
      <c r="G480" s="170"/>
      <c r="H480" s="172" t="s">
        <v>1</v>
      </c>
      <c r="I480" s="102"/>
      <c r="J480" s="170"/>
      <c r="K480" s="170"/>
      <c r="L480" s="220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2"/>
      <c r="AT480" s="101" t="s">
        <v>127</v>
      </c>
      <c r="AU480" s="101" t="s">
        <v>93</v>
      </c>
      <c r="AV480" s="13" t="s">
        <v>91</v>
      </c>
      <c r="AW480" s="13" t="s">
        <v>38</v>
      </c>
      <c r="AX480" s="13" t="s">
        <v>83</v>
      </c>
      <c r="AY480" s="101" t="s">
        <v>118</v>
      </c>
    </row>
    <row r="481" spans="1:65" s="13" customFormat="1" x14ac:dyDescent="0.2">
      <c r="B481" s="169"/>
      <c r="C481" s="170"/>
      <c r="D481" s="171" t="s">
        <v>127</v>
      </c>
      <c r="E481" s="172" t="s">
        <v>1</v>
      </c>
      <c r="F481" s="173" t="s">
        <v>129</v>
      </c>
      <c r="G481" s="170"/>
      <c r="H481" s="172" t="s">
        <v>1</v>
      </c>
      <c r="I481" s="102"/>
      <c r="J481" s="170"/>
      <c r="K481" s="170"/>
      <c r="L481" s="220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2"/>
      <c r="AT481" s="101" t="s">
        <v>127</v>
      </c>
      <c r="AU481" s="101" t="s">
        <v>93</v>
      </c>
      <c r="AV481" s="13" t="s">
        <v>91</v>
      </c>
      <c r="AW481" s="13" t="s">
        <v>38</v>
      </c>
      <c r="AX481" s="13" t="s">
        <v>83</v>
      </c>
      <c r="AY481" s="101" t="s">
        <v>118</v>
      </c>
    </row>
    <row r="482" spans="1:65" s="13" customFormat="1" ht="22.5" x14ac:dyDescent="0.2">
      <c r="B482" s="169"/>
      <c r="C482" s="170"/>
      <c r="D482" s="171" t="s">
        <v>127</v>
      </c>
      <c r="E482" s="172" t="s">
        <v>1</v>
      </c>
      <c r="F482" s="173" t="s">
        <v>130</v>
      </c>
      <c r="G482" s="170"/>
      <c r="H482" s="172" t="s">
        <v>1</v>
      </c>
      <c r="I482" s="102"/>
      <c r="J482" s="170"/>
      <c r="K482" s="170"/>
      <c r="L482" s="220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2"/>
      <c r="AT482" s="101" t="s">
        <v>127</v>
      </c>
      <c r="AU482" s="101" t="s">
        <v>93</v>
      </c>
      <c r="AV482" s="13" t="s">
        <v>91</v>
      </c>
      <c r="AW482" s="13" t="s">
        <v>38</v>
      </c>
      <c r="AX482" s="13" t="s">
        <v>83</v>
      </c>
      <c r="AY482" s="101" t="s">
        <v>118</v>
      </c>
    </row>
    <row r="483" spans="1:65" s="14" customFormat="1" x14ac:dyDescent="0.2">
      <c r="B483" s="174"/>
      <c r="C483" s="175"/>
      <c r="D483" s="171" t="s">
        <v>127</v>
      </c>
      <c r="E483" s="176" t="s">
        <v>1</v>
      </c>
      <c r="F483" s="177" t="s">
        <v>398</v>
      </c>
      <c r="G483" s="175"/>
      <c r="H483" s="178">
        <v>1</v>
      </c>
      <c r="I483" s="104"/>
      <c r="J483" s="175"/>
      <c r="K483" s="175"/>
      <c r="L483" s="223"/>
      <c r="M483" s="224"/>
      <c r="N483" s="224"/>
      <c r="O483" s="224"/>
      <c r="P483" s="224"/>
      <c r="Q483" s="224"/>
      <c r="R483" s="224"/>
      <c r="S483" s="224"/>
      <c r="T483" s="224"/>
      <c r="U483" s="224"/>
      <c r="V483" s="224"/>
      <c r="W483" s="225"/>
      <c r="AT483" s="103" t="s">
        <v>127</v>
      </c>
      <c r="AU483" s="103" t="s">
        <v>93</v>
      </c>
      <c r="AV483" s="14" t="s">
        <v>93</v>
      </c>
      <c r="AW483" s="14" t="s">
        <v>38</v>
      </c>
      <c r="AX483" s="14" t="s">
        <v>91</v>
      </c>
      <c r="AY483" s="103" t="s">
        <v>118</v>
      </c>
    </row>
    <row r="484" spans="1:65" s="2" customFormat="1" ht="14.45" customHeight="1" x14ac:dyDescent="0.2">
      <c r="A484" s="32"/>
      <c r="B484" s="118"/>
      <c r="C484" s="164" t="s">
        <v>399</v>
      </c>
      <c r="D484" s="164" t="s">
        <v>121</v>
      </c>
      <c r="E484" s="165" t="s">
        <v>400</v>
      </c>
      <c r="F484" s="166" t="s">
        <v>226</v>
      </c>
      <c r="G484" s="167" t="s">
        <v>124</v>
      </c>
      <c r="H484" s="168">
        <v>1</v>
      </c>
      <c r="I484" s="98"/>
      <c r="J484" s="216">
        <f>ROUND(I484*H484,2)</f>
        <v>0</v>
      </c>
      <c r="K484" s="166" t="s">
        <v>1</v>
      </c>
      <c r="L484" s="217"/>
      <c r="M484" s="218" t="s">
        <v>1</v>
      </c>
      <c r="N484" s="218" t="s">
        <v>48</v>
      </c>
      <c r="O484" s="218"/>
      <c r="P484" s="218">
        <f>O484*H484</f>
        <v>0</v>
      </c>
      <c r="Q484" s="218">
        <v>0</v>
      </c>
      <c r="R484" s="218">
        <f>Q484*H484</f>
        <v>0</v>
      </c>
      <c r="S484" s="218">
        <v>0</v>
      </c>
      <c r="T484" s="218">
        <f>S484*H484</f>
        <v>0</v>
      </c>
      <c r="U484" s="218"/>
      <c r="V484" s="218"/>
      <c r="W484" s="219">
        <f>J484</f>
        <v>0</v>
      </c>
      <c r="X484" s="32"/>
      <c r="Y484" s="32"/>
      <c r="Z484" s="32"/>
      <c r="AA484" s="32"/>
      <c r="AB484" s="32"/>
      <c r="AC484" s="32"/>
      <c r="AD484" s="32"/>
      <c r="AE484" s="32"/>
      <c r="AR484" s="99" t="s">
        <v>125</v>
      </c>
      <c r="AT484" s="99" t="s">
        <v>121</v>
      </c>
      <c r="AU484" s="99" t="s">
        <v>93</v>
      </c>
      <c r="AY484" s="17" t="s">
        <v>118</v>
      </c>
      <c r="BE484" s="100">
        <f>IF(N484="základní",J484,0)</f>
        <v>0</v>
      </c>
      <c r="BF484" s="100">
        <f>IF(N484="snížená",J484,0)</f>
        <v>0</v>
      </c>
      <c r="BG484" s="100">
        <f>IF(N484="zákl. přenesená",J484,0)</f>
        <v>0</v>
      </c>
      <c r="BH484" s="100">
        <f>IF(N484="sníž. přenesená",J484,0)</f>
        <v>0</v>
      </c>
      <c r="BI484" s="100">
        <f>IF(N484="nulová",J484,0)</f>
        <v>0</v>
      </c>
      <c r="BJ484" s="17" t="s">
        <v>91</v>
      </c>
      <c r="BK484" s="100">
        <f>ROUND(I484*H484,2)</f>
        <v>0</v>
      </c>
      <c r="BL484" s="17" t="s">
        <v>125</v>
      </c>
      <c r="BM484" s="99" t="s">
        <v>401</v>
      </c>
    </row>
    <row r="485" spans="1:65" s="13" customFormat="1" x14ac:dyDescent="0.2">
      <c r="B485" s="169"/>
      <c r="C485" s="170"/>
      <c r="D485" s="171" t="s">
        <v>127</v>
      </c>
      <c r="E485" s="172" t="s">
        <v>1</v>
      </c>
      <c r="F485" s="173" t="s">
        <v>402</v>
      </c>
      <c r="G485" s="170"/>
      <c r="H485" s="172" t="s">
        <v>1</v>
      </c>
      <c r="I485" s="102"/>
      <c r="J485" s="170"/>
      <c r="K485" s="170"/>
      <c r="L485" s="220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2"/>
      <c r="AT485" s="101" t="s">
        <v>127</v>
      </c>
      <c r="AU485" s="101" t="s">
        <v>93</v>
      </c>
      <c r="AV485" s="13" t="s">
        <v>91</v>
      </c>
      <c r="AW485" s="13" t="s">
        <v>38</v>
      </c>
      <c r="AX485" s="13" t="s">
        <v>83</v>
      </c>
      <c r="AY485" s="101" t="s">
        <v>118</v>
      </c>
    </row>
    <row r="486" spans="1:65" s="13" customFormat="1" x14ac:dyDescent="0.2">
      <c r="B486" s="169"/>
      <c r="C486" s="170"/>
      <c r="D486" s="171" t="s">
        <v>127</v>
      </c>
      <c r="E486" s="172" t="s">
        <v>1</v>
      </c>
      <c r="F486" s="173" t="s">
        <v>128</v>
      </c>
      <c r="G486" s="170"/>
      <c r="H486" s="172" t="s">
        <v>1</v>
      </c>
      <c r="I486" s="102"/>
      <c r="J486" s="170"/>
      <c r="K486" s="170"/>
      <c r="L486" s="220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2"/>
      <c r="AT486" s="101" t="s">
        <v>127</v>
      </c>
      <c r="AU486" s="101" t="s">
        <v>93</v>
      </c>
      <c r="AV486" s="13" t="s">
        <v>91</v>
      </c>
      <c r="AW486" s="13" t="s">
        <v>38</v>
      </c>
      <c r="AX486" s="13" t="s">
        <v>83</v>
      </c>
      <c r="AY486" s="101" t="s">
        <v>118</v>
      </c>
    </row>
    <row r="487" spans="1:65" s="13" customFormat="1" ht="22.5" x14ac:dyDescent="0.2">
      <c r="B487" s="169"/>
      <c r="C487" s="170"/>
      <c r="D487" s="171" t="s">
        <v>127</v>
      </c>
      <c r="E487" s="172" t="s">
        <v>1</v>
      </c>
      <c r="F487" s="173" t="s">
        <v>197</v>
      </c>
      <c r="G487" s="170"/>
      <c r="H487" s="172" t="s">
        <v>1</v>
      </c>
      <c r="I487" s="102"/>
      <c r="J487" s="170"/>
      <c r="K487" s="170"/>
      <c r="L487" s="220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2"/>
      <c r="AT487" s="101" t="s">
        <v>127</v>
      </c>
      <c r="AU487" s="101" t="s">
        <v>93</v>
      </c>
      <c r="AV487" s="13" t="s">
        <v>91</v>
      </c>
      <c r="AW487" s="13" t="s">
        <v>38</v>
      </c>
      <c r="AX487" s="13" t="s">
        <v>83</v>
      </c>
      <c r="AY487" s="101" t="s">
        <v>118</v>
      </c>
    </row>
    <row r="488" spans="1:65" s="13" customFormat="1" x14ac:dyDescent="0.2">
      <c r="B488" s="169"/>
      <c r="C488" s="170"/>
      <c r="D488" s="171" t="s">
        <v>127</v>
      </c>
      <c r="E488" s="172" t="s">
        <v>1</v>
      </c>
      <c r="F488" s="173" t="s">
        <v>129</v>
      </c>
      <c r="G488" s="170"/>
      <c r="H488" s="172" t="s">
        <v>1</v>
      </c>
      <c r="I488" s="102"/>
      <c r="J488" s="170"/>
      <c r="K488" s="170"/>
      <c r="L488" s="220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2"/>
      <c r="AT488" s="101" t="s">
        <v>127</v>
      </c>
      <c r="AU488" s="101" t="s">
        <v>93</v>
      </c>
      <c r="AV488" s="13" t="s">
        <v>91</v>
      </c>
      <c r="AW488" s="13" t="s">
        <v>38</v>
      </c>
      <c r="AX488" s="13" t="s">
        <v>83</v>
      </c>
      <c r="AY488" s="101" t="s">
        <v>118</v>
      </c>
    </row>
    <row r="489" spans="1:65" s="13" customFormat="1" ht="22.5" x14ac:dyDescent="0.2">
      <c r="B489" s="169"/>
      <c r="C489" s="170"/>
      <c r="D489" s="171" t="s">
        <v>127</v>
      </c>
      <c r="E489" s="172" t="s">
        <v>1</v>
      </c>
      <c r="F489" s="173" t="s">
        <v>130</v>
      </c>
      <c r="G489" s="170"/>
      <c r="H489" s="172" t="s">
        <v>1</v>
      </c>
      <c r="I489" s="102"/>
      <c r="J489" s="170"/>
      <c r="K489" s="170"/>
      <c r="L489" s="220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2"/>
      <c r="AT489" s="101" t="s">
        <v>127</v>
      </c>
      <c r="AU489" s="101" t="s">
        <v>93</v>
      </c>
      <c r="AV489" s="13" t="s">
        <v>91</v>
      </c>
      <c r="AW489" s="13" t="s">
        <v>38</v>
      </c>
      <c r="AX489" s="13" t="s">
        <v>83</v>
      </c>
      <c r="AY489" s="101" t="s">
        <v>118</v>
      </c>
    </row>
    <row r="490" spans="1:65" s="14" customFormat="1" x14ac:dyDescent="0.2">
      <c r="B490" s="174"/>
      <c r="C490" s="175"/>
      <c r="D490" s="171" t="s">
        <v>127</v>
      </c>
      <c r="E490" s="176" t="s">
        <v>1</v>
      </c>
      <c r="F490" s="177" t="s">
        <v>403</v>
      </c>
      <c r="G490" s="175"/>
      <c r="H490" s="178">
        <v>1</v>
      </c>
      <c r="I490" s="104"/>
      <c r="J490" s="175"/>
      <c r="K490" s="175"/>
      <c r="L490" s="223"/>
      <c r="M490" s="224"/>
      <c r="N490" s="224"/>
      <c r="O490" s="224"/>
      <c r="P490" s="224"/>
      <c r="Q490" s="224"/>
      <c r="R490" s="224"/>
      <c r="S490" s="224"/>
      <c r="T490" s="224"/>
      <c r="U490" s="224"/>
      <c r="V490" s="224"/>
      <c r="W490" s="225"/>
      <c r="AT490" s="103" t="s">
        <v>127</v>
      </c>
      <c r="AU490" s="103" t="s">
        <v>93</v>
      </c>
      <c r="AV490" s="14" t="s">
        <v>93</v>
      </c>
      <c r="AW490" s="14" t="s">
        <v>38</v>
      </c>
      <c r="AX490" s="14" t="s">
        <v>91</v>
      </c>
      <c r="AY490" s="103" t="s">
        <v>118</v>
      </c>
    </row>
    <row r="491" spans="1:65" s="2" customFormat="1" ht="14.45" customHeight="1" x14ac:dyDescent="0.2">
      <c r="A491" s="32"/>
      <c r="B491" s="118"/>
      <c r="C491" s="164" t="s">
        <v>404</v>
      </c>
      <c r="D491" s="164" t="s">
        <v>121</v>
      </c>
      <c r="E491" s="165" t="s">
        <v>405</v>
      </c>
      <c r="F491" s="166" t="s">
        <v>226</v>
      </c>
      <c r="G491" s="167" t="s">
        <v>124</v>
      </c>
      <c r="H491" s="168">
        <v>1</v>
      </c>
      <c r="I491" s="98"/>
      <c r="J491" s="216">
        <f>ROUND(I491*H491,2)</f>
        <v>0</v>
      </c>
      <c r="K491" s="166" t="s">
        <v>1</v>
      </c>
      <c r="L491" s="217"/>
      <c r="M491" s="218" t="s">
        <v>1</v>
      </c>
      <c r="N491" s="218" t="s">
        <v>48</v>
      </c>
      <c r="O491" s="218"/>
      <c r="P491" s="218">
        <f>O491*H491</f>
        <v>0</v>
      </c>
      <c r="Q491" s="218">
        <v>0</v>
      </c>
      <c r="R491" s="218">
        <f>Q491*H491</f>
        <v>0</v>
      </c>
      <c r="S491" s="218">
        <v>0</v>
      </c>
      <c r="T491" s="218">
        <f>S491*H491</f>
        <v>0</v>
      </c>
      <c r="U491" s="218"/>
      <c r="V491" s="218"/>
      <c r="W491" s="219">
        <f>J491</f>
        <v>0</v>
      </c>
      <c r="X491" s="32"/>
      <c r="Y491" s="32"/>
      <c r="Z491" s="32"/>
      <c r="AA491" s="32"/>
      <c r="AB491" s="32"/>
      <c r="AC491" s="32"/>
      <c r="AD491" s="32"/>
      <c r="AE491" s="32"/>
      <c r="AR491" s="99" t="s">
        <v>125</v>
      </c>
      <c r="AT491" s="99" t="s">
        <v>121</v>
      </c>
      <c r="AU491" s="99" t="s">
        <v>93</v>
      </c>
      <c r="AY491" s="17" t="s">
        <v>118</v>
      </c>
      <c r="BE491" s="100">
        <f>IF(N491="základní",J491,0)</f>
        <v>0</v>
      </c>
      <c r="BF491" s="100">
        <f>IF(N491="snížená",J491,0)</f>
        <v>0</v>
      </c>
      <c r="BG491" s="100">
        <f>IF(N491="zákl. přenesená",J491,0)</f>
        <v>0</v>
      </c>
      <c r="BH491" s="100">
        <f>IF(N491="sníž. přenesená",J491,0)</f>
        <v>0</v>
      </c>
      <c r="BI491" s="100">
        <f>IF(N491="nulová",J491,0)</f>
        <v>0</v>
      </c>
      <c r="BJ491" s="17" t="s">
        <v>91</v>
      </c>
      <c r="BK491" s="100">
        <f>ROUND(I491*H491,2)</f>
        <v>0</v>
      </c>
      <c r="BL491" s="17" t="s">
        <v>125</v>
      </c>
      <c r="BM491" s="99" t="s">
        <v>406</v>
      </c>
    </row>
    <row r="492" spans="1:65" s="13" customFormat="1" x14ac:dyDescent="0.2">
      <c r="B492" s="169"/>
      <c r="C492" s="170"/>
      <c r="D492" s="171" t="s">
        <v>127</v>
      </c>
      <c r="E492" s="172" t="s">
        <v>1</v>
      </c>
      <c r="F492" s="173" t="s">
        <v>402</v>
      </c>
      <c r="G492" s="170"/>
      <c r="H492" s="172" t="s">
        <v>1</v>
      </c>
      <c r="I492" s="102"/>
      <c r="J492" s="170"/>
      <c r="K492" s="170"/>
      <c r="L492" s="220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2"/>
      <c r="AT492" s="101" t="s">
        <v>127</v>
      </c>
      <c r="AU492" s="101" t="s">
        <v>93</v>
      </c>
      <c r="AV492" s="13" t="s">
        <v>91</v>
      </c>
      <c r="AW492" s="13" t="s">
        <v>38</v>
      </c>
      <c r="AX492" s="13" t="s">
        <v>83</v>
      </c>
      <c r="AY492" s="101" t="s">
        <v>118</v>
      </c>
    </row>
    <row r="493" spans="1:65" s="13" customFormat="1" x14ac:dyDescent="0.2">
      <c r="B493" s="169"/>
      <c r="C493" s="170"/>
      <c r="D493" s="171" t="s">
        <v>127</v>
      </c>
      <c r="E493" s="172" t="s">
        <v>1</v>
      </c>
      <c r="F493" s="173" t="s">
        <v>128</v>
      </c>
      <c r="G493" s="170"/>
      <c r="H493" s="172" t="s">
        <v>1</v>
      </c>
      <c r="I493" s="102"/>
      <c r="J493" s="170"/>
      <c r="K493" s="170"/>
      <c r="L493" s="220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2"/>
      <c r="AT493" s="101" t="s">
        <v>127</v>
      </c>
      <c r="AU493" s="101" t="s">
        <v>93</v>
      </c>
      <c r="AV493" s="13" t="s">
        <v>91</v>
      </c>
      <c r="AW493" s="13" t="s">
        <v>38</v>
      </c>
      <c r="AX493" s="13" t="s">
        <v>83</v>
      </c>
      <c r="AY493" s="101" t="s">
        <v>118</v>
      </c>
    </row>
    <row r="494" spans="1:65" s="13" customFormat="1" ht="22.5" x14ac:dyDescent="0.2">
      <c r="B494" s="169"/>
      <c r="C494" s="170"/>
      <c r="D494" s="171" t="s">
        <v>127</v>
      </c>
      <c r="E494" s="172" t="s">
        <v>1</v>
      </c>
      <c r="F494" s="173" t="s">
        <v>197</v>
      </c>
      <c r="G494" s="170"/>
      <c r="H494" s="172" t="s">
        <v>1</v>
      </c>
      <c r="I494" s="102"/>
      <c r="J494" s="170"/>
      <c r="K494" s="170"/>
      <c r="L494" s="220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2"/>
      <c r="AT494" s="101" t="s">
        <v>127</v>
      </c>
      <c r="AU494" s="101" t="s">
        <v>93</v>
      </c>
      <c r="AV494" s="13" t="s">
        <v>91</v>
      </c>
      <c r="AW494" s="13" t="s">
        <v>38</v>
      </c>
      <c r="AX494" s="13" t="s">
        <v>83</v>
      </c>
      <c r="AY494" s="101" t="s">
        <v>118</v>
      </c>
    </row>
    <row r="495" spans="1:65" s="13" customFormat="1" x14ac:dyDescent="0.2">
      <c r="B495" s="169"/>
      <c r="C495" s="170"/>
      <c r="D495" s="171" t="s">
        <v>127</v>
      </c>
      <c r="E495" s="172" t="s">
        <v>1</v>
      </c>
      <c r="F495" s="173" t="s">
        <v>129</v>
      </c>
      <c r="G495" s="170"/>
      <c r="H495" s="172" t="s">
        <v>1</v>
      </c>
      <c r="I495" s="102"/>
      <c r="J495" s="170"/>
      <c r="K495" s="170"/>
      <c r="L495" s="220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2"/>
      <c r="AT495" s="101" t="s">
        <v>127</v>
      </c>
      <c r="AU495" s="101" t="s">
        <v>93</v>
      </c>
      <c r="AV495" s="13" t="s">
        <v>91</v>
      </c>
      <c r="AW495" s="13" t="s">
        <v>38</v>
      </c>
      <c r="AX495" s="13" t="s">
        <v>83</v>
      </c>
      <c r="AY495" s="101" t="s">
        <v>118</v>
      </c>
    </row>
    <row r="496" spans="1:65" s="13" customFormat="1" ht="22.5" x14ac:dyDescent="0.2">
      <c r="B496" s="169"/>
      <c r="C496" s="170"/>
      <c r="D496" s="171" t="s">
        <v>127</v>
      </c>
      <c r="E496" s="172" t="s">
        <v>1</v>
      </c>
      <c r="F496" s="173" t="s">
        <v>130</v>
      </c>
      <c r="G496" s="170"/>
      <c r="H496" s="172" t="s">
        <v>1</v>
      </c>
      <c r="I496" s="102"/>
      <c r="J496" s="170"/>
      <c r="K496" s="170"/>
      <c r="L496" s="220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2"/>
      <c r="AT496" s="101" t="s">
        <v>127</v>
      </c>
      <c r="AU496" s="101" t="s">
        <v>93</v>
      </c>
      <c r="AV496" s="13" t="s">
        <v>91</v>
      </c>
      <c r="AW496" s="13" t="s">
        <v>38</v>
      </c>
      <c r="AX496" s="13" t="s">
        <v>83</v>
      </c>
      <c r="AY496" s="101" t="s">
        <v>118</v>
      </c>
    </row>
    <row r="497" spans="1:65" s="14" customFormat="1" x14ac:dyDescent="0.2">
      <c r="B497" s="174"/>
      <c r="C497" s="175"/>
      <c r="D497" s="171" t="s">
        <v>127</v>
      </c>
      <c r="E497" s="176" t="s">
        <v>1</v>
      </c>
      <c r="F497" s="177" t="s">
        <v>407</v>
      </c>
      <c r="G497" s="175"/>
      <c r="H497" s="178">
        <v>1</v>
      </c>
      <c r="I497" s="104"/>
      <c r="J497" s="175"/>
      <c r="K497" s="175"/>
      <c r="L497" s="223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5"/>
      <c r="AT497" s="103" t="s">
        <v>127</v>
      </c>
      <c r="AU497" s="103" t="s">
        <v>93</v>
      </c>
      <c r="AV497" s="14" t="s">
        <v>93</v>
      </c>
      <c r="AW497" s="14" t="s">
        <v>38</v>
      </c>
      <c r="AX497" s="14" t="s">
        <v>91</v>
      </c>
      <c r="AY497" s="103" t="s">
        <v>118</v>
      </c>
    </row>
    <row r="498" spans="1:65" s="2" customFormat="1" ht="14.45" customHeight="1" x14ac:dyDescent="0.2">
      <c r="A498" s="32"/>
      <c r="B498" s="118"/>
      <c r="C498" s="164" t="s">
        <v>408</v>
      </c>
      <c r="D498" s="164" t="s">
        <v>121</v>
      </c>
      <c r="E498" s="165" t="s">
        <v>409</v>
      </c>
      <c r="F498" s="166" t="s">
        <v>410</v>
      </c>
      <c r="G498" s="167" t="s">
        <v>124</v>
      </c>
      <c r="H498" s="168">
        <v>1</v>
      </c>
      <c r="I498" s="98"/>
      <c r="J498" s="216">
        <f>ROUND(I498*H498,2)</f>
        <v>0</v>
      </c>
      <c r="K498" s="166" t="s">
        <v>1</v>
      </c>
      <c r="L498" s="217"/>
      <c r="M498" s="218" t="s">
        <v>1</v>
      </c>
      <c r="N498" s="218" t="s">
        <v>48</v>
      </c>
      <c r="O498" s="218"/>
      <c r="P498" s="218">
        <f>O498*H498</f>
        <v>0</v>
      </c>
      <c r="Q498" s="218">
        <v>0</v>
      </c>
      <c r="R498" s="218">
        <f>Q498*H498</f>
        <v>0</v>
      </c>
      <c r="S498" s="218">
        <v>0</v>
      </c>
      <c r="T498" s="218">
        <f>S498*H498</f>
        <v>0</v>
      </c>
      <c r="U498" s="218"/>
      <c r="V498" s="218"/>
      <c r="W498" s="219">
        <f>J498</f>
        <v>0</v>
      </c>
      <c r="X498" s="32"/>
      <c r="Y498" s="32"/>
      <c r="Z498" s="32"/>
      <c r="AA498" s="32"/>
      <c r="AB498" s="32"/>
      <c r="AC498" s="32"/>
      <c r="AD498" s="32"/>
      <c r="AE498" s="32"/>
      <c r="AR498" s="99" t="s">
        <v>125</v>
      </c>
      <c r="AT498" s="99" t="s">
        <v>121</v>
      </c>
      <c r="AU498" s="99" t="s">
        <v>93</v>
      </c>
      <c r="AY498" s="17" t="s">
        <v>118</v>
      </c>
      <c r="BE498" s="100">
        <f>IF(N498="základní",J498,0)</f>
        <v>0</v>
      </c>
      <c r="BF498" s="100">
        <f>IF(N498="snížená",J498,0)</f>
        <v>0</v>
      </c>
      <c r="BG498" s="100">
        <f>IF(N498="zákl. přenesená",J498,0)</f>
        <v>0</v>
      </c>
      <c r="BH498" s="100">
        <f>IF(N498="sníž. přenesená",J498,0)</f>
        <v>0</v>
      </c>
      <c r="BI498" s="100">
        <f>IF(N498="nulová",J498,0)</f>
        <v>0</v>
      </c>
      <c r="BJ498" s="17" t="s">
        <v>91</v>
      </c>
      <c r="BK498" s="100">
        <f>ROUND(I498*H498,2)</f>
        <v>0</v>
      </c>
      <c r="BL498" s="17" t="s">
        <v>125</v>
      </c>
      <c r="BM498" s="99" t="s">
        <v>411</v>
      </c>
    </row>
    <row r="499" spans="1:65" s="13" customFormat="1" x14ac:dyDescent="0.2">
      <c r="B499" s="169"/>
      <c r="C499" s="170"/>
      <c r="D499" s="171" t="s">
        <v>127</v>
      </c>
      <c r="E499" s="172" t="s">
        <v>1</v>
      </c>
      <c r="F499" s="173" t="s">
        <v>402</v>
      </c>
      <c r="G499" s="170"/>
      <c r="H499" s="172" t="s">
        <v>1</v>
      </c>
      <c r="I499" s="102"/>
      <c r="J499" s="170"/>
      <c r="K499" s="170"/>
      <c r="L499" s="220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2"/>
      <c r="AT499" s="101" t="s">
        <v>127</v>
      </c>
      <c r="AU499" s="101" t="s">
        <v>93</v>
      </c>
      <c r="AV499" s="13" t="s">
        <v>91</v>
      </c>
      <c r="AW499" s="13" t="s">
        <v>38</v>
      </c>
      <c r="AX499" s="13" t="s">
        <v>83</v>
      </c>
      <c r="AY499" s="101" t="s">
        <v>118</v>
      </c>
    </row>
    <row r="500" spans="1:65" s="13" customFormat="1" x14ac:dyDescent="0.2">
      <c r="B500" s="169"/>
      <c r="C500" s="170"/>
      <c r="D500" s="171" t="s">
        <v>127</v>
      </c>
      <c r="E500" s="172" t="s">
        <v>1</v>
      </c>
      <c r="F500" s="173" t="s">
        <v>128</v>
      </c>
      <c r="G500" s="170"/>
      <c r="H500" s="172" t="s">
        <v>1</v>
      </c>
      <c r="I500" s="102"/>
      <c r="J500" s="170"/>
      <c r="K500" s="170"/>
      <c r="L500" s="220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2"/>
      <c r="AT500" s="101" t="s">
        <v>127</v>
      </c>
      <c r="AU500" s="101" t="s">
        <v>93</v>
      </c>
      <c r="AV500" s="13" t="s">
        <v>91</v>
      </c>
      <c r="AW500" s="13" t="s">
        <v>38</v>
      </c>
      <c r="AX500" s="13" t="s">
        <v>83</v>
      </c>
      <c r="AY500" s="101" t="s">
        <v>118</v>
      </c>
    </row>
    <row r="501" spans="1:65" s="13" customFormat="1" ht="22.5" x14ac:dyDescent="0.2">
      <c r="B501" s="169"/>
      <c r="C501" s="170"/>
      <c r="D501" s="171" t="s">
        <v>127</v>
      </c>
      <c r="E501" s="172" t="s">
        <v>1</v>
      </c>
      <c r="F501" s="173" t="s">
        <v>197</v>
      </c>
      <c r="G501" s="170"/>
      <c r="H501" s="172" t="s">
        <v>1</v>
      </c>
      <c r="I501" s="102"/>
      <c r="J501" s="170"/>
      <c r="K501" s="170"/>
      <c r="L501" s="220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2"/>
      <c r="AT501" s="101" t="s">
        <v>127</v>
      </c>
      <c r="AU501" s="101" t="s">
        <v>93</v>
      </c>
      <c r="AV501" s="13" t="s">
        <v>91</v>
      </c>
      <c r="AW501" s="13" t="s">
        <v>38</v>
      </c>
      <c r="AX501" s="13" t="s">
        <v>83</v>
      </c>
      <c r="AY501" s="101" t="s">
        <v>118</v>
      </c>
    </row>
    <row r="502" spans="1:65" s="13" customFormat="1" x14ac:dyDescent="0.2">
      <c r="B502" s="169"/>
      <c r="C502" s="170"/>
      <c r="D502" s="171" t="s">
        <v>127</v>
      </c>
      <c r="E502" s="172" t="s">
        <v>1</v>
      </c>
      <c r="F502" s="173" t="s">
        <v>129</v>
      </c>
      <c r="G502" s="170"/>
      <c r="H502" s="172" t="s">
        <v>1</v>
      </c>
      <c r="I502" s="102"/>
      <c r="J502" s="170"/>
      <c r="K502" s="170"/>
      <c r="L502" s="220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2"/>
      <c r="AT502" s="101" t="s">
        <v>127</v>
      </c>
      <c r="AU502" s="101" t="s">
        <v>93</v>
      </c>
      <c r="AV502" s="13" t="s">
        <v>91</v>
      </c>
      <c r="AW502" s="13" t="s">
        <v>38</v>
      </c>
      <c r="AX502" s="13" t="s">
        <v>83</v>
      </c>
      <c r="AY502" s="101" t="s">
        <v>118</v>
      </c>
    </row>
    <row r="503" spans="1:65" s="13" customFormat="1" ht="22.5" x14ac:dyDescent="0.2">
      <c r="B503" s="169"/>
      <c r="C503" s="170"/>
      <c r="D503" s="171" t="s">
        <v>127</v>
      </c>
      <c r="E503" s="172" t="s">
        <v>1</v>
      </c>
      <c r="F503" s="173" t="s">
        <v>130</v>
      </c>
      <c r="G503" s="170"/>
      <c r="H503" s="172" t="s">
        <v>1</v>
      </c>
      <c r="I503" s="102"/>
      <c r="J503" s="170"/>
      <c r="K503" s="170"/>
      <c r="L503" s="220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2"/>
      <c r="AT503" s="101" t="s">
        <v>127</v>
      </c>
      <c r="AU503" s="101" t="s">
        <v>93</v>
      </c>
      <c r="AV503" s="13" t="s">
        <v>91</v>
      </c>
      <c r="AW503" s="13" t="s">
        <v>38</v>
      </c>
      <c r="AX503" s="13" t="s">
        <v>83</v>
      </c>
      <c r="AY503" s="101" t="s">
        <v>118</v>
      </c>
    </row>
    <row r="504" spans="1:65" s="14" customFormat="1" x14ac:dyDescent="0.2">
      <c r="B504" s="174"/>
      <c r="C504" s="175"/>
      <c r="D504" s="171" t="s">
        <v>127</v>
      </c>
      <c r="E504" s="176" t="s">
        <v>1</v>
      </c>
      <c r="F504" s="177" t="s">
        <v>412</v>
      </c>
      <c r="G504" s="175"/>
      <c r="H504" s="178">
        <v>1</v>
      </c>
      <c r="I504" s="104"/>
      <c r="J504" s="175"/>
      <c r="K504" s="175"/>
      <c r="L504" s="223"/>
      <c r="M504" s="224"/>
      <c r="N504" s="224"/>
      <c r="O504" s="224"/>
      <c r="P504" s="224"/>
      <c r="Q504" s="224"/>
      <c r="R504" s="224"/>
      <c r="S504" s="224"/>
      <c r="T504" s="224"/>
      <c r="U504" s="224"/>
      <c r="V504" s="224"/>
      <c r="W504" s="225"/>
      <c r="AT504" s="103" t="s">
        <v>127</v>
      </c>
      <c r="AU504" s="103" t="s">
        <v>93</v>
      </c>
      <c r="AV504" s="14" t="s">
        <v>93</v>
      </c>
      <c r="AW504" s="14" t="s">
        <v>38</v>
      </c>
      <c r="AX504" s="14" t="s">
        <v>91</v>
      </c>
      <c r="AY504" s="103" t="s">
        <v>118</v>
      </c>
    </row>
    <row r="505" spans="1:65" s="2" customFormat="1" ht="14.45" customHeight="1" x14ac:dyDescent="0.2">
      <c r="A505" s="32"/>
      <c r="B505" s="118"/>
      <c r="C505" s="164" t="s">
        <v>413</v>
      </c>
      <c r="D505" s="164" t="s">
        <v>121</v>
      </c>
      <c r="E505" s="165" t="s">
        <v>414</v>
      </c>
      <c r="F505" s="166" t="s">
        <v>410</v>
      </c>
      <c r="G505" s="167" t="s">
        <v>124</v>
      </c>
      <c r="H505" s="168">
        <v>1</v>
      </c>
      <c r="I505" s="98"/>
      <c r="J505" s="216">
        <f>ROUND(I505*H505,2)</f>
        <v>0</v>
      </c>
      <c r="K505" s="166" t="s">
        <v>1</v>
      </c>
      <c r="L505" s="217"/>
      <c r="M505" s="218" t="s">
        <v>1</v>
      </c>
      <c r="N505" s="218" t="s">
        <v>48</v>
      </c>
      <c r="O505" s="218"/>
      <c r="P505" s="218">
        <f>O505*H505</f>
        <v>0</v>
      </c>
      <c r="Q505" s="218">
        <v>0</v>
      </c>
      <c r="R505" s="218">
        <f>Q505*H505</f>
        <v>0</v>
      </c>
      <c r="S505" s="218">
        <v>0</v>
      </c>
      <c r="T505" s="218">
        <f>S505*H505</f>
        <v>0</v>
      </c>
      <c r="U505" s="218"/>
      <c r="V505" s="218"/>
      <c r="W505" s="219">
        <f>J505</f>
        <v>0</v>
      </c>
      <c r="X505" s="32"/>
      <c r="Y505" s="32"/>
      <c r="Z505" s="32"/>
      <c r="AA505" s="32"/>
      <c r="AB505" s="32"/>
      <c r="AC505" s="32"/>
      <c r="AD505" s="32"/>
      <c r="AE505" s="32"/>
      <c r="AR505" s="99" t="s">
        <v>125</v>
      </c>
      <c r="AT505" s="99" t="s">
        <v>121</v>
      </c>
      <c r="AU505" s="99" t="s">
        <v>93</v>
      </c>
      <c r="AY505" s="17" t="s">
        <v>118</v>
      </c>
      <c r="BE505" s="100">
        <f>IF(N505="základní",J505,0)</f>
        <v>0</v>
      </c>
      <c r="BF505" s="100">
        <f>IF(N505="snížená",J505,0)</f>
        <v>0</v>
      </c>
      <c r="BG505" s="100">
        <f>IF(N505="zákl. přenesená",J505,0)</f>
        <v>0</v>
      </c>
      <c r="BH505" s="100">
        <f>IF(N505="sníž. přenesená",J505,0)</f>
        <v>0</v>
      </c>
      <c r="BI505" s="100">
        <f>IF(N505="nulová",J505,0)</f>
        <v>0</v>
      </c>
      <c r="BJ505" s="17" t="s">
        <v>91</v>
      </c>
      <c r="BK505" s="100">
        <f>ROUND(I505*H505,2)</f>
        <v>0</v>
      </c>
      <c r="BL505" s="17" t="s">
        <v>125</v>
      </c>
      <c r="BM505" s="99" t="s">
        <v>415</v>
      </c>
    </row>
    <row r="506" spans="1:65" s="13" customFormat="1" x14ac:dyDescent="0.2">
      <c r="B506" s="169"/>
      <c r="C506" s="170"/>
      <c r="D506" s="171" t="s">
        <v>127</v>
      </c>
      <c r="E506" s="172" t="s">
        <v>1</v>
      </c>
      <c r="F506" s="173" t="s">
        <v>402</v>
      </c>
      <c r="G506" s="170"/>
      <c r="H506" s="172" t="s">
        <v>1</v>
      </c>
      <c r="I506" s="102"/>
      <c r="J506" s="170"/>
      <c r="K506" s="170"/>
      <c r="L506" s="220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2"/>
      <c r="AT506" s="101" t="s">
        <v>127</v>
      </c>
      <c r="AU506" s="101" t="s">
        <v>93</v>
      </c>
      <c r="AV506" s="13" t="s">
        <v>91</v>
      </c>
      <c r="AW506" s="13" t="s">
        <v>38</v>
      </c>
      <c r="AX506" s="13" t="s">
        <v>83</v>
      </c>
      <c r="AY506" s="101" t="s">
        <v>118</v>
      </c>
    </row>
    <row r="507" spans="1:65" s="13" customFormat="1" x14ac:dyDescent="0.2">
      <c r="B507" s="169"/>
      <c r="C507" s="170"/>
      <c r="D507" s="171" t="s">
        <v>127</v>
      </c>
      <c r="E507" s="172" t="s">
        <v>1</v>
      </c>
      <c r="F507" s="173" t="s">
        <v>128</v>
      </c>
      <c r="G507" s="170"/>
      <c r="H507" s="172" t="s">
        <v>1</v>
      </c>
      <c r="I507" s="102"/>
      <c r="J507" s="170"/>
      <c r="K507" s="170"/>
      <c r="L507" s="220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2"/>
      <c r="AT507" s="101" t="s">
        <v>127</v>
      </c>
      <c r="AU507" s="101" t="s">
        <v>93</v>
      </c>
      <c r="AV507" s="13" t="s">
        <v>91</v>
      </c>
      <c r="AW507" s="13" t="s">
        <v>38</v>
      </c>
      <c r="AX507" s="13" t="s">
        <v>83</v>
      </c>
      <c r="AY507" s="101" t="s">
        <v>118</v>
      </c>
    </row>
    <row r="508" spans="1:65" s="13" customFormat="1" ht="22.5" x14ac:dyDescent="0.2">
      <c r="B508" s="169"/>
      <c r="C508" s="170"/>
      <c r="D508" s="171" t="s">
        <v>127</v>
      </c>
      <c r="E508" s="172" t="s">
        <v>1</v>
      </c>
      <c r="F508" s="173" t="s">
        <v>197</v>
      </c>
      <c r="G508" s="170"/>
      <c r="H508" s="172" t="s">
        <v>1</v>
      </c>
      <c r="I508" s="102"/>
      <c r="J508" s="170"/>
      <c r="K508" s="170"/>
      <c r="L508" s="220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2"/>
      <c r="AT508" s="101" t="s">
        <v>127</v>
      </c>
      <c r="AU508" s="101" t="s">
        <v>93</v>
      </c>
      <c r="AV508" s="13" t="s">
        <v>91</v>
      </c>
      <c r="AW508" s="13" t="s">
        <v>38</v>
      </c>
      <c r="AX508" s="13" t="s">
        <v>83</v>
      </c>
      <c r="AY508" s="101" t="s">
        <v>118</v>
      </c>
    </row>
    <row r="509" spans="1:65" s="13" customFormat="1" x14ac:dyDescent="0.2">
      <c r="B509" s="169"/>
      <c r="C509" s="170"/>
      <c r="D509" s="171" t="s">
        <v>127</v>
      </c>
      <c r="E509" s="172" t="s">
        <v>1</v>
      </c>
      <c r="F509" s="173" t="s">
        <v>129</v>
      </c>
      <c r="G509" s="170"/>
      <c r="H509" s="172" t="s">
        <v>1</v>
      </c>
      <c r="I509" s="102"/>
      <c r="J509" s="170"/>
      <c r="K509" s="170"/>
      <c r="L509" s="220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2"/>
      <c r="AT509" s="101" t="s">
        <v>127</v>
      </c>
      <c r="AU509" s="101" t="s">
        <v>93</v>
      </c>
      <c r="AV509" s="13" t="s">
        <v>91</v>
      </c>
      <c r="AW509" s="13" t="s">
        <v>38</v>
      </c>
      <c r="AX509" s="13" t="s">
        <v>83</v>
      </c>
      <c r="AY509" s="101" t="s">
        <v>118</v>
      </c>
    </row>
    <row r="510" spans="1:65" s="13" customFormat="1" ht="22.5" x14ac:dyDescent="0.2">
      <c r="B510" s="169"/>
      <c r="C510" s="170"/>
      <c r="D510" s="171" t="s">
        <v>127</v>
      </c>
      <c r="E510" s="172" t="s">
        <v>1</v>
      </c>
      <c r="F510" s="173" t="s">
        <v>130</v>
      </c>
      <c r="G510" s="170"/>
      <c r="H510" s="172" t="s">
        <v>1</v>
      </c>
      <c r="I510" s="102"/>
      <c r="J510" s="170"/>
      <c r="K510" s="170"/>
      <c r="L510" s="220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2"/>
      <c r="AT510" s="101" t="s">
        <v>127</v>
      </c>
      <c r="AU510" s="101" t="s">
        <v>93</v>
      </c>
      <c r="AV510" s="13" t="s">
        <v>91</v>
      </c>
      <c r="AW510" s="13" t="s">
        <v>38</v>
      </c>
      <c r="AX510" s="13" t="s">
        <v>83</v>
      </c>
      <c r="AY510" s="101" t="s">
        <v>118</v>
      </c>
    </row>
    <row r="511" spans="1:65" s="14" customFormat="1" x14ac:dyDescent="0.2">
      <c r="B511" s="174"/>
      <c r="C511" s="175"/>
      <c r="D511" s="171" t="s">
        <v>127</v>
      </c>
      <c r="E511" s="176" t="s">
        <v>1</v>
      </c>
      <c r="F511" s="177" t="s">
        <v>416</v>
      </c>
      <c r="G511" s="175"/>
      <c r="H511" s="178">
        <v>1</v>
      </c>
      <c r="I511" s="104"/>
      <c r="J511" s="175"/>
      <c r="K511" s="175"/>
      <c r="L511" s="223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5"/>
      <c r="AT511" s="103" t="s">
        <v>127</v>
      </c>
      <c r="AU511" s="103" t="s">
        <v>93</v>
      </c>
      <c r="AV511" s="14" t="s">
        <v>93</v>
      </c>
      <c r="AW511" s="14" t="s">
        <v>38</v>
      </c>
      <c r="AX511" s="14" t="s">
        <v>91</v>
      </c>
      <c r="AY511" s="103" t="s">
        <v>118</v>
      </c>
    </row>
    <row r="512" spans="1:65" s="2" customFormat="1" ht="14.45" customHeight="1" x14ac:dyDescent="0.2">
      <c r="A512" s="32"/>
      <c r="B512" s="118"/>
      <c r="C512" s="164" t="s">
        <v>417</v>
      </c>
      <c r="D512" s="164" t="s">
        <v>121</v>
      </c>
      <c r="E512" s="165" t="s">
        <v>418</v>
      </c>
      <c r="F512" s="166" t="s">
        <v>410</v>
      </c>
      <c r="G512" s="167" t="s">
        <v>124</v>
      </c>
      <c r="H512" s="168">
        <v>1</v>
      </c>
      <c r="I512" s="98"/>
      <c r="J512" s="216">
        <f>ROUND(I512*H512,2)</f>
        <v>0</v>
      </c>
      <c r="K512" s="166" t="s">
        <v>1</v>
      </c>
      <c r="L512" s="217"/>
      <c r="M512" s="218" t="s">
        <v>1</v>
      </c>
      <c r="N512" s="218" t="s">
        <v>48</v>
      </c>
      <c r="O512" s="218"/>
      <c r="P512" s="218">
        <f>O512*H512</f>
        <v>0</v>
      </c>
      <c r="Q512" s="218">
        <v>0</v>
      </c>
      <c r="R512" s="218">
        <f>Q512*H512</f>
        <v>0</v>
      </c>
      <c r="S512" s="218">
        <v>0</v>
      </c>
      <c r="T512" s="218">
        <f>S512*H512</f>
        <v>0</v>
      </c>
      <c r="U512" s="218"/>
      <c r="V512" s="218"/>
      <c r="W512" s="219">
        <f>J512</f>
        <v>0</v>
      </c>
      <c r="X512" s="32"/>
      <c r="Y512" s="32"/>
      <c r="Z512" s="32"/>
      <c r="AA512" s="32"/>
      <c r="AB512" s="32"/>
      <c r="AC512" s="32"/>
      <c r="AD512" s="32"/>
      <c r="AE512" s="32"/>
      <c r="AR512" s="99" t="s">
        <v>125</v>
      </c>
      <c r="AT512" s="99" t="s">
        <v>121</v>
      </c>
      <c r="AU512" s="99" t="s">
        <v>93</v>
      </c>
      <c r="AY512" s="17" t="s">
        <v>118</v>
      </c>
      <c r="BE512" s="100">
        <f>IF(N512="základní",J512,0)</f>
        <v>0</v>
      </c>
      <c r="BF512" s="100">
        <f>IF(N512="snížená",J512,0)</f>
        <v>0</v>
      </c>
      <c r="BG512" s="100">
        <f>IF(N512="zákl. přenesená",J512,0)</f>
        <v>0</v>
      </c>
      <c r="BH512" s="100">
        <f>IF(N512="sníž. přenesená",J512,0)</f>
        <v>0</v>
      </c>
      <c r="BI512" s="100">
        <f>IF(N512="nulová",J512,0)</f>
        <v>0</v>
      </c>
      <c r="BJ512" s="17" t="s">
        <v>91</v>
      </c>
      <c r="BK512" s="100">
        <f>ROUND(I512*H512,2)</f>
        <v>0</v>
      </c>
      <c r="BL512" s="17" t="s">
        <v>125</v>
      </c>
      <c r="BM512" s="99" t="s">
        <v>419</v>
      </c>
    </row>
    <row r="513" spans="1:65" s="13" customFormat="1" x14ac:dyDescent="0.2">
      <c r="B513" s="169"/>
      <c r="C513" s="170"/>
      <c r="D513" s="171" t="s">
        <v>127</v>
      </c>
      <c r="E513" s="172" t="s">
        <v>1</v>
      </c>
      <c r="F513" s="173" t="s">
        <v>402</v>
      </c>
      <c r="G513" s="170"/>
      <c r="H513" s="172" t="s">
        <v>1</v>
      </c>
      <c r="I513" s="102"/>
      <c r="J513" s="170"/>
      <c r="K513" s="170"/>
      <c r="L513" s="220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2"/>
      <c r="AT513" s="101" t="s">
        <v>127</v>
      </c>
      <c r="AU513" s="101" t="s">
        <v>93</v>
      </c>
      <c r="AV513" s="13" t="s">
        <v>91</v>
      </c>
      <c r="AW513" s="13" t="s">
        <v>38</v>
      </c>
      <c r="AX513" s="13" t="s">
        <v>83</v>
      </c>
      <c r="AY513" s="101" t="s">
        <v>118</v>
      </c>
    </row>
    <row r="514" spans="1:65" s="13" customFormat="1" x14ac:dyDescent="0.2">
      <c r="B514" s="169"/>
      <c r="C514" s="170"/>
      <c r="D514" s="171" t="s">
        <v>127</v>
      </c>
      <c r="E514" s="172" t="s">
        <v>1</v>
      </c>
      <c r="F514" s="173" t="s">
        <v>128</v>
      </c>
      <c r="G514" s="170"/>
      <c r="H514" s="172" t="s">
        <v>1</v>
      </c>
      <c r="I514" s="102"/>
      <c r="J514" s="170"/>
      <c r="K514" s="170"/>
      <c r="L514" s="220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2"/>
      <c r="AT514" s="101" t="s">
        <v>127</v>
      </c>
      <c r="AU514" s="101" t="s">
        <v>93</v>
      </c>
      <c r="AV514" s="13" t="s">
        <v>91</v>
      </c>
      <c r="AW514" s="13" t="s">
        <v>38</v>
      </c>
      <c r="AX514" s="13" t="s">
        <v>83</v>
      </c>
      <c r="AY514" s="101" t="s">
        <v>118</v>
      </c>
    </row>
    <row r="515" spans="1:65" s="13" customFormat="1" ht="22.5" x14ac:dyDescent="0.2">
      <c r="B515" s="169"/>
      <c r="C515" s="170"/>
      <c r="D515" s="171" t="s">
        <v>127</v>
      </c>
      <c r="E515" s="172" t="s">
        <v>1</v>
      </c>
      <c r="F515" s="173" t="s">
        <v>197</v>
      </c>
      <c r="G515" s="170"/>
      <c r="H515" s="172" t="s">
        <v>1</v>
      </c>
      <c r="I515" s="102"/>
      <c r="J515" s="170"/>
      <c r="K515" s="170"/>
      <c r="L515" s="220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2"/>
      <c r="AT515" s="101" t="s">
        <v>127</v>
      </c>
      <c r="AU515" s="101" t="s">
        <v>93</v>
      </c>
      <c r="AV515" s="13" t="s">
        <v>91</v>
      </c>
      <c r="AW515" s="13" t="s">
        <v>38</v>
      </c>
      <c r="AX515" s="13" t="s">
        <v>83</v>
      </c>
      <c r="AY515" s="101" t="s">
        <v>118</v>
      </c>
    </row>
    <row r="516" spans="1:65" s="13" customFormat="1" x14ac:dyDescent="0.2">
      <c r="B516" s="169"/>
      <c r="C516" s="170"/>
      <c r="D516" s="171" t="s">
        <v>127</v>
      </c>
      <c r="E516" s="172" t="s">
        <v>1</v>
      </c>
      <c r="F516" s="173" t="s">
        <v>129</v>
      </c>
      <c r="G516" s="170"/>
      <c r="H516" s="172" t="s">
        <v>1</v>
      </c>
      <c r="I516" s="102"/>
      <c r="J516" s="170"/>
      <c r="K516" s="170"/>
      <c r="L516" s="220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2"/>
      <c r="AT516" s="101" t="s">
        <v>127</v>
      </c>
      <c r="AU516" s="101" t="s">
        <v>93</v>
      </c>
      <c r="AV516" s="13" t="s">
        <v>91</v>
      </c>
      <c r="AW516" s="13" t="s">
        <v>38</v>
      </c>
      <c r="AX516" s="13" t="s">
        <v>83</v>
      </c>
      <c r="AY516" s="101" t="s">
        <v>118</v>
      </c>
    </row>
    <row r="517" spans="1:65" s="13" customFormat="1" ht="22.5" x14ac:dyDescent="0.2">
      <c r="B517" s="169"/>
      <c r="C517" s="170"/>
      <c r="D517" s="171" t="s">
        <v>127</v>
      </c>
      <c r="E517" s="172" t="s">
        <v>1</v>
      </c>
      <c r="F517" s="173" t="s">
        <v>130</v>
      </c>
      <c r="G517" s="170"/>
      <c r="H517" s="172" t="s">
        <v>1</v>
      </c>
      <c r="I517" s="102"/>
      <c r="J517" s="170"/>
      <c r="K517" s="170"/>
      <c r="L517" s="220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2"/>
      <c r="AT517" s="101" t="s">
        <v>127</v>
      </c>
      <c r="AU517" s="101" t="s">
        <v>93</v>
      </c>
      <c r="AV517" s="13" t="s">
        <v>91</v>
      </c>
      <c r="AW517" s="13" t="s">
        <v>38</v>
      </c>
      <c r="AX517" s="13" t="s">
        <v>83</v>
      </c>
      <c r="AY517" s="101" t="s">
        <v>118</v>
      </c>
    </row>
    <row r="518" spans="1:65" s="14" customFormat="1" x14ac:dyDescent="0.2">
      <c r="B518" s="174"/>
      <c r="C518" s="175"/>
      <c r="D518" s="171" t="s">
        <v>127</v>
      </c>
      <c r="E518" s="176" t="s">
        <v>1</v>
      </c>
      <c r="F518" s="177" t="s">
        <v>420</v>
      </c>
      <c r="G518" s="175"/>
      <c r="H518" s="178">
        <v>1</v>
      </c>
      <c r="I518" s="104"/>
      <c r="J518" s="175"/>
      <c r="K518" s="175"/>
      <c r="L518" s="223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5"/>
      <c r="AT518" s="103" t="s">
        <v>127</v>
      </c>
      <c r="AU518" s="103" t="s">
        <v>93</v>
      </c>
      <c r="AV518" s="14" t="s">
        <v>93</v>
      </c>
      <c r="AW518" s="14" t="s">
        <v>38</v>
      </c>
      <c r="AX518" s="14" t="s">
        <v>91</v>
      </c>
      <c r="AY518" s="103" t="s">
        <v>118</v>
      </c>
    </row>
    <row r="519" spans="1:65" s="2" customFormat="1" ht="14.45" customHeight="1" x14ac:dyDescent="0.2">
      <c r="A519" s="32"/>
      <c r="B519" s="118"/>
      <c r="C519" s="164" t="s">
        <v>421</v>
      </c>
      <c r="D519" s="164" t="s">
        <v>121</v>
      </c>
      <c r="E519" s="165" t="s">
        <v>422</v>
      </c>
      <c r="F519" s="166" t="s">
        <v>410</v>
      </c>
      <c r="G519" s="167" t="s">
        <v>124</v>
      </c>
      <c r="H519" s="168">
        <v>1</v>
      </c>
      <c r="I519" s="98"/>
      <c r="J519" s="216">
        <f>ROUND(I519*H519,2)</f>
        <v>0</v>
      </c>
      <c r="K519" s="166" t="s">
        <v>1</v>
      </c>
      <c r="L519" s="217"/>
      <c r="M519" s="218" t="s">
        <v>1</v>
      </c>
      <c r="N519" s="218" t="s">
        <v>48</v>
      </c>
      <c r="O519" s="218"/>
      <c r="P519" s="218">
        <f>O519*H519</f>
        <v>0</v>
      </c>
      <c r="Q519" s="218">
        <v>0</v>
      </c>
      <c r="R519" s="218">
        <f>Q519*H519</f>
        <v>0</v>
      </c>
      <c r="S519" s="218">
        <v>0</v>
      </c>
      <c r="T519" s="218">
        <f>S519*H519</f>
        <v>0</v>
      </c>
      <c r="U519" s="218"/>
      <c r="V519" s="218"/>
      <c r="W519" s="219">
        <f>J519</f>
        <v>0</v>
      </c>
      <c r="X519" s="32"/>
      <c r="Y519" s="32"/>
      <c r="Z519" s="32"/>
      <c r="AA519" s="32"/>
      <c r="AB519" s="32"/>
      <c r="AC519" s="32"/>
      <c r="AD519" s="32"/>
      <c r="AE519" s="32"/>
      <c r="AR519" s="99" t="s">
        <v>125</v>
      </c>
      <c r="AT519" s="99" t="s">
        <v>121</v>
      </c>
      <c r="AU519" s="99" t="s">
        <v>93</v>
      </c>
      <c r="AY519" s="17" t="s">
        <v>118</v>
      </c>
      <c r="BE519" s="100">
        <f>IF(N519="základní",J519,0)</f>
        <v>0</v>
      </c>
      <c r="BF519" s="100">
        <f>IF(N519="snížená",J519,0)</f>
        <v>0</v>
      </c>
      <c r="BG519" s="100">
        <f>IF(N519="zákl. přenesená",J519,0)</f>
        <v>0</v>
      </c>
      <c r="BH519" s="100">
        <f>IF(N519="sníž. přenesená",J519,0)</f>
        <v>0</v>
      </c>
      <c r="BI519" s="100">
        <f>IF(N519="nulová",J519,0)</f>
        <v>0</v>
      </c>
      <c r="BJ519" s="17" t="s">
        <v>91</v>
      </c>
      <c r="BK519" s="100">
        <f>ROUND(I519*H519,2)</f>
        <v>0</v>
      </c>
      <c r="BL519" s="17" t="s">
        <v>125</v>
      </c>
      <c r="BM519" s="99" t="s">
        <v>423</v>
      </c>
    </row>
    <row r="520" spans="1:65" s="13" customFormat="1" x14ac:dyDescent="0.2">
      <c r="B520" s="169"/>
      <c r="C520" s="170"/>
      <c r="D520" s="171" t="s">
        <v>127</v>
      </c>
      <c r="E520" s="172" t="s">
        <v>1</v>
      </c>
      <c r="F520" s="173" t="s">
        <v>424</v>
      </c>
      <c r="G520" s="170"/>
      <c r="H520" s="172" t="s">
        <v>1</v>
      </c>
      <c r="I520" s="102"/>
      <c r="J520" s="170"/>
      <c r="K520" s="170"/>
      <c r="L520" s="220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2"/>
      <c r="AT520" s="101" t="s">
        <v>127</v>
      </c>
      <c r="AU520" s="101" t="s">
        <v>93</v>
      </c>
      <c r="AV520" s="13" t="s">
        <v>91</v>
      </c>
      <c r="AW520" s="13" t="s">
        <v>38</v>
      </c>
      <c r="AX520" s="13" t="s">
        <v>83</v>
      </c>
      <c r="AY520" s="101" t="s">
        <v>118</v>
      </c>
    </row>
    <row r="521" spans="1:65" s="13" customFormat="1" x14ac:dyDescent="0.2">
      <c r="B521" s="169"/>
      <c r="C521" s="170"/>
      <c r="D521" s="171" t="s">
        <v>127</v>
      </c>
      <c r="E521" s="172" t="s">
        <v>1</v>
      </c>
      <c r="F521" s="173" t="s">
        <v>128</v>
      </c>
      <c r="G521" s="170"/>
      <c r="H521" s="172" t="s">
        <v>1</v>
      </c>
      <c r="I521" s="102"/>
      <c r="J521" s="170"/>
      <c r="K521" s="170"/>
      <c r="L521" s="220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2"/>
      <c r="AT521" s="101" t="s">
        <v>127</v>
      </c>
      <c r="AU521" s="101" t="s">
        <v>93</v>
      </c>
      <c r="AV521" s="13" t="s">
        <v>91</v>
      </c>
      <c r="AW521" s="13" t="s">
        <v>38</v>
      </c>
      <c r="AX521" s="13" t="s">
        <v>83</v>
      </c>
      <c r="AY521" s="101" t="s">
        <v>118</v>
      </c>
    </row>
    <row r="522" spans="1:65" s="13" customFormat="1" ht="22.5" x14ac:dyDescent="0.2">
      <c r="B522" s="169"/>
      <c r="C522" s="170"/>
      <c r="D522" s="171" t="s">
        <v>127</v>
      </c>
      <c r="E522" s="172" t="s">
        <v>1</v>
      </c>
      <c r="F522" s="173" t="s">
        <v>197</v>
      </c>
      <c r="G522" s="170"/>
      <c r="H522" s="172" t="s">
        <v>1</v>
      </c>
      <c r="I522" s="102"/>
      <c r="J522" s="170"/>
      <c r="K522" s="170"/>
      <c r="L522" s="220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2"/>
      <c r="AT522" s="101" t="s">
        <v>127</v>
      </c>
      <c r="AU522" s="101" t="s">
        <v>93</v>
      </c>
      <c r="AV522" s="13" t="s">
        <v>91</v>
      </c>
      <c r="AW522" s="13" t="s">
        <v>38</v>
      </c>
      <c r="AX522" s="13" t="s">
        <v>83</v>
      </c>
      <c r="AY522" s="101" t="s">
        <v>118</v>
      </c>
    </row>
    <row r="523" spans="1:65" s="13" customFormat="1" x14ac:dyDescent="0.2">
      <c r="B523" s="169"/>
      <c r="C523" s="170"/>
      <c r="D523" s="171" t="s">
        <v>127</v>
      </c>
      <c r="E523" s="172" t="s">
        <v>1</v>
      </c>
      <c r="F523" s="173" t="s">
        <v>129</v>
      </c>
      <c r="G523" s="170"/>
      <c r="H523" s="172" t="s">
        <v>1</v>
      </c>
      <c r="I523" s="102"/>
      <c r="J523" s="170"/>
      <c r="K523" s="170"/>
      <c r="L523" s="220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2"/>
      <c r="AT523" s="101" t="s">
        <v>127</v>
      </c>
      <c r="AU523" s="101" t="s">
        <v>93</v>
      </c>
      <c r="AV523" s="13" t="s">
        <v>91</v>
      </c>
      <c r="AW523" s="13" t="s">
        <v>38</v>
      </c>
      <c r="AX523" s="13" t="s">
        <v>83</v>
      </c>
      <c r="AY523" s="101" t="s">
        <v>118</v>
      </c>
    </row>
    <row r="524" spans="1:65" s="13" customFormat="1" ht="22.5" x14ac:dyDescent="0.2">
      <c r="B524" s="169"/>
      <c r="C524" s="170"/>
      <c r="D524" s="171" t="s">
        <v>127</v>
      </c>
      <c r="E524" s="172" t="s">
        <v>1</v>
      </c>
      <c r="F524" s="173" t="s">
        <v>130</v>
      </c>
      <c r="G524" s="170"/>
      <c r="H524" s="172" t="s">
        <v>1</v>
      </c>
      <c r="I524" s="102"/>
      <c r="J524" s="170"/>
      <c r="K524" s="170"/>
      <c r="L524" s="220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2"/>
      <c r="AT524" s="101" t="s">
        <v>127</v>
      </c>
      <c r="AU524" s="101" t="s">
        <v>93</v>
      </c>
      <c r="AV524" s="13" t="s">
        <v>91</v>
      </c>
      <c r="AW524" s="13" t="s">
        <v>38</v>
      </c>
      <c r="AX524" s="13" t="s">
        <v>83</v>
      </c>
      <c r="AY524" s="101" t="s">
        <v>118</v>
      </c>
    </row>
    <row r="525" spans="1:65" s="14" customFormat="1" x14ac:dyDescent="0.2">
      <c r="B525" s="174"/>
      <c r="C525" s="175"/>
      <c r="D525" s="171" t="s">
        <v>127</v>
      </c>
      <c r="E525" s="176" t="s">
        <v>1</v>
      </c>
      <c r="F525" s="177" t="s">
        <v>425</v>
      </c>
      <c r="G525" s="175"/>
      <c r="H525" s="178">
        <v>1</v>
      </c>
      <c r="I525" s="104"/>
      <c r="J525" s="175"/>
      <c r="K525" s="175"/>
      <c r="L525" s="223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5"/>
      <c r="AT525" s="103" t="s">
        <v>127</v>
      </c>
      <c r="AU525" s="103" t="s">
        <v>93</v>
      </c>
      <c r="AV525" s="14" t="s">
        <v>93</v>
      </c>
      <c r="AW525" s="14" t="s">
        <v>38</v>
      </c>
      <c r="AX525" s="14" t="s">
        <v>91</v>
      </c>
      <c r="AY525" s="103" t="s">
        <v>118</v>
      </c>
    </row>
    <row r="526" spans="1:65" s="2" customFormat="1" ht="14.45" customHeight="1" x14ac:dyDescent="0.2">
      <c r="A526" s="32"/>
      <c r="B526" s="118"/>
      <c r="C526" s="164" t="s">
        <v>426</v>
      </c>
      <c r="D526" s="164" t="s">
        <v>121</v>
      </c>
      <c r="E526" s="165" t="s">
        <v>427</v>
      </c>
      <c r="F526" s="166" t="s">
        <v>428</v>
      </c>
      <c r="G526" s="167" t="s">
        <v>124</v>
      </c>
      <c r="H526" s="168">
        <v>3</v>
      </c>
      <c r="I526" s="98"/>
      <c r="J526" s="216">
        <f>ROUND(I526*H526,2)</f>
        <v>0</v>
      </c>
      <c r="K526" s="166" t="s">
        <v>1</v>
      </c>
      <c r="L526" s="217"/>
      <c r="M526" s="218" t="s">
        <v>1</v>
      </c>
      <c r="N526" s="218" t="s">
        <v>48</v>
      </c>
      <c r="O526" s="218"/>
      <c r="P526" s="218">
        <f>O526*H526</f>
        <v>0</v>
      </c>
      <c r="Q526" s="218">
        <v>0</v>
      </c>
      <c r="R526" s="218">
        <f>Q526*H526</f>
        <v>0</v>
      </c>
      <c r="S526" s="218">
        <v>0</v>
      </c>
      <c r="T526" s="218">
        <f>S526*H526</f>
        <v>0</v>
      </c>
      <c r="U526" s="218"/>
      <c r="V526" s="218"/>
      <c r="W526" s="219">
        <f>J526</f>
        <v>0</v>
      </c>
      <c r="X526" s="32"/>
      <c r="Y526" s="32"/>
      <c r="Z526" s="32"/>
      <c r="AA526" s="32"/>
      <c r="AB526" s="32"/>
      <c r="AC526" s="32"/>
      <c r="AD526" s="32"/>
      <c r="AE526" s="32"/>
      <c r="AR526" s="99" t="s">
        <v>125</v>
      </c>
      <c r="AT526" s="99" t="s">
        <v>121</v>
      </c>
      <c r="AU526" s="99" t="s">
        <v>93</v>
      </c>
      <c r="AY526" s="17" t="s">
        <v>118</v>
      </c>
      <c r="BE526" s="100">
        <f>IF(N526="základní",J526,0)</f>
        <v>0</v>
      </c>
      <c r="BF526" s="100">
        <f>IF(N526="snížená",J526,0)</f>
        <v>0</v>
      </c>
      <c r="BG526" s="100">
        <f>IF(N526="zákl. přenesená",J526,0)</f>
        <v>0</v>
      </c>
      <c r="BH526" s="100">
        <f>IF(N526="sníž. přenesená",J526,0)</f>
        <v>0</v>
      </c>
      <c r="BI526" s="100">
        <f>IF(N526="nulová",J526,0)</f>
        <v>0</v>
      </c>
      <c r="BJ526" s="17" t="s">
        <v>91</v>
      </c>
      <c r="BK526" s="100">
        <f>ROUND(I526*H526,2)</f>
        <v>0</v>
      </c>
      <c r="BL526" s="17" t="s">
        <v>125</v>
      </c>
      <c r="BM526" s="99" t="s">
        <v>429</v>
      </c>
    </row>
    <row r="527" spans="1:65" s="13" customFormat="1" x14ac:dyDescent="0.2">
      <c r="B527" s="169"/>
      <c r="C527" s="170"/>
      <c r="D527" s="171" t="s">
        <v>127</v>
      </c>
      <c r="E527" s="172" t="s">
        <v>1</v>
      </c>
      <c r="F527" s="173" t="s">
        <v>430</v>
      </c>
      <c r="G527" s="170"/>
      <c r="H527" s="172" t="s">
        <v>1</v>
      </c>
      <c r="I527" s="102"/>
      <c r="J527" s="170"/>
      <c r="K527" s="170"/>
      <c r="L527" s="220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2"/>
      <c r="AT527" s="101" t="s">
        <v>127</v>
      </c>
      <c r="AU527" s="101" t="s">
        <v>93</v>
      </c>
      <c r="AV527" s="13" t="s">
        <v>91</v>
      </c>
      <c r="AW527" s="13" t="s">
        <v>38</v>
      </c>
      <c r="AX527" s="13" t="s">
        <v>83</v>
      </c>
      <c r="AY527" s="101" t="s">
        <v>118</v>
      </c>
    </row>
    <row r="528" spans="1:65" s="14" customFormat="1" x14ac:dyDescent="0.2">
      <c r="B528" s="174"/>
      <c r="C528" s="175"/>
      <c r="D528" s="171" t="s">
        <v>127</v>
      </c>
      <c r="E528" s="176" t="s">
        <v>1</v>
      </c>
      <c r="F528" s="177" t="s">
        <v>431</v>
      </c>
      <c r="G528" s="175"/>
      <c r="H528" s="178">
        <v>3</v>
      </c>
      <c r="I528" s="104"/>
      <c r="J528" s="175"/>
      <c r="K528" s="175"/>
      <c r="L528" s="220"/>
      <c r="M528" s="221" t="s">
        <v>1</v>
      </c>
      <c r="N528" s="221" t="s">
        <v>48</v>
      </c>
      <c r="O528" s="221"/>
      <c r="P528" s="221" t="e">
        <f>O528*H527</f>
        <v>#VALUE!</v>
      </c>
      <c r="Q528" s="221">
        <v>0</v>
      </c>
      <c r="R528" s="221" t="e">
        <f>Q528*H527</f>
        <v>#VALUE!</v>
      </c>
      <c r="S528" s="221">
        <v>0</v>
      </c>
      <c r="T528" s="221" t="e">
        <f>S528*H527</f>
        <v>#VALUE!</v>
      </c>
      <c r="U528" s="221"/>
      <c r="V528" s="221"/>
      <c r="W528" s="222"/>
      <c r="AT528" s="103" t="s">
        <v>127</v>
      </c>
      <c r="AU528" s="103" t="s">
        <v>93</v>
      </c>
      <c r="AV528" s="14" t="s">
        <v>93</v>
      </c>
      <c r="AW528" s="14" t="s">
        <v>38</v>
      </c>
      <c r="AX528" s="14" t="s">
        <v>91</v>
      </c>
      <c r="AY528" s="103" t="s">
        <v>118</v>
      </c>
    </row>
    <row r="529" spans="1:65" s="2" customFormat="1" ht="14.45" customHeight="1" x14ac:dyDescent="0.2">
      <c r="A529" s="32"/>
      <c r="B529" s="118"/>
      <c r="C529" s="164" t="s">
        <v>432</v>
      </c>
      <c r="D529" s="164" t="s">
        <v>121</v>
      </c>
      <c r="E529" s="165" t="s">
        <v>433</v>
      </c>
      <c r="F529" s="166" t="s">
        <v>434</v>
      </c>
      <c r="G529" s="167" t="s">
        <v>435</v>
      </c>
      <c r="H529" s="168">
        <v>200</v>
      </c>
      <c r="I529" s="98"/>
      <c r="J529" s="216">
        <f t="shared" ref="J529:J536" si="0">ROUND(I529*H529,2)</f>
        <v>0</v>
      </c>
      <c r="K529" s="166" t="s">
        <v>1</v>
      </c>
      <c r="L529" s="217">
        <f t="shared" ref="L529:L536" si="1">J529</f>
        <v>0</v>
      </c>
      <c r="M529" s="218" t="s">
        <v>1</v>
      </c>
      <c r="N529" s="218" t="s">
        <v>48</v>
      </c>
      <c r="O529" s="218"/>
      <c r="P529" s="218">
        <f>O529*H528</f>
        <v>0</v>
      </c>
      <c r="Q529" s="218">
        <v>0</v>
      </c>
      <c r="R529" s="218">
        <f>Q529*H528</f>
        <v>0</v>
      </c>
      <c r="S529" s="218">
        <v>0</v>
      </c>
      <c r="T529" s="218">
        <f>S529*H528</f>
        <v>0</v>
      </c>
      <c r="U529" s="218"/>
      <c r="V529" s="218"/>
      <c r="W529" s="219"/>
      <c r="X529" s="32"/>
      <c r="Y529" s="32"/>
      <c r="Z529" s="32"/>
      <c r="AA529" s="32"/>
      <c r="AB529" s="32"/>
      <c r="AC529" s="32"/>
      <c r="AD529" s="32"/>
      <c r="AE529" s="32"/>
      <c r="AR529" s="99" t="s">
        <v>125</v>
      </c>
      <c r="AT529" s="99" t="s">
        <v>121</v>
      </c>
      <c r="AU529" s="99" t="s">
        <v>93</v>
      </c>
      <c r="AY529" s="17" t="s">
        <v>118</v>
      </c>
      <c r="BE529" s="100">
        <f t="shared" ref="BE529:BE536" si="2">IF(N529="základní",J529,0)</f>
        <v>0</v>
      </c>
      <c r="BF529" s="100">
        <f t="shared" ref="BF529:BF536" si="3">IF(N529="snížená",J529,0)</f>
        <v>0</v>
      </c>
      <c r="BG529" s="100">
        <f t="shared" ref="BG529:BG536" si="4">IF(N529="zákl. přenesená",J529,0)</f>
        <v>0</v>
      </c>
      <c r="BH529" s="100">
        <f t="shared" ref="BH529:BH536" si="5">IF(N529="sníž. přenesená",J529,0)</f>
        <v>0</v>
      </c>
      <c r="BI529" s="100">
        <f t="shared" ref="BI529:BI536" si="6">IF(N529="nulová",J529,0)</f>
        <v>0</v>
      </c>
      <c r="BJ529" s="17" t="s">
        <v>91</v>
      </c>
      <c r="BK529" s="100">
        <f t="shared" ref="BK529:BK536" si="7">ROUND(I529*H529,2)</f>
        <v>0</v>
      </c>
      <c r="BL529" s="17" t="s">
        <v>125</v>
      </c>
      <c r="BM529" s="99" t="s">
        <v>436</v>
      </c>
    </row>
    <row r="530" spans="1:65" s="2" customFormat="1" ht="14.45" customHeight="1" x14ac:dyDescent="0.2">
      <c r="A530" s="32"/>
      <c r="B530" s="118"/>
      <c r="C530" s="164" t="s">
        <v>437</v>
      </c>
      <c r="D530" s="164" t="s">
        <v>121</v>
      </c>
      <c r="E530" s="165" t="s">
        <v>438</v>
      </c>
      <c r="F530" s="166" t="s">
        <v>439</v>
      </c>
      <c r="G530" s="167" t="s">
        <v>435</v>
      </c>
      <c r="H530" s="168">
        <v>20</v>
      </c>
      <c r="I530" s="98"/>
      <c r="J530" s="216">
        <f t="shared" si="0"/>
        <v>0</v>
      </c>
      <c r="K530" s="166" t="s">
        <v>1</v>
      </c>
      <c r="L530" s="217">
        <f t="shared" si="1"/>
        <v>0</v>
      </c>
      <c r="M530" s="218"/>
      <c r="N530" s="218"/>
      <c r="O530" s="218"/>
      <c r="P530" s="218"/>
      <c r="Q530" s="218"/>
      <c r="R530" s="218"/>
      <c r="S530" s="218"/>
      <c r="T530" s="218"/>
      <c r="U530" s="218"/>
      <c r="V530" s="218"/>
      <c r="W530" s="219"/>
      <c r="X530" s="32"/>
      <c r="Y530" s="32"/>
      <c r="Z530" s="32"/>
      <c r="AA530" s="32"/>
      <c r="AB530" s="32"/>
      <c r="AC530" s="32"/>
      <c r="AD530" s="32"/>
      <c r="AE530" s="32"/>
      <c r="AR530" s="99" t="s">
        <v>125</v>
      </c>
      <c r="AT530" s="99" t="s">
        <v>121</v>
      </c>
      <c r="AU530" s="99" t="s">
        <v>93</v>
      </c>
      <c r="AY530" s="17" t="s">
        <v>118</v>
      </c>
      <c r="BE530" s="100">
        <f t="shared" si="2"/>
        <v>0</v>
      </c>
      <c r="BF530" s="100">
        <f t="shared" si="3"/>
        <v>0</v>
      </c>
      <c r="BG530" s="100">
        <f t="shared" si="4"/>
        <v>0</v>
      </c>
      <c r="BH530" s="100">
        <f t="shared" si="5"/>
        <v>0</v>
      </c>
      <c r="BI530" s="100">
        <f t="shared" si="6"/>
        <v>0</v>
      </c>
      <c r="BJ530" s="17" t="s">
        <v>91</v>
      </c>
      <c r="BK530" s="100">
        <f t="shared" si="7"/>
        <v>0</v>
      </c>
      <c r="BL530" s="17" t="s">
        <v>125</v>
      </c>
      <c r="BM530" s="99" t="s">
        <v>440</v>
      </c>
    </row>
    <row r="531" spans="1:65" s="2" customFormat="1" ht="24.2" customHeight="1" x14ac:dyDescent="0.2">
      <c r="A531" s="32"/>
      <c r="B531" s="118"/>
      <c r="C531" s="164" t="s">
        <v>441</v>
      </c>
      <c r="D531" s="164" t="s">
        <v>121</v>
      </c>
      <c r="E531" s="165" t="s">
        <v>442</v>
      </c>
      <c r="F531" s="166" t="s">
        <v>443</v>
      </c>
      <c r="G531" s="167" t="s">
        <v>435</v>
      </c>
      <c r="H531" s="168">
        <v>20</v>
      </c>
      <c r="I531" s="98"/>
      <c r="J531" s="216">
        <f t="shared" si="0"/>
        <v>0</v>
      </c>
      <c r="K531" s="166" t="s">
        <v>1</v>
      </c>
      <c r="L531" s="217">
        <f t="shared" si="1"/>
        <v>0</v>
      </c>
      <c r="M531" s="218"/>
      <c r="N531" s="218"/>
      <c r="O531" s="218"/>
      <c r="P531" s="218"/>
      <c r="Q531" s="218"/>
      <c r="R531" s="218"/>
      <c r="S531" s="218"/>
      <c r="T531" s="218"/>
      <c r="U531" s="218"/>
      <c r="V531" s="218"/>
      <c r="W531" s="219"/>
      <c r="X531" s="32"/>
      <c r="Y531" s="32"/>
      <c r="Z531" s="32"/>
      <c r="AA531" s="32"/>
      <c r="AB531" s="32"/>
      <c r="AC531" s="32"/>
      <c r="AD531" s="32"/>
      <c r="AE531" s="32"/>
      <c r="AR531" s="99" t="s">
        <v>125</v>
      </c>
      <c r="AT531" s="99" t="s">
        <v>121</v>
      </c>
      <c r="AU531" s="99" t="s">
        <v>93</v>
      </c>
      <c r="AY531" s="17" t="s">
        <v>118</v>
      </c>
      <c r="BE531" s="100">
        <f t="shared" si="2"/>
        <v>0</v>
      </c>
      <c r="BF531" s="100">
        <f t="shared" si="3"/>
        <v>0</v>
      </c>
      <c r="BG531" s="100">
        <f t="shared" si="4"/>
        <v>0</v>
      </c>
      <c r="BH531" s="100">
        <f t="shared" si="5"/>
        <v>0</v>
      </c>
      <c r="BI531" s="100">
        <f t="shared" si="6"/>
        <v>0</v>
      </c>
      <c r="BJ531" s="17" t="s">
        <v>91</v>
      </c>
      <c r="BK531" s="100">
        <f t="shared" si="7"/>
        <v>0</v>
      </c>
      <c r="BL531" s="17" t="s">
        <v>125</v>
      </c>
      <c r="BM531" s="99" t="s">
        <v>444</v>
      </c>
    </row>
    <row r="532" spans="1:65" s="2" customFormat="1" ht="14.45" customHeight="1" x14ac:dyDescent="0.2">
      <c r="A532" s="32"/>
      <c r="B532" s="118"/>
      <c r="C532" s="164" t="s">
        <v>445</v>
      </c>
      <c r="D532" s="164" t="s">
        <v>121</v>
      </c>
      <c r="E532" s="165" t="s">
        <v>446</v>
      </c>
      <c r="F532" s="166" t="s">
        <v>447</v>
      </c>
      <c r="G532" s="167" t="s">
        <v>435</v>
      </c>
      <c r="H532" s="168">
        <v>10</v>
      </c>
      <c r="I532" s="98"/>
      <c r="J532" s="216">
        <f t="shared" si="0"/>
        <v>0</v>
      </c>
      <c r="K532" s="166" t="s">
        <v>1</v>
      </c>
      <c r="L532" s="217">
        <f t="shared" si="1"/>
        <v>0</v>
      </c>
      <c r="M532" s="218"/>
      <c r="N532" s="218"/>
      <c r="O532" s="218"/>
      <c r="P532" s="218"/>
      <c r="Q532" s="218"/>
      <c r="R532" s="218"/>
      <c r="S532" s="218"/>
      <c r="T532" s="218"/>
      <c r="U532" s="218"/>
      <c r="V532" s="218"/>
      <c r="W532" s="219"/>
      <c r="X532" s="32"/>
      <c r="Y532" s="32"/>
      <c r="Z532" s="32"/>
      <c r="AA532" s="32"/>
      <c r="AB532" s="32"/>
      <c r="AC532" s="32"/>
      <c r="AD532" s="32"/>
      <c r="AE532" s="32"/>
      <c r="AR532" s="99" t="s">
        <v>125</v>
      </c>
      <c r="AT532" s="99" t="s">
        <v>121</v>
      </c>
      <c r="AU532" s="99" t="s">
        <v>93</v>
      </c>
      <c r="AY532" s="17" t="s">
        <v>118</v>
      </c>
      <c r="BE532" s="100">
        <f t="shared" si="2"/>
        <v>0</v>
      </c>
      <c r="BF532" s="100">
        <f t="shared" si="3"/>
        <v>0</v>
      </c>
      <c r="BG532" s="100">
        <f t="shared" si="4"/>
        <v>0</v>
      </c>
      <c r="BH532" s="100">
        <f t="shared" si="5"/>
        <v>0</v>
      </c>
      <c r="BI532" s="100">
        <f t="shared" si="6"/>
        <v>0</v>
      </c>
      <c r="BJ532" s="17" t="s">
        <v>91</v>
      </c>
      <c r="BK532" s="100">
        <f t="shared" si="7"/>
        <v>0</v>
      </c>
      <c r="BL532" s="17" t="s">
        <v>125</v>
      </c>
      <c r="BM532" s="99" t="s">
        <v>448</v>
      </c>
    </row>
    <row r="533" spans="1:65" s="2" customFormat="1" ht="24.2" customHeight="1" x14ac:dyDescent="0.2">
      <c r="A533" s="32"/>
      <c r="B533" s="118"/>
      <c r="C533" s="164" t="s">
        <v>449</v>
      </c>
      <c r="D533" s="164" t="s">
        <v>121</v>
      </c>
      <c r="E533" s="165" t="s">
        <v>450</v>
      </c>
      <c r="F533" s="166" t="s">
        <v>451</v>
      </c>
      <c r="G533" s="167" t="s">
        <v>435</v>
      </c>
      <c r="H533" s="168">
        <v>50</v>
      </c>
      <c r="I533" s="98"/>
      <c r="J533" s="216">
        <f t="shared" si="0"/>
        <v>0</v>
      </c>
      <c r="K533" s="166" t="s">
        <v>1</v>
      </c>
      <c r="L533" s="217">
        <f t="shared" si="1"/>
        <v>0</v>
      </c>
      <c r="M533" s="218"/>
      <c r="N533" s="218"/>
      <c r="O533" s="218"/>
      <c r="P533" s="218"/>
      <c r="Q533" s="218"/>
      <c r="R533" s="218"/>
      <c r="S533" s="218"/>
      <c r="T533" s="218"/>
      <c r="U533" s="218"/>
      <c r="V533" s="218"/>
      <c r="W533" s="219"/>
      <c r="X533" s="32"/>
      <c r="Y533" s="32"/>
      <c r="Z533" s="32"/>
      <c r="AA533" s="32"/>
      <c r="AB533" s="32"/>
      <c r="AC533" s="32"/>
      <c r="AD533" s="32"/>
      <c r="AE533" s="32"/>
      <c r="AR533" s="99" t="s">
        <v>452</v>
      </c>
      <c r="AT533" s="99" t="s">
        <v>121</v>
      </c>
      <c r="AU533" s="99" t="s">
        <v>93</v>
      </c>
      <c r="AY533" s="17" t="s">
        <v>118</v>
      </c>
      <c r="BE533" s="100">
        <f t="shared" si="2"/>
        <v>0</v>
      </c>
      <c r="BF533" s="100">
        <f t="shared" si="3"/>
        <v>0</v>
      </c>
      <c r="BG533" s="100">
        <f t="shared" si="4"/>
        <v>0</v>
      </c>
      <c r="BH533" s="100">
        <f t="shared" si="5"/>
        <v>0</v>
      </c>
      <c r="BI533" s="100">
        <f t="shared" si="6"/>
        <v>0</v>
      </c>
      <c r="BJ533" s="17" t="s">
        <v>91</v>
      </c>
      <c r="BK533" s="100">
        <f t="shared" si="7"/>
        <v>0</v>
      </c>
      <c r="BL533" s="17" t="s">
        <v>452</v>
      </c>
      <c r="BM533" s="99" t="s">
        <v>453</v>
      </c>
    </row>
    <row r="534" spans="1:65" s="2" customFormat="1" ht="24.2" customHeight="1" x14ac:dyDescent="0.2">
      <c r="A534" s="32"/>
      <c r="B534" s="118"/>
      <c r="C534" s="164" t="s">
        <v>454</v>
      </c>
      <c r="D534" s="164" t="s">
        <v>121</v>
      </c>
      <c r="E534" s="165" t="s">
        <v>455</v>
      </c>
      <c r="F534" s="166" t="s">
        <v>456</v>
      </c>
      <c r="G534" s="167" t="s">
        <v>435</v>
      </c>
      <c r="H534" s="168">
        <v>80</v>
      </c>
      <c r="I534" s="98"/>
      <c r="J534" s="216">
        <f t="shared" si="0"/>
        <v>0</v>
      </c>
      <c r="K534" s="166" t="s">
        <v>1</v>
      </c>
      <c r="L534" s="217">
        <f t="shared" si="1"/>
        <v>0</v>
      </c>
      <c r="M534" s="218"/>
      <c r="N534" s="218"/>
      <c r="O534" s="218"/>
      <c r="P534" s="218"/>
      <c r="Q534" s="218"/>
      <c r="R534" s="218"/>
      <c r="S534" s="218"/>
      <c r="T534" s="218"/>
      <c r="U534" s="218"/>
      <c r="V534" s="218"/>
      <c r="W534" s="219"/>
      <c r="X534" s="32"/>
      <c r="Y534" s="32"/>
      <c r="Z534" s="32"/>
      <c r="AA534" s="32"/>
      <c r="AB534" s="32"/>
      <c r="AC534" s="32"/>
      <c r="AD534" s="32"/>
      <c r="AE534" s="32"/>
      <c r="AR534" s="99" t="s">
        <v>452</v>
      </c>
      <c r="AT534" s="99" t="s">
        <v>121</v>
      </c>
      <c r="AU534" s="99" t="s">
        <v>93</v>
      </c>
      <c r="AY534" s="17" t="s">
        <v>118</v>
      </c>
      <c r="BE534" s="100">
        <f t="shared" si="2"/>
        <v>0</v>
      </c>
      <c r="BF534" s="100">
        <f t="shared" si="3"/>
        <v>0</v>
      </c>
      <c r="BG534" s="100">
        <f t="shared" si="4"/>
        <v>0</v>
      </c>
      <c r="BH534" s="100">
        <f t="shared" si="5"/>
        <v>0</v>
      </c>
      <c r="BI534" s="100">
        <f t="shared" si="6"/>
        <v>0</v>
      </c>
      <c r="BJ534" s="17" t="s">
        <v>91</v>
      </c>
      <c r="BK534" s="100">
        <f t="shared" si="7"/>
        <v>0</v>
      </c>
      <c r="BL534" s="17" t="s">
        <v>452</v>
      </c>
      <c r="BM534" s="99" t="s">
        <v>457</v>
      </c>
    </row>
    <row r="535" spans="1:65" s="2" customFormat="1" ht="14.45" customHeight="1" x14ac:dyDescent="0.2">
      <c r="A535" s="32"/>
      <c r="B535" s="118"/>
      <c r="C535" s="164" t="s">
        <v>458</v>
      </c>
      <c r="D535" s="164" t="s">
        <v>121</v>
      </c>
      <c r="E535" s="165" t="s">
        <v>459</v>
      </c>
      <c r="F535" s="166" t="s">
        <v>460</v>
      </c>
      <c r="G535" s="167" t="s">
        <v>435</v>
      </c>
      <c r="H535" s="168">
        <v>80</v>
      </c>
      <c r="I535" s="98"/>
      <c r="J535" s="216">
        <f t="shared" si="0"/>
        <v>0</v>
      </c>
      <c r="K535" s="166" t="s">
        <v>1</v>
      </c>
      <c r="L535" s="217">
        <f t="shared" si="1"/>
        <v>0</v>
      </c>
      <c r="M535" s="218"/>
      <c r="N535" s="218"/>
      <c r="O535" s="218"/>
      <c r="P535" s="218"/>
      <c r="Q535" s="218"/>
      <c r="R535" s="218"/>
      <c r="S535" s="218"/>
      <c r="T535" s="218"/>
      <c r="U535" s="218"/>
      <c r="V535" s="218"/>
      <c r="W535" s="219"/>
      <c r="X535" s="32"/>
      <c r="Y535" s="32"/>
      <c r="Z535" s="32"/>
      <c r="AA535" s="32"/>
      <c r="AB535" s="32"/>
      <c r="AC535" s="32"/>
      <c r="AD535" s="32"/>
      <c r="AE535" s="32"/>
      <c r="AR535" s="99" t="s">
        <v>452</v>
      </c>
      <c r="AT535" s="99" t="s">
        <v>121</v>
      </c>
      <c r="AU535" s="99" t="s">
        <v>93</v>
      </c>
      <c r="AY535" s="17" t="s">
        <v>118</v>
      </c>
      <c r="BE535" s="100">
        <f t="shared" si="2"/>
        <v>0</v>
      </c>
      <c r="BF535" s="100">
        <f t="shared" si="3"/>
        <v>0</v>
      </c>
      <c r="BG535" s="100">
        <f t="shared" si="4"/>
        <v>0</v>
      </c>
      <c r="BH535" s="100">
        <f t="shared" si="5"/>
        <v>0</v>
      </c>
      <c r="BI535" s="100">
        <f t="shared" si="6"/>
        <v>0</v>
      </c>
      <c r="BJ535" s="17" t="s">
        <v>91</v>
      </c>
      <c r="BK535" s="100">
        <f t="shared" si="7"/>
        <v>0</v>
      </c>
      <c r="BL535" s="17" t="s">
        <v>452</v>
      </c>
      <c r="BM535" s="99" t="s">
        <v>461</v>
      </c>
    </row>
    <row r="536" spans="1:65" s="2" customFormat="1" ht="24.2" customHeight="1" x14ac:dyDescent="0.2">
      <c r="A536" s="32"/>
      <c r="B536" s="118"/>
      <c r="C536" s="164" t="s">
        <v>462</v>
      </c>
      <c r="D536" s="164" t="s">
        <v>121</v>
      </c>
      <c r="E536" s="165" t="s">
        <v>463</v>
      </c>
      <c r="F536" s="166" t="s">
        <v>464</v>
      </c>
      <c r="G536" s="167" t="s">
        <v>435</v>
      </c>
      <c r="H536" s="168">
        <v>30</v>
      </c>
      <c r="I536" s="98"/>
      <c r="J536" s="216">
        <f t="shared" si="0"/>
        <v>0</v>
      </c>
      <c r="K536" s="166" t="s">
        <v>1</v>
      </c>
      <c r="L536" s="217">
        <f t="shared" si="1"/>
        <v>0</v>
      </c>
      <c r="M536" s="218"/>
      <c r="N536" s="218"/>
      <c r="O536" s="218"/>
      <c r="P536" s="218"/>
      <c r="Q536" s="218"/>
      <c r="R536" s="218"/>
      <c r="S536" s="218"/>
      <c r="T536" s="218"/>
      <c r="U536" s="218"/>
      <c r="V536" s="218"/>
      <c r="W536" s="219"/>
      <c r="X536" s="32"/>
      <c r="Y536" s="32"/>
      <c r="Z536" s="32"/>
      <c r="AA536" s="32"/>
      <c r="AB536" s="32"/>
      <c r="AC536" s="32"/>
      <c r="AD536" s="32"/>
      <c r="AE536" s="32"/>
      <c r="AR536" s="99" t="s">
        <v>452</v>
      </c>
      <c r="AT536" s="99" t="s">
        <v>121</v>
      </c>
      <c r="AU536" s="99" t="s">
        <v>93</v>
      </c>
      <c r="AY536" s="17" t="s">
        <v>118</v>
      </c>
      <c r="BE536" s="100">
        <f t="shared" si="2"/>
        <v>0</v>
      </c>
      <c r="BF536" s="100">
        <f t="shared" si="3"/>
        <v>0</v>
      </c>
      <c r="BG536" s="100">
        <f t="shared" si="4"/>
        <v>0</v>
      </c>
      <c r="BH536" s="100">
        <f t="shared" si="5"/>
        <v>0</v>
      </c>
      <c r="BI536" s="100">
        <f t="shared" si="6"/>
        <v>0</v>
      </c>
      <c r="BJ536" s="17" t="s">
        <v>91</v>
      </c>
      <c r="BK536" s="100">
        <f t="shared" si="7"/>
        <v>0</v>
      </c>
      <c r="BL536" s="17" t="s">
        <v>452</v>
      </c>
      <c r="BM536" s="99" t="s">
        <v>465</v>
      </c>
    </row>
    <row r="537" spans="1:65" s="2" customFormat="1" ht="6.95" customHeight="1" x14ac:dyDescent="0.2">
      <c r="A537" s="32"/>
      <c r="B537" s="141"/>
      <c r="C537" s="142"/>
      <c r="D537" s="142"/>
      <c r="E537" s="142"/>
      <c r="F537" s="142"/>
      <c r="G537" s="142"/>
      <c r="H537" s="142"/>
      <c r="I537" s="48"/>
      <c r="J537" s="142"/>
      <c r="K537" s="142"/>
      <c r="L537" s="229"/>
      <c r="M537" s="230"/>
      <c r="N537" s="230"/>
      <c r="O537" s="230"/>
      <c r="P537" s="230"/>
      <c r="Q537" s="230"/>
      <c r="R537" s="230"/>
      <c r="S537" s="230"/>
      <c r="T537" s="230"/>
      <c r="U537" s="230"/>
      <c r="V537" s="230"/>
      <c r="W537" s="231"/>
      <c r="X537" s="32"/>
      <c r="Y537" s="32"/>
      <c r="Z537" s="32"/>
      <c r="AA537" s="32"/>
      <c r="AB537" s="32"/>
      <c r="AC537" s="32"/>
      <c r="AD537" s="32"/>
      <c r="AE537" s="32"/>
    </row>
  </sheetData>
  <sheetProtection algorithmName="SHA-512" hashValue="K5L3OpDuS+1SXgAXV/pd40SOImpg2CgmY44Fx8xk1flW4ybQWcACWwiRmR/zoVvup6UCm7m0Vvt8floIEdmMhQ==" saltValue="vqfn651iFQypSJ7UopVvFw==" spinCount="100000" sheet="1" objects="1" scenarios="1" selectLockedCells="1"/>
  <autoFilter ref="C117:K536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Vnitřní vybavení</vt:lpstr>
      <vt:lpstr>'01 - Vnitřní vybavení'!Názvy_tisku</vt:lpstr>
      <vt:lpstr>'Rekapitulace stavby'!Názvy_tisku</vt:lpstr>
      <vt:lpstr>'01 - Vnitřní vybavení'!Oblast_tisku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DESKTOP-239ODQK\Lucie</dc:creator>
  <cp:lastModifiedBy>Lucie</cp:lastModifiedBy>
  <dcterms:created xsi:type="dcterms:W3CDTF">2021-09-03T05:50:19Z</dcterms:created>
  <dcterms:modified xsi:type="dcterms:W3CDTF">2022-05-04T12:11:51Z</dcterms:modified>
</cp:coreProperties>
</file>