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 201.01 - Demolice stáva..." sheetId="2" r:id="rId2"/>
    <sheet name="VRN.01 - Vedlejší rozpočt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'D 201.01 - Demolice stáva...'!$C$126:$K$437</definedName>
    <definedName name="_xlnm.Print_Area" localSheetId="1">'D 201.01 - Demolice stáva...'!$C$4:$J$76,'D 201.01 - Demolice stáva...'!$C$82:$J$108,'D 201.01 - Demolice stáva...'!$C$114:$K$437</definedName>
    <definedName name="_xlnm.Print_Titles" localSheetId="1">'D 201.01 - Demolice stáva...'!$126:$126</definedName>
    <definedName name="_xlnm._FilterDatabase" localSheetId="2" hidden="1">'VRN.01 - Vedlejší rozpočt...'!$C$120:$K$171</definedName>
    <definedName name="_xlnm.Print_Area" localSheetId="2">'VRN.01 - Vedlejší rozpočt...'!$C$4:$J$76,'VRN.01 - Vedlejší rozpočt...'!$C$82:$J$102,'VRN.01 - Vedlejší rozpočt...'!$C$108:$K$171</definedName>
    <definedName name="_xlnm.Print_Titles" localSheetId="2">'VRN.01 - Vedlejší rozpočt...'!$120:$120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70"/>
  <c r="BH170"/>
  <c r="BG170"/>
  <c r="BF170"/>
  <c r="T170"/>
  <c r="R170"/>
  <c r="P170"/>
  <c r="BI168"/>
  <c r="BH168"/>
  <c r="BG168"/>
  <c r="BF168"/>
  <c r="T168"/>
  <c r="R168"/>
  <c r="P168"/>
  <c r="BI165"/>
  <c r="BH165"/>
  <c r="BG165"/>
  <c r="BF165"/>
  <c r="T165"/>
  <c r="R165"/>
  <c r="P165"/>
  <c r="BI161"/>
  <c r="BH161"/>
  <c r="BG161"/>
  <c r="BF161"/>
  <c r="T161"/>
  <c r="R161"/>
  <c r="P161"/>
  <c r="BI157"/>
  <c r="BH157"/>
  <c r="BG157"/>
  <c r="BF157"/>
  <c r="T157"/>
  <c r="R157"/>
  <c r="P157"/>
  <c r="BI154"/>
  <c r="BH154"/>
  <c r="BG154"/>
  <c r="BF154"/>
  <c r="T154"/>
  <c r="R154"/>
  <c r="P154"/>
  <c r="BI150"/>
  <c r="BH150"/>
  <c r="BG150"/>
  <c r="BF150"/>
  <c r="T150"/>
  <c r="R150"/>
  <c r="P150"/>
  <c r="BI147"/>
  <c r="BH147"/>
  <c r="BG147"/>
  <c r="BF147"/>
  <c r="T147"/>
  <c r="R147"/>
  <c r="P147"/>
  <c r="BI144"/>
  <c r="BH144"/>
  <c r="BG144"/>
  <c r="BF144"/>
  <c r="T144"/>
  <c r="R144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BI124"/>
  <c r="BH124"/>
  <c r="BG124"/>
  <c r="BF124"/>
  <c r="T124"/>
  <c r="R124"/>
  <c r="P124"/>
  <c r="J118"/>
  <c r="J117"/>
  <c r="F117"/>
  <c r="F115"/>
  <c r="E113"/>
  <c r="J92"/>
  <c r="J91"/>
  <c r="F91"/>
  <c r="F89"/>
  <c r="E87"/>
  <c r="J18"/>
  <c r="E18"/>
  <c r="F118"/>
  <c r="J17"/>
  <c r="J12"/>
  <c r="J89"/>
  <c r="E7"/>
  <c r="E85"/>
  <c i="2" r="J37"/>
  <c r="J36"/>
  <c i="1" r="AY95"/>
  <c i="2" r="J35"/>
  <c i="1" r="AX95"/>
  <c i="2" r="BI434"/>
  <c r="BH434"/>
  <c r="BG434"/>
  <c r="BF434"/>
  <c r="T434"/>
  <c r="T433"/>
  <c r="R434"/>
  <c r="R433"/>
  <c r="P434"/>
  <c r="P433"/>
  <c r="BI429"/>
  <c r="BH429"/>
  <c r="BG429"/>
  <c r="BF429"/>
  <c r="T429"/>
  <c r="T428"/>
  <c r="R429"/>
  <c r="R428"/>
  <c r="P429"/>
  <c r="P428"/>
  <c r="BI427"/>
  <c r="BH427"/>
  <c r="BG427"/>
  <c r="BF427"/>
  <c r="T427"/>
  <c r="R427"/>
  <c r="P427"/>
  <c r="BI426"/>
  <c r="BH426"/>
  <c r="BG426"/>
  <c r="BF426"/>
  <c r="T426"/>
  <c r="R426"/>
  <c r="P426"/>
  <c r="BI425"/>
  <c r="BH425"/>
  <c r="BG425"/>
  <c r="BF425"/>
  <c r="T425"/>
  <c r="R425"/>
  <c r="P425"/>
  <c r="BI424"/>
  <c r="BH424"/>
  <c r="BG424"/>
  <c r="BF424"/>
  <c r="T424"/>
  <c r="R424"/>
  <c r="P424"/>
  <c r="BI423"/>
  <c r="BH423"/>
  <c r="BG423"/>
  <c r="BF423"/>
  <c r="T423"/>
  <c r="R423"/>
  <c r="P423"/>
  <c r="BI419"/>
  <c r="BH419"/>
  <c r="BG419"/>
  <c r="BF419"/>
  <c r="T419"/>
  <c r="T418"/>
  <c r="R419"/>
  <c r="R418"/>
  <c r="P419"/>
  <c r="P418"/>
  <c r="BI414"/>
  <c r="BH414"/>
  <c r="BG414"/>
  <c r="BF414"/>
  <c r="T414"/>
  <c r="R414"/>
  <c r="P414"/>
  <c r="BI408"/>
  <c r="BH408"/>
  <c r="BG408"/>
  <c r="BF408"/>
  <c r="T408"/>
  <c r="R408"/>
  <c r="P408"/>
  <c r="BI405"/>
  <c r="BH405"/>
  <c r="BG405"/>
  <c r="BF405"/>
  <c r="T405"/>
  <c r="R405"/>
  <c r="P405"/>
  <c r="BI397"/>
  <c r="BH397"/>
  <c r="BG397"/>
  <c r="BF397"/>
  <c r="T397"/>
  <c r="R397"/>
  <c r="P397"/>
  <c r="BI382"/>
  <c r="BH382"/>
  <c r="BG382"/>
  <c r="BF382"/>
  <c r="T382"/>
  <c r="R382"/>
  <c r="P382"/>
  <c r="BI378"/>
  <c r="BH378"/>
  <c r="BG378"/>
  <c r="BF378"/>
  <c r="T378"/>
  <c r="R378"/>
  <c r="P378"/>
  <c r="BI374"/>
  <c r="BH374"/>
  <c r="BG374"/>
  <c r="BF374"/>
  <c r="T374"/>
  <c r="R374"/>
  <c r="P374"/>
  <c r="BI371"/>
  <c r="BH371"/>
  <c r="BG371"/>
  <c r="BF371"/>
  <c r="T371"/>
  <c r="R371"/>
  <c r="P371"/>
  <c r="BI367"/>
  <c r="BH367"/>
  <c r="BG367"/>
  <c r="BF367"/>
  <c r="T367"/>
  <c r="R367"/>
  <c r="P367"/>
  <c r="BI360"/>
  <c r="BH360"/>
  <c r="BG360"/>
  <c r="BF360"/>
  <c r="T360"/>
  <c r="R360"/>
  <c r="P360"/>
  <c r="BI357"/>
  <c r="BH357"/>
  <c r="BG357"/>
  <c r="BF357"/>
  <c r="T357"/>
  <c r="R357"/>
  <c r="P357"/>
  <c r="BI355"/>
  <c r="BH355"/>
  <c r="BG355"/>
  <c r="BF355"/>
  <c r="T355"/>
  <c r="R355"/>
  <c r="P355"/>
  <c r="BI353"/>
  <c r="BH353"/>
  <c r="BG353"/>
  <c r="BF353"/>
  <c r="T353"/>
  <c r="R353"/>
  <c r="P353"/>
  <c r="BI351"/>
  <c r="BH351"/>
  <c r="BG351"/>
  <c r="BF351"/>
  <c r="T351"/>
  <c r="R351"/>
  <c r="P351"/>
  <c r="BI349"/>
  <c r="BH349"/>
  <c r="BG349"/>
  <c r="BF349"/>
  <c r="T349"/>
  <c r="R349"/>
  <c r="P349"/>
  <c r="BI347"/>
  <c r="BH347"/>
  <c r="BG347"/>
  <c r="BF347"/>
  <c r="T347"/>
  <c r="R347"/>
  <c r="P347"/>
  <c r="BI345"/>
  <c r="BH345"/>
  <c r="BG345"/>
  <c r="BF345"/>
  <c r="T345"/>
  <c r="R345"/>
  <c r="P345"/>
  <c r="BI327"/>
  <c r="BH327"/>
  <c r="BG327"/>
  <c r="BF327"/>
  <c r="T327"/>
  <c r="R327"/>
  <c r="P327"/>
  <c r="BI317"/>
  <c r="BH317"/>
  <c r="BG317"/>
  <c r="BF317"/>
  <c r="T317"/>
  <c r="R317"/>
  <c r="P317"/>
  <c r="BI234"/>
  <c r="BH234"/>
  <c r="BG234"/>
  <c r="BF234"/>
  <c r="T234"/>
  <c r="R234"/>
  <c r="P234"/>
  <c r="BI208"/>
  <c r="BH208"/>
  <c r="BG208"/>
  <c r="BF208"/>
  <c r="T208"/>
  <c r="R208"/>
  <c r="P208"/>
  <c r="BI206"/>
  <c r="BH206"/>
  <c r="BG206"/>
  <c r="BF206"/>
  <c r="T206"/>
  <c r="R206"/>
  <c r="P206"/>
  <c r="BI202"/>
  <c r="BH202"/>
  <c r="BG202"/>
  <c r="BF202"/>
  <c r="T202"/>
  <c r="R202"/>
  <c r="P202"/>
  <c r="BI200"/>
  <c r="BH200"/>
  <c r="BG200"/>
  <c r="BF200"/>
  <c r="T200"/>
  <c r="R200"/>
  <c r="P200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T188"/>
  <c r="R189"/>
  <c r="R188"/>
  <c r="P189"/>
  <c r="P188"/>
  <c r="BI185"/>
  <c r="BH185"/>
  <c r="BG185"/>
  <c r="BF185"/>
  <c r="T185"/>
  <c r="T184"/>
  <c r="R185"/>
  <c r="R184"/>
  <c r="P185"/>
  <c r="P184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5"/>
  <c r="BH165"/>
  <c r="BG165"/>
  <c r="BF165"/>
  <c r="T165"/>
  <c r="R165"/>
  <c r="P165"/>
  <c r="BI163"/>
  <c r="BH163"/>
  <c r="BG163"/>
  <c r="BF163"/>
  <c r="T163"/>
  <c r="R163"/>
  <c r="P163"/>
  <c r="BI159"/>
  <c r="BH159"/>
  <c r="BG159"/>
  <c r="BF159"/>
  <c r="T159"/>
  <c r="R159"/>
  <c r="P159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9"/>
  <c r="BH139"/>
  <c r="BG139"/>
  <c r="BF139"/>
  <c r="T139"/>
  <c r="R139"/>
  <c r="P139"/>
  <c r="BI135"/>
  <c r="BH135"/>
  <c r="BG135"/>
  <c r="BF135"/>
  <c r="T135"/>
  <c r="R135"/>
  <c r="P135"/>
  <c r="BI130"/>
  <c r="BH130"/>
  <c r="BG130"/>
  <c r="BF130"/>
  <c r="T130"/>
  <c r="R130"/>
  <c r="P130"/>
  <c r="J123"/>
  <c r="F123"/>
  <c r="F121"/>
  <c r="E119"/>
  <c r="J91"/>
  <c r="F91"/>
  <c r="F89"/>
  <c r="E87"/>
  <c r="J24"/>
  <c r="E24"/>
  <c r="J124"/>
  <c r="J23"/>
  <c r="J18"/>
  <c r="E18"/>
  <c r="F124"/>
  <c r="J17"/>
  <c r="J12"/>
  <c r="J89"/>
  <c r="E7"/>
  <c r="E117"/>
  <c i="1" r="L90"/>
  <c r="AM90"/>
  <c r="AM89"/>
  <c r="L89"/>
  <c r="AM87"/>
  <c r="L87"/>
  <c r="L85"/>
  <c r="L84"/>
  <c i="2" r="J397"/>
  <c i="1" r="AS94"/>
  <c i="2" r="BK360"/>
  <c r="J179"/>
  <c r="BK169"/>
  <c r="BK327"/>
  <c r="J139"/>
  <c r="BK397"/>
  <c r="BK206"/>
  <c i="3" r="BK141"/>
  <c i="2" r="J426"/>
  <c r="J163"/>
  <c r="J135"/>
  <c r="J419"/>
  <c r="BK378"/>
  <c r="BK179"/>
  <c r="J408"/>
  <c r="BK382"/>
  <c r="BK347"/>
  <c r="J234"/>
  <c r="J189"/>
  <c r="J154"/>
  <c r="J197"/>
  <c r="BK163"/>
  <c r="J360"/>
  <c r="BK345"/>
  <c r="BK202"/>
  <c r="J185"/>
  <c r="BK429"/>
  <c r="BK426"/>
  <c r="J353"/>
  <c r="J208"/>
  <c r="BK185"/>
  <c r="J146"/>
  <c i="3" r="BK154"/>
  <c r="J141"/>
  <c r="J135"/>
  <c r="BK161"/>
  <c r="J170"/>
  <c r="J150"/>
  <c r="J147"/>
  <c r="BK130"/>
  <c r="BK150"/>
  <c r="BK128"/>
  <c r="BK124"/>
  <c i="2" r="BK424"/>
  <c r="BK423"/>
  <c r="BK317"/>
  <c r="J378"/>
  <c r="BK193"/>
  <c r="BK175"/>
  <c r="BK355"/>
  <c r="J200"/>
  <c r="BK135"/>
  <c r="J367"/>
  <c r="J150"/>
  <c i="3" r="BK165"/>
  <c r="BK147"/>
  <c r="BK157"/>
  <c r="J128"/>
  <c r="J168"/>
  <c r="J161"/>
  <c r="J138"/>
  <c r="BK144"/>
  <c r="J133"/>
  <c i="2" r="BK427"/>
  <c r="BK434"/>
  <c r="J374"/>
  <c r="BK353"/>
  <c r="J165"/>
  <c r="BK146"/>
  <c r="BK234"/>
  <c r="BK425"/>
  <c r="BK139"/>
  <c i="3" r="BK133"/>
  <c r="J124"/>
  <c i="2" r="BK414"/>
  <c r="J382"/>
  <c r="BK419"/>
  <c r="BK357"/>
  <c r="BK200"/>
  <c r="J351"/>
  <c r="BK150"/>
  <c r="J427"/>
  <c r="J347"/>
  <c r="J429"/>
  <c r="J206"/>
  <c r="BK154"/>
  <c r="J425"/>
  <c r="BK371"/>
  <c r="J172"/>
  <c r="J414"/>
  <c r="J371"/>
  <c r="J345"/>
  <c r="BK197"/>
  <c r="BK172"/>
  <c r="J357"/>
  <c r="J193"/>
  <c r="J159"/>
  <c r="BK349"/>
  <c r="J317"/>
  <c r="J175"/>
  <c r="J434"/>
  <c r="J423"/>
  <c r="BK351"/>
  <c i="3" r="BK135"/>
  <c i="2" r="BK408"/>
  <c r="J405"/>
  <c r="J202"/>
  <c r="BK374"/>
  <c r="J169"/>
  <c r="BK367"/>
  <c r="J142"/>
  <c r="J355"/>
  <c r="BK159"/>
  <c i="3" r="J157"/>
  <c r="J144"/>
  <c r="J165"/>
  <c r="BK138"/>
  <c i="2" r="BK208"/>
  <c r="J130"/>
  <c r="J349"/>
  <c r="BK405"/>
  <c r="J327"/>
  <c r="BK142"/>
  <c r="BK165"/>
  <c r="BK189"/>
  <c r="J424"/>
  <c r="BK130"/>
  <c i="3" r="J154"/>
  <c r="J130"/>
  <c r="BK168"/>
  <c r="BK170"/>
  <c i="2" l="1" r="BK192"/>
  <c r="J192"/>
  <c r="J101"/>
  <c r="T422"/>
  <c r="T421"/>
  <c r="R192"/>
  <c r="T129"/>
  <c r="T359"/>
  <c r="P422"/>
  <c r="P421"/>
  <c r="P192"/>
  <c r="BK422"/>
  <c r="T192"/>
  <c r="BK129"/>
  <c r="P359"/>
  <c r="P129"/>
  <c r="P128"/>
  <c r="P127"/>
  <c i="1" r="AU95"/>
  <c i="2" r="R359"/>
  <c r="R422"/>
  <c r="R421"/>
  <c r="R129"/>
  <c r="R128"/>
  <c r="R127"/>
  <c r="BK359"/>
  <c r="J359"/>
  <c r="J102"/>
  <c i="3" r="BK123"/>
  <c r="J123"/>
  <c r="J98"/>
  <c r="P123"/>
  <c r="R123"/>
  <c r="T123"/>
  <c r="BK132"/>
  <c r="J132"/>
  <c r="J99"/>
  <c r="P132"/>
  <c r="R132"/>
  <c r="T132"/>
  <c r="BK160"/>
  <c r="J160"/>
  <c r="J100"/>
  <c r="P160"/>
  <c r="R160"/>
  <c r="T160"/>
  <c r="BK167"/>
  <c r="J167"/>
  <c r="J101"/>
  <c r="P167"/>
  <c r="R167"/>
  <c r="T167"/>
  <c i="2" r="BK418"/>
  <c r="J418"/>
  <c r="J103"/>
  <c r="BK188"/>
  <c r="J188"/>
  <c r="J100"/>
  <c r="BK428"/>
  <c r="J428"/>
  <c r="J106"/>
  <c r="BK433"/>
  <c r="J433"/>
  <c r="J107"/>
  <c r="BK184"/>
  <c r="J184"/>
  <c r="J99"/>
  <c i="3" r="E111"/>
  <c r="BE128"/>
  <c r="BE168"/>
  <c r="F92"/>
  <c r="BE154"/>
  <c r="J115"/>
  <c r="BE170"/>
  <c i="2" r="J129"/>
  <c r="J98"/>
  <c r="J422"/>
  <c r="J105"/>
  <c i="3" r="BE133"/>
  <c r="BE135"/>
  <c r="BE138"/>
  <c r="BE141"/>
  <c r="BE161"/>
  <c r="BE144"/>
  <c r="BE147"/>
  <c r="BE150"/>
  <c r="BE165"/>
  <c r="BE124"/>
  <c r="BE130"/>
  <c r="BE157"/>
  <c i="2" r="BE142"/>
  <c r="BE193"/>
  <c r="BE327"/>
  <c r="BE345"/>
  <c r="BE374"/>
  <c r="BE378"/>
  <c r="BE382"/>
  <c r="BE405"/>
  <c r="BE419"/>
  <c r="F92"/>
  <c r="J121"/>
  <c r="BE130"/>
  <c r="BE146"/>
  <c r="BE154"/>
  <c r="BE172"/>
  <c r="BE197"/>
  <c r="BE347"/>
  <c r="BE353"/>
  <c r="BE360"/>
  <c r="BE434"/>
  <c r="BE135"/>
  <c r="E85"/>
  <c r="J92"/>
  <c r="BE150"/>
  <c r="BE179"/>
  <c r="BE202"/>
  <c r="BE208"/>
  <c r="BE139"/>
  <c r="BE159"/>
  <c r="BE163"/>
  <c r="BE175"/>
  <c r="BE189"/>
  <c r="BE200"/>
  <c r="BE206"/>
  <c r="BE234"/>
  <c r="BE349"/>
  <c r="BE351"/>
  <c r="BE355"/>
  <c r="BE357"/>
  <c r="BE367"/>
  <c r="BE185"/>
  <c r="BE408"/>
  <c r="BE414"/>
  <c r="BE424"/>
  <c r="BE427"/>
  <c r="BE165"/>
  <c r="BE169"/>
  <c r="BE317"/>
  <c r="BE371"/>
  <c r="BE397"/>
  <c r="BE423"/>
  <c r="BE425"/>
  <c r="BE426"/>
  <c r="BE429"/>
  <c r="F34"/>
  <c i="1" r="BA95"/>
  <c i="2" r="J34"/>
  <c i="1" r="AW95"/>
  <c i="3" r="J34"/>
  <c i="1" r="AW96"/>
  <c i="2" r="F37"/>
  <c i="1" r="BD95"/>
  <c i="2" r="F36"/>
  <c i="1" r="BC95"/>
  <c i="3" r="F36"/>
  <c i="1" r="BC96"/>
  <c i="3" r="F35"/>
  <c i="1" r="BB96"/>
  <c i="2" r="F35"/>
  <c i="1" r="BB95"/>
  <c i="3" r="F34"/>
  <c i="1" r="BA96"/>
  <c i="3" r="F37"/>
  <c i="1" r="BD96"/>
  <c i="3" l="1" r="P122"/>
  <c r="P121"/>
  <c i="1" r="AU96"/>
  <c i="2" r="BK128"/>
  <c r="J128"/>
  <c r="J97"/>
  <c r="BK421"/>
  <c r="J421"/>
  <c r="J104"/>
  <c i="3" r="R122"/>
  <c r="R121"/>
  <c i="2" r="T128"/>
  <c r="T127"/>
  <c i="3" r="T122"/>
  <c r="T121"/>
  <c r="BK122"/>
  <c r="J122"/>
  <c r="J97"/>
  <c i="1" r="AU94"/>
  <c i="2" r="F33"/>
  <c i="1" r="AZ95"/>
  <c i="2" r="J33"/>
  <c i="1" r="AV95"/>
  <c r="AT95"/>
  <c r="BB94"/>
  <c r="AX94"/>
  <c i="3" r="J33"/>
  <c i="1" r="AV96"/>
  <c r="AT96"/>
  <c r="BA94"/>
  <c r="AW94"/>
  <c r="AK30"/>
  <c r="BD94"/>
  <c r="W33"/>
  <c i="3" r="F33"/>
  <c i="1" r="AZ96"/>
  <c r="BC94"/>
  <c r="AY94"/>
  <c i="2" l="1" r="BK127"/>
  <c r="J127"/>
  <c r="J96"/>
  <c i="3" r="BK121"/>
  <c r="J121"/>
  <c r="J96"/>
  <c i="1" r="W31"/>
  <c r="AZ94"/>
  <c r="W29"/>
  <c r="W30"/>
  <c r="W32"/>
  <c i="2" l="1" r="J30"/>
  <c i="1" r="AG95"/>
  <c i="3" r="J30"/>
  <c i="1" r="AG96"/>
  <c r="AV94"/>
  <c r="AK29"/>
  <c i="2" l="1" r="J39"/>
  <c i="1" r="AN95"/>
  <c i="3" r="J39"/>
  <c i="1" r="AN96"/>
  <c r="AG94"/>
  <c r="AK26"/>
  <c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<sst xmlns="http://schemas.openxmlformats.org/spreadsheetml/2006/main">
  <si>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</si>
  <si>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</si>
  <si>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</si>
  <si>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</si>
  <si>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</si>
  <si>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{62511067-2f78-432c-a643-fc0467297094}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</si>
  <si>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</si>
  <si>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</si>
  <si>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</si>
  <si>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</si>
  <si>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</si>
  <si>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</si>
  <si>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</si>
  <si>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</si>
  <si>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2024_08_23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</si>
  <si>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</si>
  <si>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</si>
  <si>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Technologický pavilon Zahradnické fakulty v Lednici</t>
  </si>
  <si>
    <t>KSO:</t>
  </si>
  <si>
    <t>CC-CZ:</t>
  </si>
  <si>
    <t>Místo:</t>
  </si>
  <si>
    <t>LEDNICE, VALTICKÁ 337, ČESKÁ REPUBLIKA</t>
  </si>
  <si>
    <t>Datum:</t>
  </si>
  <si>
    <t>26. 8. 2024</t>
  </si>
  <si>
    <t>Zadavatel:</t>
  </si>
  <si>
    <t>IČ:</t>
  </si>
  <si>
    <t>Mendelova univerzita v Brně</t>
  </si>
  <si>
    <t>DIČ:</t>
  </si>
  <si>
    <t>Uchazeč:</t>
  </si>
  <si>
    <t>Vyplň údaj</t>
  </si>
  <si>
    <t>Projektant:</t>
  </si>
  <si>
    <t>AiD team a.s.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</si>
  <si>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</si>
  <si>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</si>
  <si>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</si>
  <si>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</si>
  <si>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</si>
  <si>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</si>
  <si>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</si>
  <si>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</si>
  <si>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</si>
  <si>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</si>
  <si>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</si>
  <si>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</si>
  <si>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</si>
  <si>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</si>
  <si>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</si>
  <si>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</si>
  <si>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</si>
  <si>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</si>
  <si>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</si>
  <si>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</si>
  <si>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</si>
  <si>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</si>
  <si>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</si>
  <si>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</si>
  <si>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</si>
  <si>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</si>
  <si>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</si>
  <si>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</si>
  <si>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</si>
  <si>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</si>
  <si>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</si>
  <si>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</si>
  <si>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</si>
  <si>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</si>
  <si>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</si>
  <si>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</si>
  <si>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</si>
  <si>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</si>
  <si>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</si>
  <si>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</si>
  <si>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</si>
  <si>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</si>
  <si>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</si>
  <si>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</si>
  <si>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</si>
  <si>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</si>
  <si>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</si>
  <si>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</si>
  <si>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</si>
  <si>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 201.01</t>
  </si>
  <si>
    <t>Demolice stávajících objektů</t>
  </si>
  <si>
    <t>STA</t>
  </si>
  <si>
    <t>1</t>
  </si>
  <si>
    <t>{04976eba-8976-46c2-b415-55054b3281e1}</t>
  </si>
  <si>
    <t>2</t>
  </si>
  <si>
    <t>VRN.01</t>
  </si>
  <si>
    <t>Vedlejší rozpočtové náklady</t>
  </si>
  <si>
    <t>VON</t>
  </si>
  <si>
    <t>{104a0535-7834-4c4b-900a-fb003d1eb444}</t>
  </si>
  <si>
    <t>KRYCÍ LIST SOUPISU PRACÍ</t>
  </si>
  <si>
    <t>Objekt:</t>
  </si>
  <si>
    <t>D 201.01 - Demolice stávajících objektů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</si>
  <si>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</si>
  <si>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</si>
  <si>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</si>
  <si>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</si>
  <si>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</si>
  <si>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</si>
  <si>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</si>
  <si>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</si>
  <si>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</si>
  <si>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</si>
  <si>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</si>
  <si>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</si>
  <si>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</si>
  <si>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741 - Elektroinstalace - silnoproud</t>
  </si>
  <si>
    <t xml:space="preserve">    765 - Krytina skládaná</t>
  </si>
  <si>
    <t xml:space="preserve">    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</si>
  <si>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</si>
  <si>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</si>
  <si>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</si>
  <si>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</si>
  <si>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</si>
  <si>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</si>
  <si>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</si>
  <si>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</si>
  <si>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</si>
  <si>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</si>
  <si>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</si>
  <si>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</si>
  <si>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</si>
  <si>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</si>
  <si>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</si>
  <si>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</si>
  <si>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</si>
  <si>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</si>
  <si>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113106142</t>
  </si>
  <si>
    <t>Rozebrání dlažeb z betonových nebo kamenných dlaždic komunikací pro pěší strojně pl přes 50 m2</t>
  </si>
  <si>
    <t>m2</t>
  </si>
  <si>
    <t>CS ÚRS 2024 02</t>
  </si>
  <si>
    <t>4</t>
  </si>
  <si>
    <t>-275930802</t>
  </si>
  <si>
    <t>Online PSC</t>
  </si>
  <si>
    <t>https://podminky.urs.cz/item/CS_URS_2024_02/113106142</t>
  </si>
  <si>
    <t>VV</t>
  </si>
  <si>
    <t>TPL - DBP - C 201.01 - 00 - 003 - 00_C.3-Koordinační situační výkres</t>
  </si>
  <si>
    <t xml:space="preserve">dlažba </t>
  </si>
  <si>
    <t>54*2,8</t>
  </si>
  <si>
    <t>113107222</t>
  </si>
  <si>
    <t>Odstranění podkladu z kameniva drceného tl přes 100 do 200 mm strojně pl přes 200 m2</t>
  </si>
  <si>
    <t>523111198</t>
  </si>
  <si>
    <t>https://podminky.urs.cz/item/CS_URS_2024_02/113107222</t>
  </si>
  <si>
    <t>1314-151,2</t>
  </si>
  <si>
    <t>3</t>
  </si>
  <si>
    <t>113107222R</t>
  </si>
  <si>
    <t>Odstranění podkladu z kameniva drceného tl přes 100 do 200 mm zpevněného cementem strojně pl přes 200 m2</t>
  </si>
  <si>
    <t>-642942940</t>
  </si>
  <si>
    <t>113107243</t>
  </si>
  <si>
    <t>Odstranění podkladu živičného tl přes 100 do 150 mm strojně pl přes 200 m2</t>
  </si>
  <si>
    <t>835203121</t>
  </si>
  <si>
    <t>https://podminky.urs.cz/item/CS_URS_2024_02/113107243</t>
  </si>
  <si>
    <t>5</t>
  </si>
  <si>
    <t>113151111</t>
  </si>
  <si>
    <t>Rozebrání zpevněných ploch ze silničních dílců</t>
  </si>
  <si>
    <t>1221919990</t>
  </si>
  <si>
    <t>https://podminky.urs.cz/item/CS_URS_2024_02/113151111</t>
  </si>
  <si>
    <t>230</t>
  </si>
  <si>
    <t>6</t>
  </si>
  <si>
    <t>113201112</t>
  </si>
  <si>
    <t>Vytrhání obrub silničních ležatých</t>
  </si>
  <si>
    <t>m</t>
  </si>
  <si>
    <t>1039345592</t>
  </si>
  <si>
    <t>https://podminky.urs.cz/item/CS_URS_2024_02/113201112</t>
  </si>
  <si>
    <t>4+18,9+58,5+3,3+26,5</t>
  </si>
  <si>
    <t>7</t>
  </si>
  <si>
    <t>122151104</t>
  </si>
  <si>
    <t>Odkopávky a prokopávky nezapažené v hornině třídy těžitelnosti I skupiny 1 a 2 objem do 500 m3 strojně</t>
  </si>
  <si>
    <t>m3</t>
  </si>
  <si>
    <t>754994766</t>
  </si>
  <si>
    <t>https://podminky.urs.cz/item/CS_URS_2024_02/122151104</t>
  </si>
  <si>
    <t>nové buňkoviště - snížení terénu</t>
  </si>
  <si>
    <t>230*0,95</t>
  </si>
  <si>
    <t>8</t>
  </si>
  <si>
    <t>131151103</t>
  </si>
  <si>
    <t>Hloubení jam nezapažených v hornině třídy těžitelnosti I skupiny 1 a 2 objem do 100 m3 strojně</t>
  </si>
  <si>
    <t>128999603</t>
  </si>
  <si>
    <t>https://podminky.urs.cz/item/CS_URS_2024_02/131151103</t>
  </si>
  <si>
    <t>HLOUBENÍ PRO BOURACÍ PRÁCE POD TERÉNEMKOLEM DEMOLIC OBJEKTŮ - ODHAD</t>
  </si>
  <si>
    <t>40</t>
  </si>
  <si>
    <t>9</t>
  </si>
  <si>
    <t>162251101</t>
  </si>
  <si>
    <t>Vodorovné přemístění do 20 m výkopku/sypaniny z horniny třídy těžitelnosti I skupiny 1 až 3</t>
  </si>
  <si>
    <t>-1293699813</t>
  </si>
  <si>
    <t>https://podminky.urs.cz/item/CS_URS_2024_02/162251101</t>
  </si>
  <si>
    <t>10</t>
  </si>
  <si>
    <t>162751117</t>
  </si>
  <si>
    <t>Vodorovné přemístění přes 9 000 do 10000 m výkopku/sypaniny z horniny třídy těžitelnosti I skupiny 1 až 3</t>
  </si>
  <si>
    <t>-315209110</t>
  </si>
  <si>
    <t>https://podminky.urs.cz/item/CS_URS_2024_02/162751117</t>
  </si>
  <si>
    <t>218,5</t>
  </si>
  <si>
    <t>11</t>
  </si>
  <si>
    <t>162751119</t>
  </si>
  <si>
    <t>Příplatek k vodorovnému přemístění výkopku/sypaniny z horniny třídy těžitelnosti I skupiny 1 až 3 ZKD 1000 m přes 10000 m</t>
  </si>
  <si>
    <t>985447314</t>
  </si>
  <si>
    <t>https://podminky.urs.cz/item/CS_URS_2024_02/162751119</t>
  </si>
  <si>
    <t>218,5*7 'Přepočtené koeficientem množství</t>
  </si>
  <si>
    <t>171201231</t>
  </si>
  <si>
    <t>Poplatek za uložení zeminy a kamení na recyklační skládce (skládkovné) kód odpadu 17 05 04</t>
  </si>
  <si>
    <t>t</t>
  </si>
  <si>
    <t>1893234190</t>
  </si>
  <si>
    <t>https://podminky.urs.cz/item/CS_URS_2024_02/171201231</t>
  </si>
  <si>
    <t>218,5*1,9 'Přepočtené koeficientem množství</t>
  </si>
  <si>
    <t>13</t>
  </si>
  <si>
    <t>174151101</t>
  </si>
  <si>
    <t>Zásyp jam, šachet rýh nebo kolem objektů sypaninou se zhutněním</t>
  </si>
  <si>
    <t>-1489041975</t>
  </si>
  <si>
    <t>https://podminky.urs.cz/item/CS_URS_2024_02/174151101</t>
  </si>
  <si>
    <t>ZPĚTNÝ ZÁSYP VYTĚŽENÉ ZEMINY DO JÁMY</t>
  </si>
  <si>
    <t>14</t>
  </si>
  <si>
    <t>181951112</t>
  </si>
  <si>
    <t>Úprava pláně v hornině třídy těžitelnosti I skupiny 1 až 3 se zhutněním strojně</t>
  </si>
  <si>
    <t>-965472665</t>
  </si>
  <si>
    <t>https://podminky.urs.cz/item/CS_URS_2024_02/181951112</t>
  </si>
  <si>
    <t>pod nové buňkoviště</t>
  </si>
  <si>
    <t>135</t>
  </si>
  <si>
    <t>Zakládání</t>
  </si>
  <si>
    <t>15</t>
  </si>
  <si>
    <t>291211111</t>
  </si>
  <si>
    <t>Zřízení plochy ze silničních panelů do lože tl 50 mm z kameniva</t>
  </si>
  <si>
    <t>1052473970</t>
  </si>
  <si>
    <t>https://podminky.urs.cz/item/CS_URS_2024_02/291211111</t>
  </si>
  <si>
    <t>P</t>
  </si>
  <si>
    <t>Poznámka k položce:_x000d_
POUŽITY STÁVAJÍCÍ PANELY</t>
  </si>
  <si>
    <t>Komunikace pozemní</t>
  </si>
  <si>
    <t>16</t>
  </si>
  <si>
    <t>564871111</t>
  </si>
  <si>
    <t>Podklad ze štěrkodrtě ŠD plochy přes 100 m2 tl 250 mm</t>
  </si>
  <si>
    <t>1178706563</t>
  </si>
  <si>
    <t>https://podminky.urs.cz/item/CS_URS_2024_02/564871111</t>
  </si>
  <si>
    <t>Poznámka k položce:_x000d_
podklad pod panely</t>
  </si>
  <si>
    <t>Ostatní konstrukce a práce, bourání</t>
  </si>
  <si>
    <t>17</t>
  </si>
  <si>
    <t>941211111</t>
  </si>
  <si>
    <t>Montáž lešení řadového rámového lehkého zatížení do 200 kg/m2 š od 0,6 do 0,9 m v do 10 m</t>
  </si>
  <si>
    <t>-936092382</t>
  </si>
  <si>
    <t>https://podminky.urs.cz/item/CS_URS_2024_02/941211111</t>
  </si>
  <si>
    <t>pomocné lešení pro demolice</t>
  </si>
  <si>
    <t>300</t>
  </si>
  <si>
    <t>18</t>
  </si>
  <si>
    <t>941211211</t>
  </si>
  <si>
    <t>Příplatek k lešení řadovému rámovému lehkému do 200 kg/m2 š od 0,6 do 0,9 m v do 10 m za každý den použití</t>
  </si>
  <si>
    <t>-71318917</t>
  </si>
  <si>
    <t>https://podminky.urs.cz/item/CS_URS_2024_02/941211211</t>
  </si>
  <si>
    <t>300*30 'Přepočtené koeficientem množství</t>
  </si>
  <si>
    <t>19</t>
  </si>
  <si>
    <t>941211811</t>
  </si>
  <si>
    <t>Demontáž lešení řadového rámového lehkého zatížení do 200 kg/m2 š od 0,6 do 0,9 m v do 10 m</t>
  </si>
  <si>
    <t>-313024802</t>
  </si>
  <si>
    <t>https://podminky.urs.cz/item/CS_URS_2024_02/941211811</t>
  </si>
  <si>
    <t>20</t>
  </si>
  <si>
    <t>949101111</t>
  </si>
  <si>
    <t>Lešení pomocné pro objekty pozemních staveb s lešeňovou podlahou v do 1,9 m zatížení do 150 kg/m2</t>
  </si>
  <si>
    <t>-472441426</t>
  </si>
  <si>
    <t>https://podminky.urs.cz/item/CS_URS_2024_02/949101111</t>
  </si>
  <si>
    <t>pomocné lešení pro potřeby demoličních prací</t>
  </si>
  <si>
    <t>400</t>
  </si>
  <si>
    <t>961-02</t>
  </si>
  <si>
    <t>Odpojení objektů od inženýrských sítí se zaslepením</t>
  </si>
  <si>
    <t>kpl</t>
  </si>
  <si>
    <t>-657551242</t>
  </si>
  <si>
    <t>Poznámka k položce:_x000d_
kanalizace, voda, plyn, elektro apod.</t>
  </si>
  <si>
    <t>22</t>
  </si>
  <si>
    <t>981013311</t>
  </si>
  <si>
    <t>Demolice budov zděných na MVC podíl konstrukcí do 10 % těžkou mechanizací</t>
  </si>
  <si>
    <t>-1875265969</t>
  </si>
  <si>
    <t>https://podminky.urs.cz/item/CS_URS_2024_02/981013311</t>
  </si>
  <si>
    <t>výkres TPL - DBP - D 201.01 - 00 - 006 - 00_PS_Půdorys 1.NP</t>
  </si>
  <si>
    <t>POMOCNÝ VÝPOČET - objem obestavěného prostoru (m3)</t>
  </si>
  <si>
    <t>13*6,5*((3,185+1,912)/2)</t>
  </si>
  <si>
    <t>objem obestavěného prostoru (m3)</t>
  </si>
  <si>
    <t>POMOCNÝ VÝPOČET - celkový objem konstrukcí (m3)</t>
  </si>
  <si>
    <t>ZDIVO - obvodové</t>
  </si>
  <si>
    <t>4,55*2,91*0,3</t>
  </si>
  <si>
    <t>1,1*2,91*0,3</t>
  </si>
  <si>
    <t>6,05*((3,185+1,912)/2)*0,15</t>
  </si>
  <si>
    <t>0,3*0,3*1,912</t>
  </si>
  <si>
    <t>12,7*1,5*0,3</t>
  </si>
  <si>
    <t>6,35*(2,91+1,5)/2*0,15</t>
  </si>
  <si>
    <t>6,05*1,5*0,15</t>
  </si>
  <si>
    <t>2*6,05*1,3*0,05</t>
  </si>
  <si>
    <t>0,3*0,15*1,5</t>
  </si>
  <si>
    <t>0,6</t>
  </si>
  <si>
    <t>celkový objem konstrukcí (m3)</t>
  </si>
  <si>
    <t>Procentuální podíl konstrukcí se stanoví následovně:</t>
  </si>
  <si>
    <t>celkový objem konstrukcí (m3) / objem obestavěného prostoru (m3) x 100</t>
  </si>
  <si>
    <t>18,048/215,348x100 = podíl konstrukcí cca 8,38 %</t>
  </si>
  <si>
    <t>PODÍL KONSTRUKCÍ STANOVEN NA CCA 8,38 %</t>
  </si>
  <si>
    <t>VÝPOČET OBESTAVĚNÉHO PROSTORU NADZEMNÍ ČÁSTI</t>
  </si>
  <si>
    <t>Součet</t>
  </si>
  <si>
    <t>23</t>
  </si>
  <si>
    <t>981013312</t>
  </si>
  <si>
    <t>Demolice budov zděných na MVC podíl konstrukcí přes 10 do 15 % těžkou mechanizací</t>
  </si>
  <si>
    <t>232394539</t>
  </si>
  <si>
    <t>https://podminky.urs.cz/item/CS_URS_2024_02/981013312</t>
  </si>
  <si>
    <t>výkres TPL - DBP - D 201.01 - 00 - 001 - 00_PB_Půdorys 1.NP</t>
  </si>
  <si>
    <t>54,26*8,42*((4,15+3,45)/2)</t>
  </si>
  <si>
    <t>21,42*3,45*0,1</t>
  </si>
  <si>
    <t>2,51*6,92*0,1</t>
  </si>
  <si>
    <t>17,83*3,45*0,1</t>
  </si>
  <si>
    <t>10,91*3,45*0,1</t>
  </si>
  <si>
    <t>8,73*3,68*((3,45+2,92)/2)</t>
  </si>
  <si>
    <t>5*1,15*((2,5+2)/2)</t>
  </si>
  <si>
    <t>2*54,26*3,45*0,45</t>
  </si>
  <si>
    <t>-2,02*1,45*0,45</t>
  </si>
  <si>
    <t>-1,5*1,45*0,45</t>
  </si>
  <si>
    <t>-1,45*2,67*0,45</t>
  </si>
  <si>
    <t>-0,9*2,15*0,45</t>
  </si>
  <si>
    <t>-1*2,15*0,45</t>
  </si>
  <si>
    <t>-1,4*1,45*0,45</t>
  </si>
  <si>
    <t>-2,05*1,4*0,45</t>
  </si>
  <si>
    <t>-2,95*2,8*0,45</t>
  </si>
  <si>
    <t>-1,15*1,45*0,55</t>
  </si>
  <si>
    <t>-2,8*2,8*0,55</t>
  </si>
  <si>
    <t>-2,64*2,75*0,55</t>
  </si>
  <si>
    <t>-2,39*1,45*0,55</t>
  </si>
  <si>
    <t>-0,9*2*0,45</t>
  </si>
  <si>
    <t>-2,39*1,15*0,45</t>
  </si>
  <si>
    <t>-1,2*0,9*0,45</t>
  </si>
  <si>
    <t>-2*2,35*1,8*0,45</t>
  </si>
  <si>
    <t>-1,2*1,8*0,55</t>
  </si>
  <si>
    <t>-2,35*1,8*0,55</t>
  </si>
  <si>
    <t>-2,36*1,8*0,55</t>
  </si>
  <si>
    <t>2*7,52*((4,15+3,45)/2)*0,45</t>
  </si>
  <si>
    <t>-2,5*1,45*0,45</t>
  </si>
  <si>
    <t>2*3,68*((3,45+2,92)/2)*0,33</t>
  </si>
  <si>
    <t>8,07*2,92*0,33</t>
  </si>
  <si>
    <t>-0,9*2*0,33</t>
  </si>
  <si>
    <t>-1,17*1,15*0,33</t>
  </si>
  <si>
    <t>-1,6*1,15*0,33</t>
  </si>
  <si>
    <t>ZDIVO - vnitřní</t>
  </si>
  <si>
    <t>(2,975+4,03)*2,9*0,125</t>
  </si>
  <si>
    <t>-0,8*2*0,125</t>
  </si>
  <si>
    <t>7,07*2,92*0,16</t>
  </si>
  <si>
    <t>-2*0,8*2*0,16</t>
  </si>
  <si>
    <t>2*0,45*0,45*2,92</t>
  </si>
  <si>
    <t>2*2,64*2,92*0,1</t>
  </si>
  <si>
    <t>-2*0,8*2*0,1</t>
  </si>
  <si>
    <t>-0,8*2*0,16</t>
  </si>
  <si>
    <t>6*7,52*2,92*0,33</t>
  </si>
  <si>
    <t>-3*0,8*2*0,33</t>
  </si>
  <si>
    <t>4,28*2,92*0,125</t>
  </si>
  <si>
    <t>0,85*0,7*2,92</t>
  </si>
  <si>
    <t>3,35*2,92*0,16</t>
  </si>
  <si>
    <t>(2,88+1,05+1,23)*2,92*0,1</t>
  </si>
  <si>
    <t>-0,7*2*0,1</t>
  </si>
  <si>
    <t>plocha střechy</t>
  </si>
  <si>
    <t>2*4,614*54,59*0,05</t>
  </si>
  <si>
    <t>14,53*3,58*0,05</t>
  </si>
  <si>
    <t>275,159/1870,406x100 = podíl konstrukcí cca 14,7 %</t>
  </si>
  <si>
    <t>PODÍL KONSTRUKCÍ STANOVEN NA CCA 14,7 %</t>
  </si>
  <si>
    <t>24</t>
  </si>
  <si>
    <t>981513114</t>
  </si>
  <si>
    <t>Demolice konstrukcí objektů z betonu železového těžkou mechanizací</t>
  </si>
  <si>
    <t>151147010</t>
  </si>
  <si>
    <t>https://podminky.urs.cz/item/CS_URS_2024_02/981513114</t>
  </si>
  <si>
    <t>demolice základová deska + mazanina 150+100 mm</t>
  </si>
  <si>
    <t>54,26*8,42*0,25</t>
  </si>
  <si>
    <t>8,73*3,68*0,25</t>
  </si>
  <si>
    <t>Mezisoučet</t>
  </si>
  <si>
    <t>ostatní konstrukce jinde neuvedené pod terénem</t>
  </si>
  <si>
    <t>122,249*0,05</t>
  </si>
  <si>
    <t>25</t>
  </si>
  <si>
    <t>981513116</t>
  </si>
  <si>
    <t>Demolice konstrukcí objektů z betonu prostého těžkou mechanizací</t>
  </si>
  <si>
    <t>513289441</t>
  </si>
  <si>
    <t>https://podminky.urs.cz/item/CS_URS_2024_02/981513116</t>
  </si>
  <si>
    <t>demolice základové pasy</t>
  </si>
  <si>
    <t>2*(54,26+2*7,52)*0,875*0,6</t>
  </si>
  <si>
    <t>0,45*0,45*0,875</t>
  </si>
  <si>
    <t>2*7,07*0,6*0,3</t>
  </si>
  <si>
    <t>6*7,52*0,875*0,45</t>
  </si>
  <si>
    <t>(2*3,68+8,07)*0,875*0,45</t>
  </si>
  <si>
    <t>0,7*0,85*0,875</t>
  </si>
  <si>
    <t>3,35*0,6*0,3</t>
  </si>
  <si>
    <t>(4,45+1,1+2*6,2+12,7)*0,8*0,4</t>
  </si>
  <si>
    <t>0,3*0,3*0,6</t>
  </si>
  <si>
    <t>110,315*0,05</t>
  </si>
  <si>
    <t>26</t>
  </si>
  <si>
    <t>9-B-1</t>
  </si>
  <si>
    <t>Přesun prefa buňky č. 1</t>
  </si>
  <si>
    <t>kus</t>
  </si>
  <si>
    <t>1991727968</t>
  </si>
  <si>
    <t>Poznámka k položce:_x000d_
výkres TPL - DBP - C 201.01 - 00 - 003 - 00_C.3-Koordinační situační výkres</t>
  </si>
  <si>
    <t>27</t>
  </si>
  <si>
    <t>9-B-2</t>
  </si>
  <si>
    <t>Přesun prefa buňky č. 2</t>
  </si>
  <si>
    <t>555680890</t>
  </si>
  <si>
    <t>28</t>
  </si>
  <si>
    <t>9-B-3</t>
  </si>
  <si>
    <t>Přesun prefa buňky č. 3</t>
  </si>
  <si>
    <t>-894811527</t>
  </si>
  <si>
    <t>29</t>
  </si>
  <si>
    <t>9-B-4</t>
  </si>
  <si>
    <t>Přesun prefa buňky č. 4</t>
  </si>
  <si>
    <t>-1786084398</t>
  </si>
  <si>
    <t>30</t>
  </si>
  <si>
    <t>9-D-01</t>
  </si>
  <si>
    <t>Demolice prefa garáže včetně likvidace suti</t>
  </si>
  <si>
    <t>soubor</t>
  </si>
  <si>
    <t>-2102401926</t>
  </si>
  <si>
    <t>31</t>
  </si>
  <si>
    <t>9-D-02</t>
  </si>
  <si>
    <t>Demolice plechové garáže včetně likvidace suti</t>
  </si>
  <si>
    <t>-195882355</t>
  </si>
  <si>
    <t>32</t>
  </si>
  <si>
    <t>9-D-03</t>
  </si>
  <si>
    <t>Demolice buňky včetně likvidace suti</t>
  </si>
  <si>
    <t>1234282745</t>
  </si>
  <si>
    <t>997</t>
  </si>
  <si>
    <t>Přesun sutě</t>
  </si>
  <si>
    <t>33</t>
  </si>
  <si>
    <t>997006002</t>
  </si>
  <si>
    <t>Strojové třídění stavebního odpadu</t>
  </si>
  <si>
    <t>1001988389</t>
  </si>
  <si>
    <t>https://podminky.urs.cz/item/CS_URS_2024_02/997006002</t>
  </si>
  <si>
    <t>32,302</t>
  </si>
  <si>
    <t>467,602</t>
  </si>
  <si>
    <t>34</t>
  </si>
  <si>
    <t>997006014</t>
  </si>
  <si>
    <t>Pytlování nebezpečného odpadu z vlnitých tabulí s obsahem azbestu</t>
  </si>
  <si>
    <t>-1958086242</t>
  </si>
  <si>
    <t>https://podminky.urs.cz/item/CS_URS_2024_02/997006014</t>
  </si>
  <si>
    <t>Demontáž vlnité azbestocementové krytiny sklonu do 30° do suti</t>
  </si>
  <si>
    <t>1,503</t>
  </si>
  <si>
    <t>35</t>
  </si>
  <si>
    <t>997006512</t>
  </si>
  <si>
    <t>Vodorovné doprava suti s naložením a složením na skládku přes 100 m do 1 km</t>
  </si>
  <si>
    <t>49734126</t>
  </si>
  <si>
    <t>https://podminky.urs.cz/item/CS_URS_2024_02/997006512</t>
  </si>
  <si>
    <t xml:space="preserve">Poznámka k položce:_x000d_
předpoklad odvozu na recyklační centrum  Moravostav a.s. Recyklace a Mechanizace Brno Modřice v případě odvozu na jiné místo zohlednit do jednotkové ceny! _x000d_
_x000d_
položka bude oceněna na základě vybrané vlastní skladky suti bez ohledu na předpokládanou vzdálenost. </t>
  </si>
  <si>
    <t>36</t>
  </si>
  <si>
    <t>997006519</t>
  </si>
  <si>
    <t>Příplatek k vodorovnému přemístění suti na skládku ZKD 1 km přes 1 km</t>
  </si>
  <si>
    <t>584245386</t>
  </si>
  <si>
    <t>https://podminky.urs.cz/item/CS_URS_2024_02/997006519</t>
  </si>
  <si>
    <t xml:space="preserve">Poznámka k položce:_x000d_
předpoklad odvozu na recyklační centrum  Moravostav a.s. Recyklace a Mechanizace Brno Modřice v případě odvozu na jiné místo zohlednit do jednotkové ceny! _x000d_
_x000d_
položka bude oceněna na základě vybrané vlastní skladky suti bez ohledu na předpokládanou vzdálenost. _x000d_
</t>
  </si>
  <si>
    <t>2260,308*16 'Přepočtené koeficientem množství</t>
  </si>
  <si>
    <t>37</t>
  </si>
  <si>
    <t>997013821</t>
  </si>
  <si>
    <t>Poplatek za uložení na skládce (skládkovné) stavebního odpadu s obsahem azbestu kód odpadu 17 06 05</t>
  </si>
  <si>
    <t>-1910838054</t>
  </si>
  <si>
    <t>https://podminky.urs.cz/item/CS_URS_2024_02/997013821</t>
  </si>
  <si>
    <t>38</t>
  </si>
  <si>
    <t>997013831R</t>
  </si>
  <si>
    <t>Poplatek za uložení stavebního odpadu na skládce (skládkovné)</t>
  </si>
  <si>
    <t>-2025154887</t>
  </si>
  <si>
    <t>Poznámka k položce:_x000d_
veškerá suť z demolic bez ohledu ne její druh</t>
  </si>
  <si>
    <t>2074,006</t>
  </si>
  <si>
    <t>-0,4</t>
  </si>
  <si>
    <t>Poplatek za uložení stavebního odpadu na recyklační skládce (skládkovné) z prostého betonu</t>
  </si>
  <si>
    <t>-325,632</t>
  </si>
  <si>
    <t>Poplatek za uložení stavebního odpadu na recyklační skládce (skládkovné) z armovaného betonu</t>
  </si>
  <si>
    <t>-309,35</t>
  </si>
  <si>
    <t>Poplatek za uložení stavebního odpadu na recyklační skládce (skládkovné) zeminy a kamení</t>
  </si>
  <si>
    <t>-593,028</t>
  </si>
  <si>
    <t>-1,503</t>
  </si>
  <si>
    <t>Poplatek za uložení stavebního odpadu na recyklační skládce (skládkovné) asfaltového bez obsahu dehtu zatříděného do Katalogu odpadů pod kódem 17 03 0</t>
  </si>
  <si>
    <t>-344,189</t>
  </si>
  <si>
    <t>39</t>
  </si>
  <si>
    <t>997013861R</t>
  </si>
  <si>
    <t>73905779</t>
  </si>
  <si>
    <t>32,248</t>
  </si>
  <si>
    <t>38,556</t>
  </si>
  <si>
    <t>254,828</t>
  </si>
  <si>
    <t>997013862R</t>
  </si>
  <si>
    <t>735289552</t>
  </si>
  <si>
    <t>309,35</t>
  </si>
  <si>
    <t>41</t>
  </si>
  <si>
    <t>997013873R</t>
  </si>
  <si>
    <t>268836301</t>
  </si>
  <si>
    <t>255,816</t>
  </si>
  <si>
    <t>337,212</t>
  </si>
  <si>
    <t>42</t>
  </si>
  <si>
    <t>997013875</t>
  </si>
  <si>
    <t>Poplatek za uložení stavebního odpadu na recyklační skládce (skládkovné) asfaltového bez obsahu dehtu zatříděného do Katalogu odpadů pod kódem 17 03 02</t>
  </si>
  <si>
    <t>145047614</t>
  </si>
  <si>
    <t>https://podminky.urs.cz/item/CS_URS_2024_02/997013875</t>
  </si>
  <si>
    <t>344,189</t>
  </si>
  <si>
    <t>998</t>
  </si>
  <si>
    <t>Přesun hmot</t>
  </si>
  <si>
    <t>43</t>
  </si>
  <si>
    <t>998011001</t>
  </si>
  <si>
    <t>Přesun hmot pro budovy zděné v do 6 m</t>
  </si>
  <si>
    <t>737062346</t>
  </si>
  <si>
    <t>https://podminky.urs.cz/item/CS_URS_2024_02/998011001</t>
  </si>
  <si>
    <t>PSV</t>
  </si>
  <si>
    <t>Práce a dodávky PSV</t>
  </si>
  <si>
    <t>741</t>
  </si>
  <si>
    <t>Elektroinstalace - silnoproud</t>
  </si>
  <si>
    <t>44</t>
  </si>
  <si>
    <t>741-01</t>
  </si>
  <si>
    <t>Dočasná pilířová rozpojovací skříň SR822 včetně pojistek a instalace</t>
  </si>
  <si>
    <t>906934416</t>
  </si>
  <si>
    <t>45</t>
  </si>
  <si>
    <t>741-02</t>
  </si>
  <si>
    <t>Zkrácení/spojkování stávajících kabelů</t>
  </si>
  <si>
    <t>-720528250</t>
  </si>
  <si>
    <t>46</t>
  </si>
  <si>
    <t>741-03</t>
  </si>
  <si>
    <t>Odpojení stávajících kabelů na demolovaném objektu</t>
  </si>
  <si>
    <t>-1807021685</t>
  </si>
  <si>
    <t>47</t>
  </si>
  <si>
    <t>741-04</t>
  </si>
  <si>
    <t>Výkopy, pískové lože, folie a zához a úprava terénu</t>
  </si>
  <si>
    <t>1633334618</t>
  </si>
  <si>
    <t>48</t>
  </si>
  <si>
    <t>741-05</t>
  </si>
  <si>
    <t>Revize a přezkoušení</t>
  </si>
  <si>
    <t>315018236</t>
  </si>
  <si>
    <t>765</t>
  </si>
  <si>
    <t>Krytina skládaná</t>
  </si>
  <si>
    <t>49</t>
  </si>
  <si>
    <t>765131857</t>
  </si>
  <si>
    <t>-1983968015</t>
  </si>
  <si>
    <t>https://podminky.urs.cz/item/CS_URS_2024_02/765131857</t>
  </si>
  <si>
    <t>výkres TPL - DBP - D 201.01 - 00 - 008 - 00_PS_Střešní plášť</t>
  </si>
  <si>
    <t>13,65*7,183</t>
  </si>
  <si>
    <t>767</t>
  </si>
  <si>
    <t>Konstrukce zámečnické</t>
  </si>
  <si>
    <t>50</t>
  </si>
  <si>
    <t>767996701</t>
  </si>
  <si>
    <t>Demontáž atypických zámečnických konstrukcí řezáním hm jednotlivých dílů do 50 kg</t>
  </si>
  <si>
    <t>kg</t>
  </si>
  <si>
    <t>-1709907313</t>
  </si>
  <si>
    <t>https://podminky.urs.cz/item/CS_URS_2024_02/767996701</t>
  </si>
  <si>
    <t>venkovní kovové prvky</t>
  </si>
  <si>
    <t>VRN.01 - Vedlejší rozpočtové náklady</t>
  </si>
  <si>
    <t>Mgr. Martina Věženský a kolektiv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</si>
  <si>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</si>
  <si>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</si>
  <si>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</si>
  <si>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</si>
  <si>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</si>
  <si>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VRN</t>
  </si>
  <si>
    <t>VRN1</t>
  </si>
  <si>
    <t>Průzkumné, geodetické a projektové práce</t>
  </si>
  <si>
    <t>013274000</t>
  </si>
  <si>
    <t>Pasportizace objektu před započetím prací</t>
  </si>
  <si>
    <t>Kč</t>
  </si>
  <si>
    <t>CS ÚRS 2023 02</t>
  </si>
  <si>
    <t>1024</t>
  </si>
  <si>
    <t>-921854869</t>
  </si>
  <si>
    <t>https://podminky.urs.cz/item/CS_URS_2023_02/013274000</t>
  </si>
  <si>
    <t>PSC</t>
  </si>
  <si>
    <t xml:space="preserve">Poznámka k souboru cen:_x000d_
1. Více informací o volbě, obsahu a způsobu ocenění jednotlivých titulů viz Příloha 01 Průzkumné, geodetické a projektové práce. </t>
  </si>
  <si>
    <t>Poznámka k položce:_x000d_
Fotodokumentace či videozáznám všech dotčených částí stavby (v obvodu budoucího staveniště) - komunikace, budovy, zeleň apod.</t>
  </si>
  <si>
    <t>RP013271</t>
  </si>
  <si>
    <t>Monitoring průběhu výstavby</t>
  </si>
  <si>
    <t>-1088970485</t>
  </si>
  <si>
    <t>Poznámka k položce:_x000d_
Náklady na pořízení fotografií či vidoozáznamů zakrývaných konstrukcí a postupu výstavby.</t>
  </si>
  <si>
    <t>RP013291</t>
  </si>
  <si>
    <t>Realizační (dílenská) dokumentace</t>
  </si>
  <si>
    <t>-1040757569</t>
  </si>
  <si>
    <t>Poznámka k položce:_x000d_
Na část:_x000d_
 zpracovat k technologický postup odstranění azbestu</t>
  </si>
  <si>
    <t>VRN3</t>
  </si>
  <si>
    <t>Zařízení staveniště</t>
  </si>
  <si>
    <t>031203000</t>
  </si>
  <si>
    <t>Terénní úpravy pro zařízení staveniště</t>
  </si>
  <si>
    <t>162378620</t>
  </si>
  <si>
    <t>https://podminky.urs.cz/item/CS_URS_2023_02/031203000</t>
  </si>
  <si>
    <t>032103000</t>
  </si>
  <si>
    <t>Náklady na stavební buňky</t>
  </si>
  <si>
    <t>1950877938</t>
  </si>
  <si>
    <t>https://podminky.urs.cz/item/CS_URS_2023_02/032103000</t>
  </si>
  <si>
    <t xml:space="preserve">Poznámka k souboru cen:_x000d_
1. Více informací o volbě, obsahu a způsobu ocenění jednotlivých titulů viz Příloha 03 Zařízení staveniště. </t>
  </si>
  <si>
    <t>032903000</t>
  </si>
  <si>
    <t>Náklady na provoz a údržbu vybavení staveniště</t>
  </si>
  <si>
    <t>255747944</t>
  </si>
  <si>
    <t>https://podminky.urs.cz/item/CS_URS_2023_02/032903000</t>
  </si>
  <si>
    <t>033103000</t>
  </si>
  <si>
    <t>Připojení energií</t>
  </si>
  <si>
    <t>1338992901</t>
  </si>
  <si>
    <t>https://podminky.urs.cz/item/CS_URS_2023_02/033103000</t>
  </si>
  <si>
    <t>034103000</t>
  </si>
  <si>
    <t>Oplocení staveniště</t>
  </si>
  <si>
    <t>-1140559752</t>
  </si>
  <si>
    <t>https://podminky.urs.cz/item/CS_URS_2023_02/034103000</t>
  </si>
  <si>
    <t>034303000</t>
  </si>
  <si>
    <t>Dopravní značení na staveništi</t>
  </si>
  <si>
    <t>176296088</t>
  </si>
  <si>
    <t>https://podminky.urs.cz/item/CS_URS_2023_02/034303000</t>
  </si>
  <si>
    <t>034503000</t>
  </si>
  <si>
    <t>Informační tabule na staveništi</t>
  </si>
  <si>
    <t>Ks</t>
  </si>
  <si>
    <t>-2026163285</t>
  </si>
  <si>
    <t>https://podminky.urs.cz/item/CS_URS_2023_02/034503000</t>
  </si>
  <si>
    <t>Poznámka k položce:_x000d_
Náklad na zřízení informační tabule 1500 x 1000 mm (š x v) s potiskem informací o stavbě podle vzoru včetně jejich nosné konstrukce a závěrečné demontáže.</t>
  </si>
  <si>
    <t>039103000</t>
  </si>
  <si>
    <t>Rozebrání, bourání a odvoz zařízení staveniště</t>
  </si>
  <si>
    <t>434198760</t>
  </si>
  <si>
    <t>https://podminky.urs.cz/item/CS_URS_2023_02/039103000</t>
  </si>
  <si>
    <t>039203000</t>
  </si>
  <si>
    <t>Úprava terénu po zrušení zařízení staveniště</t>
  </si>
  <si>
    <t>1800894608</t>
  </si>
  <si>
    <t>https://podminky.urs.cz/item/CS_URS_2023_02/039203000</t>
  </si>
  <si>
    <t>VRN4</t>
  </si>
  <si>
    <t>Inženýrská činnost</t>
  </si>
  <si>
    <t>045203000</t>
  </si>
  <si>
    <t>Kompletační činnost</t>
  </si>
  <si>
    <t>-915136494</t>
  </si>
  <si>
    <t>https://podminky.urs.cz/item/CS_URS_2023_02/045203000</t>
  </si>
  <si>
    <t xml:space="preserve">Poznámka k souboru cen:_x000d_
1. Více informací o volbě, obsahu a způsobu ocenění jednotlivých titulů viz Příloha 04 Inženýrská činnost. </t>
  </si>
  <si>
    <t xml:space="preserve">Poznámka k položce:_x000d_
Dále také:_x000d_
- vyřízení záborů, žádostí o uzavírky,_x000d_
- jednání s úřady,_x000d_
- jednání s dotčenými účastníky stavebního řízení,_x000d_
- zpracování změn díla (OZ + ZL) včetně změnových rozpočtů, _x000d_
- průběžné vedení soupisu provedených prací v BIM platformě (průběh výstavby),_x000d_
- vypracování technologických postůpu,_x000d_
- apod._x000d_
_x000d_
</t>
  </si>
  <si>
    <t>045303000</t>
  </si>
  <si>
    <t>Koordinační činnost</t>
  </si>
  <si>
    <t>332542811</t>
  </si>
  <si>
    <t>https://podminky.urs.cz/item/CS_URS_2024_02/045303000</t>
  </si>
  <si>
    <t>VRN9</t>
  </si>
  <si>
    <t>Ostatní náklady</t>
  </si>
  <si>
    <t>09355R01</t>
  </si>
  <si>
    <t>Požadavky na provádění prací vyplývající ze závazného stanoviska KHS</t>
  </si>
  <si>
    <t>391366082</t>
  </si>
  <si>
    <t>Poznámka k položce:_x000d_
Postřik azbestového materiálu, obaly, kontejnery na azbest, štítky apod.</t>
  </si>
  <si>
    <t>09355R02</t>
  </si>
  <si>
    <t>Dodatečné zjišťování přítomnosti azbestu</t>
  </si>
  <si>
    <t>-1085330035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</si>
</sst>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0" xfId="0" applyFont="1" applyAlignment="1" applyProtection="1">
      <alignment vertical="center" wrapText="1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3106142" TargetMode="External" /><Relationship Id="rId2" Type="http://schemas.openxmlformats.org/officeDocument/2006/relationships/hyperlink" Target="https://podminky.urs.cz/item/CS_URS_2024_02/113107222" TargetMode="External" /><Relationship Id="rId3" Type="http://schemas.openxmlformats.org/officeDocument/2006/relationships/hyperlink" Target="https://podminky.urs.cz/item/CS_URS_2024_02/113107243" TargetMode="External" /><Relationship Id="rId4" Type="http://schemas.openxmlformats.org/officeDocument/2006/relationships/hyperlink" Target="https://podminky.urs.cz/item/CS_URS_2024_02/113151111" TargetMode="External" /><Relationship Id="rId5" Type="http://schemas.openxmlformats.org/officeDocument/2006/relationships/hyperlink" Target="https://podminky.urs.cz/item/CS_URS_2024_02/113201112" TargetMode="External" /><Relationship Id="rId6" Type="http://schemas.openxmlformats.org/officeDocument/2006/relationships/hyperlink" Target="https://podminky.urs.cz/item/CS_URS_2024_02/122151104" TargetMode="External" /><Relationship Id="rId7" Type="http://schemas.openxmlformats.org/officeDocument/2006/relationships/hyperlink" Target="https://podminky.urs.cz/item/CS_URS_2024_02/131151103" TargetMode="External" /><Relationship Id="rId8" Type="http://schemas.openxmlformats.org/officeDocument/2006/relationships/hyperlink" Target="https://podminky.urs.cz/item/CS_URS_2024_02/162251101" TargetMode="External" /><Relationship Id="rId9" Type="http://schemas.openxmlformats.org/officeDocument/2006/relationships/hyperlink" Target="https://podminky.urs.cz/item/CS_URS_2024_02/162751117" TargetMode="External" /><Relationship Id="rId10" Type="http://schemas.openxmlformats.org/officeDocument/2006/relationships/hyperlink" Target="https://podminky.urs.cz/item/CS_URS_2024_02/162751119" TargetMode="External" /><Relationship Id="rId11" Type="http://schemas.openxmlformats.org/officeDocument/2006/relationships/hyperlink" Target="https://podminky.urs.cz/item/CS_URS_2024_02/171201231" TargetMode="External" /><Relationship Id="rId12" Type="http://schemas.openxmlformats.org/officeDocument/2006/relationships/hyperlink" Target="https://podminky.urs.cz/item/CS_URS_2024_02/174151101" TargetMode="External" /><Relationship Id="rId13" Type="http://schemas.openxmlformats.org/officeDocument/2006/relationships/hyperlink" Target="https://podminky.urs.cz/item/CS_URS_2024_02/181951112" TargetMode="External" /><Relationship Id="rId14" Type="http://schemas.openxmlformats.org/officeDocument/2006/relationships/hyperlink" Target="https://podminky.urs.cz/item/CS_URS_2024_02/291211111" TargetMode="External" /><Relationship Id="rId15" Type="http://schemas.openxmlformats.org/officeDocument/2006/relationships/hyperlink" Target="https://podminky.urs.cz/item/CS_URS_2024_02/564871111" TargetMode="External" /><Relationship Id="rId16" Type="http://schemas.openxmlformats.org/officeDocument/2006/relationships/hyperlink" Target="https://podminky.urs.cz/item/CS_URS_2024_02/941211111" TargetMode="External" /><Relationship Id="rId17" Type="http://schemas.openxmlformats.org/officeDocument/2006/relationships/hyperlink" Target="https://podminky.urs.cz/item/CS_URS_2024_02/941211211" TargetMode="External" /><Relationship Id="rId18" Type="http://schemas.openxmlformats.org/officeDocument/2006/relationships/hyperlink" Target="https://podminky.urs.cz/item/CS_URS_2024_02/941211811" TargetMode="External" /><Relationship Id="rId19" Type="http://schemas.openxmlformats.org/officeDocument/2006/relationships/hyperlink" Target="https://podminky.urs.cz/item/CS_URS_2024_02/949101111" TargetMode="External" /><Relationship Id="rId20" Type="http://schemas.openxmlformats.org/officeDocument/2006/relationships/hyperlink" Target="https://podminky.urs.cz/item/CS_URS_2024_02/981013311" TargetMode="External" /><Relationship Id="rId21" Type="http://schemas.openxmlformats.org/officeDocument/2006/relationships/hyperlink" Target="https://podminky.urs.cz/item/CS_URS_2024_02/981013312" TargetMode="External" /><Relationship Id="rId22" Type="http://schemas.openxmlformats.org/officeDocument/2006/relationships/hyperlink" Target="https://podminky.urs.cz/item/CS_URS_2024_02/981513114" TargetMode="External" /><Relationship Id="rId23" Type="http://schemas.openxmlformats.org/officeDocument/2006/relationships/hyperlink" Target="https://podminky.urs.cz/item/CS_URS_2024_02/981513116" TargetMode="External" /><Relationship Id="rId24" Type="http://schemas.openxmlformats.org/officeDocument/2006/relationships/hyperlink" Target="https://podminky.urs.cz/item/CS_URS_2024_02/997006002" TargetMode="External" /><Relationship Id="rId25" Type="http://schemas.openxmlformats.org/officeDocument/2006/relationships/hyperlink" Target="https://podminky.urs.cz/item/CS_URS_2024_02/997006014" TargetMode="External" /><Relationship Id="rId26" Type="http://schemas.openxmlformats.org/officeDocument/2006/relationships/hyperlink" Target="https://podminky.urs.cz/item/CS_URS_2024_02/997006512" TargetMode="External" /><Relationship Id="rId27" Type="http://schemas.openxmlformats.org/officeDocument/2006/relationships/hyperlink" Target="https://podminky.urs.cz/item/CS_URS_2024_02/997006519" TargetMode="External" /><Relationship Id="rId28" Type="http://schemas.openxmlformats.org/officeDocument/2006/relationships/hyperlink" Target="https://podminky.urs.cz/item/CS_URS_2024_02/997013821" TargetMode="External" /><Relationship Id="rId29" Type="http://schemas.openxmlformats.org/officeDocument/2006/relationships/hyperlink" Target="https://podminky.urs.cz/item/CS_URS_2024_02/997013875" TargetMode="External" /><Relationship Id="rId30" Type="http://schemas.openxmlformats.org/officeDocument/2006/relationships/hyperlink" Target="https://podminky.urs.cz/item/CS_URS_2024_02/998011001" TargetMode="External" /><Relationship Id="rId31" Type="http://schemas.openxmlformats.org/officeDocument/2006/relationships/hyperlink" Target="https://podminky.urs.cz/item/CS_URS_2024_02/765131857" TargetMode="External" /><Relationship Id="rId32" Type="http://schemas.openxmlformats.org/officeDocument/2006/relationships/hyperlink" Target="https://podminky.urs.cz/item/CS_URS_2024_02/767996701" TargetMode="External" /><Relationship Id="rId33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013274000" TargetMode="External" /><Relationship Id="rId2" Type="http://schemas.openxmlformats.org/officeDocument/2006/relationships/hyperlink" Target="https://podminky.urs.cz/item/CS_URS_2023_02/031203000" TargetMode="External" /><Relationship Id="rId3" Type="http://schemas.openxmlformats.org/officeDocument/2006/relationships/hyperlink" Target="https://podminky.urs.cz/item/CS_URS_2023_02/032103000" TargetMode="External" /><Relationship Id="rId4" Type="http://schemas.openxmlformats.org/officeDocument/2006/relationships/hyperlink" Target="https://podminky.urs.cz/item/CS_URS_2023_02/032903000" TargetMode="External" /><Relationship Id="rId5" Type="http://schemas.openxmlformats.org/officeDocument/2006/relationships/hyperlink" Target="https://podminky.urs.cz/item/CS_URS_2023_02/033103000" TargetMode="External" /><Relationship Id="rId6" Type="http://schemas.openxmlformats.org/officeDocument/2006/relationships/hyperlink" Target="https://podminky.urs.cz/item/CS_URS_2023_02/034103000" TargetMode="External" /><Relationship Id="rId7" Type="http://schemas.openxmlformats.org/officeDocument/2006/relationships/hyperlink" Target="https://podminky.urs.cz/item/CS_URS_2023_02/034303000" TargetMode="External" /><Relationship Id="rId8" Type="http://schemas.openxmlformats.org/officeDocument/2006/relationships/hyperlink" Target="https://podminky.urs.cz/item/CS_URS_2023_02/034503000" TargetMode="External" /><Relationship Id="rId9" Type="http://schemas.openxmlformats.org/officeDocument/2006/relationships/hyperlink" Target="https://podminky.urs.cz/item/CS_URS_2023_02/039103000" TargetMode="External" /><Relationship Id="rId10" Type="http://schemas.openxmlformats.org/officeDocument/2006/relationships/hyperlink" Target="https://podminky.urs.cz/item/CS_URS_2023_02/039203000" TargetMode="External" /><Relationship Id="rId11" Type="http://schemas.openxmlformats.org/officeDocument/2006/relationships/hyperlink" Target="https://podminky.urs.cz/item/CS_URS_2023_02/045203000" TargetMode="External" /><Relationship Id="rId12" Type="http://schemas.openxmlformats.org/officeDocument/2006/relationships/hyperlink" Target="https://podminky.urs.cz/item/CS_URS_2024_02/045303000" TargetMode="External" /><Relationship Id="rId13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19</v>
      </c>
      <c r="AL7" s="23"/>
      <c r="AM7" s="23"/>
      <c r="AN7" s="28" t="s">
        <v>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20</v>
      </c>
      <c r="E8" s="23"/>
      <c r="F8" s="23"/>
      <c r="G8" s="23"/>
      <c r="H8" s="23"/>
      <c r="I8" s="23"/>
      <c r="J8" s="23"/>
      <c r="K8" s="28" t="s">
        <v>21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22</v>
      </c>
      <c r="AL8" s="23"/>
      <c r="AM8" s="23"/>
      <c r="AN8" s="34" t="s">
        <v>23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24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25</v>
      </c>
      <c r="AL10" s="23"/>
      <c r="AM10" s="23"/>
      <c r="AN10" s="28" t="s">
        <v>1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25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25</v>
      </c>
      <c r="AL16" s="23"/>
      <c r="AM16" s="23"/>
      <c r="AN16" s="28" t="s">
        <v>1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</v>
      </c>
      <c r="AO17" s="23"/>
      <c r="AP17" s="23"/>
      <c r="AQ17" s="23"/>
      <c r="AR17" s="21"/>
      <c r="BE17" s="32"/>
      <c r="BS17" s="18" t="s">
        <v>32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25</v>
      </c>
      <c r="AL19" s="23"/>
      <c r="AM19" s="23"/>
      <c r="AN19" s="28" t="s">
        <v>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</v>
      </c>
      <c r="AO20" s="23"/>
      <c r="AP20" s="23"/>
      <c r="AQ20" s="23"/>
      <c r="AR20" s="21"/>
      <c r="BE20" s="32"/>
      <c r="BS20" s="18" t="s">
        <v>32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35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16.5" customHeight="1">
      <c r="B23" s="22"/>
      <c r="C23" s="23"/>
      <c r="D23" s="23"/>
      <c r="E23" s="37" t="s">
        <v>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36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ROUND(AG94,2)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37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38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39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40</v>
      </c>
      <c r="E29" s="48"/>
      <c r="F29" s="33" t="s">
        <v>41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ROUND(AZ94,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ROUND(AV94,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42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ROUND(BA94,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ROUND(AW94,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43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ROUND(BB94,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44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ROUND(BC94,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45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ROUND(BD94,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52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2"/>
    </row>
    <row r="35" s="2" customFormat="1" ht="25.92" customHeight="1">
      <c r="A35" s="39"/>
      <c r="B35" s="40"/>
      <c r="C35" s="53"/>
      <c r="D35" s="54" t="s">
        <v>46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47</v>
      </c>
      <c r="U35" s="55"/>
      <c r="V35" s="55"/>
      <c r="W35" s="55"/>
      <c r="X35" s="57" t="s">
        <v>48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14.4" customHeight="1">
      <c r="A37" s="39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5"/>
      <c r="BE37" s="39"/>
    </row>
    <row r="38" s="1" customFormat="1" ht="14.4" customHeight="1">
      <c r="B38" s="22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1"/>
    </row>
    <row r="39" s="1" customFormat="1" ht="14.4" customHeight="1"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1"/>
    </row>
    <row r="40" s="1" customFormat="1" ht="14.4" customHeight="1">
      <c r="B40" s="22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1"/>
    </row>
    <row r="41" s="1" customFormat="1" ht="14.4" customHeight="1">
      <c r="B41" s="22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1"/>
    </row>
    <row r="42" s="1" customFormat="1" ht="14.4" customHeight="1">
      <c r="B42" s="2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1"/>
    </row>
    <row r="43" s="1" customFormat="1" ht="14.4" customHeight="1">
      <c r="B43" s="22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1"/>
    </row>
    <row r="44" s="1" customFormat="1" ht="14.4" customHeight="1">
      <c r="B44" s="22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1"/>
    </row>
    <row r="45" s="1" customFormat="1" ht="14.4" customHeight="1"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1"/>
    </row>
    <row r="46" s="1" customFormat="1" ht="14.4" customHeight="1"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1"/>
    </row>
    <row r="47" s="1" customFormat="1" ht="14.4" customHeight="1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1"/>
    </row>
    <row r="48" s="1" customFormat="1" ht="14.4" customHeight="1"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1"/>
    </row>
    <row r="49" s="2" customFormat="1" ht="14.4" customHeight="1">
      <c r="B49" s="60"/>
      <c r="C49" s="61"/>
      <c r="D49" s="62" t="s">
        <v>49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2" t="s">
        <v>50</v>
      </c>
      <c r="AI49" s="63"/>
      <c r="AJ49" s="63"/>
      <c r="AK49" s="63"/>
      <c r="AL49" s="63"/>
      <c r="AM49" s="63"/>
      <c r="AN49" s="63"/>
      <c r="AO49" s="63"/>
      <c r="AP49" s="61"/>
      <c r="AQ49" s="61"/>
      <c r="AR49" s="64"/>
    </row>
    <row r="50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1"/>
    </row>
    <row r="51"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1"/>
    </row>
    <row r="52"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1"/>
    </row>
    <row r="53"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1"/>
    </row>
    <row r="54"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1"/>
    </row>
    <row r="55"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1"/>
    </row>
    <row r="56"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1"/>
    </row>
    <row r="57"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1"/>
    </row>
    <row r="58"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1"/>
    </row>
    <row r="59"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1"/>
    </row>
    <row r="60" s="2" customFormat="1">
      <c r="A60" s="39"/>
      <c r="B60" s="40"/>
      <c r="C60" s="41"/>
      <c r="D60" s="65" t="s">
        <v>51</v>
      </c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65" t="s">
        <v>52</v>
      </c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65" t="s">
        <v>51</v>
      </c>
      <c r="AI60" s="43"/>
      <c r="AJ60" s="43"/>
      <c r="AK60" s="43"/>
      <c r="AL60" s="43"/>
      <c r="AM60" s="65" t="s">
        <v>52</v>
      </c>
      <c r="AN60" s="43"/>
      <c r="AO60" s="43"/>
      <c r="AP60" s="41"/>
      <c r="AQ60" s="41"/>
      <c r="AR60" s="45"/>
      <c r="BE60" s="39"/>
    </row>
    <row r="61"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1"/>
    </row>
    <row r="62"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1"/>
    </row>
    <row r="63"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1"/>
    </row>
    <row r="64" s="2" customFormat="1">
      <c r="A64" s="39"/>
      <c r="B64" s="40"/>
      <c r="C64" s="41"/>
      <c r="D64" s="62" t="s">
        <v>53</v>
      </c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2" t="s">
        <v>54</v>
      </c>
      <c r="AI64" s="66"/>
      <c r="AJ64" s="66"/>
      <c r="AK64" s="66"/>
      <c r="AL64" s="66"/>
      <c r="AM64" s="66"/>
      <c r="AN64" s="66"/>
      <c r="AO64" s="66"/>
      <c r="AP64" s="41"/>
      <c r="AQ64" s="41"/>
      <c r="AR64" s="45"/>
      <c r="BE64" s="39"/>
    </row>
    <row r="65"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1"/>
    </row>
    <row r="66"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1"/>
    </row>
    <row r="67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1"/>
    </row>
    <row r="68"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1"/>
    </row>
    <row r="69"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1"/>
    </row>
    <row r="70"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1"/>
    </row>
    <row r="71"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1"/>
    </row>
    <row r="72"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1"/>
    </row>
    <row r="73"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1"/>
    </row>
    <row r="74"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1"/>
    </row>
    <row r="75" s="2" customFormat="1">
      <c r="A75" s="39"/>
      <c r="B75" s="40"/>
      <c r="C75" s="41"/>
      <c r="D75" s="65" t="s">
        <v>51</v>
      </c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65" t="s">
        <v>52</v>
      </c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65" t="s">
        <v>51</v>
      </c>
      <c r="AI75" s="43"/>
      <c r="AJ75" s="43"/>
      <c r="AK75" s="43"/>
      <c r="AL75" s="43"/>
      <c r="AM75" s="65" t="s">
        <v>52</v>
      </c>
      <c r="AN75" s="43"/>
      <c r="AO75" s="43"/>
      <c r="AP75" s="41"/>
      <c r="AQ75" s="41"/>
      <c r="AR75" s="45"/>
      <c r="BE75" s="39"/>
    </row>
    <row r="76" s="2" customForma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5"/>
      <c r="BE76" s="39"/>
    </row>
    <row r="77" s="2" customFormat="1" ht="6.96" customHeight="1">
      <c r="A77" s="39"/>
      <c r="B77" s="67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45"/>
      <c r="BE77" s="39"/>
    </row>
    <row r="81" s="2" customFormat="1" ht="6.96" customHeight="1">
      <c r="A81" s="39"/>
      <c r="B81" s="69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45"/>
      <c r="BE81" s="39"/>
    </row>
    <row r="82" s="2" customFormat="1" ht="24.96" customHeight="1">
      <c r="A82" s="39"/>
      <c r="B82" s="40"/>
      <c r="C82" s="24" t="s">
        <v>55</v>
      </c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5"/>
      <c r="B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5"/>
      <c r="BE83" s="39"/>
    </row>
    <row r="84" s="4" customFormat="1" ht="12" customHeight="1">
      <c r="A84" s="4"/>
      <c r="B84" s="71"/>
      <c r="C84" s="33" t="s">
        <v>13</v>
      </c>
      <c r="D84" s="72"/>
      <c r="E84" s="72"/>
      <c r="F84" s="72"/>
      <c r="G84" s="72"/>
      <c r="H84" s="72"/>
      <c r="I84" s="72"/>
      <c r="J84" s="72"/>
      <c r="K84" s="72"/>
      <c r="L84" s="72" t="str">
        <f>K5</f>
        <v>2024_08_23</v>
      </c>
      <c r="M84" s="72"/>
      <c r="N84" s="72"/>
      <c r="O84" s="72"/>
      <c r="P84" s="72"/>
      <c r="Q84" s="72"/>
      <c r="R84" s="72"/>
      <c r="S84" s="72"/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3"/>
      <c r="BE84" s="4"/>
    </row>
    <row r="85" s="5" customFormat="1" ht="36.96" customHeight="1">
      <c r="A85" s="5"/>
      <c r="B85" s="74"/>
      <c r="C85" s="75" t="s">
        <v>16</v>
      </c>
      <c r="D85" s="76"/>
      <c r="E85" s="76"/>
      <c r="F85" s="76"/>
      <c r="G85" s="76"/>
      <c r="H85" s="76"/>
      <c r="I85" s="76"/>
      <c r="J85" s="76"/>
      <c r="K85" s="76"/>
      <c r="L85" s="77" t="str">
        <f>K6</f>
        <v>Technologický pavilon Zahradnické fakulty v Lednici</v>
      </c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  <c r="AM85" s="76"/>
      <c r="AN85" s="76"/>
      <c r="AO85" s="76"/>
      <c r="AP85" s="76"/>
      <c r="AQ85" s="76"/>
      <c r="AR85" s="78"/>
      <c r="BE85" s="5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5"/>
      <c r="BE86" s="39"/>
    </row>
    <row r="87" s="2" customFormat="1" ht="12" customHeight="1">
      <c r="A87" s="39"/>
      <c r="B87" s="40"/>
      <c r="C87" s="33" t="s">
        <v>20</v>
      </c>
      <c r="D87" s="41"/>
      <c r="E87" s="41"/>
      <c r="F87" s="41"/>
      <c r="G87" s="41"/>
      <c r="H87" s="41"/>
      <c r="I87" s="41"/>
      <c r="J87" s="41"/>
      <c r="K87" s="41"/>
      <c r="L87" s="79" t="str">
        <f>IF(K8="","",K8)</f>
        <v>LEDNICE, VALTICKÁ 337, ČESKÁ REPUBLIKA</v>
      </c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33" t="s">
        <v>22</v>
      </c>
      <c r="AJ87" s="41"/>
      <c r="AK87" s="41"/>
      <c r="AL87" s="41"/>
      <c r="AM87" s="80" t="str">
        <f>IF(AN8= "","",AN8)</f>
        <v>26. 8. 2024</v>
      </c>
      <c r="AN87" s="80"/>
      <c r="AO87" s="41"/>
      <c r="AP87" s="41"/>
      <c r="AQ87" s="41"/>
      <c r="AR87" s="45"/>
      <c r="B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5"/>
      <c r="BE88" s="39"/>
    </row>
    <row r="89" s="2" customFormat="1" ht="15.15" customHeight="1">
      <c r="A89" s="39"/>
      <c r="B89" s="40"/>
      <c r="C89" s="33" t="s">
        <v>24</v>
      </c>
      <c r="D89" s="41"/>
      <c r="E89" s="41"/>
      <c r="F89" s="41"/>
      <c r="G89" s="41"/>
      <c r="H89" s="41"/>
      <c r="I89" s="41"/>
      <c r="J89" s="41"/>
      <c r="K89" s="41"/>
      <c r="L89" s="72" t="str">
        <f>IF(E11= "","",E11)</f>
        <v>Mendelova univerzita v Brně</v>
      </c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33" t="s">
        <v>30</v>
      </c>
      <c r="AJ89" s="41"/>
      <c r="AK89" s="41"/>
      <c r="AL89" s="41"/>
      <c r="AM89" s="81" t="str">
        <f>IF(E17="","",E17)</f>
        <v>AiD team a.s.</v>
      </c>
      <c r="AN89" s="72"/>
      <c r="AO89" s="72"/>
      <c r="AP89" s="72"/>
      <c r="AQ89" s="41"/>
      <c r="AR89" s="45"/>
      <c r="AS89" s="82" t="s">
        <v>56</v>
      </c>
      <c r="AT89" s="83"/>
      <c r="AU89" s="84"/>
      <c r="AV89" s="84"/>
      <c r="AW89" s="84"/>
      <c r="AX89" s="84"/>
      <c r="AY89" s="84"/>
      <c r="AZ89" s="84"/>
      <c r="BA89" s="84"/>
      <c r="BB89" s="84"/>
      <c r="BC89" s="84"/>
      <c r="BD89" s="85"/>
      <c r="BE89" s="39"/>
    </row>
    <row r="90" s="2" customFormat="1" ht="15.15" customHeight="1">
      <c r="A90" s="39"/>
      <c r="B90" s="40"/>
      <c r="C90" s="33" t="s">
        <v>28</v>
      </c>
      <c r="D90" s="41"/>
      <c r="E90" s="41"/>
      <c r="F90" s="41"/>
      <c r="G90" s="41"/>
      <c r="H90" s="41"/>
      <c r="I90" s="41"/>
      <c r="J90" s="41"/>
      <c r="K90" s="41"/>
      <c r="L90" s="72" t="str">
        <f>IF(E14= "Vyplň údaj","",E14)</f>
        <v/>
      </c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33" t="s">
        <v>33</v>
      </c>
      <c r="AJ90" s="41"/>
      <c r="AK90" s="41"/>
      <c r="AL90" s="41"/>
      <c r="AM90" s="81" t="str">
        <f>IF(E20="","",E20)</f>
        <v xml:space="preserve"> </v>
      </c>
      <c r="AN90" s="72"/>
      <c r="AO90" s="72"/>
      <c r="AP90" s="72"/>
      <c r="AQ90" s="41"/>
      <c r="AR90" s="45"/>
      <c r="AS90" s="86"/>
      <c r="AT90" s="87"/>
      <c r="AU90" s="88"/>
      <c r="AV90" s="88"/>
      <c r="AW90" s="88"/>
      <c r="AX90" s="88"/>
      <c r="AY90" s="88"/>
      <c r="AZ90" s="88"/>
      <c r="BA90" s="88"/>
      <c r="BB90" s="88"/>
      <c r="BC90" s="88"/>
      <c r="BD90" s="89"/>
      <c r="BE90" s="39"/>
    </row>
    <row r="91" s="2" customFormat="1" ht="10.8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5"/>
      <c r="AS91" s="90"/>
      <c r="AT91" s="91"/>
      <c r="AU91" s="92"/>
      <c r="AV91" s="92"/>
      <c r="AW91" s="92"/>
      <c r="AX91" s="92"/>
      <c r="AY91" s="92"/>
      <c r="AZ91" s="92"/>
      <c r="BA91" s="92"/>
      <c r="BB91" s="92"/>
      <c r="BC91" s="92"/>
      <c r="BD91" s="93"/>
      <c r="BE91" s="39"/>
    </row>
    <row r="92" s="2" customFormat="1" ht="29.28" customHeight="1">
      <c r="A92" s="39"/>
      <c r="B92" s="40"/>
      <c r="C92" s="94" t="s">
        <v>57</v>
      </c>
      <c r="D92" s="95"/>
      <c r="E92" s="95"/>
      <c r="F92" s="95"/>
      <c r="G92" s="95"/>
      <c r="H92" s="96"/>
      <c r="I92" s="97" t="s">
        <v>58</v>
      </c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8" t="s">
        <v>59</v>
      </c>
      <c r="AH92" s="95"/>
      <c r="AI92" s="95"/>
      <c r="AJ92" s="95"/>
      <c r="AK92" s="95"/>
      <c r="AL92" s="95"/>
      <c r="AM92" s="95"/>
      <c r="AN92" s="97" t="s">
        <v>60</v>
      </c>
      <c r="AO92" s="95"/>
      <c r="AP92" s="99"/>
      <c r="AQ92" s="100" t="s">
        <v>61</v>
      </c>
      <c r="AR92" s="45"/>
      <c r="AS92" s="101" t="s">
        <v>62</v>
      </c>
      <c r="AT92" s="102" t="s">
        <v>63</v>
      </c>
      <c r="AU92" s="102" t="s">
        <v>64</v>
      </c>
      <c r="AV92" s="102" t="s">
        <v>65</v>
      </c>
      <c r="AW92" s="102" t="s">
        <v>66</v>
      </c>
      <c r="AX92" s="102" t="s">
        <v>67</v>
      </c>
      <c r="AY92" s="102" t="s">
        <v>68</v>
      </c>
      <c r="AZ92" s="102" t="s">
        <v>69</v>
      </c>
      <c r="BA92" s="102" t="s">
        <v>70</v>
      </c>
      <c r="BB92" s="102" t="s">
        <v>71</v>
      </c>
      <c r="BC92" s="102" t="s">
        <v>72</v>
      </c>
      <c r="BD92" s="103" t="s">
        <v>73</v>
      </c>
      <c r="BE92" s="39"/>
    </row>
    <row r="93" s="2" customFormat="1" ht="10.8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5"/>
      <c r="AS93" s="104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6"/>
      <c r="BE93" s="39"/>
    </row>
    <row r="94" s="6" customFormat="1" ht="32.4" customHeight="1">
      <c r="A94" s="6"/>
      <c r="B94" s="107"/>
      <c r="C94" s="108" t="s">
        <v>74</v>
      </c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10">
        <f>ROUND(SUM(AG95:AG96),2)</f>
        <v>0</v>
      </c>
      <c r="AH94" s="110"/>
      <c r="AI94" s="110"/>
      <c r="AJ94" s="110"/>
      <c r="AK94" s="110"/>
      <c r="AL94" s="110"/>
      <c r="AM94" s="110"/>
      <c r="AN94" s="111">
        <f>SUM(AG94,AT94)</f>
        <v>0</v>
      </c>
      <c r="AO94" s="111"/>
      <c r="AP94" s="111"/>
      <c r="AQ94" s="112" t="s">
        <v>1</v>
      </c>
      <c r="AR94" s="113"/>
      <c r="AS94" s="114">
        <f>ROUND(SUM(AS95:AS96),2)</f>
        <v>0</v>
      </c>
      <c r="AT94" s="115">
        <f>ROUND(SUM(AV94:AW94),2)</f>
        <v>0</v>
      </c>
      <c r="AU94" s="116">
        <f>ROUND(SUM(AU95:AU96),5)</f>
        <v>0</v>
      </c>
      <c r="AV94" s="115">
        <f>ROUND(AZ94*L29,2)</f>
        <v>0</v>
      </c>
      <c r="AW94" s="115">
        <f>ROUND(BA94*L30,2)</f>
        <v>0</v>
      </c>
      <c r="AX94" s="115">
        <f>ROUND(BB94*L29,2)</f>
        <v>0</v>
      </c>
      <c r="AY94" s="115">
        <f>ROUND(BC94*L30,2)</f>
        <v>0</v>
      </c>
      <c r="AZ94" s="115">
        <f>ROUND(SUM(AZ95:AZ96),2)</f>
        <v>0</v>
      </c>
      <c r="BA94" s="115">
        <f>ROUND(SUM(BA95:BA96),2)</f>
        <v>0</v>
      </c>
      <c r="BB94" s="115">
        <f>ROUND(SUM(BB95:BB96),2)</f>
        <v>0</v>
      </c>
      <c r="BC94" s="115">
        <f>ROUND(SUM(BC95:BC96),2)</f>
        <v>0</v>
      </c>
      <c r="BD94" s="117">
        <f>ROUND(SUM(BD95:BD96),2)</f>
        <v>0</v>
      </c>
      <c r="BE94" s="6"/>
      <c r="BS94" s="118" t="s">
        <v>75</v>
      </c>
      <c r="BT94" s="118" t="s">
        <v>76</v>
      </c>
      <c r="BU94" s="119" t="s">
        <v>77</v>
      </c>
      <c r="BV94" s="118" t="s">
        <v>78</v>
      </c>
      <c r="BW94" s="118" t="s">
        <v>5</v>
      </c>
      <c r="BX94" s="118" t="s">
        <v>79</v>
      </c>
      <c r="CL94" s="118" t="s">
        <v>1</v>
      </c>
    </row>
    <row r="95" s="7" customFormat="1" ht="24.75" customHeight="1">
      <c r="A95" s="120" t="s">
        <v>80</v>
      </c>
      <c r="B95" s="121"/>
      <c r="C95" s="122"/>
      <c r="D95" s="123" t="s">
        <v>81</v>
      </c>
      <c r="E95" s="123"/>
      <c r="F95" s="123"/>
      <c r="G95" s="123"/>
      <c r="H95" s="123"/>
      <c r="I95" s="124"/>
      <c r="J95" s="123" t="s">
        <v>82</v>
      </c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5">
        <f>'D 201.01 - Demolice stáva...'!J30</f>
        <v>0</v>
      </c>
      <c r="AH95" s="124"/>
      <c r="AI95" s="124"/>
      <c r="AJ95" s="124"/>
      <c r="AK95" s="124"/>
      <c r="AL95" s="124"/>
      <c r="AM95" s="124"/>
      <c r="AN95" s="125">
        <f>SUM(AG95,AT95)</f>
        <v>0</v>
      </c>
      <c r="AO95" s="124"/>
      <c r="AP95" s="124"/>
      <c r="AQ95" s="126" t="s">
        <v>83</v>
      </c>
      <c r="AR95" s="127"/>
      <c r="AS95" s="128">
        <v>0</v>
      </c>
      <c r="AT95" s="129">
        <f>ROUND(SUM(AV95:AW95),2)</f>
        <v>0</v>
      </c>
      <c r="AU95" s="130">
        <f>'D 201.01 - Demolice stáva...'!P127</f>
        <v>0</v>
      </c>
      <c r="AV95" s="129">
        <f>'D 201.01 - Demolice stáva...'!J33</f>
        <v>0</v>
      </c>
      <c r="AW95" s="129">
        <f>'D 201.01 - Demolice stáva...'!J34</f>
        <v>0</v>
      </c>
      <c r="AX95" s="129">
        <f>'D 201.01 - Demolice stáva...'!J35</f>
        <v>0</v>
      </c>
      <c r="AY95" s="129">
        <f>'D 201.01 - Demolice stáva...'!J36</f>
        <v>0</v>
      </c>
      <c r="AZ95" s="129">
        <f>'D 201.01 - Demolice stáva...'!F33</f>
        <v>0</v>
      </c>
      <c r="BA95" s="129">
        <f>'D 201.01 - Demolice stáva...'!F34</f>
        <v>0</v>
      </c>
      <c r="BB95" s="129">
        <f>'D 201.01 - Demolice stáva...'!F35</f>
        <v>0</v>
      </c>
      <c r="BC95" s="129">
        <f>'D 201.01 - Demolice stáva...'!F36</f>
        <v>0</v>
      </c>
      <c r="BD95" s="131">
        <f>'D 201.01 - Demolice stáva...'!F37</f>
        <v>0</v>
      </c>
      <c r="BE95" s="7"/>
      <c r="BT95" s="132" t="s">
        <v>84</v>
      </c>
      <c r="BV95" s="132" t="s">
        <v>78</v>
      </c>
      <c r="BW95" s="132" t="s">
        <v>85</v>
      </c>
      <c r="BX95" s="132" t="s">
        <v>5</v>
      </c>
      <c r="CL95" s="132" t="s">
        <v>1</v>
      </c>
      <c r="CM95" s="132" t="s">
        <v>86</v>
      </c>
    </row>
    <row r="96" s="7" customFormat="1" ht="16.5" customHeight="1">
      <c r="A96" s="120" t="s">
        <v>80</v>
      </c>
      <c r="B96" s="121"/>
      <c r="C96" s="122"/>
      <c r="D96" s="123" t="s">
        <v>87</v>
      </c>
      <c r="E96" s="123"/>
      <c r="F96" s="123"/>
      <c r="G96" s="123"/>
      <c r="H96" s="123"/>
      <c r="I96" s="124"/>
      <c r="J96" s="123" t="s">
        <v>88</v>
      </c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5">
        <f>'VRN.01 - Vedlejší rozpočt...'!J30</f>
        <v>0</v>
      </c>
      <c r="AH96" s="124"/>
      <c r="AI96" s="124"/>
      <c r="AJ96" s="124"/>
      <c r="AK96" s="124"/>
      <c r="AL96" s="124"/>
      <c r="AM96" s="124"/>
      <c r="AN96" s="125">
        <f>SUM(AG96,AT96)</f>
        <v>0</v>
      </c>
      <c r="AO96" s="124"/>
      <c r="AP96" s="124"/>
      <c r="AQ96" s="126" t="s">
        <v>89</v>
      </c>
      <c r="AR96" s="127"/>
      <c r="AS96" s="133">
        <v>0</v>
      </c>
      <c r="AT96" s="134">
        <f>ROUND(SUM(AV96:AW96),2)</f>
        <v>0</v>
      </c>
      <c r="AU96" s="135">
        <f>'VRN.01 - Vedlejší rozpočt...'!P121</f>
        <v>0</v>
      </c>
      <c r="AV96" s="134">
        <f>'VRN.01 - Vedlejší rozpočt...'!J33</f>
        <v>0</v>
      </c>
      <c r="AW96" s="134">
        <f>'VRN.01 - Vedlejší rozpočt...'!J34</f>
        <v>0</v>
      </c>
      <c r="AX96" s="134">
        <f>'VRN.01 - Vedlejší rozpočt...'!J35</f>
        <v>0</v>
      </c>
      <c r="AY96" s="134">
        <f>'VRN.01 - Vedlejší rozpočt...'!J36</f>
        <v>0</v>
      </c>
      <c r="AZ96" s="134">
        <f>'VRN.01 - Vedlejší rozpočt...'!F33</f>
        <v>0</v>
      </c>
      <c r="BA96" s="134">
        <f>'VRN.01 - Vedlejší rozpočt...'!F34</f>
        <v>0</v>
      </c>
      <c r="BB96" s="134">
        <f>'VRN.01 - Vedlejší rozpočt...'!F35</f>
        <v>0</v>
      </c>
      <c r="BC96" s="134">
        <f>'VRN.01 - Vedlejší rozpočt...'!F36</f>
        <v>0</v>
      </c>
      <c r="BD96" s="136">
        <f>'VRN.01 - Vedlejší rozpočt...'!F37</f>
        <v>0</v>
      </c>
      <c r="BE96" s="7"/>
      <c r="BT96" s="132" t="s">
        <v>84</v>
      </c>
      <c r="BV96" s="132" t="s">
        <v>78</v>
      </c>
      <c r="BW96" s="132" t="s">
        <v>90</v>
      </c>
      <c r="BX96" s="132" t="s">
        <v>5</v>
      </c>
      <c r="CL96" s="132" t="s">
        <v>1</v>
      </c>
      <c r="CM96" s="132" t="s">
        <v>86</v>
      </c>
    </row>
    <row r="97" s="2" customFormat="1" ht="30" customHeight="1">
      <c r="A97" s="39"/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5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</row>
    <row r="98" s="2" customFormat="1" ht="6.96" customHeight="1">
      <c r="A98" s="39"/>
      <c r="B98" s="67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68"/>
      <c r="AR98" s="45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</row>
  </sheetData>
  <sheetProtection sheet="1" formatColumns="0" formatRows="0" objects="1" scenarios="1" spinCount="100000" saltValue="SfOAOcGnIF9Xa1ZRrJWFXcVhyQv7xkEJaN8mbdGe5RcX8S6S3s2+H2uyPZAwBgO8lhh10cUvg6EEKxjKSkjGBA==" hashValue="mSfnP51granJDDdp9q0Hvsc8lp/7rgkVnDb7SfCLFzdcHDD4nZfuP+FJRPAEERty0FaCjIJjy1pMoTrErW61ig==" algorithmName="SHA-512" password="FBEC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D 201.01 - Demolice stáva...'!C2" display="/"/>
    <hyperlink ref="A96" location="'VRN.01 - Vedlejší rozpočt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85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91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Technologický pavilon Zahradnické fakulty v Lednici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92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93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26. 8. 2024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tr">
        <f>IF('Rekapitulace stavby'!AN19="","",'Rekapitulace stavby'!AN19)</f>
        <v/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tr">
        <f>IF('Rekapitulace stavby'!E20="","",'Rekapitulace stavby'!E20)</f>
        <v xml:space="preserve"> </v>
      </c>
      <c r="F24" s="39"/>
      <c r="G24" s="39"/>
      <c r="H24" s="39"/>
      <c r="I24" s="141" t="s">
        <v>27</v>
      </c>
      <c r="J24" s="144" t="str">
        <f>IF('Rekapitulace stavby'!AN20="","",'Rekapitulace stavby'!AN20)</f>
        <v/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ROUND(J127,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ROUND((SUM(BE127:BE437)),  2)</f>
        <v>0</v>
      </c>
      <c r="G33" s="39"/>
      <c r="H33" s="39"/>
      <c r="I33" s="156">
        <v>0.20999999999999999</v>
      </c>
      <c r="J33" s="155">
        <f>ROUND(((SUM(BE127:BE437))*I33),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ROUND((SUM(BF127:BF437)),  2)</f>
        <v>0</v>
      </c>
      <c r="G34" s="39"/>
      <c r="H34" s="39"/>
      <c r="I34" s="156">
        <v>0.12</v>
      </c>
      <c r="J34" s="155">
        <f>ROUND(((SUM(BF127:BF437))*I34),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ROUND((SUM(BG127:BG437)),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ROUND((SUM(BH127:BH437)),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ROUND((SUM(BI127:BI437)),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94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Technologický pavilon Zahradnické fakulty v Lednici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92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D 201.01 - Demolice stávajících objektů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LEDNICE, VALTICKÁ 337, ČESKÁ REPUBLIKA</v>
      </c>
      <c r="G89" s="41"/>
      <c r="H89" s="41"/>
      <c r="I89" s="33" t="s">
        <v>22</v>
      </c>
      <c r="J89" s="80" t="str">
        <f>IF(J12="","",J12)</f>
        <v>26. 8. 2024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Mendelova univerzita v Brně</v>
      </c>
      <c r="G91" s="41"/>
      <c r="H91" s="41"/>
      <c r="I91" s="33" t="s">
        <v>30</v>
      </c>
      <c r="J91" s="37" t="str">
        <f>E21</f>
        <v>AiD team a.s.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 xml:space="preserve"> 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95</v>
      </c>
      <c r="D94" s="177"/>
      <c r="E94" s="177"/>
      <c r="F94" s="177"/>
      <c r="G94" s="177"/>
      <c r="H94" s="177"/>
      <c r="I94" s="177"/>
      <c r="J94" s="178" t="s">
        <v>96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97</v>
      </c>
      <c r="D96" s="41"/>
      <c r="E96" s="41"/>
      <c r="F96" s="41"/>
      <c r="G96" s="41"/>
      <c r="H96" s="41"/>
      <c r="I96" s="41"/>
      <c r="J96" s="111">
        <f>J127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98</v>
      </c>
    </row>
    <row r="97" s="9" customFormat="1" ht="24.96" customHeight="1">
      <c r="A97" s="9"/>
      <c r="B97" s="180"/>
      <c r="C97" s="181"/>
      <c r="D97" s="182" t="s">
        <v>99</v>
      </c>
      <c r="E97" s="183"/>
      <c r="F97" s="183"/>
      <c r="G97" s="183"/>
      <c r="H97" s="183"/>
      <c r="I97" s="183"/>
      <c r="J97" s="184">
        <f>J128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100</v>
      </c>
      <c r="E98" s="189"/>
      <c r="F98" s="189"/>
      <c r="G98" s="189"/>
      <c r="H98" s="189"/>
      <c r="I98" s="189"/>
      <c r="J98" s="190">
        <f>J129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101</v>
      </c>
      <c r="E99" s="189"/>
      <c r="F99" s="189"/>
      <c r="G99" s="189"/>
      <c r="H99" s="189"/>
      <c r="I99" s="189"/>
      <c r="J99" s="190">
        <f>J184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102</v>
      </c>
      <c r="E100" s="189"/>
      <c r="F100" s="189"/>
      <c r="G100" s="189"/>
      <c r="H100" s="189"/>
      <c r="I100" s="189"/>
      <c r="J100" s="190">
        <f>J188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103</v>
      </c>
      <c r="E101" s="189"/>
      <c r="F101" s="189"/>
      <c r="G101" s="189"/>
      <c r="H101" s="189"/>
      <c r="I101" s="189"/>
      <c r="J101" s="190">
        <f>J192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104</v>
      </c>
      <c r="E102" s="189"/>
      <c r="F102" s="189"/>
      <c r="G102" s="189"/>
      <c r="H102" s="189"/>
      <c r="I102" s="189"/>
      <c r="J102" s="190">
        <f>J359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105</v>
      </c>
      <c r="E103" s="189"/>
      <c r="F103" s="189"/>
      <c r="G103" s="189"/>
      <c r="H103" s="189"/>
      <c r="I103" s="189"/>
      <c r="J103" s="190">
        <f>J418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9" customFormat="1" ht="24.96" customHeight="1">
      <c r="A104" s="9"/>
      <c r="B104" s="180"/>
      <c r="C104" s="181"/>
      <c r="D104" s="182" t="s">
        <v>106</v>
      </c>
      <c r="E104" s="183"/>
      <c r="F104" s="183"/>
      <c r="G104" s="183"/>
      <c r="H104" s="183"/>
      <c r="I104" s="183"/>
      <c r="J104" s="184">
        <f>J421</f>
        <v>0</v>
      </c>
      <c r="K104" s="181"/>
      <c r="L104" s="185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="10" customFormat="1" ht="19.92" customHeight="1">
      <c r="A105" s="10"/>
      <c r="B105" s="186"/>
      <c r="C105" s="187"/>
      <c r="D105" s="188" t="s">
        <v>107</v>
      </c>
      <c r="E105" s="189"/>
      <c r="F105" s="189"/>
      <c r="G105" s="189"/>
      <c r="H105" s="189"/>
      <c r="I105" s="189"/>
      <c r="J105" s="190">
        <f>J422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108</v>
      </c>
      <c r="E106" s="189"/>
      <c r="F106" s="189"/>
      <c r="G106" s="189"/>
      <c r="H106" s="189"/>
      <c r="I106" s="189"/>
      <c r="J106" s="190">
        <f>J428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109</v>
      </c>
      <c r="E107" s="189"/>
      <c r="F107" s="189"/>
      <c r="G107" s="189"/>
      <c r="H107" s="189"/>
      <c r="I107" s="189"/>
      <c r="J107" s="190">
        <f>J433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9"/>
      <c r="B108" s="40"/>
      <c r="C108" s="41"/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3" s="2" customFormat="1" ht="6.96" customHeight="1">
      <c r="A113" s="39"/>
      <c r="B113" s="69"/>
      <c r="C113" s="70"/>
      <c r="D113" s="70"/>
      <c r="E113" s="70"/>
      <c r="F113" s="70"/>
      <c r="G113" s="70"/>
      <c r="H113" s="70"/>
      <c r="I113" s="70"/>
      <c r="J113" s="70"/>
      <c r="K113" s="70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24.96" customHeight="1">
      <c r="A114" s="39"/>
      <c r="B114" s="40"/>
      <c r="C114" s="24" t="s">
        <v>110</v>
      </c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6.96" customHeight="1">
      <c r="A115" s="39"/>
      <c r="B115" s="40"/>
      <c r="C115" s="41"/>
      <c r="D115" s="41"/>
      <c r="E115" s="41"/>
      <c r="F115" s="41"/>
      <c r="G115" s="41"/>
      <c r="H115" s="41"/>
      <c r="I115" s="41"/>
      <c r="J115" s="41"/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12" customHeight="1">
      <c r="A116" s="39"/>
      <c r="B116" s="40"/>
      <c r="C116" s="33" t="s">
        <v>16</v>
      </c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6.5" customHeight="1">
      <c r="A117" s="39"/>
      <c r="B117" s="40"/>
      <c r="C117" s="41"/>
      <c r="D117" s="41"/>
      <c r="E117" s="175" t="str">
        <f>E7</f>
        <v>Technologický pavilon Zahradnické fakulty v Lednici</v>
      </c>
      <c r="F117" s="33"/>
      <c r="G117" s="33"/>
      <c r="H117" s="33"/>
      <c r="I117" s="41"/>
      <c r="J117" s="41"/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12" customHeight="1">
      <c r="A118" s="39"/>
      <c r="B118" s="40"/>
      <c r="C118" s="33" t="s">
        <v>92</v>
      </c>
      <c r="D118" s="41"/>
      <c r="E118" s="41"/>
      <c r="F118" s="41"/>
      <c r="G118" s="41"/>
      <c r="H118" s="41"/>
      <c r="I118" s="41"/>
      <c r="J118" s="41"/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6.5" customHeight="1">
      <c r="A119" s="39"/>
      <c r="B119" s="40"/>
      <c r="C119" s="41"/>
      <c r="D119" s="41"/>
      <c r="E119" s="77" t="str">
        <f>E9</f>
        <v>D 201.01 - Demolice stávajících objektů</v>
      </c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2" customFormat="1" ht="6.96" customHeight="1">
      <c r="A120" s="39"/>
      <c r="B120" s="40"/>
      <c r="C120" s="41"/>
      <c r="D120" s="41"/>
      <c r="E120" s="41"/>
      <c r="F120" s="41"/>
      <c r="G120" s="41"/>
      <c r="H120" s="41"/>
      <c r="I120" s="41"/>
      <c r="J120" s="41"/>
      <c r="K120" s="41"/>
      <c r="L120" s="64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</row>
    <row r="121" s="2" customFormat="1" ht="12" customHeight="1">
      <c r="A121" s="39"/>
      <c r="B121" s="40"/>
      <c r="C121" s="33" t="s">
        <v>20</v>
      </c>
      <c r="D121" s="41"/>
      <c r="E121" s="41"/>
      <c r="F121" s="28" t="str">
        <f>F12</f>
        <v>LEDNICE, VALTICKÁ 337, ČESKÁ REPUBLIKA</v>
      </c>
      <c r="G121" s="41"/>
      <c r="H121" s="41"/>
      <c r="I121" s="33" t="s">
        <v>22</v>
      </c>
      <c r="J121" s="80" t="str">
        <f>IF(J12="","",J12)</f>
        <v>26. 8. 2024</v>
      </c>
      <c r="K121" s="41"/>
      <c r="L121" s="64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</row>
    <row r="122" s="2" customFormat="1" ht="6.96" customHeight="1">
      <c r="A122" s="39"/>
      <c r="B122" s="40"/>
      <c r="C122" s="41"/>
      <c r="D122" s="41"/>
      <c r="E122" s="41"/>
      <c r="F122" s="41"/>
      <c r="G122" s="41"/>
      <c r="H122" s="41"/>
      <c r="I122" s="41"/>
      <c r="J122" s="41"/>
      <c r="K122" s="41"/>
      <c r="L122" s="64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</row>
    <row r="123" s="2" customFormat="1" ht="15.15" customHeight="1">
      <c r="A123" s="39"/>
      <c r="B123" s="40"/>
      <c r="C123" s="33" t="s">
        <v>24</v>
      </c>
      <c r="D123" s="41"/>
      <c r="E123" s="41"/>
      <c r="F123" s="28" t="str">
        <f>E15</f>
        <v>Mendelova univerzita v Brně</v>
      </c>
      <c r="G123" s="41"/>
      <c r="H123" s="41"/>
      <c r="I123" s="33" t="s">
        <v>30</v>
      </c>
      <c r="J123" s="37" t="str">
        <f>E21</f>
        <v>AiD team a.s.</v>
      </c>
      <c r="K123" s="41"/>
      <c r="L123" s="64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</row>
    <row r="124" s="2" customFormat="1" ht="15.15" customHeight="1">
      <c r="A124" s="39"/>
      <c r="B124" s="40"/>
      <c r="C124" s="33" t="s">
        <v>28</v>
      </c>
      <c r="D124" s="41"/>
      <c r="E124" s="41"/>
      <c r="F124" s="28" t="str">
        <f>IF(E18="","",E18)</f>
        <v>Vyplň údaj</v>
      </c>
      <c r="G124" s="41"/>
      <c r="H124" s="41"/>
      <c r="I124" s="33" t="s">
        <v>33</v>
      </c>
      <c r="J124" s="37" t="str">
        <f>E24</f>
        <v xml:space="preserve"> </v>
      </c>
      <c r="K124" s="41"/>
      <c r="L124" s="64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  <row r="125" s="2" customFormat="1" ht="10.32" customHeight="1">
      <c r="A125" s="39"/>
      <c r="B125" s="40"/>
      <c r="C125" s="41"/>
      <c r="D125" s="41"/>
      <c r="E125" s="41"/>
      <c r="F125" s="41"/>
      <c r="G125" s="41"/>
      <c r="H125" s="41"/>
      <c r="I125" s="41"/>
      <c r="J125" s="41"/>
      <c r="K125" s="41"/>
      <c r="L125" s="64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</row>
    <row r="126" s="11" customFormat="1" ht="29.28" customHeight="1">
      <c r="A126" s="192"/>
      <c r="B126" s="193"/>
      <c r="C126" s="194" t="s">
        <v>111</v>
      </c>
      <c r="D126" s="195" t="s">
        <v>61</v>
      </c>
      <c r="E126" s="195" t="s">
        <v>57</v>
      </c>
      <c r="F126" s="195" t="s">
        <v>58</v>
      </c>
      <c r="G126" s="195" t="s">
        <v>112</v>
      </c>
      <c r="H126" s="195" t="s">
        <v>113</v>
      </c>
      <c r="I126" s="195" t="s">
        <v>114</v>
      </c>
      <c r="J126" s="195" t="s">
        <v>96</v>
      </c>
      <c r="K126" s="196" t="s">
        <v>115</v>
      </c>
      <c r="L126" s="197"/>
      <c r="M126" s="101" t="s">
        <v>1</v>
      </c>
      <c r="N126" s="102" t="s">
        <v>40</v>
      </c>
      <c r="O126" s="102" t="s">
        <v>116</v>
      </c>
      <c r="P126" s="102" t="s">
        <v>117</v>
      </c>
      <c r="Q126" s="102" t="s">
        <v>118</v>
      </c>
      <c r="R126" s="102" t="s">
        <v>119</v>
      </c>
      <c r="S126" s="102" t="s">
        <v>120</v>
      </c>
      <c r="T126" s="103" t="s">
        <v>121</v>
      </c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</row>
    <row r="127" s="2" customFormat="1" ht="22.8" customHeight="1">
      <c r="A127" s="39"/>
      <c r="B127" s="40"/>
      <c r="C127" s="108" t="s">
        <v>122</v>
      </c>
      <c r="D127" s="41"/>
      <c r="E127" s="41"/>
      <c r="F127" s="41"/>
      <c r="G127" s="41"/>
      <c r="H127" s="41"/>
      <c r="I127" s="41"/>
      <c r="J127" s="198">
        <f>BK127</f>
        <v>0</v>
      </c>
      <c r="K127" s="41"/>
      <c r="L127" s="45"/>
      <c r="M127" s="104"/>
      <c r="N127" s="199"/>
      <c r="O127" s="105"/>
      <c r="P127" s="200">
        <f>P128+P421</f>
        <v>0</v>
      </c>
      <c r="Q127" s="105"/>
      <c r="R127" s="200">
        <f>R128+R421</f>
        <v>14.67660882</v>
      </c>
      <c r="S127" s="105"/>
      <c r="T127" s="201">
        <f>T128+T421</f>
        <v>2260.3077858399997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75</v>
      </c>
      <c r="AU127" s="18" t="s">
        <v>98</v>
      </c>
      <c r="BK127" s="202">
        <f>BK128+BK421</f>
        <v>0</v>
      </c>
    </row>
    <row r="128" s="12" customFormat="1" ht="25.92" customHeight="1">
      <c r="A128" s="12"/>
      <c r="B128" s="203"/>
      <c r="C128" s="204"/>
      <c r="D128" s="205" t="s">
        <v>75</v>
      </c>
      <c r="E128" s="206" t="s">
        <v>123</v>
      </c>
      <c r="F128" s="206" t="s">
        <v>124</v>
      </c>
      <c r="G128" s="204"/>
      <c r="H128" s="204"/>
      <c r="I128" s="207"/>
      <c r="J128" s="208">
        <f>BK128</f>
        <v>0</v>
      </c>
      <c r="K128" s="204"/>
      <c r="L128" s="209"/>
      <c r="M128" s="210"/>
      <c r="N128" s="211"/>
      <c r="O128" s="211"/>
      <c r="P128" s="212">
        <f>P129+P184+P188+P192+P359+P418</f>
        <v>0</v>
      </c>
      <c r="Q128" s="211"/>
      <c r="R128" s="212">
        <f>R129+R184+R188+R192+R359+R418</f>
        <v>14.6432725</v>
      </c>
      <c r="S128" s="211"/>
      <c r="T128" s="213">
        <f>T129+T184+T188+T192+T359+T418</f>
        <v>2258.4047099999998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84</v>
      </c>
      <c r="AT128" s="215" t="s">
        <v>75</v>
      </c>
      <c r="AU128" s="215" t="s">
        <v>76</v>
      </c>
      <c r="AY128" s="214" t="s">
        <v>125</v>
      </c>
      <c r="BK128" s="216">
        <f>BK129+BK184+BK188+BK192+BK359+BK418</f>
        <v>0</v>
      </c>
    </row>
    <row r="129" s="12" customFormat="1" ht="22.8" customHeight="1">
      <c r="A129" s="12"/>
      <c r="B129" s="203"/>
      <c r="C129" s="204"/>
      <c r="D129" s="205" t="s">
        <v>75</v>
      </c>
      <c r="E129" s="217" t="s">
        <v>84</v>
      </c>
      <c r="F129" s="217" t="s">
        <v>126</v>
      </c>
      <c r="G129" s="204"/>
      <c r="H129" s="204"/>
      <c r="I129" s="207"/>
      <c r="J129" s="218">
        <f>BK129</f>
        <v>0</v>
      </c>
      <c r="K129" s="204"/>
      <c r="L129" s="209"/>
      <c r="M129" s="210"/>
      <c r="N129" s="211"/>
      <c r="O129" s="211"/>
      <c r="P129" s="212">
        <f>SUM(P130:P183)</f>
        <v>0</v>
      </c>
      <c r="Q129" s="211"/>
      <c r="R129" s="212">
        <f>SUM(R130:R183)</f>
        <v>0</v>
      </c>
      <c r="S129" s="211"/>
      <c r="T129" s="213">
        <f>SUM(T130:T183)</f>
        <v>1194.3227999999999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84</v>
      </c>
      <c r="AT129" s="215" t="s">
        <v>75</v>
      </c>
      <c r="AU129" s="215" t="s">
        <v>84</v>
      </c>
      <c r="AY129" s="214" t="s">
        <v>125</v>
      </c>
      <c r="BK129" s="216">
        <f>SUM(BK130:BK183)</f>
        <v>0</v>
      </c>
    </row>
    <row r="130" s="2" customFormat="1" ht="33" customHeight="1">
      <c r="A130" s="39"/>
      <c r="B130" s="40"/>
      <c r="C130" s="219" t="s">
        <v>84</v>
      </c>
      <c r="D130" s="219" t="s">
        <v>127</v>
      </c>
      <c r="E130" s="220" t="s">
        <v>128</v>
      </c>
      <c r="F130" s="221" t="s">
        <v>129</v>
      </c>
      <c r="G130" s="222" t="s">
        <v>130</v>
      </c>
      <c r="H130" s="223">
        <v>151.19999999999999</v>
      </c>
      <c r="I130" s="224"/>
      <c r="J130" s="225">
        <f>ROUND(I130*H130,2)</f>
        <v>0</v>
      </c>
      <c r="K130" s="221" t="s">
        <v>131</v>
      </c>
      <c r="L130" s="45"/>
      <c r="M130" s="226" t="s">
        <v>1</v>
      </c>
      <c r="N130" s="227" t="s">
        <v>41</v>
      </c>
      <c r="O130" s="92"/>
      <c r="P130" s="228">
        <f>O130*H130</f>
        <v>0</v>
      </c>
      <c r="Q130" s="228">
        <v>0</v>
      </c>
      <c r="R130" s="228">
        <f>Q130*H130</f>
        <v>0</v>
      </c>
      <c r="S130" s="228">
        <v>0.255</v>
      </c>
      <c r="T130" s="229">
        <f>S130*H130</f>
        <v>38.555999999999997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0" t="s">
        <v>132</v>
      </c>
      <c r="AT130" s="230" t="s">
        <v>127</v>
      </c>
      <c r="AU130" s="230" t="s">
        <v>86</v>
      </c>
      <c r="AY130" s="18" t="s">
        <v>125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8" t="s">
        <v>84</v>
      </c>
      <c r="BK130" s="231">
        <f>ROUND(I130*H130,2)</f>
        <v>0</v>
      </c>
      <c r="BL130" s="18" t="s">
        <v>132</v>
      </c>
      <c r="BM130" s="230" t="s">
        <v>133</v>
      </c>
    </row>
    <row r="131" s="2" customFormat="1">
      <c r="A131" s="39"/>
      <c r="B131" s="40"/>
      <c r="C131" s="41"/>
      <c r="D131" s="232" t="s">
        <v>134</v>
      </c>
      <c r="E131" s="41"/>
      <c r="F131" s="233" t="s">
        <v>135</v>
      </c>
      <c r="G131" s="41"/>
      <c r="H131" s="41"/>
      <c r="I131" s="234"/>
      <c r="J131" s="41"/>
      <c r="K131" s="41"/>
      <c r="L131" s="45"/>
      <c r="M131" s="235"/>
      <c r="N131" s="236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134</v>
      </c>
      <c r="AU131" s="18" t="s">
        <v>86</v>
      </c>
    </row>
    <row r="132" s="13" customFormat="1">
      <c r="A132" s="13"/>
      <c r="B132" s="237"/>
      <c r="C132" s="238"/>
      <c r="D132" s="239" t="s">
        <v>136</v>
      </c>
      <c r="E132" s="240" t="s">
        <v>1</v>
      </c>
      <c r="F132" s="241" t="s">
        <v>137</v>
      </c>
      <c r="G132" s="238"/>
      <c r="H132" s="240" t="s">
        <v>1</v>
      </c>
      <c r="I132" s="242"/>
      <c r="J132" s="238"/>
      <c r="K132" s="238"/>
      <c r="L132" s="243"/>
      <c r="M132" s="244"/>
      <c r="N132" s="245"/>
      <c r="O132" s="245"/>
      <c r="P132" s="245"/>
      <c r="Q132" s="245"/>
      <c r="R132" s="245"/>
      <c r="S132" s="245"/>
      <c r="T132" s="246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7" t="s">
        <v>136</v>
      </c>
      <c r="AU132" s="247" t="s">
        <v>86</v>
      </c>
      <c r="AV132" s="13" t="s">
        <v>84</v>
      </c>
      <c r="AW132" s="13" t="s">
        <v>32</v>
      </c>
      <c r="AX132" s="13" t="s">
        <v>76</v>
      </c>
      <c r="AY132" s="247" t="s">
        <v>125</v>
      </c>
    </row>
    <row r="133" s="13" customFormat="1">
      <c r="A133" s="13"/>
      <c r="B133" s="237"/>
      <c r="C133" s="238"/>
      <c r="D133" s="239" t="s">
        <v>136</v>
      </c>
      <c r="E133" s="240" t="s">
        <v>1</v>
      </c>
      <c r="F133" s="241" t="s">
        <v>138</v>
      </c>
      <c r="G133" s="238"/>
      <c r="H133" s="240" t="s">
        <v>1</v>
      </c>
      <c r="I133" s="242"/>
      <c r="J133" s="238"/>
      <c r="K133" s="238"/>
      <c r="L133" s="243"/>
      <c r="M133" s="244"/>
      <c r="N133" s="245"/>
      <c r="O133" s="245"/>
      <c r="P133" s="245"/>
      <c r="Q133" s="245"/>
      <c r="R133" s="245"/>
      <c r="S133" s="245"/>
      <c r="T133" s="246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7" t="s">
        <v>136</v>
      </c>
      <c r="AU133" s="247" t="s">
        <v>86</v>
      </c>
      <c r="AV133" s="13" t="s">
        <v>84</v>
      </c>
      <c r="AW133" s="13" t="s">
        <v>32</v>
      </c>
      <c r="AX133" s="13" t="s">
        <v>76</v>
      </c>
      <c r="AY133" s="247" t="s">
        <v>125</v>
      </c>
    </row>
    <row r="134" s="14" customFormat="1">
      <c r="A134" s="14"/>
      <c r="B134" s="248"/>
      <c r="C134" s="249"/>
      <c r="D134" s="239" t="s">
        <v>136</v>
      </c>
      <c r="E134" s="250" t="s">
        <v>1</v>
      </c>
      <c r="F134" s="251" t="s">
        <v>139</v>
      </c>
      <c r="G134" s="249"/>
      <c r="H134" s="252">
        <v>151.19999999999999</v>
      </c>
      <c r="I134" s="253"/>
      <c r="J134" s="249"/>
      <c r="K134" s="249"/>
      <c r="L134" s="254"/>
      <c r="M134" s="255"/>
      <c r="N134" s="256"/>
      <c r="O134" s="256"/>
      <c r="P134" s="256"/>
      <c r="Q134" s="256"/>
      <c r="R134" s="256"/>
      <c r="S134" s="256"/>
      <c r="T134" s="257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8" t="s">
        <v>136</v>
      </c>
      <c r="AU134" s="258" t="s">
        <v>86</v>
      </c>
      <c r="AV134" s="14" t="s">
        <v>86</v>
      </c>
      <c r="AW134" s="14" t="s">
        <v>32</v>
      </c>
      <c r="AX134" s="14" t="s">
        <v>84</v>
      </c>
      <c r="AY134" s="258" t="s">
        <v>125</v>
      </c>
    </row>
    <row r="135" s="2" customFormat="1" ht="24.15" customHeight="1">
      <c r="A135" s="39"/>
      <c r="B135" s="40"/>
      <c r="C135" s="219" t="s">
        <v>86</v>
      </c>
      <c r="D135" s="219" t="s">
        <v>127</v>
      </c>
      <c r="E135" s="220" t="s">
        <v>140</v>
      </c>
      <c r="F135" s="221" t="s">
        <v>141</v>
      </c>
      <c r="G135" s="222" t="s">
        <v>130</v>
      </c>
      <c r="H135" s="223">
        <v>1162.8</v>
      </c>
      <c r="I135" s="224"/>
      <c r="J135" s="225">
        <f>ROUND(I135*H135,2)</f>
        <v>0</v>
      </c>
      <c r="K135" s="221" t="s">
        <v>131</v>
      </c>
      <c r="L135" s="45"/>
      <c r="M135" s="226" t="s">
        <v>1</v>
      </c>
      <c r="N135" s="227" t="s">
        <v>41</v>
      </c>
      <c r="O135" s="92"/>
      <c r="P135" s="228">
        <f>O135*H135</f>
        <v>0</v>
      </c>
      <c r="Q135" s="228">
        <v>0</v>
      </c>
      <c r="R135" s="228">
        <f>Q135*H135</f>
        <v>0</v>
      </c>
      <c r="S135" s="228">
        <v>0.28999999999999998</v>
      </c>
      <c r="T135" s="229">
        <f>S135*H135</f>
        <v>337.21199999999999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132</v>
      </c>
      <c r="AT135" s="230" t="s">
        <v>127</v>
      </c>
      <c r="AU135" s="230" t="s">
        <v>86</v>
      </c>
      <c r="AY135" s="18" t="s">
        <v>125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84</v>
      </c>
      <c r="BK135" s="231">
        <f>ROUND(I135*H135,2)</f>
        <v>0</v>
      </c>
      <c r="BL135" s="18" t="s">
        <v>132</v>
      </c>
      <c r="BM135" s="230" t="s">
        <v>142</v>
      </c>
    </row>
    <row r="136" s="2" customFormat="1">
      <c r="A136" s="39"/>
      <c r="B136" s="40"/>
      <c r="C136" s="41"/>
      <c r="D136" s="232" t="s">
        <v>134</v>
      </c>
      <c r="E136" s="41"/>
      <c r="F136" s="233" t="s">
        <v>143</v>
      </c>
      <c r="G136" s="41"/>
      <c r="H136" s="41"/>
      <c r="I136" s="234"/>
      <c r="J136" s="41"/>
      <c r="K136" s="41"/>
      <c r="L136" s="45"/>
      <c r="M136" s="235"/>
      <c r="N136" s="236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134</v>
      </c>
      <c r="AU136" s="18" t="s">
        <v>86</v>
      </c>
    </row>
    <row r="137" s="13" customFormat="1">
      <c r="A137" s="13"/>
      <c r="B137" s="237"/>
      <c r="C137" s="238"/>
      <c r="D137" s="239" t="s">
        <v>136</v>
      </c>
      <c r="E137" s="240" t="s">
        <v>1</v>
      </c>
      <c r="F137" s="241" t="s">
        <v>137</v>
      </c>
      <c r="G137" s="238"/>
      <c r="H137" s="240" t="s">
        <v>1</v>
      </c>
      <c r="I137" s="242"/>
      <c r="J137" s="238"/>
      <c r="K137" s="238"/>
      <c r="L137" s="243"/>
      <c r="M137" s="244"/>
      <c r="N137" s="245"/>
      <c r="O137" s="245"/>
      <c r="P137" s="245"/>
      <c r="Q137" s="245"/>
      <c r="R137" s="245"/>
      <c r="S137" s="245"/>
      <c r="T137" s="246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7" t="s">
        <v>136</v>
      </c>
      <c r="AU137" s="247" t="s">
        <v>86</v>
      </c>
      <c r="AV137" s="13" t="s">
        <v>84</v>
      </c>
      <c r="AW137" s="13" t="s">
        <v>32</v>
      </c>
      <c r="AX137" s="13" t="s">
        <v>76</v>
      </c>
      <c r="AY137" s="247" t="s">
        <v>125</v>
      </c>
    </row>
    <row r="138" s="14" customFormat="1">
      <c r="A138" s="14"/>
      <c r="B138" s="248"/>
      <c r="C138" s="249"/>
      <c r="D138" s="239" t="s">
        <v>136</v>
      </c>
      <c r="E138" s="250" t="s">
        <v>1</v>
      </c>
      <c r="F138" s="251" t="s">
        <v>144</v>
      </c>
      <c r="G138" s="249"/>
      <c r="H138" s="252">
        <v>1162.8</v>
      </c>
      <c r="I138" s="253"/>
      <c r="J138" s="249"/>
      <c r="K138" s="249"/>
      <c r="L138" s="254"/>
      <c r="M138" s="255"/>
      <c r="N138" s="256"/>
      <c r="O138" s="256"/>
      <c r="P138" s="256"/>
      <c r="Q138" s="256"/>
      <c r="R138" s="256"/>
      <c r="S138" s="256"/>
      <c r="T138" s="257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T138" s="258" t="s">
        <v>136</v>
      </c>
      <c r="AU138" s="258" t="s">
        <v>86</v>
      </c>
      <c r="AV138" s="14" t="s">
        <v>86</v>
      </c>
      <c r="AW138" s="14" t="s">
        <v>32</v>
      </c>
      <c r="AX138" s="14" t="s">
        <v>84</v>
      </c>
      <c r="AY138" s="258" t="s">
        <v>125</v>
      </c>
    </row>
    <row r="139" s="2" customFormat="1" ht="37.8" customHeight="1">
      <c r="A139" s="39"/>
      <c r="B139" s="40"/>
      <c r="C139" s="219" t="s">
        <v>145</v>
      </c>
      <c r="D139" s="219" t="s">
        <v>127</v>
      </c>
      <c r="E139" s="220" t="s">
        <v>146</v>
      </c>
      <c r="F139" s="221" t="s">
        <v>147</v>
      </c>
      <c r="G139" s="222" t="s">
        <v>130</v>
      </c>
      <c r="H139" s="223">
        <v>1162.8</v>
      </c>
      <c r="I139" s="224"/>
      <c r="J139" s="225">
        <f>ROUND(I139*H139,2)</f>
        <v>0</v>
      </c>
      <c r="K139" s="221" t="s">
        <v>1</v>
      </c>
      <c r="L139" s="45"/>
      <c r="M139" s="226" t="s">
        <v>1</v>
      </c>
      <c r="N139" s="227" t="s">
        <v>41</v>
      </c>
      <c r="O139" s="92"/>
      <c r="P139" s="228">
        <f>O139*H139</f>
        <v>0</v>
      </c>
      <c r="Q139" s="228">
        <v>0</v>
      </c>
      <c r="R139" s="228">
        <f>Q139*H139</f>
        <v>0</v>
      </c>
      <c r="S139" s="228">
        <v>0.28999999999999998</v>
      </c>
      <c r="T139" s="229">
        <f>S139*H139</f>
        <v>337.21199999999999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30" t="s">
        <v>132</v>
      </c>
      <c r="AT139" s="230" t="s">
        <v>127</v>
      </c>
      <c r="AU139" s="230" t="s">
        <v>86</v>
      </c>
      <c r="AY139" s="18" t="s">
        <v>125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8" t="s">
        <v>84</v>
      </c>
      <c r="BK139" s="231">
        <f>ROUND(I139*H139,2)</f>
        <v>0</v>
      </c>
      <c r="BL139" s="18" t="s">
        <v>132</v>
      </c>
      <c r="BM139" s="230" t="s">
        <v>148</v>
      </c>
    </row>
    <row r="140" s="13" customFormat="1">
      <c r="A140" s="13"/>
      <c r="B140" s="237"/>
      <c r="C140" s="238"/>
      <c r="D140" s="239" t="s">
        <v>136</v>
      </c>
      <c r="E140" s="240" t="s">
        <v>1</v>
      </c>
      <c r="F140" s="241" t="s">
        <v>137</v>
      </c>
      <c r="G140" s="238"/>
      <c r="H140" s="240" t="s">
        <v>1</v>
      </c>
      <c r="I140" s="242"/>
      <c r="J140" s="238"/>
      <c r="K140" s="238"/>
      <c r="L140" s="243"/>
      <c r="M140" s="244"/>
      <c r="N140" s="245"/>
      <c r="O140" s="245"/>
      <c r="P140" s="245"/>
      <c r="Q140" s="245"/>
      <c r="R140" s="245"/>
      <c r="S140" s="245"/>
      <c r="T140" s="246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7" t="s">
        <v>136</v>
      </c>
      <c r="AU140" s="247" t="s">
        <v>86</v>
      </c>
      <c r="AV140" s="13" t="s">
        <v>84</v>
      </c>
      <c r="AW140" s="13" t="s">
        <v>32</v>
      </c>
      <c r="AX140" s="13" t="s">
        <v>76</v>
      </c>
      <c r="AY140" s="247" t="s">
        <v>125</v>
      </c>
    </row>
    <row r="141" s="14" customFormat="1">
      <c r="A141" s="14"/>
      <c r="B141" s="248"/>
      <c r="C141" s="249"/>
      <c r="D141" s="239" t="s">
        <v>136</v>
      </c>
      <c r="E141" s="250" t="s">
        <v>1</v>
      </c>
      <c r="F141" s="251" t="s">
        <v>144</v>
      </c>
      <c r="G141" s="249"/>
      <c r="H141" s="252">
        <v>1162.8</v>
      </c>
      <c r="I141" s="253"/>
      <c r="J141" s="249"/>
      <c r="K141" s="249"/>
      <c r="L141" s="254"/>
      <c r="M141" s="255"/>
      <c r="N141" s="256"/>
      <c r="O141" s="256"/>
      <c r="P141" s="256"/>
      <c r="Q141" s="256"/>
      <c r="R141" s="256"/>
      <c r="S141" s="256"/>
      <c r="T141" s="257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8" t="s">
        <v>136</v>
      </c>
      <c r="AU141" s="258" t="s">
        <v>86</v>
      </c>
      <c r="AV141" s="14" t="s">
        <v>86</v>
      </c>
      <c r="AW141" s="14" t="s">
        <v>32</v>
      </c>
      <c r="AX141" s="14" t="s">
        <v>84</v>
      </c>
      <c r="AY141" s="258" t="s">
        <v>125</v>
      </c>
    </row>
    <row r="142" s="2" customFormat="1" ht="24.15" customHeight="1">
      <c r="A142" s="39"/>
      <c r="B142" s="40"/>
      <c r="C142" s="219" t="s">
        <v>132</v>
      </c>
      <c r="D142" s="219" t="s">
        <v>127</v>
      </c>
      <c r="E142" s="220" t="s">
        <v>149</v>
      </c>
      <c r="F142" s="221" t="s">
        <v>150</v>
      </c>
      <c r="G142" s="222" t="s">
        <v>130</v>
      </c>
      <c r="H142" s="223">
        <v>1162.8</v>
      </c>
      <c r="I142" s="224"/>
      <c r="J142" s="225">
        <f>ROUND(I142*H142,2)</f>
        <v>0</v>
      </c>
      <c r="K142" s="221" t="s">
        <v>131</v>
      </c>
      <c r="L142" s="45"/>
      <c r="M142" s="226" t="s">
        <v>1</v>
      </c>
      <c r="N142" s="227" t="s">
        <v>41</v>
      </c>
      <c r="O142" s="92"/>
      <c r="P142" s="228">
        <f>O142*H142</f>
        <v>0</v>
      </c>
      <c r="Q142" s="228">
        <v>0</v>
      </c>
      <c r="R142" s="228">
        <f>Q142*H142</f>
        <v>0</v>
      </c>
      <c r="S142" s="228">
        <v>0.316</v>
      </c>
      <c r="T142" s="229">
        <f>S142*H142</f>
        <v>367.44479999999999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30" t="s">
        <v>132</v>
      </c>
      <c r="AT142" s="230" t="s">
        <v>127</v>
      </c>
      <c r="AU142" s="230" t="s">
        <v>86</v>
      </c>
      <c r="AY142" s="18" t="s">
        <v>125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8" t="s">
        <v>84</v>
      </c>
      <c r="BK142" s="231">
        <f>ROUND(I142*H142,2)</f>
        <v>0</v>
      </c>
      <c r="BL142" s="18" t="s">
        <v>132</v>
      </c>
      <c r="BM142" s="230" t="s">
        <v>151</v>
      </c>
    </row>
    <row r="143" s="2" customFormat="1">
      <c r="A143" s="39"/>
      <c r="B143" s="40"/>
      <c r="C143" s="41"/>
      <c r="D143" s="232" t="s">
        <v>134</v>
      </c>
      <c r="E143" s="41"/>
      <c r="F143" s="233" t="s">
        <v>152</v>
      </c>
      <c r="G143" s="41"/>
      <c r="H143" s="41"/>
      <c r="I143" s="234"/>
      <c r="J143" s="41"/>
      <c r="K143" s="41"/>
      <c r="L143" s="45"/>
      <c r="M143" s="235"/>
      <c r="N143" s="236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134</v>
      </c>
      <c r="AU143" s="18" t="s">
        <v>86</v>
      </c>
    </row>
    <row r="144" s="13" customFormat="1">
      <c r="A144" s="13"/>
      <c r="B144" s="237"/>
      <c r="C144" s="238"/>
      <c r="D144" s="239" t="s">
        <v>136</v>
      </c>
      <c r="E144" s="240" t="s">
        <v>1</v>
      </c>
      <c r="F144" s="241" t="s">
        <v>137</v>
      </c>
      <c r="G144" s="238"/>
      <c r="H144" s="240" t="s">
        <v>1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7" t="s">
        <v>136</v>
      </c>
      <c r="AU144" s="247" t="s">
        <v>86</v>
      </c>
      <c r="AV144" s="13" t="s">
        <v>84</v>
      </c>
      <c r="AW144" s="13" t="s">
        <v>32</v>
      </c>
      <c r="AX144" s="13" t="s">
        <v>76</v>
      </c>
      <c r="AY144" s="247" t="s">
        <v>125</v>
      </c>
    </row>
    <row r="145" s="14" customFormat="1">
      <c r="A145" s="14"/>
      <c r="B145" s="248"/>
      <c r="C145" s="249"/>
      <c r="D145" s="239" t="s">
        <v>136</v>
      </c>
      <c r="E145" s="250" t="s">
        <v>1</v>
      </c>
      <c r="F145" s="251" t="s">
        <v>144</v>
      </c>
      <c r="G145" s="249"/>
      <c r="H145" s="252">
        <v>1162.8</v>
      </c>
      <c r="I145" s="253"/>
      <c r="J145" s="249"/>
      <c r="K145" s="249"/>
      <c r="L145" s="254"/>
      <c r="M145" s="255"/>
      <c r="N145" s="256"/>
      <c r="O145" s="256"/>
      <c r="P145" s="256"/>
      <c r="Q145" s="256"/>
      <c r="R145" s="256"/>
      <c r="S145" s="256"/>
      <c r="T145" s="257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8" t="s">
        <v>136</v>
      </c>
      <c r="AU145" s="258" t="s">
        <v>86</v>
      </c>
      <c r="AV145" s="14" t="s">
        <v>86</v>
      </c>
      <c r="AW145" s="14" t="s">
        <v>32</v>
      </c>
      <c r="AX145" s="14" t="s">
        <v>84</v>
      </c>
      <c r="AY145" s="258" t="s">
        <v>125</v>
      </c>
    </row>
    <row r="146" s="2" customFormat="1" ht="16.5" customHeight="1">
      <c r="A146" s="39"/>
      <c r="B146" s="40"/>
      <c r="C146" s="219" t="s">
        <v>153</v>
      </c>
      <c r="D146" s="219" t="s">
        <v>127</v>
      </c>
      <c r="E146" s="220" t="s">
        <v>154</v>
      </c>
      <c r="F146" s="221" t="s">
        <v>155</v>
      </c>
      <c r="G146" s="222" t="s">
        <v>130</v>
      </c>
      <c r="H146" s="223">
        <v>230</v>
      </c>
      <c r="I146" s="224"/>
      <c r="J146" s="225">
        <f>ROUND(I146*H146,2)</f>
        <v>0</v>
      </c>
      <c r="K146" s="221" t="s">
        <v>131</v>
      </c>
      <c r="L146" s="45"/>
      <c r="M146" s="226" t="s">
        <v>1</v>
      </c>
      <c r="N146" s="227" t="s">
        <v>41</v>
      </c>
      <c r="O146" s="92"/>
      <c r="P146" s="228">
        <f>O146*H146</f>
        <v>0</v>
      </c>
      <c r="Q146" s="228">
        <v>0</v>
      </c>
      <c r="R146" s="228">
        <f>Q146*H146</f>
        <v>0</v>
      </c>
      <c r="S146" s="228">
        <v>0.35499999999999998</v>
      </c>
      <c r="T146" s="229">
        <f>S146*H146</f>
        <v>81.649999999999991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30" t="s">
        <v>132</v>
      </c>
      <c r="AT146" s="230" t="s">
        <v>127</v>
      </c>
      <c r="AU146" s="230" t="s">
        <v>86</v>
      </c>
      <c r="AY146" s="18" t="s">
        <v>125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8" t="s">
        <v>84</v>
      </c>
      <c r="BK146" s="231">
        <f>ROUND(I146*H146,2)</f>
        <v>0</v>
      </c>
      <c r="BL146" s="18" t="s">
        <v>132</v>
      </c>
      <c r="BM146" s="230" t="s">
        <v>156</v>
      </c>
    </row>
    <row r="147" s="2" customFormat="1">
      <c r="A147" s="39"/>
      <c r="B147" s="40"/>
      <c r="C147" s="41"/>
      <c r="D147" s="232" t="s">
        <v>134</v>
      </c>
      <c r="E147" s="41"/>
      <c r="F147" s="233" t="s">
        <v>157</v>
      </c>
      <c r="G147" s="41"/>
      <c r="H147" s="41"/>
      <c r="I147" s="234"/>
      <c r="J147" s="41"/>
      <c r="K147" s="41"/>
      <c r="L147" s="45"/>
      <c r="M147" s="235"/>
      <c r="N147" s="236"/>
      <c r="O147" s="92"/>
      <c r="P147" s="92"/>
      <c r="Q147" s="92"/>
      <c r="R147" s="92"/>
      <c r="S147" s="92"/>
      <c r="T147" s="93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134</v>
      </c>
      <c r="AU147" s="18" t="s">
        <v>86</v>
      </c>
    </row>
    <row r="148" s="13" customFormat="1">
      <c r="A148" s="13"/>
      <c r="B148" s="237"/>
      <c r="C148" s="238"/>
      <c r="D148" s="239" t="s">
        <v>136</v>
      </c>
      <c r="E148" s="240" t="s">
        <v>1</v>
      </c>
      <c r="F148" s="241" t="s">
        <v>137</v>
      </c>
      <c r="G148" s="238"/>
      <c r="H148" s="240" t="s">
        <v>1</v>
      </c>
      <c r="I148" s="242"/>
      <c r="J148" s="238"/>
      <c r="K148" s="238"/>
      <c r="L148" s="243"/>
      <c r="M148" s="244"/>
      <c r="N148" s="245"/>
      <c r="O148" s="245"/>
      <c r="P148" s="245"/>
      <c r="Q148" s="245"/>
      <c r="R148" s="245"/>
      <c r="S148" s="245"/>
      <c r="T148" s="246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7" t="s">
        <v>136</v>
      </c>
      <c r="AU148" s="247" t="s">
        <v>86</v>
      </c>
      <c r="AV148" s="13" t="s">
        <v>84</v>
      </c>
      <c r="AW148" s="13" t="s">
        <v>32</v>
      </c>
      <c r="AX148" s="13" t="s">
        <v>76</v>
      </c>
      <c r="AY148" s="247" t="s">
        <v>125</v>
      </c>
    </row>
    <row r="149" s="14" customFormat="1">
      <c r="A149" s="14"/>
      <c r="B149" s="248"/>
      <c r="C149" s="249"/>
      <c r="D149" s="239" t="s">
        <v>136</v>
      </c>
      <c r="E149" s="250" t="s">
        <v>1</v>
      </c>
      <c r="F149" s="251" t="s">
        <v>158</v>
      </c>
      <c r="G149" s="249"/>
      <c r="H149" s="252">
        <v>230</v>
      </c>
      <c r="I149" s="253"/>
      <c r="J149" s="249"/>
      <c r="K149" s="249"/>
      <c r="L149" s="254"/>
      <c r="M149" s="255"/>
      <c r="N149" s="256"/>
      <c r="O149" s="256"/>
      <c r="P149" s="256"/>
      <c r="Q149" s="256"/>
      <c r="R149" s="256"/>
      <c r="S149" s="256"/>
      <c r="T149" s="257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8" t="s">
        <v>136</v>
      </c>
      <c r="AU149" s="258" t="s">
        <v>86</v>
      </c>
      <c r="AV149" s="14" t="s">
        <v>86</v>
      </c>
      <c r="AW149" s="14" t="s">
        <v>32</v>
      </c>
      <c r="AX149" s="14" t="s">
        <v>84</v>
      </c>
      <c r="AY149" s="258" t="s">
        <v>125</v>
      </c>
    </row>
    <row r="150" s="2" customFormat="1" ht="16.5" customHeight="1">
      <c r="A150" s="39"/>
      <c r="B150" s="40"/>
      <c r="C150" s="219" t="s">
        <v>159</v>
      </c>
      <c r="D150" s="219" t="s">
        <v>127</v>
      </c>
      <c r="E150" s="220" t="s">
        <v>160</v>
      </c>
      <c r="F150" s="221" t="s">
        <v>161</v>
      </c>
      <c r="G150" s="222" t="s">
        <v>162</v>
      </c>
      <c r="H150" s="223">
        <v>111.2</v>
      </c>
      <c r="I150" s="224"/>
      <c r="J150" s="225">
        <f>ROUND(I150*H150,2)</f>
        <v>0</v>
      </c>
      <c r="K150" s="221" t="s">
        <v>131</v>
      </c>
      <c r="L150" s="45"/>
      <c r="M150" s="226" t="s">
        <v>1</v>
      </c>
      <c r="N150" s="227" t="s">
        <v>41</v>
      </c>
      <c r="O150" s="92"/>
      <c r="P150" s="228">
        <f>O150*H150</f>
        <v>0</v>
      </c>
      <c r="Q150" s="228">
        <v>0</v>
      </c>
      <c r="R150" s="228">
        <f>Q150*H150</f>
        <v>0</v>
      </c>
      <c r="S150" s="228">
        <v>0.28999999999999998</v>
      </c>
      <c r="T150" s="229">
        <f>S150*H150</f>
        <v>32.247999999999998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0" t="s">
        <v>132</v>
      </c>
      <c r="AT150" s="230" t="s">
        <v>127</v>
      </c>
      <c r="AU150" s="230" t="s">
        <v>86</v>
      </c>
      <c r="AY150" s="18" t="s">
        <v>125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8" t="s">
        <v>84</v>
      </c>
      <c r="BK150" s="231">
        <f>ROUND(I150*H150,2)</f>
        <v>0</v>
      </c>
      <c r="BL150" s="18" t="s">
        <v>132</v>
      </c>
      <c r="BM150" s="230" t="s">
        <v>163</v>
      </c>
    </row>
    <row r="151" s="2" customFormat="1">
      <c r="A151" s="39"/>
      <c r="B151" s="40"/>
      <c r="C151" s="41"/>
      <c r="D151" s="232" t="s">
        <v>134</v>
      </c>
      <c r="E151" s="41"/>
      <c r="F151" s="233" t="s">
        <v>164</v>
      </c>
      <c r="G151" s="41"/>
      <c r="H151" s="41"/>
      <c r="I151" s="234"/>
      <c r="J151" s="41"/>
      <c r="K151" s="41"/>
      <c r="L151" s="45"/>
      <c r="M151" s="235"/>
      <c r="N151" s="236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134</v>
      </c>
      <c r="AU151" s="18" t="s">
        <v>86</v>
      </c>
    </row>
    <row r="152" s="13" customFormat="1">
      <c r="A152" s="13"/>
      <c r="B152" s="237"/>
      <c r="C152" s="238"/>
      <c r="D152" s="239" t="s">
        <v>136</v>
      </c>
      <c r="E152" s="240" t="s">
        <v>1</v>
      </c>
      <c r="F152" s="241" t="s">
        <v>137</v>
      </c>
      <c r="G152" s="238"/>
      <c r="H152" s="240" t="s">
        <v>1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7" t="s">
        <v>136</v>
      </c>
      <c r="AU152" s="247" t="s">
        <v>86</v>
      </c>
      <c r="AV152" s="13" t="s">
        <v>84</v>
      </c>
      <c r="AW152" s="13" t="s">
        <v>32</v>
      </c>
      <c r="AX152" s="13" t="s">
        <v>76</v>
      </c>
      <c r="AY152" s="247" t="s">
        <v>125</v>
      </c>
    </row>
    <row r="153" s="14" customFormat="1">
      <c r="A153" s="14"/>
      <c r="B153" s="248"/>
      <c r="C153" s="249"/>
      <c r="D153" s="239" t="s">
        <v>136</v>
      </c>
      <c r="E153" s="250" t="s">
        <v>1</v>
      </c>
      <c r="F153" s="251" t="s">
        <v>165</v>
      </c>
      <c r="G153" s="249"/>
      <c r="H153" s="252">
        <v>111.2</v>
      </c>
      <c r="I153" s="253"/>
      <c r="J153" s="249"/>
      <c r="K153" s="249"/>
      <c r="L153" s="254"/>
      <c r="M153" s="255"/>
      <c r="N153" s="256"/>
      <c r="O153" s="256"/>
      <c r="P153" s="256"/>
      <c r="Q153" s="256"/>
      <c r="R153" s="256"/>
      <c r="S153" s="256"/>
      <c r="T153" s="257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8" t="s">
        <v>136</v>
      </c>
      <c r="AU153" s="258" t="s">
        <v>86</v>
      </c>
      <c r="AV153" s="14" t="s">
        <v>86</v>
      </c>
      <c r="AW153" s="14" t="s">
        <v>32</v>
      </c>
      <c r="AX153" s="14" t="s">
        <v>84</v>
      </c>
      <c r="AY153" s="258" t="s">
        <v>125</v>
      </c>
    </row>
    <row r="154" s="2" customFormat="1" ht="33" customHeight="1">
      <c r="A154" s="39"/>
      <c r="B154" s="40"/>
      <c r="C154" s="219" t="s">
        <v>166</v>
      </c>
      <c r="D154" s="219" t="s">
        <v>127</v>
      </c>
      <c r="E154" s="220" t="s">
        <v>167</v>
      </c>
      <c r="F154" s="221" t="s">
        <v>168</v>
      </c>
      <c r="G154" s="222" t="s">
        <v>169</v>
      </c>
      <c r="H154" s="223">
        <v>218.5</v>
      </c>
      <c r="I154" s="224"/>
      <c r="J154" s="225">
        <f>ROUND(I154*H154,2)</f>
        <v>0</v>
      </c>
      <c r="K154" s="221" t="s">
        <v>131</v>
      </c>
      <c r="L154" s="45"/>
      <c r="M154" s="226" t="s">
        <v>1</v>
      </c>
      <c r="N154" s="227" t="s">
        <v>41</v>
      </c>
      <c r="O154" s="92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0" t="s">
        <v>132</v>
      </c>
      <c r="AT154" s="230" t="s">
        <v>127</v>
      </c>
      <c r="AU154" s="230" t="s">
        <v>86</v>
      </c>
      <c r="AY154" s="18" t="s">
        <v>125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8" t="s">
        <v>84</v>
      </c>
      <c r="BK154" s="231">
        <f>ROUND(I154*H154,2)</f>
        <v>0</v>
      </c>
      <c r="BL154" s="18" t="s">
        <v>132</v>
      </c>
      <c r="BM154" s="230" t="s">
        <v>170</v>
      </c>
    </row>
    <row r="155" s="2" customFormat="1">
      <c r="A155" s="39"/>
      <c r="B155" s="40"/>
      <c r="C155" s="41"/>
      <c r="D155" s="232" t="s">
        <v>134</v>
      </c>
      <c r="E155" s="41"/>
      <c r="F155" s="233" t="s">
        <v>171</v>
      </c>
      <c r="G155" s="41"/>
      <c r="H155" s="41"/>
      <c r="I155" s="234"/>
      <c r="J155" s="41"/>
      <c r="K155" s="41"/>
      <c r="L155" s="45"/>
      <c r="M155" s="235"/>
      <c r="N155" s="236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134</v>
      </c>
      <c r="AU155" s="18" t="s">
        <v>86</v>
      </c>
    </row>
    <row r="156" s="13" customFormat="1">
      <c r="A156" s="13"/>
      <c r="B156" s="237"/>
      <c r="C156" s="238"/>
      <c r="D156" s="239" t="s">
        <v>136</v>
      </c>
      <c r="E156" s="240" t="s">
        <v>1</v>
      </c>
      <c r="F156" s="241" t="s">
        <v>137</v>
      </c>
      <c r="G156" s="238"/>
      <c r="H156" s="240" t="s">
        <v>1</v>
      </c>
      <c r="I156" s="242"/>
      <c r="J156" s="238"/>
      <c r="K156" s="238"/>
      <c r="L156" s="243"/>
      <c r="M156" s="244"/>
      <c r="N156" s="245"/>
      <c r="O156" s="245"/>
      <c r="P156" s="245"/>
      <c r="Q156" s="245"/>
      <c r="R156" s="245"/>
      <c r="S156" s="245"/>
      <c r="T156" s="246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7" t="s">
        <v>136</v>
      </c>
      <c r="AU156" s="247" t="s">
        <v>86</v>
      </c>
      <c r="AV156" s="13" t="s">
        <v>84</v>
      </c>
      <c r="AW156" s="13" t="s">
        <v>32</v>
      </c>
      <c r="AX156" s="13" t="s">
        <v>76</v>
      </c>
      <c r="AY156" s="247" t="s">
        <v>125</v>
      </c>
    </row>
    <row r="157" s="13" customFormat="1">
      <c r="A157" s="13"/>
      <c r="B157" s="237"/>
      <c r="C157" s="238"/>
      <c r="D157" s="239" t="s">
        <v>136</v>
      </c>
      <c r="E157" s="240" t="s">
        <v>1</v>
      </c>
      <c r="F157" s="241" t="s">
        <v>172</v>
      </c>
      <c r="G157" s="238"/>
      <c r="H157" s="240" t="s">
        <v>1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7" t="s">
        <v>136</v>
      </c>
      <c r="AU157" s="247" t="s">
        <v>86</v>
      </c>
      <c r="AV157" s="13" t="s">
        <v>84</v>
      </c>
      <c r="AW157" s="13" t="s">
        <v>32</v>
      </c>
      <c r="AX157" s="13" t="s">
        <v>76</v>
      </c>
      <c r="AY157" s="247" t="s">
        <v>125</v>
      </c>
    </row>
    <row r="158" s="14" customFormat="1">
      <c r="A158" s="14"/>
      <c r="B158" s="248"/>
      <c r="C158" s="249"/>
      <c r="D158" s="239" t="s">
        <v>136</v>
      </c>
      <c r="E158" s="250" t="s">
        <v>1</v>
      </c>
      <c r="F158" s="251" t="s">
        <v>173</v>
      </c>
      <c r="G158" s="249"/>
      <c r="H158" s="252">
        <v>218.5</v>
      </c>
      <c r="I158" s="253"/>
      <c r="J158" s="249"/>
      <c r="K158" s="249"/>
      <c r="L158" s="254"/>
      <c r="M158" s="255"/>
      <c r="N158" s="256"/>
      <c r="O158" s="256"/>
      <c r="P158" s="256"/>
      <c r="Q158" s="256"/>
      <c r="R158" s="256"/>
      <c r="S158" s="256"/>
      <c r="T158" s="257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8" t="s">
        <v>136</v>
      </c>
      <c r="AU158" s="258" t="s">
        <v>86</v>
      </c>
      <c r="AV158" s="14" t="s">
        <v>86</v>
      </c>
      <c r="AW158" s="14" t="s">
        <v>32</v>
      </c>
      <c r="AX158" s="14" t="s">
        <v>84</v>
      </c>
      <c r="AY158" s="258" t="s">
        <v>125</v>
      </c>
    </row>
    <row r="159" s="2" customFormat="1" ht="33" customHeight="1">
      <c r="A159" s="39"/>
      <c r="B159" s="40"/>
      <c r="C159" s="219" t="s">
        <v>174</v>
      </c>
      <c r="D159" s="219" t="s">
        <v>127</v>
      </c>
      <c r="E159" s="220" t="s">
        <v>175</v>
      </c>
      <c r="F159" s="221" t="s">
        <v>176</v>
      </c>
      <c r="G159" s="222" t="s">
        <v>169</v>
      </c>
      <c r="H159" s="223">
        <v>40</v>
      </c>
      <c r="I159" s="224"/>
      <c r="J159" s="225">
        <f>ROUND(I159*H159,2)</f>
        <v>0</v>
      </c>
      <c r="K159" s="221" t="s">
        <v>131</v>
      </c>
      <c r="L159" s="45"/>
      <c r="M159" s="226" t="s">
        <v>1</v>
      </c>
      <c r="N159" s="227" t="s">
        <v>41</v>
      </c>
      <c r="O159" s="92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30" t="s">
        <v>132</v>
      </c>
      <c r="AT159" s="230" t="s">
        <v>127</v>
      </c>
      <c r="AU159" s="230" t="s">
        <v>86</v>
      </c>
      <c r="AY159" s="18" t="s">
        <v>125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8" t="s">
        <v>84</v>
      </c>
      <c r="BK159" s="231">
        <f>ROUND(I159*H159,2)</f>
        <v>0</v>
      </c>
      <c r="BL159" s="18" t="s">
        <v>132</v>
      </c>
      <c r="BM159" s="230" t="s">
        <v>177</v>
      </c>
    </row>
    <row r="160" s="2" customFormat="1">
      <c r="A160" s="39"/>
      <c r="B160" s="40"/>
      <c r="C160" s="41"/>
      <c r="D160" s="232" t="s">
        <v>134</v>
      </c>
      <c r="E160" s="41"/>
      <c r="F160" s="233" t="s">
        <v>178</v>
      </c>
      <c r="G160" s="41"/>
      <c r="H160" s="41"/>
      <c r="I160" s="234"/>
      <c r="J160" s="41"/>
      <c r="K160" s="41"/>
      <c r="L160" s="45"/>
      <c r="M160" s="235"/>
      <c r="N160" s="236"/>
      <c r="O160" s="92"/>
      <c r="P160" s="92"/>
      <c r="Q160" s="92"/>
      <c r="R160" s="92"/>
      <c r="S160" s="92"/>
      <c r="T160" s="93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134</v>
      </c>
      <c r="AU160" s="18" t="s">
        <v>86</v>
      </c>
    </row>
    <row r="161" s="13" customFormat="1">
      <c r="A161" s="13"/>
      <c r="B161" s="237"/>
      <c r="C161" s="238"/>
      <c r="D161" s="239" t="s">
        <v>136</v>
      </c>
      <c r="E161" s="240" t="s">
        <v>1</v>
      </c>
      <c r="F161" s="241" t="s">
        <v>179</v>
      </c>
      <c r="G161" s="238"/>
      <c r="H161" s="240" t="s">
        <v>1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7" t="s">
        <v>136</v>
      </c>
      <c r="AU161" s="247" t="s">
        <v>86</v>
      </c>
      <c r="AV161" s="13" t="s">
        <v>84</v>
      </c>
      <c r="AW161" s="13" t="s">
        <v>32</v>
      </c>
      <c r="AX161" s="13" t="s">
        <v>76</v>
      </c>
      <c r="AY161" s="247" t="s">
        <v>125</v>
      </c>
    </row>
    <row r="162" s="14" customFormat="1">
      <c r="A162" s="14"/>
      <c r="B162" s="248"/>
      <c r="C162" s="249"/>
      <c r="D162" s="239" t="s">
        <v>136</v>
      </c>
      <c r="E162" s="250" t="s">
        <v>1</v>
      </c>
      <c r="F162" s="251" t="s">
        <v>180</v>
      </c>
      <c r="G162" s="249"/>
      <c r="H162" s="252">
        <v>40</v>
      </c>
      <c r="I162" s="253"/>
      <c r="J162" s="249"/>
      <c r="K162" s="249"/>
      <c r="L162" s="254"/>
      <c r="M162" s="255"/>
      <c r="N162" s="256"/>
      <c r="O162" s="256"/>
      <c r="P162" s="256"/>
      <c r="Q162" s="256"/>
      <c r="R162" s="256"/>
      <c r="S162" s="256"/>
      <c r="T162" s="257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8" t="s">
        <v>136</v>
      </c>
      <c r="AU162" s="258" t="s">
        <v>86</v>
      </c>
      <c r="AV162" s="14" t="s">
        <v>86</v>
      </c>
      <c r="AW162" s="14" t="s">
        <v>32</v>
      </c>
      <c r="AX162" s="14" t="s">
        <v>84</v>
      </c>
      <c r="AY162" s="258" t="s">
        <v>125</v>
      </c>
    </row>
    <row r="163" s="2" customFormat="1" ht="24.15" customHeight="1">
      <c r="A163" s="39"/>
      <c r="B163" s="40"/>
      <c r="C163" s="219" t="s">
        <v>181</v>
      </c>
      <c r="D163" s="219" t="s">
        <v>127</v>
      </c>
      <c r="E163" s="220" t="s">
        <v>182</v>
      </c>
      <c r="F163" s="221" t="s">
        <v>183</v>
      </c>
      <c r="G163" s="222" t="s">
        <v>169</v>
      </c>
      <c r="H163" s="223">
        <v>40</v>
      </c>
      <c r="I163" s="224"/>
      <c r="J163" s="225">
        <f>ROUND(I163*H163,2)</f>
        <v>0</v>
      </c>
      <c r="K163" s="221" t="s">
        <v>131</v>
      </c>
      <c r="L163" s="45"/>
      <c r="M163" s="226" t="s">
        <v>1</v>
      </c>
      <c r="N163" s="227" t="s">
        <v>41</v>
      </c>
      <c r="O163" s="92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30" t="s">
        <v>132</v>
      </c>
      <c r="AT163" s="230" t="s">
        <v>127</v>
      </c>
      <c r="AU163" s="230" t="s">
        <v>86</v>
      </c>
      <c r="AY163" s="18" t="s">
        <v>125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8" t="s">
        <v>84</v>
      </c>
      <c r="BK163" s="231">
        <f>ROUND(I163*H163,2)</f>
        <v>0</v>
      </c>
      <c r="BL163" s="18" t="s">
        <v>132</v>
      </c>
      <c r="BM163" s="230" t="s">
        <v>184</v>
      </c>
    </row>
    <row r="164" s="2" customFormat="1">
      <c r="A164" s="39"/>
      <c r="B164" s="40"/>
      <c r="C164" s="41"/>
      <c r="D164" s="232" t="s">
        <v>134</v>
      </c>
      <c r="E164" s="41"/>
      <c r="F164" s="233" t="s">
        <v>185</v>
      </c>
      <c r="G164" s="41"/>
      <c r="H164" s="41"/>
      <c r="I164" s="234"/>
      <c r="J164" s="41"/>
      <c r="K164" s="41"/>
      <c r="L164" s="45"/>
      <c r="M164" s="235"/>
      <c r="N164" s="236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134</v>
      </c>
      <c r="AU164" s="18" t="s">
        <v>86</v>
      </c>
    </row>
    <row r="165" s="2" customFormat="1" ht="37.8" customHeight="1">
      <c r="A165" s="39"/>
      <c r="B165" s="40"/>
      <c r="C165" s="219" t="s">
        <v>186</v>
      </c>
      <c r="D165" s="219" t="s">
        <v>127</v>
      </c>
      <c r="E165" s="220" t="s">
        <v>187</v>
      </c>
      <c r="F165" s="221" t="s">
        <v>188</v>
      </c>
      <c r="G165" s="222" t="s">
        <v>169</v>
      </c>
      <c r="H165" s="223">
        <v>218.5</v>
      </c>
      <c r="I165" s="224"/>
      <c r="J165" s="225">
        <f>ROUND(I165*H165,2)</f>
        <v>0</v>
      </c>
      <c r="K165" s="221" t="s">
        <v>131</v>
      </c>
      <c r="L165" s="45"/>
      <c r="M165" s="226" t="s">
        <v>1</v>
      </c>
      <c r="N165" s="227" t="s">
        <v>41</v>
      </c>
      <c r="O165" s="92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132</v>
      </c>
      <c r="AT165" s="230" t="s">
        <v>127</v>
      </c>
      <c r="AU165" s="230" t="s">
        <v>86</v>
      </c>
      <c r="AY165" s="18" t="s">
        <v>125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84</v>
      </c>
      <c r="BK165" s="231">
        <f>ROUND(I165*H165,2)</f>
        <v>0</v>
      </c>
      <c r="BL165" s="18" t="s">
        <v>132</v>
      </c>
      <c r="BM165" s="230" t="s">
        <v>189</v>
      </c>
    </row>
    <row r="166" s="2" customFormat="1">
      <c r="A166" s="39"/>
      <c r="B166" s="40"/>
      <c r="C166" s="41"/>
      <c r="D166" s="232" t="s">
        <v>134</v>
      </c>
      <c r="E166" s="41"/>
      <c r="F166" s="233" t="s">
        <v>190</v>
      </c>
      <c r="G166" s="41"/>
      <c r="H166" s="41"/>
      <c r="I166" s="234"/>
      <c r="J166" s="41"/>
      <c r="K166" s="41"/>
      <c r="L166" s="45"/>
      <c r="M166" s="235"/>
      <c r="N166" s="236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134</v>
      </c>
      <c r="AU166" s="18" t="s">
        <v>86</v>
      </c>
    </row>
    <row r="167" s="13" customFormat="1">
      <c r="A167" s="13"/>
      <c r="B167" s="237"/>
      <c r="C167" s="238"/>
      <c r="D167" s="239" t="s">
        <v>136</v>
      </c>
      <c r="E167" s="240" t="s">
        <v>1</v>
      </c>
      <c r="F167" s="241" t="s">
        <v>168</v>
      </c>
      <c r="G167" s="238"/>
      <c r="H167" s="240" t="s">
        <v>1</v>
      </c>
      <c r="I167" s="242"/>
      <c r="J167" s="238"/>
      <c r="K167" s="238"/>
      <c r="L167" s="243"/>
      <c r="M167" s="244"/>
      <c r="N167" s="245"/>
      <c r="O167" s="245"/>
      <c r="P167" s="245"/>
      <c r="Q167" s="245"/>
      <c r="R167" s="245"/>
      <c r="S167" s="245"/>
      <c r="T167" s="246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7" t="s">
        <v>136</v>
      </c>
      <c r="AU167" s="247" t="s">
        <v>86</v>
      </c>
      <c r="AV167" s="13" t="s">
        <v>84</v>
      </c>
      <c r="AW167" s="13" t="s">
        <v>32</v>
      </c>
      <c r="AX167" s="13" t="s">
        <v>76</v>
      </c>
      <c r="AY167" s="247" t="s">
        <v>125</v>
      </c>
    </row>
    <row r="168" s="14" customFormat="1">
      <c r="A168" s="14"/>
      <c r="B168" s="248"/>
      <c r="C168" s="249"/>
      <c r="D168" s="239" t="s">
        <v>136</v>
      </c>
      <c r="E168" s="250" t="s">
        <v>1</v>
      </c>
      <c r="F168" s="251" t="s">
        <v>191</v>
      </c>
      <c r="G168" s="249"/>
      <c r="H168" s="252">
        <v>218.5</v>
      </c>
      <c r="I168" s="253"/>
      <c r="J168" s="249"/>
      <c r="K168" s="249"/>
      <c r="L168" s="254"/>
      <c r="M168" s="255"/>
      <c r="N168" s="256"/>
      <c r="O168" s="256"/>
      <c r="P168" s="256"/>
      <c r="Q168" s="256"/>
      <c r="R168" s="256"/>
      <c r="S168" s="256"/>
      <c r="T168" s="25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8" t="s">
        <v>136</v>
      </c>
      <c r="AU168" s="258" t="s">
        <v>86</v>
      </c>
      <c r="AV168" s="14" t="s">
        <v>86</v>
      </c>
      <c r="AW168" s="14" t="s">
        <v>32</v>
      </c>
      <c r="AX168" s="14" t="s">
        <v>84</v>
      </c>
      <c r="AY168" s="258" t="s">
        <v>125</v>
      </c>
    </row>
    <row r="169" s="2" customFormat="1" ht="37.8" customHeight="1">
      <c r="A169" s="39"/>
      <c r="B169" s="40"/>
      <c r="C169" s="219" t="s">
        <v>192</v>
      </c>
      <c r="D169" s="219" t="s">
        <v>127</v>
      </c>
      <c r="E169" s="220" t="s">
        <v>193</v>
      </c>
      <c r="F169" s="221" t="s">
        <v>194</v>
      </c>
      <c r="G169" s="222" t="s">
        <v>169</v>
      </c>
      <c r="H169" s="223">
        <v>1529.5</v>
      </c>
      <c r="I169" s="224"/>
      <c r="J169" s="225">
        <f>ROUND(I169*H169,2)</f>
        <v>0</v>
      </c>
      <c r="K169" s="221" t="s">
        <v>131</v>
      </c>
      <c r="L169" s="45"/>
      <c r="M169" s="226" t="s">
        <v>1</v>
      </c>
      <c r="N169" s="227" t="s">
        <v>41</v>
      </c>
      <c r="O169" s="92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30" t="s">
        <v>132</v>
      </c>
      <c r="AT169" s="230" t="s">
        <v>127</v>
      </c>
      <c r="AU169" s="230" t="s">
        <v>86</v>
      </c>
      <c r="AY169" s="18" t="s">
        <v>125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8" t="s">
        <v>84</v>
      </c>
      <c r="BK169" s="231">
        <f>ROUND(I169*H169,2)</f>
        <v>0</v>
      </c>
      <c r="BL169" s="18" t="s">
        <v>132</v>
      </c>
      <c r="BM169" s="230" t="s">
        <v>195</v>
      </c>
    </row>
    <row r="170" s="2" customFormat="1">
      <c r="A170" s="39"/>
      <c r="B170" s="40"/>
      <c r="C170" s="41"/>
      <c r="D170" s="232" t="s">
        <v>134</v>
      </c>
      <c r="E170" s="41"/>
      <c r="F170" s="233" t="s">
        <v>196</v>
      </c>
      <c r="G170" s="41"/>
      <c r="H170" s="41"/>
      <c r="I170" s="234"/>
      <c r="J170" s="41"/>
      <c r="K170" s="41"/>
      <c r="L170" s="45"/>
      <c r="M170" s="235"/>
      <c r="N170" s="236"/>
      <c r="O170" s="92"/>
      <c r="P170" s="92"/>
      <c r="Q170" s="92"/>
      <c r="R170" s="92"/>
      <c r="S170" s="92"/>
      <c r="T170" s="93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134</v>
      </c>
      <c r="AU170" s="18" t="s">
        <v>86</v>
      </c>
    </row>
    <row r="171" s="14" customFormat="1">
      <c r="A171" s="14"/>
      <c r="B171" s="248"/>
      <c r="C171" s="249"/>
      <c r="D171" s="239" t="s">
        <v>136</v>
      </c>
      <c r="E171" s="249"/>
      <c r="F171" s="251" t="s">
        <v>197</v>
      </c>
      <c r="G171" s="249"/>
      <c r="H171" s="252">
        <v>1529.5</v>
      </c>
      <c r="I171" s="253"/>
      <c r="J171" s="249"/>
      <c r="K171" s="249"/>
      <c r="L171" s="254"/>
      <c r="M171" s="255"/>
      <c r="N171" s="256"/>
      <c r="O171" s="256"/>
      <c r="P171" s="256"/>
      <c r="Q171" s="256"/>
      <c r="R171" s="256"/>
      <c r="S171" s="256"/>
      <c r="T171" s="257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8" t="s">
        <v>136</v>
      </c>
      <c r="AU171" s="258" t="s">
        <v>86</v>
      </c>
      <c r="AV171" s="14" t="s">
        <v>86</v>
      </c>
      <c r="AW171" s="14" t="s">
        <v>4</v>
      </c>
      <c r="AX171" s="14" t="s">
        <v>84</v>
      </c>
      <c r="AY171" s="258" t="s">
        <v>125</v>
      </c>
    </row>
    <row r="172" s="2" customFormat="1" ht="33" customHeight="1">
      <c r="A172" s="39"/>
      <c r="B172" s="40"/>
      <c r="C172" s="219" t="s">
        <v>8</v>
      </c>
      <c r="D172" s="219" t="s">
        <v>127</v>
      </c>
      <c r="E172" s="220" t="s">
        <v>198</v>
      </c>
      <c r="F172" s="221" t="s">
        <v>199</v>
      </c>
      <c r="G172" s="222" t="s">
        <v>200</v>
      </c>
      <c r="H172" s="223">
        <v>415.14999999999998</v>
      </c>
      <c r="I172" s="224"/>
      <c r="J172" s="225">
        <f>ROUND(I172*H172,2)</f>
        <v>0</v>
      </c>
      <c r="K172" s="221" t="s">
        <v>131</v>
      </c>
      <c r="L172" s="45"/>
      <c r="M172" s="226" t="s">
        <v>1</v>
      </c>
      <c r="N172" s="227" t="s">
        <v>41</v>
      </c>
      <c r="O172" s="92"/>
      <c r="P172" s="228">
        <f>O172*H172</f>
        <v>0</v>
      </c>
      <c r="Q172" s="228">
        <v>0</v>
      </c>
      <c r="R172" s="228">
        <f>Q172*H172</f>
        <v>0</v>
      </c>
      <c r="S172" s="228">
        <v>0</v>
      </c>
      <c r="T172" s="229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30" t="s">
        <v>132</v>
      </c>
      <c r="AT172" s="230" t="s">
        <v>127</v>
      </c>
      <c r="AU172" s="230" t="s">
        <v>86</v>
      </c>
      <c r="AY172" s="18" t="s">
        <v>125</v>
      </c>
      <c r="BE172" s="231">
        <f>IF(N172="základní",J172,0)</f>
        <v>0</v>
      </c>
      <c r="BF172" s="231">
        <f>IF(N172="snížená",J172,0)</f>
        <v>0</v>
      </c>
      <c r="BG172" s="231">
        <f>IF(N172="zákl. přenesená",J172,0)</f>
        <v>0</v>
      </c>
      <c r="BH172" s="231">
        <f>IF(N172="sníž. přenesená",J172,0)</f>
        <v>0</v>
      </c>
      <c r="BI172" s="231">
        <f>IF(N172="nulová",J172,0)</f>
        <v>0</v>
      </c>
      <c r="BJ172" s="18" t="s">
        <v>84</v>
      </c>
      <c r="BK172" s="231">
        <f>ROUND(I172*H172,2)</f>
        <v>0</v>
      </c>
      <c r="BL172" s="18" t="s">
        <v>132</v>
      </c>
      <c r="BM172" s="230" t="s">
        <v>201</v>
      </c>
    </row>
    <row r="173" s="2" customFormat="1">
      <c r="A173" s="39"/>
      <c r="B173" s="40"/>
      <c r="C173" s="41"/>
      <c r="D173" s="232" t="s">
        <v>134</v>
      </c>
      <c r="E173" s="41"/>
      <c r="F173" s="233" t="s">
        <v>202</v>
      </c>
      <c r="G173" s="41"/>
      <c r="H173" s="41"/>
      <c r="I173" s="234"/>
      <c r="J173" s="41"/>
      <c r="K173" s="41"/>
      <c r="L173" s="45"/>
      <c r="M173" s="235"/>
      <c r="N173" s="236"/>
      <c r="O173" s="92"/>
      <c r="P173" s="92"/>
      <c r="Q173" s="92"/>
      <c r="R173" s="92"/>
      <c r="S173" s="92"/>
      <c r="T173" s="93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134</v>
      </c>
      <c r="AU173" s="18" t="s">
        <v>86</v>
      </c>
    </row>
    <row r="174" s="14" customFormat="1">
      <c r="A174" s="14"/>
      <c r="B174" s="248"/>
      <c r="C174" s="249"/>
      <c r="D174" s="239" t="s">
        <v>136</v>
      </c>
      <c r="E174" s="249"/>
      <c r="F174" s="251" t="s">
        <v>203</v>
      </c>
      <c r="G174" s="249"/>
      <c r="H174" s="252">
        <v>415.14999999999998</v>
      </c>
      <c r="I174" s="253"/>
      <c r="J174" s="249"/>
      <c r="K174" s="249"/>
      <c r="L174" s="254"/>
      <c r="M174" s="255"/>
      <c r="N174" s="256"/>
      <c r="O174" s="256"/>
      <c r="P174" s="256"/>
      <c r="Q174" s="256"/>
      <c r="R174" s="256"/>
      <c r="S174" s="256"/>
      <c r="T174" s="257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8" t="s">
        <v>136</v>
      </c>
      <c r="AU174" s="258" t="s">
        <v>86</v>
      </c>
      <c r="AV174" s="14" t="s">
        <v>86</v>
      </c>
      <c r="AW174" s="14" t="s">
        <v>4</v>
      </c>
      <c r="AX174" s="14" t="s">
        <v>84</v>
      </c>
      <c r="AY174" s="258" t="s">
        <v>125</v>
      </c>
    </row>
    <row r="175" s="2" customFormat="1" ht="24.15" customHeight="1">
      <c r="A175" s="39"/>
      <c r="B175" s="40"/>
      <c r="C175" s="219" t="s">
        <v>204</v>
      </c>
      <c r="D175" s="219" t="s">
        <v>127</v>
      </c>
      <c r="E175" s="220" t="s">
        <v>205</v>
      </c>
      <c r="F175" s="221" t="s">
        <v>206</v>
      </c>
      <c r="G175" s="222" t="s">
        <v>169</v>
      </c>
      <c r="H175" s="223">
        <v>40</v>
      </c>
      <c r="I175" s="224"/>
      <c r="J175" s="225">
        <f>ROUND(I175*H175,2)</f>
        <v>0</v>
      </c>
      <c r="K175" s="221" t="s">
        <v>131</v>
      </c>
      <c r="L175" s="45"/>
      <c r="M175" s="226" t="s">
        <v>1</v>
      </c>
      <c r="N175" s="227" t="s">
        <v>41</v>
      </c>
      <c r="O175" s="92"/>
      <c r="P175" s="228">
        <f>O175*H175</f>
        <v>0</v>
      </c>
      <c r="Q175" s="228">
        <v>0</v>
      </c>
      <c r="R175" s="228">
        <f>Q175*H175</f>
        <v>0</v>
      </c>
      <c r="S175" s="228">
        <v>0</v>
      </c>
      <c r="T175" s="229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30" t="s">
        <v>132</v>
      </c>
      <c r="AT175" s="230" t="s">
        <v>127</v>
      </c>
      <c r="AU175" s="230" t="s">
        <v>86</v>
      </c>
      <c r="AY175" s="18" t="s">
        <v>125</v>
      </c>
      <c r="BE175" s="231">
        <f>IF(N175="základní",J175,0)</f>
        <v>0</v>
      </c>
      <c r="BF175" s="231">
        <f>IF(N175="snížená",J175,0)</f>
        <v>0</v>
      </c>
      <c r="BG175" s="231">
        <f>IF(N175="zákl. přenesená",J175,0)</f>
        <v>0</v>
      </c>
      <c r="BH175" s="231">
        <f>IF(N175="sníž. přenesená",J175,0)</f>
        <v>0</v>
      </c>
      <c r="BI175" s="231">
        <f>IF(N175="nulová",J175,0)</f>
        <v>0</v>
      </c>
      <c r="BJ175" s="18" t="s">
        <v>84</v>
      </c>
      <c r="BK175" s="231">
        <f>ROUND(I175*H175,2)</f>
        <v>0</v>
      </c>
      <c r="BL175" s="18" t="s">
        <v>132</v>
      </c>
      <c r="BM175" s="230" t="s">
        <v>207</v>
      </c>
    </row>
    <row r="176" s="2" customFormat="1">
      <c r="A176" s="39"/>
      <c r="B176" s="40"/>
      <c r="C176" s="41"/>
      <c r="D176" s="232" t="s">
        <v>134</v>
      </c>
      <c r="E176" s="41"/>
      <c r="F176" s="233" t="s">
        <v>208</v>
      </c>
      <c r="G176" s="41"/>
      <c r="H176" s="41"/>
      <c r="I176" s="234"/>
      <c r="J176" s="41"/>
      <c r="K176" s="41"/>
      <c r="L176" s="45"/>
      <c r="M176" s="235"/>
      <c r="N176" s="236"/>
      <c r="O176" s="92"/>
      <c r="P176" s="92"/>
      <c r="Q176" s="92"/>
      <c r="R176" s="92"/>
      <c r="S176" s="92"/>
      <c r="T176" s="93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134</v>
      </c>
      <c r="AU176" s="18" t="s">
        <v>86</v>
      </c>
    </row>
    <row r="177" s="13" customFormat="1">
      <c r="A177" s="13"/>
      <c r="B177" s="237"/>
      <c r="C177" s="238"/>
      <c r="D177" s="239" t="s">
        <v>136</v>
      </c>
      <c r="E177" s="240" t="s">
        <v>1</v>
      </c>
      <c r="F177" s="241" t="s">
        <v>209</v>
      </c>
      <c r="G177" s="238"/>
      <c r="H177" s="240" t="s">
        <v>1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7" t="s">
        <v>136</v>
      </c>
      <c r="AU177" s="247" t="s">
        <v>86</v>
      </c>
      <c r="AV177" s="13" t="s">
        <v>84</v>
      </c>
      <c r="AW177" s="13" t="s">
        <v>32</v>
      </c>
      <c r="AX177" s="13" t="s">
        <v>76</v>
      </c>
      <c r="AY177" s="247" t="s">
        <v>125</v>
      </c>
    </row>
    <row r="178" s="14" customFormat="1">
      <c r="A178" s="14"/>
      <c r="B178" s="248"/>
      <c r="C178" s="249"/>
      <c r="D178" s="239" t="s">
        <v>136</v>
      </c>
      <c r="E178" s="250" t="s">
        <v>1</v>
      </c>
      <c r="F178" s="251" t="s">
        <v>180</v>
      </c>
      <c r="G178" s="249"/>
      <c r="H178" s="252">
        <v>40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8" t="s">
        <v>136</v>
      </c>
      <c r="AU178" s="258" t="s">
        <v>86</v>
      </c>
      <c r="AV178" s="14" t="s">
        <v>86</v>
      </c>
      <c r="AW178" s="14" t="s">
        <v>32</v>
      </c>
      <c r="AX178" s="14" t="s">
        <v>84</v>
      </c>
      <c r="AY178" s="258" t="s">
        <v>125</v>
      </c>
    </row>
    <row r="179" s="2" customFormat="1" ht="24.15" customHeight="1">
      <c r="A179" s="39"/>
      <c r="B179" s="40"/>
      <c r="C179" s="219" t="s">
        <v>210</v>
      </c>
      <c r="D179" s="219" t="s">
        <v>127</v>
      </c>
      <c r="E179" s="220" t="s">
        <v>211</v>
      </c>
      <c r="F179" s="221" t="s">
        <v>212</v>
      </c>
      <c r="G179" s="222" t="s">
        <v>130</v>
      </c>
      <c r="H179" s="223">
        <v>135</v>
      </c>
      <c r="I179" s="224"/>
      <c r="J179" s="225">
        <f>ROUND(I179*H179,2)</f>
        <v>0</v>
      </c>
      <c r="K179" s="221" t="s">
        <v>131</v>
      </c>
      <c r="L179" s="45"/>
      <c r="M179" s="226" t="s">
        <v>1</v>
      </c>
      <c r="N179" s="227" t="s">
        <v>41</v>
      </c>
      <c r="O179" s="92"/>
      <c r="P179" s="228">
        <f>O179*H179</f>
        <v>0</v>
      </c>
      <c r="Q179" s="228">
        <v>0</v>
      </c>
      <c r="R179" s="228">
        <f>Q179*H179</f>
        <v>0</v>
      </c>
      <c r="S179" s="228">
        <v>0</v>
      </c>
      <c r="T179" s="229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30" t="s">
        <v>132</v>
      </c>
      <c r="AT179" s="230" t="s">
        <v>127</v>
      </c>
      <c r="AU179" s="230" t="s">
        <v>86</v>
      </c>
      <c r="AY179" s="18" t="s">
        <v>125</v>
      </c>
      <c r="BE179" s="231">
        <f>IF(N179="základní",J179,0)</f>
        <v>0</v>
      </c>
      <c r="BF179" s="231">
        <f>IF(N179="snížená",J179,0)</f>
        <v>0</v>
      </c>
      <c r="BG179" s="231">
        <f>IF(N179="zákl. přenesená",J179,0)</f>
        <v>0</v>
      </c>
      <c r="BH179" s="231">
        <f>IF(N179="sníž. přenesená",J179,0)</f>
        <v>0</v>
      </c>
      <c r="BI179" s="231">
        <f>IF(N179="nulová",J179,0)</f>
        <v>0</v>
      </c>
      <c r="BJ179" s="18" t="s">
        <v>84</v>
      </c>
      <c r="BK179" s="231">
        <f>ROUND(I179*H179,2)</f>
        <v>0</v>
      </c>
      <c r="BL179" s="18" t="s">
        <v>132</v>
      </c>
      <c r="BM179" s="230" t="s">
        <v>213</v>
      </c>
    </row>
    <row r="180" s="2" customFormat="1">
      <c r="A180" s="39"/>
      <c r="B180" s="40"/>
      <c r="C180" s="41"/>
      <c r="D180" s="232" t="s">
        <v>134</v>
      </c>
      <c r="E180" s="41"/>
      <c r="F180" s="233" t="s">
        <v>214</v>
      </c>
      <c r="G180" s="41"/>
      <c r="H180" s="41"/>
      <c r="I180" s="234"/>
      <c r="J180" s="41"/>
      <c r="K180" s="41"/>
      <c r="L180" s="45"/>
      <c r="M180" s="235"/>
      <c r="N180" s="236"/>
      <c r="O180" s="92"/>
      <c r="P180" s="92"/>
      <c r="Q180" s="92"/>
      <c r="R180" s="92"/>
      <c r="S180" s="92"/>
      <c r="T180" s="93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134</v>
      </c>
      <c r="AU180" s="18" t="s">
        <v>86</v>
      </c>
    </row>
    <row r="181" s="13" customFormat="1">
      <c r="A181" s="13"/>
      <c r="B181" s="237"/>
      <c r="C181" s="238"/>
      <c r="D181" s="239" t="s">
        <v>136</v>
      </c>
      <c r="E181" s="240" t="s">
        <v>1</v>
      </c>
      <c r="F181" s="241" t="s">
        <v>137</v>
      </c>
      <c r="G181" s="238"/>
      <c r="H181" s="240" t="s">
        <v>1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7" t="s">
        <v>136</v>
      </c>
      <c r="AU181" s="247" t="s">
        <v>86</v>
      </c>
      <c r="AV181" s="13" t="s">
        <v>84</v>
      </c>
      <c r="AW181" s="13" t="s">
        <v>32</v>
      </c>
      <c r="AX181" s="13" t="s">
        <v>76</v>
      </c>
      <c r="AY181" s="247" t="s">
        <v>125</v>
      </c>
    </row>
    <row r="182" s="13" customFormat="1">
      <c r="A182" s="13"/>
      <c r="B182" s="237"/>
      <c r="C182" s="238"/>
      <c r="D182" s="239" t="s">
        <v>136</v>
      </c>
      <c r="E182" s="240" t="s">
        <v>1</v>
      </c>
      <c r="F182" s="241" t="s">
        <v>215</v>
      </c>
      <c r="G182" s="238"/>
      <c r="H182" s="240" t="s">
        <v>1</v>
      </c>
      <c r="I182" s="242"/>
      <c r="J182" s="238"/>
      <c r="K182" s="238"/>
      <c r="L182" s="243"/>
      <c r="M182" s="244"/>
      <c r="N182" s="245"/>
      <c r="O182" s="245"/>
      <c r="P182" s="245"/>
      <c r="Q182" s="245"/>
      <c r="R182" s="245"/>
      <c r="S182" s="245"/>
      <c r="T182" s="246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7" t="s">
        <v>136</v>
      </c>
      <c r="AU182" s="247" t="s">
        <v>86</v>
      </c>
      <c r="AV182" s="13" t="s">
        <v>84</v>
      </c>
      <c r="AW182" s="13" t="s">
        <v>32</v>
      </c>
      <c r="AX182" s="13" t="s">
        <v>76</v>
      </c>
      <c r="AY182" s="247" t="s">
        <v>125</v>
      </c>
    </row>
    <row r="183" s="14" customFormat="1">
      <c r="A183" s="14"/>
      <c r="B183" s="248"/>
      <c r="C183" s="249"/>
      <c r="D183" s="239" t="s">
        <v>136</v>
      </c>
      <c r="E183" s="250" t="s">
        <v>1</v>
      </c>
      <c r="F183" s="251" t="s">
        <v>216</v>
      </c>
      <c r="G183" s="249"/>
      <c r="H183" s="252">
        <v>135</v>
      </c>
      <c r="I183" s="253"/>
      <c r="J183" s="249"/>
      <c r="K183" s="249"/>
      <c r="L183" s="254"/>
      <c r="M183" s="255"/>
      <c r="N183" s="256"/>
      <c r="O183" s="256"/>
      <c r="P183" s="256"/>
      <c r="Q183" s="256"/>
      <c r="R183" s="256"/>
      <c r="S183" s="256"/>
      <c r="T183" s="257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8" t="s">
        <v>136</v>
      </c>
      <c r="AU183" s="258" t="s">
        <v>86</v>
      </c>
      <c r="AV183" s="14" t="s">
        <v>86</v>
      </c>
      <c r="AW183" s="14" t="s">
        <v>32</v>
      </c>
      <c r="AX183" s="14" t="s">
        <v>84</v>
      </c>
      <c r="AY183" s="258" t="s">
        <v>125</v>
      </c>
    </row>
    <row r="184" s="12" customFormat="1" ht="22.8" customHeight="1">
      <c r="A184" s="12"/>
      <c r="B184" s="203"/>
      <c r="C184" s="204"/>
      <c r="D184" s="205" t="s">
        <v>75</v>
      </c>
      <c r="E184" s="217" t="s">
        <v>86</v>
      </c>
      <c r="F184" s="217" t="s">
        <v>217</v>
      </c>
      <c r="G184" s="204"/>
      <c r="H184" s="204"/>
      <c r="I184" s="207"/>
      <c r="J184" s="218">
        <f>BK184</f>
        <v>0</v>
      </c>
      <c r="K184" s="204"/>
      <c r="L184" s="209"/>
      <c r="M184" s="210"/>
      <c r="N184" s="211"/>
      <c r="O184" s="211"/>
      <c r="P184" s="212">
        <f>SUM(P185:P187)</f>
        <v>0</v>
      </c>
      <c r="Q184" s="211"/>
      <c r="R184" s="212">
        <f>SUM(R185:R187)</f>
        <v>14.58</v>
      </c>
      <c r="S184" s="211"/>
      <c r="T184" s="213">
        <f>SUM(T185:T187)</f>
        <v>0</v>
      </c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R184" s="214" t="s">
        <v>84</v>
      </c>
      <c r="AT184" s="215" t="s">
        <v>75</v>
      </c>
      <c r="AU184" s="215" t="s">
        <v>84</v>
      </c>
      <c r="AY184" s="214" t="s">
        <v>125</v>
      </c>
      <c r="BK184" s="216">
        <f>SUM(BK185:BK187)</f>
        <v>0</v>
      </c>
    </row>
    <row r="185" s="2" customFormat="1" ht="24.15" customHeight="1">
      <c r="A185" s="39"/>
      <c r="B185" s="40"/>
      <c r="C185" s="219" t="s">
        <v>218</v>
      </c>
      <c r="D185" s="219" t="s">
        <v>127</v>
      </c>
      <c r="E185" s="220" t="s">
        <v>219</v>
      </c>
      <c r="F185" s="221" t="s">
        <v>220</v>
      </c>
      <c r="G185" s="222" t="s">
        <v>130</v>
      </c>
      <c r="H185" s="223">
        <v>135</v>
      </c>
      <c r="I185" s="224"/>
      <c r="J185" s="225">
        <f>ROUND(I185*H185,2)</f>
        <v>0</v>
      </c>
      <c r="K185" s="221" t="s">
        <v>131</v>
      </c>
      <c r="L185" s="45"/>
      <c r="M185" s="226" t="s">
        <v>1</v>
      </c>
      <c r="N185" s="227" t="s">
        <v>41</v>
      </c>
      <c r="O185" s="92"/>
      <c r="P185" s="228">
        <f>O185*H185</f>
        <v>0</v>
      </c>
      <c r="Q185" s="228">
        <v>0.108</v>
      </c>
      <c r="R185" s="228">
        <f>Q185*H185</f>
        <v>14.58</v>
      </c>
      <c r="S185" s="228">
        <v>0</v>
      </c>
      <c r="T185" s="229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30" t="s">
        <v>132</v>
      </c>
      <c r="AT185" s="230" t="s">
        <v>127</v>
      </c>
      <c r="AU185" s="230" t="s">
        <v>86</v>
      </c>
      <c r="AY185" s="18" t="s">
        <v>125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8" t="s">
        <v>84</v>
      </c>
      <c r="BK185" s="231">
        <f>ROUND(I185*H185,2)</f>
        <v>0</v>
      </c>
      <c r="BL185" s="18" t="s">
        <v>132</v>
      </c>
      <c r="BM185" s="230" t="s">
        <v>221</v>
      </c>
    </row>
    <row r="186" s="2" customFormat="1">
      <c r="A186" s="39"/>
      <c r="B186" s="40"/>
      <c r="C186" s="41"/>
      <c r="D186" s="232" t="s">
        <v>134</v>
      </c>
      <c r="E186" s="41"/>
      <c r="F186" s="233" t="s">
        <v>222</v>
      </c>
      <c r="G186" s="41"/>
      <c r="H186" s="41"/>
      <c r="I186" s="234"/>
      <c r="J186" s="41"/>
      <c r="K186" s="41"/>
      <c r="L186" s="45"/>
      <c r="M186" s="235"/>
      <c r="N186" s="236"/>
      <c r="O186" s="92"/>
      <c r="P186" s="92"/>
      <c r="Q186" s="92"/>
      <c r="R186" s="92"/>
      <c r="S186" s="92"/>
      <c r="T186" s="93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134</v>
      </c>
      <c r="AU186" s="18" t="s">
        <v>86</v>
      </c>
    </row>
    <row r="187" s="2" customFormat="1">
      <c r="A187" s="39"/>
      <c r="B187" s="40"/>
      <c r="C187" s="41"/>
      <c r="D187" s="239" t="s">
        <v>223</v>
      </c>
      <c r="E187" s="41"/>
      <c r="F187" s="259" t="s">
        <v>224</v>
      </c>
      <c r="G187" s="41"/>
      <c r="H187" s="41"/>
      <c r="I187" s="234"/>
      <c r="J187" s="41"/>
      <c r="K187" s="41"/>
      <c r="L187" s="45"/>
      <c r="M187" s="235"/>
      <c r="N187" s="236"/>
      <c r="O187" s="92"/>
      <c r="P187" s="92"/>
      <c r="Q187" s="92"/>
      <c r="R187" s="92"/>
      <c r="S187" s="92"/>
      <c r="T187" s="93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223</v>
      </c>
      <c r="AU187" s="18" t="s">
        <v>86</v>
      </c>
    </row>
    <row r="188" s="12" customFormat="1" ht="22.8" customHeight="1">
      <c r="A188" s="12"/>
      <c r="B188" s="203"/>
      <c r="C188" s="204"/>
      <c r="D188" s="205" t="s">
        <v>75</v>
      </c>
      <c r="E188" s="217" t="s">
        <v>153</v>
      </c>
      <c r="F188" s="217" t="s">
        <v>225</v>
      </c>
      <c r="G188" s="204"/>
      <c r="H188" s="204"/>
      <c r="I188" s="207"/>
      <c r="J188" s="218">
        <f>BK188</f>
        <v>0</v>
      </c>
      <c r="K188" s="204"/>
      <c r="L188" s="209"/>
      <c r="M188" s="210"/>
      <c r="N188" s="211"/>
      <c r="O188" s="211"/>
      <c r="P188" s="212">
        <f>SUM(P189:P191)</f>
        <v>0</v>
      </c>
      <c r="Q188" s="211"/>
      <c r="R188" s="212">
        <f>SUM(R189:R191)</f>
        <v>0</v>
      </c>
      <c r="S188" s="211"/>
      <c r="T188" s="213">
        <f>SUM(T189:T191)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4" t="s">
        <v>84</v>
      </c>
      <c r="AT188" s="215" t="s">
        <v>75</v>
      </c>
      <c r="AU188" s="215" t="s">
        <v>84</v>
      </c>
      <c r="AY188" s="214" t="s">
        <v>125</v>
      </c>
      <c r="BK188" s="216">
        <f>SUM(BK189:BK191)</f>
        <v>0</v>
      </c>
    </row>
    <row r="189" s="2" customFormat="1" ht="24.15" customHeight="1">
      <c r="A189" s="39"/>
      <c r="B189" s="40"/>
      <c r="C189" s="219" t="s">
        <v>226</v>
      </c>
      <c r="D189" s="219" t="s">
        <v>127</v>
      </c>
      <c r="E189" s="220" t="s">
        <v>227</v>
      </c>
      <c r="F189" s="221" t="s">
        <v>228</v>
      </c>
      <c r="G189" s="222" t="s">
        <v>130</v>
      </c>
      <c r="H189" s="223">
        <v>135</v>
      </c>
      <c r="I189" s="224"/>
      <c r="J189" s="225">
        <f>ROUND(I189*H189,2)</f>
        <v>0</v>
      </c>
      <c r="K189" s="221" t="s">
        <v>131</v>
      </c>
      <c r="L189" s="45"/>
      <c r="M189" s="226" t="s">
        <v>1</v>
      </c>
      <c r="N189" s="227" t="s">
        <v>41</v>
      </c>
      <c r="O189" s="92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30" t="s">
        <v>132</v>
      </c>
      <c r="AT189" s="230" t="s">
        <v>127</v>
      </c>
      <c r="AU189" s="230" t="s">
        <v>86</v>
      </c>
      <c r="AY189" s="18" t="s">
        <v>125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8" t="s">
        <v>84</v>
      </c>
      <c r="BK189" s="231">
        <f>ROUND(I189*H189,2)</f>
        <v>0</v>
      </c>
      <c r="BL189" s="18" t="s">
        <v>132</v>
      </c>
      <c r="BM189" s="230" t="s">
        <v>229</v>
      </c>
    </row>
    <row r="190" s="2" customFormat="1">
      <c r="A190" s="39"/>
      <c r="B190" s="40"/>
      <c r="C190" s="41"/>
      <c r="D190" s="232" t="s">
        <v>134</v>
      </c>
      <c r="E190" s="41"/>
      <c r="F190" s="233" t="s">
        <v>230</v>
      </c>
      <c r="G190" s="41"/>
      <c r="H190" s="41"/>
      <c r="I190" s="234"/>
      <c r="J190" s="41"/>
      <c r="K190" s="41"/>
      <c r="L190" s="45"/>
      <c r="M190" s="235"/>
      <c r="N190" s="236"/>
      <c r="O190" s="92"/>
      <c r="P190" s="92"/>
      <c r="Q190" s="92"/>
      <c r="R190" s="92"/>
      <c r="S190" s="92"/>
      <c r="T190" s="93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134</v>
      </c>
      <c r="AU190" s="18" t="s">
        <v>86</v>
      </c>
    </row>
    <row r="191" s="2" customFormat="1">
      <c r="A191" s="39"/>
      <c r="B191" s="40"/>
      <c r="C191" s="41"/>
      <c r="D191" s="239" t="s">
        <v>223</v>
      </c>
      <c r="E191" s="41"/>
      <c r="F191" s="259" t="s">
        <v>231</v>
      </c>
      <c r="G191" s="41"/>
      <c r="H191" s="41"/>
      <c r="I191" s="234"/>
      <c r="J191" s="41"/>
      <c r="K191" s="41"/>
      <c r="L191" s="45"/>
      <c r="M191" s="235"/>
      <c r="N191" s="236"/>
      <c r="O191" s="92"/>
      <c r="P191" s="92"/>
      <c r="Q191" s="92"/>
      <c r="R191" s="92"/>
      <c r="S191" s="92"/>
      <c r="T191" s="93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223</v>
      </c>
      <c r="AU191" s="18" t="s">
        <v>86</v>
      </c>
    </row>
    <row r="192" s="12" customFormat="1" ht="22.8" customHeight="1">
      <c r="A192" s="12"/>
      <c r="B192" s="203"/>
      <c r="C192" s="204"/>
      <c r="D192" s="205" t="s">
        <v>75</v>
      </c>
      <c r="E192" s="217" t="s">
        <v>181</v>
      </c>
      <c r="F192" s="217" t="s">
        <v>232</v>
      </c>
      <c r="G192" s="204"/>
      <c r="H192" s="204"/>
      <c r="I192" s="207"/>
      <c r="J192" s="218">
        <f>BK192</f>
        <v>0</v>
      </c>
      <c r="K192" s="204"/>
      <c r="L192" s="209"/>
      <c r="M192" s="210"/>
      <c r="N192" s="211"/>
      <c r="O192" s="211"/>
      <c r="P192" s="212">
        <f>SUM(P193:P358)</f>
        <v>0</v>
      </c>
      <c r="Q192" s="211"/>
      <c r="R192" s="212">
        <f>SUM(R193:R358)</f>
        <v>0.051999999999999998</v>
      </c>
      <c r="S192" s="211"/>
      <c r="T192" s="213">
        <f>SUM(T193:T358)</f>
        <v>1064.0819099999999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14" t="s">
        <v>84</v>
      </c>
      <c r="AT192" s="215" t="s">
        <v>75</v>
      </c>
      <c r="AU192" s="215" t="s">
        <v>84</v>
      </c>
      <c r="AY192" s="214" t="s">
        <v>125</v>
      </c>
      <c r="BK192" s="216">
        <f>SUM(BK193:BK358)</f>
        <v>0</v>
      </c>
    </row>
    <row r="193" s="2" customFormat="1" ht="33" customHeight="1">
      <c r="A193" s="39"/>
      <c r="B193" s="40"/>
      <c r="C193" s="219" t="s">
        <v>233</v>
      </c>
      <c r="D193" s="219" t="s">
        <v>127</v>
      </c>
      <c r="E193" s="220" t="s">
        <v>234</v>
      </c>
      <c r="F193" s="221" t="s">
        <v>235</v>
      </c>
      <c r="G193" s="222" t="s">
        <v>130</v>
      </c>
      <c r="H193" s="223">
        <v>300</v>
      </c>
      <c r="I193" s="224"/>
      <c r="J193" s="225">
        <f>ROUND(I193*H193,2)</f>
        <v>0</v>
      </c>
      <c r="K193" s="221" t="s">
        <v>131</v>
      </c>
      <c r="L193" s="45"/>
      <c r="M193" s="226" t="s">
        <v>1</v>
      </c>
      <c r="N193" s="227" t="s">
        <v>41</v>
      </c>
      <c r="O193" s="92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30" t="s">
        <v>132</v>
      </c>
      <c r="AT193" s="230" t="s">
        <v>127</v>
      </c>
      <c r="AU193" s="230" t="s">
        <v>86</v>
      </c>
      <c r="AY193" s="18" t="s">
        <v>125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8" t="s">
        <v>84</v>
      </c>
      <c r="BK193" s="231">
        <f>ROUND(I193*H193,2)</f>
        <v>0</v>
      </c>
      <c r="BL193" s="18" t="s">
        <v>132</v>
      </c>
      <c r="BM193" s="230" t="s">
        <v>236</v>
      </c>
    </row>
    <row r="194" s="2" customFormat="1">
      <c r="A194" s="39"/>
      <c r="B194" s="40"/>
      <c r="C194" s="41"/>
      <c r="D194" s="232" t="s">
        <v>134</v>
      </c>
      <c r="E194" s="41"/>
      <c r="F194" s="233" t="s">
        <v>237</v>
      </c>
      <c r="G194" s="41"/>
      <c r="H194" s="41"/>
      <c r="I194" s="234"/>
      <c r="J194" s="41"/>
      <c r="K194" s="41"/>
      <c r="L194" s="45"/>
      <c r="M194" s="235"/>
      <c r="N194" s="236"/>
      <c r="O194" s="92"/>
      <c r="P194" s="92"/>
      <c r="Q194" s="92"/>
      <c r="R194" s="92"/>
      <c r="S194" s="92"/>
      <c r="T194" s="93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134</v>
      </c>
      <c r="AU194" s="18" t="s">
        <v>86</v>
      </c>
    </row>
    <row r="195" s="13" customFormat="1">
      <c r="A195" s="13"/>
      <c r="B195" s="237"/>
      <c r="C195" s="238"/>
      <c r="D195" s="239" t="s">
        <v>136</v>
      </c>
      <c r="E195" s="240" t="s">
        <v>1</v>
      </c>
      <c r="F195" s="241" t="s">
        <v>238</v>
      </c>
      <c r="G195" s="238"/>
      <c r="H195" s="240" t="s">
        <v>1</v>
      </c>
      <c r="I195" s="242"/>
      <c r="J195" s="238"/>
      <c r="K195" s="238"/>
      <c r="L195" s="243"/>
      <c r="M195" s="244"/>
      <c r="N195" s="245"/>
      <c r="O195" s="245"/>
      <c r="P195" s="245"/>
      <c r="Q195" s="245"/>
      <c r="R195" s="245"/>
      <c r="S195" s="245"/>
      <c r="T195" s="246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7" t="s">
        <v>136</v>
      </c>
      <c r="AU195" s="247" t="s">
        <v>86</v>
      </c>
      <c r="AV195" s="13" t="s">
        <v>84</v>
      </c>
      <c r="AW195" s="13" t="s">
        <v>32</v>
      </c>
      <c r="AX195" s="13" t="s">
        <v>76</v>
      </c>
      <c r="AY195" s="247" t="s">
        <v>125</v>
      </c>
    </row>
    <row r="196" s="14" customFormat="1">
      <c r="A196" s="14"/>
      <c r="B196" s="248"/>
      <c r="C196" s="249"/>
      <c r="D196" s="239" t="s">
        <v>136</v>
      </c>
      <c r="E196" s="250" t="s">
        <v>1</v>
      </c>
      <c r="F196" s="251" t="s">
        <v>239</v>
      </c>
      <c r="G196" s="249"/>
      <c r="H196" s="252">
        <v>300</v>
      </c>
      <c r="I196" s="253"/>
      <c r="J196" s="249"/>
      <c r="K196" s="249"/>
      <c r="L196" s="254"/>
      <c r="M196" s="255"/>
      <c r="N196" s="256"/>
      <c r="O196" s="256"/>
      <c r="P196" s="256"/>
      <c r="Q196" s="256"/>
      <c r="R196" s="256"/>
      <c r="S196" s="256"/>
      <c r="T196" s="257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8" t="s">
        <v>136</v>
      </c>
      <c r="AU196" s="258" t="s">
        <v>86</v>
      </c>
      <c r="AV196" s="14" t="s">
        <v>86</v>
      </c>
      <c r="AW196" s="14" t="s">
        <v>32</v>
      </c>
      <c r="AX196" s="14" t="s">
        <v>84</v>
      </c>
      <c r="AY196" s="258" t="s">
        <v>125</v>
      </c>
    </row>
    <row r="197" s="2" customFormat="1" ht="37.8" customHeight="1">
      <c r="A197" s="39"/>
      <c r="B197" s="40"/>
      <c r="C197" s="219" t="s">
        <v>240</v>
      </c>
      <c r="D197" s="219" t="s">
        <v>127</v>
      </c>
      <c r="E197" s="220" t="s">
        <v>241</v>
      </c>
      <c r="F197" s="221" t="s">
        <v>242</v>
      </c>
      <c r="G197" s="222" t="s">
        <v>130</v>
      </c>
      <c r="H197" s="223">
        <v>9000</v>
      </c>
      <c r="I197" s="224"/>
      <c r="J197" s="225">
        <f>ROUND(I197*H197,2)</f>
        <v>0</v>
      </c>
      <c r="K197" s="221" t="s">
        <v>131</v>
      </c>
      <c r="L197" s="45"/>
      <c r="M197" s="226" t="s">
        <v>1</v>
      </c>
      <c r="N197" s="227" t="s">
        <v>41</v>
      </c>
      <c r="O197" s="92"/>
      <c r="P197" s="228">
        <f>O197*H197</f>
        <v>0</v>
      </c>
      <c r="Q197" s="228">
        <v>0</v>
      </c>
      <c r="R197" s="228">
        <f>Q197*H197</f>
        <v>0</v>
      </c>
      <c r="S197" s="228">
        <v>0</v>
      </c>
      <c r="T197" s="229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30" t="s">
        <v>132</v>
      </c>
      <c r="AT197" s="230" t="s">
        <v>127</v>
      </c>
      <c r="AU197" s="230" t="s">
        <v>86</v>
      </c>
      <c r="AY197" s="18" t="s">
        <v>125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8" t="s">
        <v>84</v>
      </c>
      <c r="BK197" s="231">
        <f>ROUND(I197*H197,2)</f>
        <v>0</v>
      </c>
      <c r="BL197" s="18" t="s">
        <v>132</v>
      </c>
      <c r="BM197" s="230" t="s">
        <v>243</v>
      </c>
    </row>
    <row r="198" s="2" customFormat="1">
      <c r="A198" s="39"/>
      <c r="B198" s="40"/>
      <c r="C198" s="41"/>
      <c r="D198" s="232" t="s">
        <v>134</v>
      </c>
      <c r="E198" s="41"/>
      <c r="F198" s="233" t="s">
        <v>244</v>
      </c>
      <c r="G198" s="41"/>
      <c r="H198" s="41"/>
      <c r="I198" s="234"/>
      <c r="J198" s="41"/>
      <c r="K198" s="41"/>
      <c r="L198" s="45"/>
      <c r="M198" s="235"/>
      <c r="N198" s="236"/>
      <c r="O198" s="92"/>
      <c r="P198" s="92"/>
      <c r="Q198" s="92"/>
      <c r="R198" s="92"/>
      <c r="S198" s="92"/>
      <c r="T198" s="93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134</v>
      </c>
      <c r="AU198" s="18" t="s">
        <v>86</v>
      </c>
    </row>
    <row r="199" s="14" customFormat="1">
      <c r="A199" s="14"/>
      <c r="B199" s="248"/>
      <c r="C199" s="249"/>
      <c r="D199" s="239" t="s">
        <v>136</v>
      </c>
      <c r="E199" s="249"/>
      <c r="F199" s="251" t="s">
        <v>245</v>
      </c>
      <c r="G199" s="249"/>
      <c r="H199" s="252">
        <v>9000</v>
      </c>
      <c r="I199" s="253"/>
      <c r="J199" s="249"/>
      <c r="K199" s="249"/>
      <c r="L199" s="254"/>
      <c r="M199" s="255"/>
      <c r="N199" s="256"/>
      <c r="O199" s="256"/>
      <c r="P199" s="256"/>
      <c r="Q199" s="256"/>
      <c r="R199" s="256"/>
      <c r="S199" s="256"/>
      <c r="T199" s="257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58" t="s">
        <v>136</v>
      </c>
      <c r="AU199" s="258" t="s">
        <v>86</v>
      </c>
      <c r="AV199" s="14" t="s">
        <v>86</v>
      </c>
      <c r="AW199" s="14" t="s">
        <v>4</v>
      </c>
      <c r="AX199" s="14" t="s">
        <v>84</v>
      </c>
      <c r="AY199" s="258" t="s">
        <v>125</v>
      </c>
    </row>
    <row r="200" s="2" customFormat="1" ht="33" customHeight="1">
      <c r="A200" s="39"/>
      <c r="B200" s="40"/>
      <c r="C200" s="219" t="s">
        <v>246</v>
      </c>
      <c r="D200" s="219" t="s">
        <v>127</v>
      </c>
      <c r="E200" s="220" t="s">
        <v>247</v>
      </c>
      <c r="F200" s="221" t="s">
        <v>248</v>
      </c>
      <c r="G200" s="222" t="s">
        <v>130</v>
      </c>
      <c r="H200" s="223">
        <v>300</v>
      </c>
      <c r="I200" s="224"/>
      <c r="J200" s="225">
        <f>ROUND(I200*H200,2)</f>
        <v>0</v>
      </c>
      <c r="K200" s="221" t="s">
        <v>131</v>
      </c>
      <c r="L200" s="45"/>
      <c r="M200" s="226" t="s">
        <v>1</v>
      </c>
      <c r="N200" s="227" t="s">
        <v>41</v>
      </c>
      <c r="O200" s="92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30" t="s">
        <v>132</v>
      </c>
      <c r="AT200" s="230" t="s">
        <v>127</v>
      </c>
      <c r="AU200" s="230" t="s">
        <v>86</v>
      </c>
      <c r="AY200" s="18" t="s">
        <v>125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8" t="s">
        <v>84</v>
      </c>
      <c r="BK200" s="231">
        <f>ROUND(I200*H200,2)</f>
        <v>0</v>
      </c>
      <c r="BL200" s="18" t="s">
        <v>132</v>
      </c>
      <c r="BM200" s="230" t="s">
        <v>249</v>
      </c>
    </row>
    <row r="201" s="2" customFormat="1">
      <c r="A201" s="39"/>
      <c r="B201" s="40"/>
      <c r="C201" s="41"/>
      <c r="D201" s="232" t="s">
        <v>134</v>
      </c>
      <c r="E201" s="41"/>
      <c r="F201" s="233" t="s">
        <v>250</v>
      </c>
      <c r="G201" s="41"/>
      <c r="H201" s="41"/>
      <c r="I201" s="234"/>
      <c r="J201" s="41"/>
      <c r="K201" s="41"/>
      <c r="L201" s="45"/>
      <c r="M201" s="235"/>
      <c r="N201" s="236"/>
      <c r="O201" s="92"/>
      <c r="P201" s="92"/>
      <c r="Q201" s="92"/>
      <c r="R201" s="92"/>
      <c r="S201" s="92"/>
      <c r="T201" s="93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134</v>
      </c>
      <c r="AU201" s="18" t="s">
        <v>86</v>
      </c>
    </row>
    <row r="202" s="2" customFormat="1" ht="33" customHeight="1">
      <c r="A202" s="39"/>
      <c r="B202" s="40"/>
      <c r="C202" s="219" t="s">
        <v>251</v>
      </c>
      <c r="D202" s="219" t="s">
        <v>127</v>
      </c>
      <c r="E202" s="220" t="s">
        <v>252</v>
      </c>
      <c r="F202" s="221" t="s">
        <v>253</v>
      </c>
      <c r="G202" s="222" t="s">
        <v>130</v>
      </c>
      <c r="H202" s="223">
        <v>400</v>
      </c>
      <c r="I202" s="224"/>
      <c r="J202" s="225">
        <f>ROUND(I202*H202,2)</f>
        <v>0</v>
      </c>
      <c r="K202" s="221" t="s">
        <v>131</v>
      </c>
      <c r="L202" s="45"/>
      <c r="M202" s="226" t="s">
        <v>1</v>
      </c>
      <c r="N202" s="227" t="s">
        <v>41</v>
      </c>
      <c r="O202" s="92"/>
      <c r="P202" s="228">
        <f>O202*H202</f>
        <v>0</v>
      </c>
      <c r="Q202" s="228">
        <v>0.00012999999999999999</v>
      </c>
      <c r="R202" s="228">
        <f>Q202*H202</f>
        <v>0.051999999999999998</v>
      </c>
      <c r="S202" s="228">
        <v>0</v>
      </c>
      <c r="T202" s="229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30" t="s">
        <v>132</v>
      </c>
      <c r="AT202" s="230" t="s">
        <v>127</v>
      </c>
      <c r="AU202" s="230" t="s">
        <v>86</v>
      </c>
      <c r="AY202" s="18" t="s">
        <v>125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8" t="s">
        <v>84</v>
      </c>
      <c r="BK202" s="231">
        <f>ROUND(I202*H202,2)</f>
        <v>0</v>
      </c>
      <c r="BL202" s="18" t="s">
        <v>132</v>
      </c>
      <c r="BM202" s="230" t="s">
        <v>254</v>
      </c>
    </row>
    <row r="203" s="2" customFormat="1">
      <c r="A203" s="39"/>
      <c r="B203" s="40"/>
      <c r="C203" s="41"/>
      <c r="D203" s="232" t="s">
        <v>134</v>
      </c>
      <c r="E203" s="41"/>
      <c r="F203" s="233" t="s">
        <v>255</v>
      </c>
      <c r="G203" s="41"/>
      <c r="H203" s="41"/>
      <c r="I203" s="234"/>
      <c r="J203" s="41"/>
      <c r="K203" s="41"/>
      <c r="L203" s="45"/>
      <c r="M203" s="235"/>
      <c r="N203" s="236"/>
      <c r="O203" s="92"/>
      <c r="P203" s="92"/>
      <c r="Q203" s="92"/>
      <c r="R203" s="92"/>
      <c r="S203" s="92"/>
      <c r="T203" s="93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134</v>
      </c>
      <c r="AU203" s="18" t="s">
        <v>86</v>
      </c>
    </row>
    <row r="204" s="13" customFormat="1">
      <c r="A204" s="13"/>
      <c r="B204" s="237"/>
      <c r="C204" s="238"/>
      <c r="D204" s="239" t="s">
        <v>136</v>
      </c>
      <c r="E204" s="240" t="s">
        <v>1</v>
      </c>
      <c r="F204" s="241" t="s">
        <v>256</v>
      </c>
      <c r="G204" s="238"/>
      <c r="H204" s="240" t="s">
        <v>1</v>
      </c>
      <c r="I204" s="242"/>
      <c r="J204" s="238"/>
      <c r="K204" s="238"/>
      <c r="L204" s="243"/>
      <c r="M204" s="244"/>
      <c r="N204" s="245"/>
      <c r="O204" s="245"/>
      <c r="P204" s="245"/>
      <c r="Q204" s="245"/>
      <c r="R204" s="245"/>
      <c r="S204" s="245"/>
      <c r="T204" s="246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7" t="s">
        <v>136</v>
      </c>
      <c r="AU204" s="247" t="s">
        <v>86</v>
      </c>
      <c r="AV204" s="13" t="s">
        <v>84</v>
      </c>
      <c r="AW204" s="13" t="s">
        <v>32</v>
      </c>
      <c r="AX204" s="13" t="s">
        <v>76</v>
      </c>
      <c r="AY204" s="247" t="s">
        <v>125</v>
      </c>
    </row>
    <row r="205" s="14" customFormat="1">
      <c r="A205" s="14"/>
      <c r="B205" s="248"/>
      <c r="C205" s="249"/>
      <c r="D205" s="239" t="s">
        <v>136</v>
      </c>
      <c r="E205" s="250" t="s">
        <v>1</v>
      </c>
      <c r="F205" s="251" t="s">
        <v>257</v>
      </c>
      <c r="G205" s="249"/>
      <c r="H205" s="252">
        <v>400</v>
      </c>
      <c r="I205" s="253"/>
      <c r="J205" s="249"/>
      <c r="K205" s="249"/>
      <c r="L205" s="254"/>
      <c r="M205" s="255"/>
      <c r="N205" s="256"/>
      <c r="O205" s="256"/>
      <c r="P205" s="256"/>
      <c r="Q205" s="256"/>
      <c r="R205" s="256"/>
      <c r="S205" s="256"/>
      <c r="T205" s="257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8" t="s">
        <v>136</v>
      </c>
      <c r="AU205" s="258" t="s">
        <v>86</v>
      </c>
      <c r="AV205" s="14" t="s">
        <v>86</v>
      </c>
      <c r="AW205" s="14" t="s">
        <v>32</v>
      </c>
      <c r="AX205" s="14" t="s">
        <v>84</v>
      </c>
      <c r="AY205" s="258" t="s">
        <v>125</v>
      </c>
    </row>
    <row r="206" s="2" customFormat="1" ht="21.75" customHeight="1">
      <c r="A206" s="39"/>
      <c r="B206" s="40"/>
      <c r="C206" s="219" t="s">
        <v>7</v>
      </c>
      <c r="D206" s="219" t="s">
        <v>127</v>
      </c>
      <c r="E206" s="220" t="s">
        <v>258</v>
      </c>
      <c r="F206" s="221" t="s">
        <v>259</v>
      </c>
      <c r="G206" s="222" t="s">
        <v>260</v>
      </c>
      <c r="H206" s="223">
        <v>1</v>
      </c>
      <c r="I206" s="224"/>
      <c r="J206" s="225">
        <f>ROUND(I206*H206,2)</f>
        <v>0</v>
      </c>
      <c r="K206" s="221" t="s">
        <v>1</v>
      </c>
      <c r="L206" s="45"/>
      <c r="M206" s="226" t="s">
        <v>1</v>
      </c>
      <c r="N206" s="227" t="s">
        <v>41</v>
      </c>
      <c r="O206" s="92"/>
      <c r="P206" s="228">
        <f>O206*H206</f>
        <v>0</v>
      </c>
      <c r="Q206" s="228">
        <v>0</v>
      </c>
      <c r="R206" s="228">
        <f>Q206*H206</f>
        <v>0</v>
      </c>
      <c r="S206" s="228">
        <v>0</v>
      </c>
      <c r="T206" s="229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30" t="s">
        <v>132</v>
      </c>
      <c r="AT206" s="230" t="s">
        <v>127</v>
      </c>
      <c r="AU206" s="230" t="s">
        <v>86</v>
      </c>
      <c r="AY206" s="18" t="s">
        <v>125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8" t="s">
        <v>84</v>
      </c>
      <c r="BK206" s="231">
        <f>ROUND(I206*H206,2)</f>
        <v>0</v>
      </c>
      <c r="BL206" s="18" t="s">
        <v>132</v>
      </c>
      <c r="BM206" s="230" t="s">
        <v>261</v>
      </c>
    </row>
    <row r="207" s="2" customFormat="1">
      <c r="A207" s="39"/>
      <c r="B207" s="40"/>
      <c r="C207" s="41"/>
      <c r="D207" s="239" t="s">
        <v>223</v>
      </c>
      <c r="E207" s="41"/>
      <c r="F207" s="259" t="s">
        <v>262</v>
      </c>
      <c r="G207" s="41"/>
      <c r="H207" s="41"/>
      <c r="I207" s="234"/>
      <c r="J207" s="41"/>
      <c r="K207" s="41"/>
      <c r="L207" s="45"/>
      <c r="M207" s="235"/>
      <c r="N207" s="236"/>
      <c r="O207" s="92"/>
      <c r="P207" s="92"/>
      <c r="Q207" s="92"/>
      <c r="R207" s="92"/>
      <c r="S207" s="92"/>
      <c r="T207" s="93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223</v>
      </c>
      <c r="AU207" s="18" t="s">
        <v>86</v>
      </c>
    </row>
    <row r="208" s="2" customFormat="1" ht="24.15" customHeight="1">
      <c r="A208" s="39"/>
      <c r="B208" s="40"/>
      <c r="C208" s="219" t="s">
        <v>263</v>
      </c>
      <c r="D208" s="219" t="s">
        <v>127</v>
      </c>
      <c r="E208" s="220" t="s">
        <v>264</v>
      </c>
      <c r="F208" s="221" t="s">
        <v>265</v>
      </c>
      <c r="G208" s="222" t="s">
        <v>169</v>
      </c>
      <c r="H208" s="223">
        <v>215.34800000000001</v>
      </c>
      <c r="I208" s="224"/>
      <c r="J208" s="225">
        <f>ROUND(I208*H208,2)</f>
        <v>0</v>
      </c>
      <c r="K208" s="221" t="s">
        <v>131</v>
      </c>
      <c r="L208" s="45"/>
      <c r="M208" s="226" t="s">
        <v>1</v>
      </c>
      <c r="N208" s="227" t="s">
        <v>41</v>
      </c>
      <c r="O208" s="92"/>
      <c r="P208" s="228">
        <f>O208*H208</f>
        <v>0</v>
      </c>
      <c r="Q208" s="228">
        <v>0</v>
      </c>
      <c r="R208" s="228">
        <f>Q208*H208</f>
        <v>0</v>
      </c>
      <c r="S208" s="228">
        <v>0.14999999999999999</v>
      </c>
      <c r="T208" s="229">
        <f>S208*H208</f>
        <v>32.302199999999999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30" t="s">
        <v>132</v>
      </c>
      <c r="AT208" s="230" t="s">
        <v>127</v>
      </c>
      <c r="AU208" s="230" t="s">
        <v>86</v>
      </c>
      <c r="AY208" s="18" t="s">
        <v>125</v>
      </c>
      <c r="BE208" s="231">
        <f>IF(N208="základní",J208,0)</f>
        <v>0</v>
      </c>
      <c r="BF208" s="231">
        <f>IF(N208="snížená",J208,0)</f>
        <v>0</v>
      </c>
      <c r="BG208" s="231">
        <f>IF(N208="zákl. přenesená",J208,0)</f>
        <v>0</v>
      </c>
      <c r="BH208" s="231">
        <f>IF(N208="sníž. přenesená",J208,0)</f>
        <v>0</v>
      </c>
      <c r="BI208" s="231">
        <f>IF(N208="nulová",J208,0)</f>
        <v>0</v>
      </c>
      <c r="BJ208" s="18" t="s">
        <v>84</v>
      </c>
      <c r="BK208" s="231">
        <f>ROUND(I208*H208,2)</f>
        <v>0</v>
      </c>
      <c r="BL208" s="18" t="s">
        <v>132</v>
      </c>
      <c r="BM208" s="230" t="s">
        <v>266</v>
      </c>
    </row>
    <row r="209" s="2" customFormat="1">
      <c r="A209" s="39"/>
      <c r="B209" s="40"/>
      <c r="C209" s="41"/>
      <c r="D209" s="232" t="s">
        <v>134</v>
      </c>
      <c r="E209" s="41"/>
      <c r="F209" s="233" t="s">
        <v>267</v>
      </c>
      <c r="G209" s="41"/>
      <c r="H209" s="41"/>
      <c r="I209" s="234"/>
      <c r="J209" s="41"/>
      <c r="K209" s="41"/>
      <c r="L209" s="45"/>
      <c r="M209" s="235"/>
      <c r="N209" s="236"/>
      <c r="O209" s="92"/>
      <c r="P209" s="92"/>
      <c r="Q209" s="92"/>
      <c r="R209" s="92"/>
      <c r="S209" s="92"/>
      <c r="T209" s="93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134</v>
      </c>
      <c r="AU209" s="18" t="s">
        <v>86</v>
      </c>
    </row>
    <row r="210" s="13" customFormat="1">
      <c r="A210" s="13"/>
      <c r="B210" s="237"/>
      <c r="C210" s="238"/>
      <c r="D210" s="239" t="s">
        <v>136</v>
      </c>
      <c r="E210" s="240" t="s">
        <v>1</v>
      </c>
      <c r="F210" s="241" t="s">
        <v>268</v>
      </c>
      <c r="G210" s="238"/>
      <c r="H210" s="240" t="s">
        <v>1</v>
      </c>
      <c r="I210" s="242"/>
      <c r="J210" s="238"/>
      <c r="K210" s="238"/>
      <c r="L210" s="243"/>
      <c r="M210" s="244"/>
      <c r="N210" s="245"/>
      <c r="O210" s="245"/>
      <c r="P210" s="245"/>
      <c r="Q210" s="245"/>
      <c r="R210" s="245"/>
      <c r="S210" s="245"/>
      <c r="T210" s="246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7" t="s">
        <v>136</v>
      </c>
      <c r="AU210" s="247" t="s">
        <v>86</v>
      </c>
      <c r="AV210" s="13" t="s">
        <v>84</v>
      </c>
      <c r="AW210" s="13" t="s">
        <v>32</v>
      </c>
      <c r="AX210" s="13" t="s">
        <v>76</v>
      </c>
      <c r="AY210" s="247" t="s">
        <v>125</v>
      </c>
    </row>
    <row r="211" s="13" customFormat="1">
      <c r="A211" s="13"/>
      <c r="B211" s="237"/>
      <c r="C211" s="238"/>
      <c r="D211" s="239" t="s">
        <v>136</v>
      </c>
      <c r="E211" s="240" t="s">
        <v>1</v>
      </c>
      <c r="F211" s="241" t="s">
        <v>269</v>
      </c>
      <c r="G211" s="238"/>
      <c r="H211" s="240" t="s">
        <v>1</v>
      </c>
      <c r="I211" s="242"/>
      <c r="J211" s="238"/>
      <c r="K211" s="238"/>
      <c r="L211" s="243"/>
      <c r="M211" s="244"/>
      <c r="N211" s="245"/>
      <c r="O211" s="245"/>
      <c r="P211" s="245"/>
      <c r="Q211" s="245"/>
      <c r="R211" s="245"/>
      <c r="S211" s="245"/>
      <c r="T211" s="246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47" t="s">
        <v>136</v>
      </c>
      <c r="AU211" s="247" t="s">
        <v>86</v>
      </c>
      <c r="AV211" s="13" t="s">
        <v>84</v>
      </c>
      <c r="AW211" s="13" t="s">
        <v>32</v>
      </c>
      <c r="AX211" s="13" t="s">
        <v>76</v>
      </c>
      <c r="AY211" s="247" t="s">
        <v>125</v>
      </c>
    </row>
    <row r="212" s="14" customFormat="1">
      <c r="A212" s="14"/>
      <c r="B212" s="248"/>
      <c r="C212" s="249"/>
      <c r="D212" s="239" t="s">
        <v>136</v>
      </c>
      <c r="E212" s="250" t="s">
        <v>1</v>
      </c>
      <c r="F212" s="251" t="s">
        <v>270</v>
      </c>
      <c r="G212" s="249"/>
      <c r="H212" s="252">
        <v>215.34800000000001</v>
      </c>
      <c r="I212" s="253"/>
      <c r="J212" s="249"/>
      <c r="K212" s="249"/>
      <c r="L212" s="254"/>
      <c r="M212" s="255"/>
      <c r="N212" s="256"/>
      <c r="O212" s="256"/>
      <c r="P212" s="256"/>
      <c r="Q212" s="256"/>
      <c r="R212" s="256"/>
      <c r="S212" s="256"/>
      <c r="T212" s="257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8" t="s">
        <v>136</v>
      </c>
      <c r="AU212" s="258" t="s">
        <v>86</v>
      </c>
      <c r="AV212" s="14" t="s">
        <v>86</v>
      </c>
      <c r="AW212" s="14" t="s">
        <v>32</v>
      </c>
      <c r="AX212" s="14" t="s">
        <v>76</v>
      </c>
      <c r="AY212" s="258" t="s">
        <v>125</v>
      </c>
    </row>
    <row r="213" s="15" customFormat="1">
      <c r="A213" s="15"/>
      <c r="B213" s="260"/>
      <c r="C213" s="261"/>
      <c r="D213" s="239" t="s">
        <v>136</v>
      </c>
      <c r="E213" s="262" t="s">
        <v>1</v>
      </c>
      <c r="F213" s="263" t="s">
        <v>271</v>
      </c>
      <c r="G213" s="261"/>
      <c r="H213" s="264">
        <v>215.34800000000001</v>
      </c>
      <c r="I213" s="265"/>
      <c r="J213" s="261"/>
      <c r="K213" s="261"/>
      <c r="L213" s="266"/>
      <c r="M213" s="267"/>
      <c r="N213" s="268"/>
      <c r="O213" s="268"/>
      <c r="P213" s="268"/>
      <c r="Q213" s="268"/>
      <c r="R213" s="268"/>
      <c r="S213" s="268"/>
      <c r="T213" s="269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70" t="s">
        <v>136</v>
      </c>
      <c r="AU213" s="270" t="s">
        <v>86</v>
      </c>
      <c r="AV213" s="15" t="s">
        <v>132</v>
      </c>
      <c r="AW213" s="15" t="s">
        <v>32</v>
      </c>
      <c r="AX213" s="15" t="s">
        <v>76</v>
      </c>
      <c r="AY213" s="270" t="s">
        <v>125</v>
      </c>
    </row>
    <row r="214" s="13" customFormat="1">
      <c r="A214" s="13"/>
      <c r="B214" s="237"/>
      <c r="C214" s="238"/>
      <c r="D214" s="239" t="s">
        <v>136</v>
      </c>
      <c r="E214" s="240" t="s">
        <v>1</v>
      </c>
      <c r="F214" s="241" t="s">
        <v>272</v>
      </c>
      <c r="G214" s="238"/>
      <c r="H214" s="240" t="s">
        <v>1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7" t="s">
        <v>136</v>
      </c>
      <c r="AU214" s="247" t="s">
        <v>86</v>
      </c>
      <c r="AV214" s="13" t="s">
        <v>84</v>
      </c>
      <c r="AW214" s="13" t="s">
        <v>32</v>
      </c>
      <c r="AX214" s="13" t="s">
        <v>76</v>
      </c>
      <c r="AY214" s="247" t="s">
        <v>125</v>
      </c>
    </row>
    <row r="215" s="13" customFormat="1">
      <c r="A215" s="13"/>
      <c r="B215" s="237"/>
      <c r="C215" s="238"/>
      <c r="D215" s="239" t="s">
        <v>136</v>
      </c>
      <c r="E215" s="240" t="s">
        <v>1</v>
      </c>
      <c r="F215" s="241" t="s">
        <v>273</v>
      </c>
      <c r="G215" s="238"/>
      <c r="H215" s="240" t="s">
        <v>1</v>
      </c>
      <c r="I215" s="242"/>
      <c r="J215" s="238"/>
      <c r="K215" s="238"/>
      <c r="L215" s="243"/>
      <c r="M215" s="244"/>
      <c r="N215" s="245"/>
      <c r="O215" s="245"/>
      <c r="P215" s="245"/>
      <c r="Q215" s="245"/>
      <c r="R215" s="245"/>
      <c r="S215" s="245"/>
      <c r="T215" s="246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7" t="s">
        <v>136</v>
      </c>
      <c r="AU215" s="247" t="s">
        <v>86</v>
      </c>
      <c r="AV215" s="13" t="s">
        <v>84</v>
      </c>
      <c r="AW215" s="13" t="s">
        <v>32</v>
      </c>
      <c r="AX215" s="13" t="s">
        <v>76</v>
      </c>
      <c r="AY215" s="247" t="s">
        <v>125</v>
      </c>
    </row>
    <row r="216" s="14" customFormat="1">
      <c r="A216" s="14"/>
      <c r="B216" s="248"/>
      <c r="C216" s="249"/>
      <c r="D216" s="239" t="s">
        <v>136</v>
      </c>
      <c r="E216" s="250" t="s">
        <v>1</v>
      </c>
      <c r="F216" s="251" t="s">
        <v>274</v>
      </c>
      <c r="G216" s="249"/>
      <c r="H216" s="252">
        <v>3.972</v>
      </c>
      <c r="I216" s="253"/>
      <c r="J216" s="249"/>
      <c r="K216" s="249"/>
      <c r="L216" s="254"/>
      <c r="M216" s="255"/>
      <c r="N216" s="256"/>
      <c r="O216" s="256"/>
      <c r="P216" s="256"/>
      <c r="Q216" s="256"/>
      <c r="R216" s="256"/>
      <c r="S216" s="256"/>
      <c r="T216" s="257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8" t="s">
        <v>136</v>
      </c>
      <c r="AU216" s="258" t="s">
        <v>86</v>
      </c>
      <c r="AV216" s="14" t="s">
        <v>86</v>
      </c>
      <c r="AW216" s="14" t="s">
        <v>32</v>
      </c>
      <c r="AX216" s="14" t="s">
        <v>76</v>
      </c>
      <c r="AY216" s="258" t="s">
        <v>125</v>
      </c>
    </row>
    <row r="217" s="14" customFormat="1">
      <c r="A217" s="14"/>
      <c r="B217" s="248"/>
      <c r="C217" s="249"/>
      <c r="D217" s="239" t="s">
        <v>136</v>
      </c>
      <c r="E217" s="250" t="s">
        <v>1</v>
      </c>
      <c r="F217" s="251" t="s">
        <v>275</v>
      </c>
      <c r="G217" s="249"/>
      <c r="H217" s="252">
        <v>0.95999999999999996</v>
      </c>
      <c r="I217" s="253"/>
      <c r="J217" s="249"/>
      <c r="K217" s="249"/>
      <c r="L217" s="254"/>
      <c r="M217" s="255"/>
      <c r="N217" s="256"/>
      <c r="O217" s="256"/>
      <c r="P217" s="256"/>
      <c r="Q217" s="256"/>
      <c r="R217" s="256"/>
      <c r="S217" s="256"/>
      <c r="T217" s="257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58" t="s">
        <v>136</v>
      </c>
      <c r="AU217" s="258" t="s">
        <v>86</v>
      </c>
      <c r="AV217" s="14" t="s">
        <v>86</v>
      </c>
      <c r="AW217" s="14" t="s">
        <v>32</v>
      </c>
      <c r="AX217" s="14" t="s">
        <v>76</v>
      </c>
      <c r="AY217" s="258" t="s">
        <v>125</v>
      </c>
    </row>
    <row r="218" s="14" customFormat="1">
      <c r="A218" s="14"/>
      <c r="B218" s="248"/>
      <c r="C218" s="249"/>
      <c r="D218" s="239" t="s">
        <v>136</v>
      </c>
      <c r="E218" s="250" t="s">
        <v>1</v>
      </c>
      <c r="F218" s="251" t="s">
        <v>276</v>
      </c>
      <c r="G218" s="249"/>
      <c r="H218" s="252">
        <v>2.3130000000000002</v>
      </c>
      <c r="I218" s="253"/>
      <c r="J218" s="249"/>
      <c r="K218" s="249"/>
      <c r="L218" s="254"/>
      <c r="M218" s="255"/>
      <c r="N218" s="256"/>
      <c r="O218" s="256"/>
      <c r="P218" s="256"/>
      <c r="Q218" s="256"/>
      <c r="R218" s="256"/>
      <c r="S218" s="256"/>
      <c r="T218" s="257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58" t="s">
        <v>136</v>
      </c>
      <c r="AU218" s="258" t="s">
        <v>86</v>
      </c>
      <c r="AV218" s="14" t="s">
        <v>86</v>
      </c>
      <c r="AW218" s="14" t="s">
        <v>32</v>
      </c>
      <c r="AX218" s="14" t="s">
        <v>76</v>
      </c>
      <c r="AY218" s="258" t="s">
        <v>125</v>
      </c>
    </row>
    <row r="219" s="14" customFormat="1">
      <c r="A219" s="14"/>
      <c r="B219" s="248"/>
      <c r="C219" s="249"/>
      <c r="D219" s="239" t="s">
        <v>136</v>
      </c>
      <c r="E219" s="250" t="s">
        <v>1</v>
      </c>
      <c r="F219" s="251" t="s">
        <v>277</v>
      </c>
      <c r="G219" s="249"/>
      <c r="H219" s="252">
        <v>0.17199999999999999</v>
      </c>
      <c r="I219" s="253"/>
      <c r="J219" s="249"/>
      <c r="K219" s="249"/>
      <c r="L219" s="254"/>
      <c r="M219" s="255"/>
      <c r="N219" s="256"/>
      <c r="O219" s="256"/>
      <c r="P219" s="256"/>
      <c r="Q219" s="256"/>
      <c r="R219" s="256"/>
      <c r="S219" s="256"/>
      <c r="T219" s="257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58" t="s">
        <v>136</v>
      </c>
      <c r="AU219" s="258" t="s">
        <v>86</v>
      </c>
      <c r="AV219" s="14" t="s">
        <v>86</v>
      </c>
      <c r="AW219" s="14" t="s">
        <v>32</v>
      </c>
      <c r="AX219" s="14" t="s">
        <v>76</v>
      </c>
      <c r="AY219" s="258" t="s">
        <v>125</v>
      </c>
    </row>
    <row r="220" s="14" customFormat="1">
      <c r="A220" s="14"/>
      <c r="B220" s="248"/>
      <c r="C220" s="249"/>
      <c r="D220" s="239" t="s">
        <v>136</v>
      </c>
      <c r="E220" s="250" t="s">
        <v>1</v>
      </c>
      <c r="F220" s="251" t="s">
        <v>278</v>
      </c>
      <c r="G220" s="249"/>
      <c r="H220" s="252">
        <v>5.7149999999999999</v>
      </c>
      <c r="I220" s="253"/>
      <c r="J220" s="249"/>
      <c r="K220" s="249"/>
      <c r="L220" s="254"/>
      <c r="M220" s="255"/>
      <c r="N220" s="256"/>
      <c r="O220" s="256"/>
      <c r="P220" s="256"/>
      <c r="Q220" s="256"/>
      <c r="R220" s="256"/>
      <c r="S220" s="256"/>
      <c r="T220" s="257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8" t="s">
        <v>136</v>
      </c>
      <c r="AU220" s="258" t="s">
        <v>86</v>
      </c>
      <c r="AV220" s="14" t="s">
        <v>86</v>
      </c>
      <c r="AW220" s="14" t="s">
        <v>32</v>
      </c>
      <c r="AX220" s="14" t="s">
        <v>76</v>
      </c>
      <c r="AY220" s="258" t="s">
        <v>125</v>
      </c>
    </row>
    <row r="221" s="14" customFormat="1">
      <c r="A221" s="14"/>
      <c r="B221" s="248"/>
      <c r="C221" s="249"/>
      <c r="D221" s="239" t="s">
        <v>136</v>
      </c>
      <c r="E221" s="250" t="s">
        <v>1</v>
      </c>
      <c r="F221" s="251" t="s">
        <v>279</v>
      </c>
      <c r="G221" s="249"/>
      <c r="H221" s="252">
        <v>2.1000000000000001</v>
      </c>
      <c r="I221" s="253"/>
      <c r="J221" s="249"/>
      <c r="K221" s="249"/>
      <c r="L221" s="254"/>
      <c r="M221" s="255"/>
      <c r="N221" s="256"/>
      <c r="O221" s="256"/>
      <c r="P221" s="256"/>
      <c r="Q221" s="256"/>
      <c r="R221" s="256"/>
      <c r="S221" s="256"/>
      <c r="T221" s="257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8" t="s">
        <v>136</v>
      </c>
      <c r="AU221" s="258" t="s">
        <v>86</v>
      </c>
      <c r="AV221" s="14" t="s">
        <v>86</v>
      </c>
      <c r="AW221" s="14" t="s">
        <v>32</v>
      </c>
      <c r="AX221" s="14" t="s">
        <v>76</v>
      </c>
      <c r="AY221" s="258" t="s">
        <v>125</v>
      </c>
    </row>
    <row r="222" s="14" customFormat="1">
      <c r="A222" s="14"/>
      <c r="B222" s="248"/>
      <c r="C222" s="249"/>
      <c r="D222" s="239" t="s">
        <v>136</v>
      </c>
      <c r="E222" s="250" t="s">
        <v>1</v>
      </c>
      <c r="F222" s="251" t="s">
        <v>280</v>
      </c>
      <c r="G222" s="249"/>
      <c r="H222" s="252">
        <v>1.361</v>
      </c>
      <c r="I222" s="253"/>
      <c r="J222" s="249"/>
      <c r="K222" s="249"/>
      <c r="L222" s="254"/>
      <c r="M222" s="255"/>
      <c r="N222" s="256"/>
      <c r="O222" s="256"/>
      <c r="P222" s="256"/>
      <c r="Q222" s="256"/>
      <c r="R222" s="256"/>
      <c r="S222" s="256"/>
      <c r="T222" s="257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58" t="s">
        <v>136</v>
      </c>
      <c r="AU222" s="258" t="s">
        <v>86</v>
      </c>
      <c r="AV222" s="14" t="s">
        <v>86</v>
      </c>
      <c r="AW222" s="14" t="s">
        <v>32</v>
      </c>
      <c r="AX222" s="14" t="s">
        <v>76</v>
      </c>
      <c r="AY222" s="258" t="s">
        <v>125</v>
      </c>
    </row>
    <row r="223" s="14" customFormat="1">
      <c r="A223" s="14"/>
      <c r="B223" s="248"/>
      <c r="C223" s="249"/>
      <c r="D223" s="239" t="s">
        <v>136</v>
      </c>
      <c r="E223" s="250" t="s">
        <v>1</v>
      </c>
      <c r="F223" s="251" t="s">
        <v>281</v>
      </c>
      <c r="G223" s="249"/>
      <c r="H223" s="252">
        <v>0.78700000000000003</v>
      </c>
      <c r="I223" s="253"/>
      <c r="J223" s="249"/>
      <c r="K223" s="249"/>
      <c r="L223" s="254"/>
      <c r="M223" s="255"/>
      <c r="N223" s="256"/>
      <c r="O223" s="256"/>
      <c r="P223" s="256"/>
      <c r="Q223" s="256"/>
      <c r="R223" s="256"/>
      <c r="S223" s="256"/>
      <c r="T223" s="257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8" t="s">
        <v>136</v>
      </c>
      <c r="AU223" s="258" t="s">
        <v>86</v>
      </c>
      <c r="AV223" s="14" t="s">
        <v>86</v>
      </c>
      <c r="AW223" s="14" t="s">
        <v>32</v>
      </c>
      <c r="AX223" s="14" t="s">
        <v>76</v>
      </c>
      <c r="AY223" s="258" t="s">
        <v>125</v>
      </c>
    </row>
    <row r="224" s="14" customFormat="1">
      <c r="A224" s="14"/>
      <c r="B224" s="248"/>
      <c r="C224" s="249"/>
      <c r="D224" s="239" t="s">
        <v>136</v>
      </c>
      <c r="E224" s="250" t="s">
        <v>1</v>
      </c>
      <c r="F224" s="251" t="s">
        <v>282</v>
      </c>
      <c r="G224" s="249"/>
      <c r="H224" s="252">
        <v>0.068000000000000005</v>
      </c>
      <c r="I224" s="253"/>
      <c r="J224" s="249"/>
      <c r="K224" s="249"/>
      <c r="L224" s="254"/>
      <c r="M224" s="255"/>
      <c r="N224" s="256"/>
      <c r="O224" s="256"/>
      <c r="P224" s="256"/>
      <c r="Q224" s="256"/>
      <c r="R224" s="256"/>
      <c r="S224" s="256"/>
      <c r="T224" s="257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8" t="s">
        <v>136</v>
      </c>
      <c r="AU224" s="258" t="s">
        <v>86</v>
      </c>
      <c r="AV224" s="14" t="s">
        <v>86</v>
      </c>
      <c r="AW224" s="14" t="s">
        <v>32</v>
      </c>
      <c r="AX224" s="14" t="s">
        <v>76</v>
      </c>
      <c r="AY224" s="258" t="s">
        <v>125</v>
      </c>
    </row>
    <row r="225" s="14" customFormat="1">
      <c r="A225" s="14"/>
      <c r="B225" s="248"/>
      <c r="C225" s="249"/>
      <c r="D225" s="239" t="s">
        <v>136</v>
      </c>
      <c r="E225" s="250" t="s">
        <v>1</v>
      </c>
      <c r="F225" s="251" t="s">
        <v>283</v>
      </c>
      <c r="G225" s="249"/>
      <c r="H225" s="252">
        <v>0.59999999999999998</v>
      </c>
      <c r="I225" s="253"/>
      <c r="J225" s="249"/>
      <c r="K225" s="249"/>
      <c r="L225" s="254"/>
      <c r="M225" s="255"/>
      <c r="N225" s="256"/>
      <c r="O225" s="256"/>
      <c r="P225" s="256"/>
      <c r="Q225" s="256"/>
      <c r="R225" s="256"/>
      <c r="S225" s="256"/>
      <c r="T225" s="257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8" t="s">
        <v>136</v>
      </c>
      <c r="AU225" s="258" t="s">
        <v>86</v>
      </c>
      <c r="AV225" s="14" t="s">
        <v>86</v>
      </c>
      <c r="AW225" s="14" t="s">
        <v>32</v>
      </c>
      <c r="AX225" s="14" t="s">
        <v>76</v>
      </c>
      <c r="AY225" s="258" t="s">
        <v>125</v>
      </c>
    </row>
    <row r="226" s="15" customFormat="1">
      <c r="A226" s="15"/>
      <c r="B226" s="260"/>
      <c r="C226" s="261"/>
      <c r="D226" s="239" t="s">
        <v>136</v>
      </c>
      <c r="E226" s="262" t="s">
        <v>1</v>
      </c>
      <c r="F226" s="263" t="s">
        <v>284</v>
      </c>
      <c r="G226" s="261"/>
      <c r="H226" s="264">
        <v>18.048000000000002</v>
      </c>
      <c r="I226" s="265"/>
      <c r="J226" s="261"/>
      <c r="K226" s="261"/>
      <c r="L226" s="266"/>
      <c r="M226" s="267"/>
      <c r="N226" s="268"/>
      <c r="O226" s="268"/>
      <c r="P226" s="268"/>
      <c r="Q226" s="268"/>
      <c r="R226" s="268"/>
      <c r="S226" s="268"/>
      <c r="T226" s="269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T226" s="270" t="s">
        <v>136</v>
      </c>
      <c r="AU226" s="270" t="s">
        <v>86</v>
      </c>
      <c r="AV226" s="15" t="s">
        <v>132</v>
      </c>
      <c r="AW226" s="15" t="s">
        <v>32</v>
      </c>
      <c r="AX226" s="15" t="s">
        <v>76</v>
      </c>
      <c r="AY226" s="270" t="s">
        <v>125</v>
      </c>
    </row>
    <row r="227" s="13" customFormat="1">
      <c r="A227" s="13"/>
      <c r="B227" s="237"/>
      <c r="C227" s="238"/>
      <c r="D227" s="239" t="s">
        <v>136</v>
      </c>
      <c r="E227" s="240" t="s">
        <v>1</v>
      </c>
      <c r="F227" s="241" t="s">
        <v>285</v>
      </c>
      <c r="G227" s="238"/>
      <c r="H227" s="240" t="s">
        <v>1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7" t="s">
        <v>136</v>
      </c>
      <c r="AU227" s="247" t="s">
        <v>86</v>
      </c>
      <c r="AV227" s="13" t="s">
        <v>84</v>
      </c>
      <c r="AW227" s="13" t="s">
        <v>32</v>
      </c>
      <c r="AX227" s="13" t="s">
        <v>76</v>
      </c>
      <c r="AY227" s="247" t="s">
        <v>125</v>
      </c>
    </row>
    <row r="228" s="13" customFormat="1">
      <c r="A228" s="13"/>
      <c r="B228" s="237"/>
      <c r="C228" s="238"/>
      <c r="D228" s="239" t="s">
        <v>136</v>
      </c>
      <c r="E228" s="240" t="s">
        <v>1</v>
      </c>
      <c r="F228" s="241" t="s">
        <v>286</v>
      </c>
      <c r="G228" s="238"/>
      <c r="H228" s="240" t="s">
        <v>1</v>
      </c>
      <c r="I228" s="242"/>
      <c r="J228" s="238"/>
      <c r="K228" s="238"/>
      <c r="L228" s="243"/>
      <c r="M228" s="244"/>
      <c r="N228" s="245"/>
      <c r="O228" s="245"/>
      <c r="P228" s="245"/>
      <c r="Q228" s="245"/>
      <c r="R228" s="245"/>
      <c r="S228" s="245"/>
      <c r="T228" s="246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47" t="s">
        <v>136</v>
      </c>
      <c r="AU228" s="247" t="s">
        <v>86</v>
      </c>
      <c r="AV228" s="13" t="s">
        <v>84</v>
      </c>
      <c r="AW228" s="13" t="s">
        <v>32</v>
      </c>
      <c r="AX228" s="13" t="s">
        <v>76</v>
      </c>
      <c r="AY228" s="247" t="s">
        <v>125</v>
      </c>
    </row>
    <row r="229" s="13" customFormat="1">
      <c r="A229" s="13"/>
      <c r="B229" s="237"/>
      <c r="C229" s="238"/>
      <c r="D229" s="239" t="s">
        <v>136</v>
      </c>
      <c r="E229" s="240" t="s">
        <v>1</v>
      </c>
      <c r="F229" s="241" t="s">
        <v>287</v>
      </c>
      <c r="G229" s="238"/>
      <c r="H229" s="240" t="s">
        <v>1</v>
      </c>
      <c r="I229" s="242"/>
      <c r="J229" s="238"/>
      <c r="K229" s="238"/>
      <c r="L229" s="243"/>
      <c r="M229" s="244"/>
      <c r="N229" s="245"/>
      <c r="O229" s="245"/>
      <c r="P229" s="245"/>
      <c r="Q229" s="245"/>
      <c r="R229" s="245"/>
      <c r="S229" s="245"/>
      <c r="T229" s="246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7" t="s">
        <v>136</v>
      </c>
      <c r="AU229" s="247" t="s">
        <v>86</v>
      </c>
      <c r="AV229" s="13" t="s">
        <v>84</v>
      </c>
      <c r="AW229" s="13" t="s">
        <v>32</v>
      </c>
      <c r="AX229" s="13" t="s">
        <v>76</v>
      </c>
      <c r="AY229" s="247" t="s">
        <v>125</v>
      </c>
    </row>
    <row r="230" s="15" customFormat="1">
      <c r="A230" s="15"/>
      <c r="B230" s="260"/>
      <c r="C230" s="261"/>
      <c r="D230" s="239" t="s">
        <v>136</v>
      </c>
      <c r="E230" s="262" t="s">
        <v>1</v>
      </c>
      <c r="F230" s="263" t="s">
        <v>288</v>
      </c>
      <c r="G230" s="261"/>
      <c r="H230" s="264">
        <v>0</v>
      </c>
      <c r="I230" s="265"/>
      <c r="J230" s="261"/>
      <c r="K230" s="261"/>
      <c r="L230" s="266"/>
      <c r="M230" s="267"/>
      <c r="N230" s="268"/>
      <c r="O230" s="268"/>
      <c r="P230" s="268"/>
      <c r="Q230" s="268"/>
      <c r="R230" s="268"/>
      <c r="S230" s="268"/>
      <c r="T230" s="269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70" t="s">
        <v>136</v>
      </c>
      <c r="AU230" s="270" t="s">
        <v>86</v>
      </c>
      <c r="AV230" s="15" t="s">
        <v>132</v>
      </c>
      <c r="AW230" s="15" t="s">
        <v>32</v>
      </c>
      <c r="AX230" s="15" t="s">
        <v>76</v>
      </c>
      <c r="AY230" s="270" t="s">
        <v>125</v>
      </c>
    </row>
    <row r="231" s="13" customFormat="1">
      <c r="A231" s="13"/>
      <c r="B231" s="237"/>
      <c r="C231" s="238"/>
      <c r="D231" s="239" t="s">
        <v>136</v>
      </c>
      <c r="E231" s="240" t="s">
        <v>1</v>
      </c>
      <c r="F231" s="241" t="s">
        <v>289</v>
      </c>
      <c r="G231" s="238"/>
      <c r="H231" s="240" t="s">
        <v>1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7" t="s">
        <v>136</v>
      </c>
      <c r="AU231" s="247" t="s">
        <v>86</v>
      </c>
      <c r="AV231" s="13" t="s">
        <v>84</v>
      </c>
      <c r="AW231" s="13" t="s">
        <v>32</v>
      </c>
      <c r="AX231" s="13" t="s">
        <v>76</v>
      </c>
      <c r="AY231" s="247" t="s">
        <v>125</v>
      </c>
    </row>
    <row r="232" s="14" customFormat="1">
      <c r="A232" s="14"/>
      <c r="B232" s="248"/>
      <c r="C232" s="249"/>
      <c r="D232" s="239" t="s">
        <v>136</v>
      </c>
      <c r="E232" s="250" t="s">
        <v>1</v>
      </c>
      <c r="F232" s="251" t="s">
        <v>270</v>
      </c>
      <c r="G232" s="249"/>
      <c r="H232" s="252">
        <v>215.34800000000001</v>
      </c>
      <c r="I232" s="253"/>
      <c r="J232" s="249"/>
      <c r="K232" s="249"/>
      <c r="L232" s="254"/>
      <c r="M232" s="255"/>
      <c r="N232" s="256"/>
      <c r="O232" s="256"/>
      <c r="P232" s="256"/>
      <c r="Q232" s="256"/>
      <c r="R232" s="256"/>
      <c r="S232" s="256"/>
      <c r="T232" s="257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8" t="s">
        <v>136</v>
      </c>
      <c r="AU232" s="258" t="s">
        <v>86</v>
      </c>
      <c r="AV232" s="14" t="s">
        <v>86</v>
      </c>
      <c r="AW232" s="14" t="s">
        <v>32</v>
      </c>
      <c r="AX232" s="14" t="s">
        <v>76</v>
      </c>
      <c r="AY232" s="258" t="s">
        <v>125</v>
      </c>
    </row>
    <row r="233" s="15" customFormat="1">
      <c r="A233" s="15"/>
      <c r="B233" s="260"/>
      <c r="C233" s="261"/>
      <c r="D233" s="239" t="s">
        <v>136</v>
      </c>
      <c r="E233" s="262" t="s">
        <v>1</v>
      </c>
      <c r="F233" s="263" t="s">
        <v>290</v>
      </c>
      <c r="G233" s="261"/>
      <c r="H233" s="264">
        <v>215.34800000000001</v>
      </c>
      <c r="I233" s="265"/>
      <c r="J233" s="261"/>
      <c r="K233" s="261"/>
      <c r="L233" s="266"/>
      <c r="M233" s="267"/>
      <c r="N233" s="268"/>
      <c r="O233" s="268"/>
      <c r="P233" s="268"/>
      <c r="Q233" s="268"/>
      <c r="R233" s="268"/>
      <c r="S233" s="268"/>
      <c r="T233" s="269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T233" s="270" t="s">
        <v>136</v>
      </c>
      <c r="AU233" s="270" t="s">
        <v>86</v>
      </c>
      <c r="AV233" s="15" t="s">
        <v>132</v>
      </c>
      <c r="AW233" s="15" t="s">
        <v>32</v>
      </c>
      <c r="AX233" s="15" t="s">
        <v>84</v>
      </c>
      <c r="AY233" s="270" t="s">
        <v>125</v>
      </c>
    </row>
    <row r="234" s="2" customFormat="1" ht="33" customHeight="1">
      <c r="A234" s="39"/>
      <c r="B234" s="40"/>
      <c r="C234" s="219" t="s">
        <v>291</v>
      </c>
      <c r="D234" s="219" t="s">
        <v>127</v>
      </c>
      <c r="E234" s="220" t="s">
        <v>292</v>
      </c>
      <c r="F234" s="221" t="s">
        <v>293</v>
      </c>
      <c r="G234" s="222" t="s">
        <v>169</v>
      </c>
      <c r="H234" s="223">
        <v>1870.406</v>
      </c>
      <c r="I234" s="224"/>
      <c r="J234" s="225">
        <f>ROUND(I234*H234,2)</f>
        <v>0</v>
      </c>
      <c r="K234" s="221" t="s">
        <v>131</v>
      </c>
      <c r="L234" s="45"/>
      <c r="M234" s="226" t="s">
        <v>1</v>
      </c>
      <c r="N234" s="227" t="s">
        <v>41</v>
      </c>
      <c r="O234" s="92"/>
      <c r="P234" s="228">
        <f>O234*H234</f>
        <v>0</v>
      </c>
      <c r="Q234" s="228">
        <v>0</v>
      </c>
      <c r="R234" s="228">
        <f>Q234*H234</f>
        <v>0</v>
      </c>
      <c r="S234" s="228">
        <v>0.25</v>
      </c>
      <c r="T234" s="229">
        <f>S234*H234</f>
        <v>467.60149999999999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30" t="s">
        <v>132</v>
      </c>
      <c r="AT234" s="230" t="s">
        <v>127</v>
      </c>
      <c r="AU234" s="230" t="s">
        <v>86</v>
      </c>
      <c r="AY234" s="18" t="s">
        <v>125</v>
      </c>
      <c r="BE234" s="231">
        <f>IF(N234="základní",J234,0)</f>
        <v>0</v>
      </c>
      <c r="BF234" s="231">
        <f>IF(N234="snížená",J234,0)</f>
        <v>0</v>
      </c>
      <c r="BG234" s="231">
        <f>IF(N234="zákl. přenesená",J234,0)</f>
        <v>0</v>
      </c>
      <c r="BH234" s="231">
        <f>IF(N234="sníž. přenesená",J234,0)</f>
        <v>0</v>
      </c>
      <c r="BI234" s="231">
        <f>IF(N234="nulová",J234,0)</f>
        <v>0</v>
      </c>
      <c r="BJ234" s="18" t="s">
        <v>84</v>
      </c>
      <c r="BK234" s="231">
        <f>ROUND(I234*H234,2)</f>
        <v>0</v>
      </c>
      <c r="BL234" s="18" t="s">
        <v>132</v>
      </c>
      <c r="BM234" s="230" t="s">
        <v>294</v>
      </c>
    </row>
    <row r="235" s="2" customFormat="1">
      <c r="A235" s="39"/>
      <c r="B235" s="40"/>
      <c r="C235" s="41"/>
      <c r="D235" s="232" t="s">
        <v>134</v>
      </c>
      <c r="E235" s="41"/>
      <c r="F235" s="233" t="s">
        <v>295</v>
      </c>
      <c r="G235" s="41"/>
      <c r="H235" s="41"/>
      <c r="I235" s="234"/>
      <c r="J235" s="41"/>
      <c r="K235" s="41"/>
      <c r="L235" s="45"/>
      <c r="M235" s="235"/>
      <c r="N235" s="236"/>
      <c r="O235" s="92"/>
      <c r="P235" s="92"/>
      <c r="Q235" s="92"/>
      <c r="R235" s="92"/>
      <c r="S235" s="92"/>
      <c r="T235" s="93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134</v>
      </c>
      <c r="AU235" s="18" t="s">
        <v>86</v>
      </c>
    </row>
    <row r="236" s="13" customFormat="1">
      <c r="A236" s="13"/>
      <c r="B236" s="237"/>
      <c r="C236" s="238"/>
      <c r="D236" s="239" t="s">
        <v>136</v>
      </c>
      <c r="E236" s="240" t="s">
        <v>1</v>
      </c>
      <c r="F236" s="241" t="s">
        <v>296</v>
      </c>
      <c r="G236" s="238"/>
      <c r="H236" s="240" t="s">
        <v>1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7" t="s">
        <v>136</v>
      </c>
      <c r="AU236" s="247" t="s">
        <v>86</v>
      </c>
      <c r="AV236" s="13" t="s">
        <v>84</v>
      </c>
      <c r="AW236" s="13" t="s">
        <v>32</v>
      </c>
      <c r="AX236" s="13" t="s">
        <v>76</v>
      </c>
      <c r="AY236" s="247" t="s">
        <v>125</v>
      </c>
    </row>
    <row r="237" s="13" customFormat="1">
      <c r="A237" s="13"/>
      <c r="B237" s="237"/>
      <c r="C237" s="238"/>
      <c r="D237" s="239" t="s">
        <v>136</v>
      </c>
      <c r="E237" s="240" t="s">
        <v>1</v>
      </c>
      <c r="F237" s="241" t="s">
        <v>269</v>
      </c>
      <c r="G237" s="238"/>
      <c r="H237" s="240" t="s">
        <v>1</v>
      </c>
      <c r="I237" s="242"/>
      <c r="J237" s="238"/>
      <c r="K237" s="238"/>
      <c r="L237" s="243"/>
      <c r="M237" s="244"/>
      <c r="N237" s="245"/>
      <c r="O237" s="245"/>
      <c r="P237" s="245"/>
      <c r="Q237" s="245"/>
      <c r="R237" s="245"/>
      <c r="S237" s="245"/>
      <c r="T237" s="246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7" t="s">
        <v>136</v>
      </c>
      <c r="AU237" s="247" t="s">
        <v>86</v>
      </c>
      <c r="AV237" s="13" t="s">
        <v>84</v>
      </c>
      <c r="AW237" s="13" t="s">
        <v>32</v>
      </c>
      <c r="AX237" s="13" t="s">
        <v>76</v>
      </c>
      <c r="AY237" s="247" t="s">
        <v>125</v>
      </c>
    </row>
    <row r="238" s="14" customFormat="1">
      <c r="A238" s="14"/>
      <c r="B238" s="248"/>
      <c r="C238" s="249"/>
      <c r="D238" s="239" t="s">
        <v>136</v>
      </c>
      <c r="E238" s="250" t="s">
        <v>1</v>
      </c>
      <c r="F238" s="251" t="s">
        <v>297</v>
      </c>
      <c r="G238" s="249"/>
      <c r="H238" s="252">
        <v>1736.1030000000001</v>
      </c>
      <c r="I238" s="253"/>
      <c r="J238" s="249"/>
      <c r="K238" s="249"/>
      <c r="L238" s="254"/>
      <c r="M238" s="255"/>
      <c r="N238" s="256"/>
      <c r="O238" s="256"/>
      <c r="P238" s="256"/>
      <c r="Q238" s="256"/>
      <c r="R238" s="256"/>
      <c r="S238" s="256"/>
      <c r="T238" s="257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8" t="s">
        <v>136</v>
      </c>
      <c r="AU238" s="258" t="s">
        <v>86</v>
      </c>
      <c r="AV238" s="14" t="s">
        <v>86</v>
      </c>
      <c r="AW238" s="14" t="s">
        <v>32</v>
      </c>
      <c r="AX238" s="14" t="s">
        <v>76</v>
      </c>
      <c r="AY238" s="258" t="s">
        <v>125</v>
      </c>
    </row>
    <row r="239" s="14" customFormat="1">
      <c r="A239" s="14"/>
      <c r="B239" s="248"/>
      <c r="C239" s="249"/>
      <c r="D239" s="239" t="s">
        <v>136</v>
      </c>
      <c r="E239" s="250" t="s">
        <v>1</v>
      </c>
      <c r="F239" s="251" t="s">
        <v>298</v>
      </c>
      <c r="G239" s="249"/>
      <c r="H239" s="252">
        <v>7.3899999999999997</v>
      </c>
      <c r="I239" s="253"/>
      <c r="J239" s="249"/>
      <c r="K239" s="249"/>
      <c r="L239" s="254"/>
      <c r="M239" s="255"/>
      <c r="N239" s="256"/>
      <c r="O239" s="256"/>
      <c r="P239" s="256"/>
      <c r="Q239" s="256"/>
      <c r="R239" s="256"/>
      <c r="S239" s="256"/>
      <c r="T239" s="257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58" t="s">
        <v>136</v>
      </c>
      <c r="AU239" s="258" t="s">
        <v>86</v>
      </c>
      <c r="AV239" s="14" t="s">
        <v>86</v>
      </c>
      <c r="AW239" s="14" t="s">
        <v>32</v>
      </c>
      <c r="AX239" s="14" t="s">
        <v>76</v>
      </c>
      <c r="AY239" s="258" t="s">
        <v>125</v>
      </c>
    </row>
    <row r="240" s="14" customFormat="1">
      <c r="A240" s="14"/>
      <c r="B240" s="248"/>
      <c r="C240" s="249"/>
      <c r="D240" s="239" t="s">
        <v>136</v>
      </c>
      <c r="E240" s="250" t="s">
        <v>1</v>
      </c>
      <c r="F240" s="251" t="s">
        <v>299</v>
      </c>
      <c r="G240" s="249"/>
      <c r="H240" s="252">
        <v>1.7370000000000001</v>
      </c>
      <c r="I240" s="253"/>
      <c r="J240" s="249"/>
      <c r="K240" s="249"/>
      <c r="L240" s="254"/>
      <c r="M240" s="255"/>
      <c r="N240" s="256"/>
      <c r="O240" s="256"/>
      <c r="P240" s="256"/>
      <c r="Q240" s="256"/>
      <c r="R240" s="256"/>
      <c r="S240" s="256"/>
      <c r="T240" s="257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8" t="s">
        <v>136</v>
      </c>
      <c r="AU240" s="258" t="s">
        <v>86</v>
      </c>
      <c r="AV240" s="14" t="s">
        <v>86</v>
      </c>
      <c r="AW240" s="14" t="s">
        <v>32</v>
      </c>
      <c r="AX240" s="14" t="s">
        <v>76</v>
      </c>
      <c r="AY240" s="258" t="s">
        <v>125</v>
      </c>
    </row>
    <row r="241" s="14" customFormat="1">
      <c r="A241" s="14"/>
      <c r="B241" s="248"/>
      <c r="C241" s="249"/>
      <c r="D241" s="239" t="s">
        <v>136</v>
      </c>
      <c r="E241" s="250" t="s">
        <v>1</v>
      </c>
      <c r="F241" s="251" t="s">
        <v>300</v>
      </c>
      <c r="G241" s="249"/>
      <c r="H241" s="252">
        <v>6.1509999999999998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8" t="s">
        <v>136</v>
      </c>
      <c r="AU241" s="258" t="s">
        <v>86</v>
      </c>
      <c r="AV241" s="14" t="s">
        <v>86</v>
      </c>
      <c r="AW241" s="14" t="s">
        <v>32</v>
      </c>
      <c r="AX241" s="14" t="s">
        <v>76</v>
      </c>
      <c r="AY241" s="258" t="s">
        <v>125</v>
      </c>
    </row>
    <row r="242" s="14" customFormat="1">
      <c r="A242" s="14"/>
      <c r="B242" s="248"/>
      <c r="C242" s="249"/>
      <c r="D242" s="239" t="s">
        <v>136</v>
      </c>
      <c r="E242" s="250" t="s">
        <v>1</v>
      </c>
      <c r="F242" s="251" t="s">
        <v>301</v>
      </c>
      <c r="G242" s="249"/>
      <c r="H242" s="252">
        <v>3.7639999999999998</v>
      </c>
      <c r="I242" s="253"/>
      <c r="J242" s="249"/>
      <c r="K242" s="249"/>
      <c r="L242" s="254"/>
      <c r="M242" s="255"/>
      <c r="N242" s="256"/>
      <c r="O242" s="256"/>
      <c r="P242" s="256"/>
      <c r="Q242" s="256"/>
      <c r="R242" s="256"/>
      <c r="S242" s="256"/>
      <c r="T242" s="257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58" t="s">
        <v>136</v>
      </c>
      <c r="AU242" s="258" t="s">
        <v>86</v>
      </c>
      <c r="AV242" s="14" t="s">
        <v>86</v>
      </c>
      <c r="AW242" s="14" t="s">
        <v>32</v>
      </c>
      <c r="AX242" s="14" t="s">
        <v>76</v>
      </c>
      <c r="AY242" s="258" t="s">
        <v>125</v>
      </c>
    </row>
    <row r="243" s="14" customFormat="1">
      <c r="A243" s="14"/>
      <c r="B243" s="248"/>
      <c r="C243" s="249"/>
      <c r="D243" s="239" t="s">
        <v>136</v>
      </c>
      <c r="E243" s="250" t="s">
        <v>1</v>
      </c>
      <c r="F243" s="251" t="s">
        <v>302</v>
      </c>
      <c r="G243" s="249"/>
      <c r="H243" s="252">
        <v>102.32299999999999</v>
      </c>
      <c r="I243" s="253"/>
      <c r="J243" s="249"/>
      <c r="K243" s="249"/>
      <c r="L243" s="254"/>
      <c r="M243" s="255"/>
      <c r="N243" s="256"/>
      <c r="O243" s="256"/>
      <c r="P243" s="256"/>
      <c r="Q243" s="256"/>
      <c r="R243" s="256"/>
      <c r="S243" s="256"/>
      <c r="T243" s="257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58" t="s">
        <v>136</v>
      </c>
      <c r="AU243" s="258" t="s">
        <v>86</v>
      </c>
      <c r="AV243" s="14" t="s">
        <v>86</v>
      </c>
      <c r="AW243" s="14" t="s">
        <v>32</v>
      </c>
      <c r="AX243" s="14" t="s">
        <v>76</v>
      </c>
      <c r="AY243" s="258" t="s">
        <v>125</v>
      </c>
    </row>
    <row r="244" s="14" customFormat="1">
      <c r="A244" s="14"/>
      <c r="B244" s="248"/>
      <c r="C244" s="249"/>
      <c r="D244" s="239" t="s">
        <v>136</v>
      </c>
      <c r="E244" s="250" t="s">
        <v>1</v>
      </c>
      <c r="F244" s="251" t="s">
        <v>303</v>
      </c>
      <c r="G244" s="249"/>
      <c r="H244" s="252">
        <v>12.938000000000001</v>
      </c>
      <c r="I244" s="253"/>
      <c r="J244" s="249"/>
      <c r="K244" s="249"/>
      <c r="L244" s="254"/>
      <c r="M244" s="255"/>
      <c r="N244" s="256"/>
      <c r="O244" s="256"/>
      <c r="P244" s="256"/>
      <c r="Q244" s="256"/>
      <c r="R244" s="256"/>
      <c r="S244" s="256"/>
      <c r="T244" s="257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8" t="s">
        <v>136</v>
      </c>
      <c r="AU244" s="258" t="s">
        <v>86</v>
      </c>
      <c r="AV244" s="14" t="s">
        <v>86</v>
      </c>
      <c r="AW244" s="14" t="s">
        <v>32</v>
      </c>
      <c r="AX244" s="14" t="s">
        <v>76</v>
      </c>
      <c r="AY244" s="258" t="s">
        <v>125</v>
      </c>
    </row>
    <row r="245" s="15" customFormat="1">
      <c r="A245" s="15"/>
      <c r="B245" s="260"/>
      <c r="C245" s="261"/>
      <c r="D245" s="239" t="s">
        <v>136</v>
      </c>
      <c r="E245" s="262" t="s">
        <v>1</v>
      </c>
      <c r="F245" s="263" t="s">
        <v>271</v>
      </c>
      <c r="G245" s="261"/>
      <c r="H245" s="264">
        <v>1870.4060000000004</v>
      </c>
      <c r="I245" s="265"/>
      <c r="J245" s="261"/>
      <c r="K245" s="261"/>
      <c r="L245" s="266"/>
      <c r="M245" s="267"/>
      <c r="N245" s="268"/>
      <c r="O245" s="268"/>
      <c r="P245" s="268"/>
      <c r="Q245" s="268"/>
      <c r="R245" s="268"/>
      <c r="S245" s="268"/>
      <c r="T245" s="269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0" t="s">
        <v>136</v>
      </c>
      <c r="AU245" s="270" t="s">
        <v>86</v>
      </c>
      <c r="AV245" s="15" t="s">
        <v>132</v>
      </c>
      <c r="AW245" s="15" t="s">
        <v>32</v>
      </c>
      <c r="AX245" s="15" t="s">
        <v>76</v>
      </c>
      <c r="AY245" s="270" t="s">
        <v>125</v>
      </c>
    </row>
    <row r="246" s="13" customFormat="1">
      <c r="A246" s="13"/>
      <c r="B246" s="237"/>
      <c r="C246" s="238"/>
      <c r="D246" s="239" t="s">
        <v>136</v>
      </c>
      <c r="E246" s="240" t="s">
        <v>1</v>
      </c>
      <c r="F246" s="241" t="s">
        <v>272</v>
      </c>
      <c r="G246" s="238"/>
      <c r="H246" s="240" t="s">
        <v>1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47" t="s">
        <v>136</v>
      </c>
      <c r="AU246" s="247" t="s">
        <v>86</v>
      </c>
      <c r="AV246" s="13" t="s">
        <v>84</v>
      </c>
      <c r="AW246" s="13" t="s">
        <v>32</v>
      </c>
      <c r="AX246" s="13" t="s">
        <v>76</v>
      </c>
      <c r="AY246" s="247" t="s">
        <v>125</v>
      </c>
    </row>
    <row r="247" s="13" customFormat="1">
      <c r="A247" s="13"/>
      <c r="B247" s="237"/>
      <c r="C247" s="238"/>
      <c r="D247" s="239" t="s">
        <v>136</v>
      </c>
      <c r="E247" s="240" t="s">
        <v>1</v>
      </c>
      <c r="F247" s="241" t="s">
        <v>273</v>
      </c>
      <c r="G247" s="238"/>
      <c r="H247" s="240" t="s">
        <v>1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47" t="s">
        <v>136</v>
      </c>
      <c r="AU247" s="247" t="s">
        <v>86</v>
      </c>
      <c r="AV247" s="13" t="s">
        <v>84</v>
      </c>
      <c r="AW247" s="13" t="s">
        <v>32</v>
      </c>
      <c r="AX247" s="13" t="s">
        <v>76</v>
      </c>
      <c r="AY247" s="247" t="s">
        <v>125</v>
      </c>
    </row>
    <row r="248" s="14" customFormat="1">
      <c r="A248" s="14"/>
      <c r="B248" s="248"/>
      <c r="C248" s="249"/>
      <c r="D248" s="239" t="s">
        <v>136</v>
      </c>
      <c r="E248" s="250" t="s">
        <v>1</v>
      </c>
      <c r="F248" s="251" t="s">
        <v>304</v>
      </c>
      <c r="G248" s="249"/>
      <c r="H248" s="252">
        <v>168.477</v>
      </c>
      <c r="I248" s="253"/>
      <c r="J248" s="249"/>
      <c r="K248" s="249"/>
      <c r="L248" s="254"/>
      <c r="M248" s="255"/>
      <c r="N248" s="256"/>
      <c r="O248" s="256"/>
      <c r="P248" s="256"/>
      <c r="Q248" s="256"/>
      <c r="R248" s="256"/>
      <c r="S248" s="256"/>
      <c r="T248" s="257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58" t="s">
        <v>136</v>
      </c>
      <c r="AU248" s="258" t="s">
        <v>86</v>
      </c>
      <c r="AV248" s="14" t="s">
        <v>86</v>
      </c>
      <c r="AW248" s="14" t="s">
        <v>32</v>
      </c>
      <c r="AX248" s="14" t="s">
        <v>76</v>
      </c>
      <c r="AY248" s="258" t="s">
        <v>125</v>
      </c>
    </row>
    <row r="249" s="14" customFormat="1">
      <c r="A249" s="14"/>
      <c r="B249" s="248"/>
      <c r="C249" s="249"/>
      <c r="D249" s="239" t="s">
        <v>136</v>
      </c>
      <c r="E249" s="250" t="s">
        <v>1</v>
      </c>
      <c r="F249" s="251" t="s">
        <v>298</v>
      </c>
      <c r="G249" s="249"/>
      <c r="H249" s="252">
        <v>7.3899999999999997</v>
      </c>
      <c r="I249" s="253"/>
      <c r="J249" s="249"/>
      <c r="K249" s="249"/>
      <c r="L249" s="254"/>
      <c r="M249" s="255"/>
      <c r="N249" s="256"/>
      <c r="O249" s="256"/>
      <c r="P249" s="256"/>
      <c r="Q249" s="256"/>
      <c r="R249" s="256"/>
      <c r="S249" s="256"/>
      <c r="T249" s="257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8" t="s">
        <v>136</v>
      </c>
      <c r="AU249" s="258" t="s">
        <v>86</v>
      </c>
      <c r="AV249" s="14" t="s">
        <v>86</v>
      </c>
      <c r="AW249" s="14" t="s">
        <v>32</v>
      </c>
      <c r="AX249" s="14" t="s">
        <v>76</v>
      </c>
      <c r="AY249" s="258" t="s">
        <v>125</v>
      </c>
    </row>
    <row r="250" s="14" customFormat="1">
      <c r="A250" s="14"/>
      <c r="B250" s="248"/>
      <c r="C250" s="249"/>
      <c r="D250" s="239" t="s">
        <v>136</v>
      </c>
      <c r="E250" s="250" t="s">
        <v>1</v>
      </c>
      <c r="F250" s="251" t="s">
        <v>299</v>
      </c>
      <c r="G250" s="249"/>
      <c r="H250" s="252">
        <v>1.7370000000000001</v>
      </c>
      <c r="I250" s="253"/>
      <c r="J250" s="249"/>
      <c r="K250" s="249"/>
      <c r="L250" s="254"/>
      <c r="M250" s="255"/>
      <c r="N250" s="256"/>
      <c r="O250" s="256"/>
      <c r="P250" s="256"/>
      <c r="Q250" s="256"/>
      <c r="R250" s="256"/>
      <c r="S250" s="256"/>
      <c r="T250" s="257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8" t="s">
        <v>136</v>
      </c>
      <c r="AU250" s="258" t="s">
        <v>86</v>
      </c>
      <c r="AV250" s="14" t="s">
        <v>86</v>
      </c>
      <c r="AW250" s="14" t="s">
        <v>32</v>
      </c>
      <c r="AX250" s="14" t="s">
        <v>76</v>
      </c>
      <c r="AY250" s="258" t="s">
        <v>125</v>
      </c>
    </row>
    <row r="251" s="14" customFormat="1">
      <c r="A251" s="14"/>
      <c r="B251" s="248"/>
      <c r="C251" s="249"/>
      <c r="D251" s="239" t="s">
        <v>136</v>
      </c>
      <c r="E251" s="250" t="s">
        <v>1</v>
      </c>
      <c r="F251" s="251" t="s">
        <v>300</v>
      </c>
      <c r="G251" s="249"/>
      <c r="H251" s="252">
        <v>6.1509999999999998</v>
      </c>
      <c r="I251" s="253"/>
      <c r="J251" s="249"/>
      <c r="K251" s="249"/>
      <c r="L251" s="254"/>
      <c r="M251" s="255"/>
      <c r="N251" s="256"/>
      <c r="O251" s="256"/>
      <c r="P251" s="256"/>
      <c r="Q251" s="256"/>
      <c r="R251" s="256"/>
      <c r="S251" s="256"/>
      <c r="T251" s="257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58" t="s">
        <v>136</v>
      </c>
      <c r="AU251" s="258" t="s">
        <v>86</v>
      </c>
      <c r="AV251" s="14" t="s">
        <v>86</v>
      </c>
      <c r="AW251" s="14" t="s">
        <v>32</v>
      </c>
      <c r="AX251" s="14" t="s">
        <v>76</v>
      </c>
      <c r="AY251" s="258" t="s">
        <v>125</v>
      </c>
    </row>
    <row r="252" s="14" customFormat="1">
      <c r="A252" s="14"/>
      <c r="B252" s="248"/>
      <c r="C252" s="249"/>
      <c r="D252" s="239" t="s">
        <v>136</v>
      </c>
      <c r="E252" s="250" t="s">
        <v>1</v>
      </c>
      <c r="F252" s="251" t="s">
        <v>301</v>
      </c>
      <c r="G252" s="249"/>
      <c r="H252" s="252">
        <v>3.7639999999999998</v>
      </c>
      <c r="I252" s="253"/>
      <c r="J252" s="249"/>
      <c r="K252" s="249"/>
      <c r="L252" s="254"/>
      <c r="M252" s="255"/>
      <c r="N252" s="256"/>
      <c r="O252" s="256"/>
      <c r="P252" s="256"/>
      <c r="Q252" s="256"/>
      <c r="R252" s="256"/>
      <c r="S252" s="256"/>
      <c r="T252" s="257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58" t="s">
        <v>136</v>
      </c>
      <c r="AU252" s="258" t="s">
        <v>86</v>
      </c>
      <c r="AV252" s="14" t="s">
        <v>86</v>
      </c>
      <c r="AW252" s="14" t="s">
        <v>32</v>
      </c>
      <c r="AX252" s="14" t="s">
        <v>76</v>
      </c>
      <c r="AY252" s="258" t="s">
        <v>125</v>
      </c>
    </row>
    <row r="253" s="14" customFormat="1">
      <c r="A253" s="14"/>
      <c r="B253" s="248"/>
      <c r="C253" s="249"/>
      <c r="D253" s="239" t="s">
        <v>136</v>
      </c>
      <c r="E253" s="250" t="s">
        <v>1</v>
      </c>
      <c r="F253" s="251" t="s">
        <v>305</v>
      </c>
      <c r="G253" s="249"/>
      <c r="H253" s="252">
        <v>-1.3180000000000001</v>
      </c>
      <c r="I253" s="253"/>
      <c r="J253" s="249"/>
      <c r="K253" s="249"/>
      <c r="L253" s="254"/>
      <c r="M253" s="255"/>
      <c r="N253" s="256"/>
      <c r="O253" s="256"/>
      <c r="P253" s="256"/>
      <c r="Q253" s="256"/>
      <c r="R253" s="256"/>
      <c r="S253" s="256"/>
      <c r="T253" s="257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58" t="s">
        <v>136</v>
      </c>
      <c r="AU253" s="258" t="s">
        <v>86</v>
      </c>
      <c r="AV253" s="14" t="s">
        <v>86</v>
      </c>
      <c r="AW253" s="14" t="s">
        <v>32</v>
      </c>
      <c r="AX253" s="14" t="s">
        <v>76</v>
      </c>
      <c r="AY253" s="258" t="s">
        <v>125</v>
      </c>
    </row>
    <row r="254" s="14" customFormat="1">
      <c r="A254" s="14"/>
      <c r="B254" s="248"/>
      <c r="C254" s="249"/>
      <c r="D254" s="239" t="s">
        <v>136</v>
      </c>
      <c r="E254" s="250" t="s">
        <v>1</v>
      </c>
      <c r="F254" s="251" t="s">
        <v>306</v>
      </c>
      <c r="G254" s="249"/>
      <c r="H254" s="252">
        <v>-0.97899999999999998</v>
      </c>
      <c r="I254" s="253"/>
      <c r="J254" s="249"/>
      <c r="K254" s="249"/>
      <c r="L254" s="254"/>
      <c r="M254" s="255"/>
      <c r="N254" s="256"/>
      <c r="O254" s="256"/>
      <c r="P254" s="256"/>
      <c r="Q254" s="256"/>
      <c r="R254" s="256"/>
      <c r="S254" s="256"/>
      <c r="T254" s="257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8" t="s">
        <v>136</v>
      </c>
      <c r="AU254" s="258" t="s">
        <v>86</v>
      </c>
      <c r="AV254" s="14" t="s">
        <v>86</v>
      </c>
      <c r="AW254" s="14" t="s">
        <v>32</v>
      </c>
      <c r="AX254" s="14" t="s">
        <v>76</v>
      </c>
      <c r="AY254" s="258" t="s">
        <v>125</v>
      </c>
    </row>
    <row r="255" s="14" customFormat="1">
      <c r="A255" s="14"/>
      <c r="B255" s="248"/>
      <c r="C255" s="249"/>
      <c r="D255" s="239" t="s">
        <v>136</v>
      </c>
      <c r="E255" s="250" t="s">
        <v>1</v>
      </c>
      <c r="F255" s="251" t="s">
        <v>307</v>
      </c>
      <c r="G255" s="249"/>
      <c r="H255" s="252">
        <v>-1.742</v>
      </c>
      <c r="I255" s="253"/>
      <c r="J255" s="249"/>
      <c r="K255" s="249"/>
      <c r="L255" s="254"/>
      <c r="M255" s="255"/>
      <c r="N255" s="256"/>
      <c r="O255" s="256"/>
      <c r="P255" s="256"/>
      <c r="Q255" s="256"/>
      <c r="R255" s="256"/>
      <c r="S255" s="256"/>
      <c r="T255" s="257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8" t="s">
        <v>136</v>
      </c>
      <c r="AU255" s="258" t="s">
        <v>86</v>
      </c>
      <c r="AV255" s="14" t="s">
        <v>86</v>
      </c>
      <c r="AW255" s="14" t="s">
        <v>32</v>
      </c>
      <c r="AX255" s="14" t="s">
        <v>76</v>
      </c>
      <c r="AY255" s="258" t="s">
        <v>125</v>
      </c>
    </row>
    <row r="256" s="14" customFormat="1">
      <c r="A256" s="14"/>
      <c r="B256" s="248"/>
      <c r="C256" s="249"/>
      <c r="D256" s="239" t="s">
        <v>136</v>
      </c>
      <c r="E256" s="250" t="s">
        <v>1</v>
      </c>
      <c r="F256" s="251" t="s">
        <v>308</v>
      </c>
      <c r="G256" s="249"/>
      <c r="H256" s="252">
        <v>-0.871</v>
      </c>
      <c r="I256" s="253"/>
      <c r="J256" s="249"/>
      <c r="K256" s="249"/>
      <c r="L256" s="254"/>
      <c r="M256" s="255"/>
      <c r="N256" s="256"/>
      <c r="O256" s="256"/>
      <c r="P256" s="256"/>
      <c r="Q256" s="256"/>
      <c r="R256" s="256"/>
      <c r="S256" s="256"/>
      <c r="T256" s="257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58" t="s">
        <v>136</v>
      </c>
      <c r="AU256" s="258" t="s">
        <v>86</v>
      </c>
      <c r="AV256" s="14" t="s">
        <v>86</v>
      </c>
      <c r="AW256" s="14" t="s">
        <v>32</v>
      </c>
      <c r="AX256" s="14" t="s">
        <v>76</v>
      </c>
      <c r="AY256" s="258" t="s">
        <v>125</v>
      </c>
    </row>
    <row r="257" s="14" customFormat="1">
      <c r="A257" s="14"/>
      <c r="B257" s="248"/>
      <c r="C257" s="249"/>
      <c r="D257" s="239" t="s">
        <v>136</v>
      </c>
      <c r="E257" s="250" t="s">
        <v>1</v>
      </c>
      <c r="F257" s="251" t="s">
        <v>309</v>
      </c>
      <c r="G257" s="249"/>
      <c r="H257" s="252">
        <v>-0.96799999999999997</v>
      </c>
      <c r="I257" s="253"/>
      <c r="J257" s="249"/>
      <c r="K257" s="249"/>
      <c r="L257" s="254"/>
      <c r="M257" s="255"/>
      <c r="N257" s="256"/>
      <c r="O257" s="256"/>
      <c r="P257" s="256"/>
      <c r="Q257" s="256"/>
      <c r="R257" s="256"/>
      <c r="S257" s="256"/>
      <c r="T257" s="257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58" t="s">
        <v>136</v>
      </c>
      <c r="AU257" s="258" t="s">
        <v>86</v>
      </c>
      <c r="AV257" s="14" t="s">
        <v>86</v>
      </c>
      <c r="AW257" s="14" t="s">
        <v>32</v>
      </c>
      <c r="AX257" s="14" t="s">
        <v>76</v>
      </c>
      <c r="AY257" s="258" t="s">
        <v>125</v>
      </c>
    </row>
    <row r="258" s="14" customFormat="1">
      <c r="A258" s="14"/>
      <c r="B258" s="248"/>
      <c r="C258" s="249"/>
      <c r="D258" s="239" t="s">
        <v>136</v>
      </c>
      <c r="E258" s="250" t="s">
        <v>1</v>
      </c>
      <c r="F258" s="251" t="s">
        <v>310</v>
      </c>
      <c r="G258" s="249"/>
      <c r="H258" s="252">
        <v>-0.91400000000000003</v>
      </c>
      <c r="I258" s="253"/>
      <c r="J258" s="249"/>
      <c r="K258" s="249"/>
      <c r="L258" s="254"/>
      <c r="M258" s="255"/>
      <c r="N258" s="256"/>
      <c r="O258" s="256"/>
      <c r="P258" s="256"/>
      <c r="Q258" s="256"/>
      <c r="R258" s="256"/>
      <c r="S258" s="256"/>
      <c r="T258" s="257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8" t="s">
        <v>136</v>
      </c>
      <c r="AU258" s="258" t="s">
        <v>86</v>
      </c>
      <c r="AV258" s="14" t="s">
        <v>86</v>
      </c>
      <c r="AW258" s="14" t="s">
        <v>32</v>
      </c>
      <c r="AX258" s="14" t="s">
        <v>76</v>
      </c>
      <c r="AY258" s="258" t="s">
        <v>125</v>
      </c>
    </row>
    <row r="259" s="14" customFormat="1">
      <c r="A259" s="14"/>
      <c r="B259" s="248"/>
      <c r="C259" s="249"/>
      <c r="D259" s="239" t="s">
        <v>136</v>
      </c>
      <c r="E259" s="250" t="s">
        <v>1</v>
      </c>
      <c r="F259" s="251" t="s">
        <v>311</v>
      </c>
      <c r="G259" s="249"/>
      <c r="H259" s="252">
        <v>-1.292</v>
      </c>
      <c r="I259" s="253"/>
      <c r="J259" s="249"/>
      <c r="K259" s="249"/>
      <c r="L259" s="254"/>
      <c r="M259" s="255"/>
      <c r="N259" s="256"/>
      <c r="O259" s="256"/>
      <c r="P259" s="256"/>
      <c r="Q259" s="256"/>
      <c r="R259" s="256"/>
      <c r="S259" s="256"/>
      <c r="T259" s="257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8" t="s">
        <v>136</v>
      </c>
      <c r="AU259" s="258" t="s">
        <v>86</v>
      </c>
      <c r="AV259" s="14" t="s">
        <v>86</v>
      </c>
      <c r="AW259" s="14" t="s">
        <v>32</v>
      </c>
      <c r="AX259" s="14" t="s">
        <v>76</v>
      </c>
      <c r="AY259" s="258" t="s">
        <v>125</v>
      </c>
    </row>
    <row r="260" s="14" customFormat="1">
      <c r="A260" s="14"/>
      <c r="B260" s="248"/>
      <c r="C260" s="249"/>
      <c r="D260" s="239" t="s">
        <v>136</v>
      </c>
      <c r="E260" s="250" t="s">
        <v>1</v>
      </c>
      <c r="F260" s="251" t="s">
        <v>312</v>
      </c>
      <c r="G260" s="249"/>
      <c r="H260" s="252">
        <v>-3.7170000000000001</v>
      </c>
      <c r="I260" s="253"/>
      <c r="J260" s="249"/>
      <c r="K260" s="249"/>
      <c r="L260" s="254"/>
      <c r="M260" s="255"/>
      <c r="N260" s="256"/>
      <c r="O260" s="256"/>
      <c r="P260" s="256"/>
      <c r="Q260" s="256"/>
      <c r="R260" s="256"/>
      <c r="S260" s="256"/>
      <c r="T260" s="257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58" t="s">
        <v>136</v>
      </c>
      <c r="AU260" s="258" t="s">
        <v>86</v>
      </c>
      <c r="AV260" s="14" t="s">
        <v>86</v>
      </c>
      <c r="AW260" s="14" t="s">
        <v>32</v>
      </c>
      <c r="AX260" s="14" t="s">
        <v>76</v>
      </c>
      <c r="AY260" s="258" t="s">
        <v>125</v>
      </c>
    </row>
    <row r="261" s="14" customFormat="1">
      <c r="A261" s="14"/>
      <c r="B261" s="248"/>
      <c r="C261" s="249"/>
      <c r="D261" s="239" t="s">
        <v>136</v>
      </c>
      <c r="E261" s="250" t="s">
        <v>1</v>
      </c>
      <c r="F261" s="251" t="s">
        <v>313</v>
      </c>
      <c r="G261" s="249"/>
      <c r="H261" s="252">
        <v>-0.91700000000000004</v>
      </c>
      <c r="I261" s="253"/>
      <c r="J261" s="249"/>
      <c r="K261" s="249"/>
      <c r="L261" s="254"/>
      <c r="M261" s="255"/>
      <c r="N261" s="256"/>
      <c r="O261" s="256"/>
      <c r="P261" s="256"/>
      <c r="Q261" s="256"/>
      <c r="R261" s="256"/>
      <c r="S261" s="256"/>
      <c r="T261" s="257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58" t="s">
        <v>136</v>
      </c>
      <c r="AU261" s="258" t="s">
        <v>86</v>
      </c>
      <c r="AV261" s="14" t="s">
        <v>86</v>
      </c>
      <c r="AW261" s="14" t="s">
        <v>32</v>
      </c>
      <c r="AX261" s="14" t="s">
        <v>76</v>
      </c>
      <c r="AY261" s="258" t="s">
        <v>125</v>
      </c>
    </row>
    <row r="262" s="14" customFormat="1">
      <c r="A262" s="14"/>
      <c r="B262" s="248"/>
      <c r="C262" s="249"/>
      <c r="D262" s="239" t="s">
        <v>136</v>
      </c>
      <c r="E262" s="250" t="s">
        <v>1</v>
      </c>
      <c r="F262" s="251" t="s">
        <v>314</v>
      </c>
      <c r="G262" s="249"/>
      <c r="H262" s="252">
        <v>-4.3120000000000003</v>
      </c>
      <c r="I262" s="253"/>
      <c r="J262" s="249"/>
      <c r="K262" s="249"/>
      <c r="L262" s="254"/>
      <c r="M262" s="255"/>
      <c r="N262" s="256"/>
      <c r="O262" s="256"/>
      <c r="P262" s="256"/>
      <c r="Q262" s="256"/>
      <c r="R262" s="256"/>
      <c r="S262" s="256"/>
      <c r="T262" s="257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8" t="s">
        <v>136</v>
      </c>
      <c r="AU262" s="258" t="s">
        <v>86</v>
      </c>
      <c r="AV262" s="14" t="s">
        <v>86</v>
      </c>
      <c r="AW262" s="14" t="s">
        <v>32</v>
      </c>
      <c r="AX262" s="14" t="s">
        <v>76</v>
      </c>
      <c r="AY262" s="258" t="s">
        <v>125</v>
      </c>
    </row>
    <row r="263" s="14" customFormat="1">
      <c r="A263" s="14"/>
      <c r="B263" s="248"/>
      <c r="C263" s="249"/>
      <c r="D263" s="239" t="s">
        <v>136</v>
      </c>
      <c r="E263" s="250" t="s">
        <v>1</v>
      </c>
      <c r="F263" s="251" t="s">
        <v>315</v>
      </c>
      <c r="G263" s="249"/>
      <c r="H263" s="252">
        <v>-3.9929999999999999</v>
      </c>
      <c r="I263" s="253"/>
      <c r="J263" s="249"/>
      <c r="K263" s="249"/>
      <c r="L263" s="254"/>
      <c r="M263" s="255"/>
      <c r="N263" s="256"/>
      <c r="O263" s="256"/>
      <c r="P263" s="256"/>
      <c r="Q263" s="256"/>
      <c r="R263" s="256"/>
      <c r="S263" s="256"/>
      <c r="T263" s="257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8" t="s">
        <v>136</v>
      </c>
      <c r="AU263" s="258" t="s">
        <v>86</v>
      </c>
      <c r="AV263" s="14" t="s">
        <v>86</v>
      </c>
      <c r="AW263" s="14" t="s">
        <v>32</v>
      </c>
      <c r="AX263" s="14" t="s">
        <v>76</v>
      </c>
      <c r="AY263" s="258" t="s">
        <v>125</v>
      </c>
    </row>
    <row r="264" s="14" customFormat="1">
      <c r="A264" s="14"/>
      <c r="B264" s="248"/>
      <c r="C264" s="249"/>
      <c r="D264" s="239" t="s">
        <v>136</v>
      </c>
      <c r="E264" s="250" t="s">
        <v>1</v>
      </c>
      <c r="F264" s="251" t="s">
        <v>316</v>
      </c>
      <c r="G264" s="249"/>
      <c r="H264" s="252">
        <v>-1.9059999999999999</v>
      </c>
      <c r="I264" s="253"/>
      <c r="J264" s="249"/>
      <c r="K264" s="249"/>
      <c r="L264" s="254"/>
      <c r="M264" s="255"/>
      <c r="N264" s="256"/>
      <c r="O264" s="256"/>
      <c r="P264" s="256"/>
      <c r="Q264" s="256"/>
      <c r="R264" s="256"/>
      <c r="S264" s="256"/>
      <c r="T264" s="257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58" t="s">
        <v>136</v>
      </c>
      <c r="AU264" s="258" t="s">
        <v>86</v>
      </c>
      <c r="AV264" s="14" t="s">
        <v>86</v>
      </c>
      <c r="AW264" s="14" t="s">
        <v>32</v>
      </c>
      <c r="AX264" s="14" t="s">
        <v>76</v>
      </c>
      <c r="AY264" s="258" t="s">
        <v>125</v>
      </c>
    </row>
    <row r="265" s="14" customFormat="1">
      <c r="A265" s="14"/>
      <c r="B265" s="248"/>
      <c r="C265" s="249"/>
      <c r="D265" s="239" t="s">
        <v>136</v>
      </c>
      <c r="E265" s="250" t="s">
        <v>1</v>
      </c>
      <c r="F265" s="251" t="s">
        <v>317</v>
      </c>
      <c r="G265" s="249"/>
      <c r="H265" s="252">
        <v>-0.81000000000000005</v>
      </c>
      <c r="I265" s="253"/>
      <c r="J265" s="249"/>
      <c r="K265" s="249"/>
      <c r="L265" s="254"/>
      <c r="M265" s="255"/>
      <c r="N265" s="256"/>
      <c r="O265" s="256"/>
      <c r="P265" s="256"/>
      <c r="Q265" s="256"/>
      <c r="R265" s="256"/>
      <c r="S265" s="256"/>
      <c r="T265" s="257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58" t="s">
        <v>136</v>
      </c>
      <c r="AU265" s="258" t="s">
        <v>86</v>
      </c>
      <c r="AV265" s="14" t="s">
        <v>86</v>
      </c>
      <c r="AW265" s="14" t="s">
        <v>32</v>
      </c>
      <c r="AX265" s="14" t="s">
        <v>76</v>
      </c>
      <c r="AY265" s="258" t="s">
        <v>125</v>
      </c>
    </row>
    <row r="266" s="14" customFormat="1">
      <c r="A266" s="14"/>
      <c r="B266" s="248"/>
      <c r="C266" s="249"/>
      <c r="D266" s="239" t="s">
        <v>136</v>
      </c>
      <c r="E266" s="250" t="s">
        <v>1</v>
      </c>
      <c r="F266" s="251" t="s">
        <v>318</v>
      </c>
      <c r="G266" s="249"/>
      <c r="H266" s="252">
        <v>-1.2370000000000001</v>
      </c>
      <c r="I266" s="253"/>
      <c r="J266" s="249"/>
      <c r="K266" s="249"/>
      <c r="L266" s="254"/>
      <c r="M266" s="255"/>
      <c r="N266" s="256"/>
      <c r="O266" s="256"/>
      <c r="P266" s="256"/>
      <c r="Q266" s="256"/>
      <c r="R266" s="256"/>
      <c r="S266" s="256"/>
      <c r="T266" s="257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58" t="s">
        <v>136</v>
      </c>
      <c r="AU266" s="258" t="s">
        <v>86</v>
      </c>
      <c r="AV266" s="14" t="s">
        <v>86</v>
      </c>
      <c r="AW266" s="14" t="s">
        <v>32</v>
      </c>
      <c r="AX266" s="14" t="s">
        <v>76</v>
      </c>
      <c r="AY266" s="258" t="s">
        <v>125</v>
      </c>
    </row>
    <row r="267" s="14" customFormat="1">
      <c r="A267" s="14"/>
      <c r="B267" s="248"/>
      <c r="C267" s="249"/>
      <c r="D267" s="239" t="s">
        <v>136</v>
      </c>
      <c r="E267" s="250" t="s">
        <v>1</v>
      </c>
      <c r="F267" s="251" t="s">
        <v>310</v>
      </c>
      <c r="G267" s="249"/>
      <c r="H267" s="252">
        <v>-0.91400000000000003</v>
      </c>
      <c r="I267" s="253"/>
      <c r="J267" s="249"/>
      <c r="K267" s="249"/>
      <c r="L267" s="254"/>
      <c r="M267" s="255"/>
      <c r="N267" s="256"/>
      <c r="O267" s="256"/>
      <c r="P267" s="256"/>
      <c r="Q267" s="256"/>
      <c r="R267" s="256"/>
      <c r="S267" s="256"/>
      <c r="T267" s="257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8" t="s">
        <v>136</v>
      </c>
      <c r="AU267" s="258" t="s">
        <v>86</v>
      </c>
      <c r="AV267" s="14" t="s">
        <v>86</v>
      </c>
      <c r="AW267" s="14" t="s">
        <v>32</v>
      </c>
      <c r="AX267" s="14" t="s">
        <v>76</v>
      </c>
      <c r="AY267" s="258" t="s">
        <v>125</v>
      </c>
    </row>
    <row r="268" s="14" customFormat="1">
      <c r="A268" s="14"/>
      <c r="B268" s="248"/>
      <c r="C268" s="249"/>
      <c r="D268" s="239" t="s">
        <v>136</v>
      </c>
      <c r="E268" s="250" t="s">
        <v>1</v>
      </c>
      <c r="F268" s="251" t="s">
        <v>319</v>
      </c>
      <c r="G268" s="249"/>
      <c r="H268" s="252">
        <v>-0.48599999999999999</v>
      </c>
      <c r="I268" s="253"/>
      <c r="J268" s="249"/>
      <c r="K268" s="249"/>
      <c r="L268" s="254"/>
      <c r="M268" s="255"/>
      <c r="N268" s="256"/>
      <c r="O268" s="256"/>
      <c r="P268" s="256"/>
      <c r="Q268" s="256"/>
      <c r="R268" s="256"/>
      <c r="S268" s="256"/>
      <c r="T268" s="257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8" t="s">
        <v>136</v>
      </c>
      <c r="AU268" s="258" t="s">
        <v>86</v>
      </c>
      <c r="AV268" s="14" t="s">
        <v>86</v>
      </c>
      <c r="AW268" s="14" t="s">
        <v>32</v>
      </c>
      <c r="AX268" s="14" t="s">
        <v>76</v>
      </c>
      <c r="AY268" s="258" t="s">
        <v>125</v>
      </c>
    </row>
    <row r="269" s="14" customFormat="1">
      <c r="A269" s="14"/>
      <c r="B269" s="248"/>
      <c r="C269" s="249"/>
      <c r="D269" s="239" t="s">
        <v>136</v>
      </c>
      <c r="E269" s="250" t="s">
        <v>1</v>
      </c>
      <c r="F269" s="251" t="s">
        <v>320</v>
      </c>
      <c r="G269" s="249"/>
      <c r="H269" s="252">
        <v>-3.8069999999999999</v>
      </c>
      <c r="I269" s="253"/>
      <c r="J269" s="249"/>
      <c r="K269" s="249"/>
      <c r="L269" s="254"/>
      <c r="M269" s="255"/>
      <c r="N269" s="256"/>
      <c r="O269" s="256"/>
      <c r="P269" s="256"/>
      <c r="Q269" s="256"/>
      <c r="R269" s="256"/>
      <c r="S269" s="256"/>
      <c r="T269" s="257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58" t="s">
        <v>136</v>
      </c>
      <c r="AU269" s="258" t="s">
        <v>86</v>
      </c>
      <c r="AV269" s="14" t="s">
        <v>86</v>
      </c>
      <c r="AW269" s="14" t="s">
        <v>32</v>
      </c>
      <c r="AX269" s="14" t="s">
        <v>76</v>
      </c>
      <c r="AY269" s="258" t="s">
        <v>125</v>
      </c>
    </row>
    <row r="270" s="14" customFormat="1">
      <c r="A270" s="14"/>
      <c r="B270" s="248"/>
      <c r="C270" s="249"/>
      <c r="D270" s="239" t="s">
        <v>136</v>
      </c>
      <c r="E270" s="250" t="s">
        <v>1</v>
      </c>
      <c r="F270" s="251" t="s">
        <v>321</v>
      </c>
      <c r="G270" s="249"/>
      <c r="H270" s="252">
        <v>-1.1879999999999999</v>
      </c>
      <c r="I270" s="253"/>
      <c r="J270" s="249"/>
      <c r="K270" s="249"/>
      <c r="L270" s="254"/>
      <c r="M270" s="255"/>
      <c r="N270" s="256"/>
      <c r="O270" s="256"/>
      <c r="P270" s="256"/>
      <c r="Q270" s="256"/>
      <c r="R270" s="256"/>
      <c r="S270" s="256"/>
      <c r="T270" s="257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T270" s="258" t="s">
        <v>136</v>
      </c>
      <c r="AU270" s="258" t="s">
        <v>86</v>
      </c>
      <c r="AV270" s="14" t="s">
        <v>86</v>
      </c>
      <c r="AW270" s="14" t="s">
        <v>32</v>
      </c>
      <c r="AX270" s="14" t="s">
        <v>76</v>
      </c>
      <c r="AY270" s="258" t="s">
        <v>125</v>
      </c>
    </row>
    <row r="271" s="14" customFormat="1">
      <c r="A271" s="14"/>
      <c r="B271" s="248"/>
      <c r="C271" s="249"/>
      <c r="D271" s="239" t="s">
        <v>136</v>
      </c>
      <c r="E271" s="250" t="s">
        <v>1</v>
      </c>
      <c r="F271" s="251" t="s">
        <v>322</v>
      </c>
      <c r="G271" s="249"/>
      <c r="H271" s="252">
        <v>-2.327</v>
      </c>
      <c r="I271" s="253"/>
      <c r="J271" s="249"/>
      <c r="K271" s="249"/>
      <c r="L271" s="254"/>
      <c r="M271" s="255"/>
      <c r="N271" s="256"/>
      <c r="O271" s="256"/>
      <c r="P271" s="256"/>
      <c r="Q271" s="256"/>
      <c r="R271" s="256"/>
      <c r="S271" s="256"/>
      <c r="T271" s="257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8" t="s">
        <v>136</v>
      </c>
      <c r="AU271" s="258" t="s">
        <v>86</v>
      </c>
      <c r="AV271" s="14" t="s">
        <v>86</v>
      </c>
      <c r="AW271" s="14" t="s">
        <v>32</v>
      </c>
      <c r="AX271" s="14" t="s">
        <v>76</v>
      </c>
      <c r="AY271" s="258" t="s">
        <v>125</v>
      </c>
    </row>
    <row r="272" s="14" customFormat="1">
      <c r="A272" s="14"/>
      <c r="B272" s="248"/>
      <c r="C272" s="249"/>
      <c r="D272" s="239" t="s">
        <v>136</v>
      </c>
      <c r="E272" s="250" t="s">
        <v>1</v>
      </c>
      <c r="F272" s="251" t="s">
        <v>323</v>
      </c>
      <c r="G272" s="249"/>
      <c r="H272" s="252">
        <v>-2.3359999999999999</v>
      </c>
      <c r="I272" s="253"/>
      <c r="J272" s="249"/>
      <c r="K272" s="249"/>
      <c r="L272" s="254"/>
      <c r="M272" s="255"/>
      <c r="N272" s="256"/>
      <c r="O272" s="256"/>
      <c r="P272" s="256"/>
      <c r="Q272" s="256"/>
      <c r="R272" s="256"/>
      <c r="S272" s="256"/>
      <c r="T272" s="257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8" t="s">
        <v>136</v>
      </c>
      <c r="AU272" s="258" t="s">
        <v>86</v>
      </c>
      <c r="AV272" s="14" t="s">
        <v>86</v>
      </c>
      <c r="AW272" s="14" t="s">
        <v>32</v>
      </c>
      <c r="AX272" s="14" t="s">
        <v>76</v>
      </c>
      <c r="AY272" s="258" t="s">
        <v>125</v>
      </c>
    </row>
    <row r="273" s="14" customFormat="1">
      <c r="A273" s="14"/>
      <c r="B273" s="248"/>
      <c r="C273" s="249"/>
      <c r="D273" s="239" t="s">
        <v>136</v>
      </c>
      <c r="E273" s="250" t="s">
        <v>1</v>
      </c>
      <c r="F273" s="251" t="s">
        <v>324</v>
      </c>
      <c r="G273" s="249"/>
      <c r="H273" s="252">
        <v>25.718</v>
      </c>
      <c r="I273" s="253"/>
      <c r="J273" s="249"/>
      <c r="K273" s="249"/>
      <c r="L273" s="254"/>
      <c r="M273" s="255"/>
      <c r="N273" s="256"/>
      <c r="O273" s="256"/>
      <c r="P273" s="256"/>
      <c r="Q273" s="256"/>
      <c r="R273" s="256"/>
      <c r="S273" s="256"/>
      <c r="T273" s="257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58" t="s">
        <v>136</v>
      </c>
      <c r="AU273" s="258" t="s">
        <v>86</v>
      </c>
      <c r="AV273" s="14" t="s">
        <v>86</v>
      </c>
      <c r="AW273" s="14" t="s">
        <v>32</v>
      </c>
      <c r="AX273" s="14" t="s">
        <v>76</v>
      </c>
      <c r="AY273" s="258" t="s">
        <v>125</v>
      </c>
    </row>
    <row r="274" s="14" customFormat="1">
      <c r="A274" s="14"/>
      <c r="B274" s="248"/>
      <c r="C274" s="249"/>
      <c r="D274" s="239" t="s">
        <v>136</v>
      </c>
      <c r="E274" s="250" t="s">
        <v>1</v>
      </c>
      <c r="F274" s="251" t="s">
        <v>325</v>
      </c>
      <c r="G274" s="249"/>
      <c r="H274" s="252">
        <v>-1.631</v>
      </c>
      <c r="I274" s="253"/>
      <c r="J274" s="249"/>
      <c r="K274" s="249"/>
      <c r="L274" s="254"/>
      <c r="M274" s="255"/>
      <c r="N274" s="256"/>
      <c r="O274" s="256"/>
      <c r="P274" s="256"/>
      <c r="Q274" s="256"/>
      <c r="R274" s="256"/>
      <c r="S274" s="256"/>
      <c r="T274" s="257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58" t="s">
        <v>136</v>
      </c>
      <c r="AU274" s="258" t="s">
        <v>86</v>
      </c>
      <c r="AV274" s="14" t="s">
        <v>86</v>
      </c>
      <c r="AW274" s="14" t="s">
        <v>32</v>
      </c>
      <c r="AX274" s="14" t="s">
        <v>76</v>
      </c>
      <c r="AY274" s="258" t="s">
        <v>125</v>
      </c>
    </row>
    <row r="275" s="14" customFormat="1">
      <c r="A275" s="14"/>
      <c r="B275" s="248"/>
      <c r="C275" s="249"/>
      <c r="D275" s="239" t="s">
        <v>136</v>
      </c>
      <c r="E275" s="250" t="s">
        <v>1</v>
      </c>
      <c r="F275" s="251" t="s">
        <v>326</v>
      </c>
      <c r="G275" s="249"/>
      <c r="H275" s="252">
        <v>7.7359999999999998</v>
      </c>
      <c r="I275" s="253"/>
      <c r="J275" s="249"/>
      <c r="K275" s="249"/>
      <c r="L275" s="254"/>
      <c r="M275" s="255"/>
      <c r="N275" s="256"/>
      <c r="O275" s="256"/>
      <c r="P275" s="256"/>
      <c r="Q275" s="256"/>
      <c r="R275" s="256"/>
      <c r="S275" s="256"/>
      <c r="T275" s="257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58" t="s">
        <v>136</v>
      </c>
      <c r="AU275" s="258" t="s">
        <v>86</v>
      </c>
      <c r="AV275" s="14" t="s">
        <v>86</v>
      </c>
      <c r="AW275" s="14" t="s">
        <v>32</v>
      </c>
      <c r="AX275" s="14" t="s">
        <v>76</v>
      </c>
      <c r="AY275" s="258" t="s">
        <v>125</v>
      </c>
    </row>
    <row r="276" s="14" customFormat="1">
      <c r="A276" s="14"/>
      <c r="B276" s="248"/>
      <c r="C276" s="249"/>
      <c r="D276" s="239" t="s">
        <v>136</v>
      </c>
      <c r="E276" s="250" t="s">
        <v>1</v>
      </c>
      <c r="F276" s="251" t="s">
        <v>327</v>
      </c>
      <c r="G276" s="249"/>
      <c r="H276" s="252">
        <v>7.7759999999999998</v>
      </c>
      <c r="I276" s="253"/>
      <c r="J276" s="249"/>
      <c r="K276" s="249"/>
      <c r="L276" s="254"/>
      <c r="M276" s="255"/>
      <c r="N276" s="256"/>
      <c r="O276" s="256"/>
      <c r="P276" s="256"/>
      <c r="Q276" s="256"/>
      <c r="R276" s="256"/>
      <c r="S276" s="256"/>
      <c r="T276" s="257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8" t="s">
        <v>136</v>
      </c>
      <c r="AU276" s="258" t="s">
        <v>86</v>
      </c>
      <c r="AV276" s="14" t="s">
        <v>86</v>
      </c>
      <c r="AW276" s="14" t="s">
        <v>32</v>
      </c>
      <c r="AX276" s="14" t="s">
        <v>76</v>
      </c>
      <c r="AY276" s="258" t="s">
        <v>125</v>
      </c>
    </row>
    <row r="277" s="14" customFormat="1">
      <c r="A277" s="14"/>
      <c r="B277" s="248"/>
      <c r="C277" s="249"/>
      <c r="D277" s="239" t="s">
        <v>136</v>
      </c>
      <c r="E277" s="250" t="s">
        <v>1</v>
      </c>
      <c r="F277" s="251" t="s">
        <v>328</v>
      </c>
      <c r="G277" s="249"/>
      <c r="H277" s="252">
        <v>-0.59399999999999997</v>
      </c>
      <c r="I277" s="253"/>
      <c r="J277" s="249"/>
      <c r="K277" s="249"/>
      <c r="L277" s="254"/>
      <c r="M277" s="255"/>
      <c r="N277" s="256"/>
      <c r="O277" s="256"/>
      <c r="P277" s="256"/>
      <c r="Q277" s="256"/>
      <c r="R277" s="256"/>
      <c r="S277" s="256"/>
      <c r="T277" s="257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8" t="s">
        <v>136</v>
      </c>
      <c r="AU277" s="258" t="s">
        <v>86</v>
      </c>
      <c r="AV277" s="14" t="s">
        <v>86</v>
      </c>
      <c r="AW277" s="14" t="s">
        <v>32</v>
      </c>
      <c r="AX277" s="14" t="s">
        <v>76</v>
      </c>
      <c r="AY277" s="258" t="s">
        <v>125</v>
      </c>
    </row>
    <row r="278" s="14" customFormat="1">
      <c r="A278" s="14"/>
      <c r="B278" s="248"/>
      <c r="C278" s="249"/>
      <c r="D278" s="239" t="s">
        <v>136</v>
      </c>
      <c r="E278" s="250" t="s">
        <v>1</v>
      </c>
      <c r="F278" s="251" t="s">
        <v>329</v>
      </c>
      <c r="G278" s="249"/>
      <c r="H278" s="252">
        <v>-0.44400000000000001</v>
      </c>
      <c r="I278" s="253"/>
      <c r="J278" s="249"/>
      <c r="K278" s="249"/>
      <c r="L278" s="254"/>
      <c r="M278" s="255"/>
      <c r="N278" s="256"/>
      <c r="O278" s="256"/>
      <c r="P278" s="256"/>
      <c r="Q278" s="256"/>
      <c r="R278" s="256"/>
      <c r="S278" s="256"/>
      <c r="T278" s="257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58" t="s">
        <v>136</v>
      </c>
      <c r="AU278" s="258" t="s">
        <v>86</v>
      </c>
      <c r="AV278" s="14" t="s">
        <v>86</v>
      </c>
      <c r="AW278" s="14" t="s">
        <v>32</v>
      </c>
      <c r="AX278" s="14" t="s">
        <v>76</v>
      </c>
      <c r="AY278" s="258" t="s">
        <v>125</v>
      </c>
    </row>
    <row r="279" s="14" customFormat="1">
      <c r="A279" s="14"/>
      <c r="B279" s="248"/>
      <c r="C279" s="249"/>
      <c r="D279" s="239" t="s">
        <v>136</v>
      </c>
      <c r="E279" s="250" t="s">
        <v>1</v>
      </c>
      <c r="F279" s="251" t="s">
        <v>330</v>
      </c>
      <c r="G279" s="249"/>
      <c r="H279" s="252">
        <v>-0.60699999999999998</v>
      </c>
      <c r="I279" s="253"/>
      <c r="J279" s="249"/>
      <c r="K279" s="249"/>
      <c r="L279" s="254"/>
      <c r="M279" s="255"/>
      <c r="N279" s="256"/>
      <c r="O279" s="256"/>
      <c r="P279" s="256"/>
      <c r="Q279" s="256"/>
      <c r="R279" s="256"/>
      <c r="S279" s="256"/>
      <c r="T279" s="257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58" t="s">
        <v>136</v>
      </c>
      <c r="AU279" s="258" t="s">
        <v>86</v>
      </c>
      <c r="AV279" s="14" t="s">
        <v>86</v>
      </c>
      <c r="AW279" s="14" t="s">
        <v>32</v>
      </c>
      <c r="AX279" s="14" t="s">
        <v>76</v>
      </c>
      <c r="AY279" s="258" t="s">
        <v>125</v>
      </c>
    </row>
    <row r="280" s="13" customFormat="1">
      <c r="A280" s="13"/>
      <c r="B280" s="237"/>
      <c r="C280" s="238"/>
      <c r="D280" s="239" t="s">
        <v>136</v>
      </c>
      <c r="E280" s="240" t="s">
        <v>1</v>
      </c>
      <c r="F280" s="241" t="s">
        <v>331</v>
      </c>
      <c r="G280" s="238"/>
      <c r="H280" s="240" t="s">
        <v>1</v>
      </c>
      <c r="I280" s="242"/>
      <c r="J280" s="238"/>
      <c r="K280" s="238"/>
      <c r="L280" s="243"/>
      <c r="M280" s="244"/>
      <c r="N280" s="245"/>
      <c r="O280" s="245"/>
      <c r="P280" s="245"/>
      <c r="Q280" s="245"/>
      <c r="R280" s="245"/>
      <c r="S280" s="245"/>
      <c r="T280" s="246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7" t="s">
        <v>136</v>
      </c>
      <c r="AU280" s="247" t="s">
        <v>86</v>
      </c>
      <c r="AV280" s="13" t="s">
        <v>84</v>
      </c>
      <c r="AW280" s="13" t="s">
        <v>32</v>
      </c>
      <c r="AX280" s="13" t="s">
        <v>76</v>
      </c>
      <c r="AY280" s="247" t="s">
        <v>125</v>
      </c>
    </row>
    <row r="281" s="14" customFormat="1">
      <c r="A281" s="14"/>
      <c r="B281" s="248"/>
      <c r="C281" s="249"/>
      <c r="D281" s="239" t="s">
        <v>136</v>
      </c>
      <c r="E281" s="250" t="s">
        <v>1</v>
      </c>
      <c r="F281" s="251" t="s">
        <v>332</v>
      </c>
      <c r="G281" s="249"/>
      <c r="H281" s="252">
        <v>2.5390000000000001</v>
      </c>
      <c r="I281" s="253"/>
      <c r="J281" s="249"/>
      <c r="K281" s="249"/>
      <c r="L281" s="254"/>
      <c r="M281" s="255"/>
      <c r="N281" s="256"/>
      <c r="O281" s="256"/>
      <c r="P281" s="256"/>
      <c r="Q281" s="256"/>
      <c r="R281" s="256"/>
      <c r="S281" s="256"/>
      <c r="T281" s="257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8" t="s">
        <v>136</v>
      </c>
      <c r="AU281" s="258" t="s">
        <v>86</v>
      </c>
      <c r="AV281" s="14" t="s">
        <v>86</v>
      </c>
      <c r="AW281" s="14" t="s">
        <v>32</v>
      </c>
      <c r="AX281" s="14" t="s">
        <v>76</v>
      </c>
      <c r="AY281" s="258" t="s">
        <v>125</v>
      </c>
    </row>
    <row r="282" s="14" customFormat="1">
      <c r="A282" s="14"/>
      <c r="B282" s="248"/>
      <c r="C282" s="249"/>
      <c r="D282" s="239" t="s">
        <v>136</v>
      </c>
      <c r="E282" s="250" t="s">
        <v>1</v>
      </c>
      <c r="F282" s="251" t="s">
        <v>333</v>
      </c>
      <c r="G282" s="249"/>
      <c r="H282" s="252">
        <v>-0.20000000000000001</v>
      </c>
      <c r="I282" s="253"/>
      <c r="J282" s="249"/>
      <c r="K282" s="249"/>
      <c r="L282" s="254"/>
      <c r="M282" s="255"/>
      <c r="N282" s="256"/>
      <c r="O282" s="256"/>
      <c r="P282" s="256"/>
      <c r="Q282" s="256"/>
      <c r="R282" s="256"/>
      <c r="S282" s="256"/>
      <c r="T282" s="257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58" t="s">
        <v>136</v>
      </c>
      <c r="AU282" s="258" t="s">
        <v>86</v>
      </c>
      <c r="AV282" s="14" t="s">
        <v>86</v>
      </c>
      <c r="AW282" s="14" t="s">
        <v>32</v>
      </c>
      <c r="AX282" s="14" t="s">
        <v>76</v>
      </c>
      <c r="AY282" s="258" t="s">
        <v>125</v>
      </c>
    </row>
    <row r="283" s="14" customFormat="1">
      <c r="A283" s="14"/>
      <c r="B283" s="248"/>
      <c r="C283" s="249"/>
      <c r="D283" s="239" t="s">
        <v>136</v>
      </c>
      <c r="E283" s="250" t="s">
        <v>1</v>
      </c>
      <c r="F283" s="251" t="s">
        <v>334</v>
      </c>
      <c r="G283" s="249"/>
      <c r="H283" s="252">
        <v>3.3029999999999999</v>
      </c>
      <c r="I283" s="253"/>
      <c r="J283" s="249"/>
      <c r="K283" s="249"/>
      <c r="L283" s="254"/>
      <c r="M283" s="255"/>
      <c r="N283" s="256"/>
      <c r="O283" s="256"/>
      <c r="P283" s="256"/>
      <c r="Q283" s="256"/>
      <c r="R283" s="256"/>
      <c r="S283" s="256"/>
      <c r="T283" s="257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T283" s="258" t="s">
        <v>136</v>
      </c>
      <c r="AU283" s="258" t="s">
        <v>86</v>
      </c>
      <c r="AV283" s="14" t="s">
        <v>86</v>
      </c>
      <c r="AW283" s="14" t="s">
        <v>32</v>
      </c>
      <c r="AX283" s="14" t="s">
        <v>76</v>
      </c>
      <c r="AY283" s="258" t="s">
        <v>125</v>
      </c>
    </row>
    <row r="284" s="14" customFormat="1">
      <c r="A284" s="14"/>
      <c r="B284" s="248"/>
      <c r="C284" s="249"/>
      <c r="D284" s="239" t="s">
        <v>136</v>
      </c>
      <c r="E284" s="250" t="s">
        <v>1</v>
      </c>
      <c r="F284" s="251" t="s">
        <v>335</v>
      </c>
      <c r="G284" s="249"/>
      <c r="H284" s="252">
        <v>-0.51200000000000001</v>
      </c>
      <c r="I284" s="253"/>
      <c r="J284" s="249"/>
      <c r="K284" s="249"/>
      <c r="L284" s="254"/>
      <c r="M284" s="255"/>
      <c r="N284" s="256"/>
      <c r="O284" s="256"/>
      <c r="P284" s="256"/>
      <c r="Q284" s="256"/>
      <c r="R284" s="256"/>
      <c r="S284" s="256"/>
      <c r="T284" s="257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8" t="s">
        <v>136</v>
      </c>
      <c r="AU284" s="258" t="s">
        <v>86</v>
      </c>
      <c r="AV284" s="14" t="s">
        <v>86</v>
      </c>
      <c r="AW284" s="14" t="s">
        <v>32</v>
      </c>
      <c r="AX284" s="14" t="s">
        <v>76</v>
      </c>
      <c r="AY284" s="258" t="s">
        <v>125</v>
      </c>
    </row>
    <row r="285" s="14" customFormat="1">
      <c r="A285" s="14"/>
      <c r="B285" s="248"/>
      <c r="C285" s="249"/>
      <c r="D285" s="239" t="s">
        <v>136</v>
      </c>
      <c r="E285" s="250" t="s">
        <v>1</v>
      </c>
      <c r="F285" s="251" t="s">
        <v>336</v>
      </c>
      <c r="G285" s="249"/>
      <c r="H285" s="252">
        <v>1.1830000000000001</v>
      </c>
      <c r="I285" s="253"/>
      <c r="J285" s="249"/>
      <c r="K285" s="249"/>
      <c r="L285" s="254"/>
      <c r="M285" s="255"/>
      <c r="N285" s="256"/>
      <c r="O285" s="256"/>
      <c r="P285" s="256"/>
      <c r="Q285" s="256"/>
      <c r="R285" s="256"/>
      <c r="S285" s="256"/>
      <c r="T285" s="257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8" t="s">
        <v>136</v>
      </c>
      <c r="AU285" s="258" t="s">
        <v>86</v>
      </c>
      <c r="AV285" s="14" t="s">
        <v>86</v>
      </c>
      <c r="AW285" s="14" t="s">
        <v>32</v>
      </c>
      <c r="AX285" s="14" t="s">
        <v>76</v>
      </c>
      <c r="AY285" s="258" t="s">
        <v>125</v>
      </c>
    </row>
    <row r="286" s="14" customFormat="1">
      <c r="A286" s="14"/>
      <c r="B286" s="248"/>
      <c r="C286" s="249"/>
      <c r="D286" s="239" t="s">
        <v>136</v>
      </c>
      <c r="E286" s="250" t="s">
        <v>1</v>
      </c>
      <c r="F286" s="251" t="s">
        <v>337</v>
      </c>
      <c r="G286" s="249"/>
      <c r="H286" s="252">
        <v>1.542</v>
      </c>
      <c r="I286" s="253"/>
      <c r="J286" s="249"/>
      <c r="K286" s="249"/>
      <c r="L286" s="254"/>
      <c r="M286" s="255"/>
      <c r="N286" s="256"/>
      <c r="O286" s="256"/>
      <c r="P286" s="256"/>
      <c r="Q286" s="256"/>
      <c r="R286" s="256"/>
      <c r="S286" s="256"/>
      <c r="T286" s="257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8" t="s">
        <v>136</v>
      </c>
      <c r="AU286" s="258" t="s">
        <v>86</v>
      </c>
      <c r="AV286" s="14" t="s">
        <v>86</v>
      </c>
      <c r="AW286" s="14" t="s">
        <v>32</v>
      </c>
      <c r="AX286" s="14" t="s">
        <v>76</v>
      </c>
      <c r="AY286" s="258" t="s">
        <v>125</v>
      </c>
    </row>
    <row r="287" s="14" customFormat="1">
      <c r="A287" s="14"/>
      <c r="B287" s="248"/>
      <c r="C287" s="249"/>
      <c r="D287" s="239" t="s">
        <v>136</v>
      </c>
      <c r="E287" s="250" t="s">
        <v>1</v>
      </c>
      <c r="F287" s="251" t="s">
        <v>338</v>
      </c>
      <c r="G287" s="249"/>
      <c r="H287" s="252">
        <v>-0.32000000000000001</v>
      </c>
      <c r="I287" s="253"/>
      <c r="J287" s="249"/>
      <c r="K287" s="249"/>
      <c r="L287" s="254"/>
      <c r="M287" s="255"/>
      <c r="N287" s="256"/>
      <c r="O287" s="256"/>
      <c r="P287" s="256"/>
      <c r="Q287" s="256"/>
      <c r="R287" s="256"/>
      <c r="S287" s="256"/>
      <c r="T287" s="257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58" t="s">
        <v>136</v>
      </c>
      <c r="AU287" s="258" t="s">
        <v>86</v>
      </c>
      <c r="AV287" s="14" t="s">
        <v>86</v>
      </c>
      <c r="AW287" s="14" t="s">
        <v>32</v>
      </c>
      <c r="AX287" s="14" t="s">
        <v>76</v>
      </c>
      <c r="AY287" s="258" t="s">
        <v>125</v>
      </c>
    </row>
    <row r="288" s="14" customFormat="1">
      <c r="A288" s="14"/>
      <c r="B288" s="248"/>
      <c r="C288" s="249"/>
      <c r="D288" s="239" t="s">
        <v>136</v>
      </c>
      <c r="E288" s="250" t="s">
        <v>1</v>
      </c>
      <c r="F288" s="251" t="s">
        <v>334</v>
      </c>
      <c r="G288" s="249"/>
      <c r="H288" s="252">
        <v>3.3029999999999999</v>
      </c>
      <c r="I288" s="253"/>
      <c r="J288" s="249"/>
      <c r="K288" s="249"/>
      <c r="L288" s="254"/>
      <c r="M288" s="255"/>
      <c r="N288" s="256"/>
      <c r="O288" s="256"/>
      <c r="P288" s="256"/>
      <c r="Q288" s="256"/>
      <c r="R288" s="256"/>
      <c r="S288" s="256"/>
      <c r="T288" s="257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8" t="s">
        <v>136</v>
      </c>
      <c r="AU288" s="258" t="s">
        <v>86</v>
      </c>
      <c r="AV288" s="14" t="s">
        <v>86</v>
      </c>
      <c r="AW288" s="14" t="s">
        <v>32</v>
      </c>
      <c r="AX288" s="14" t="s">
        <v>76</v>
      </c>
      <c r="AY288" s="258" t="s">
        <v>125</v>
      </c>
    </row>
    <row r="289" s="14" customFormat="1">
      <c r="A289" s="14"/>
      <c r="B289" s="248"/>
      <c r="C289" s="249"/>
      <c r="D289" s="239" t="s">
        <v>136</v>
      </c>
      <c r="E289" s="250" t="s">
        <v>1</v>
      </c>
      <c r="F289" s="251" t="s">
        <v>339</v>
      </c>
      <c r="G289" s="249"/>
      <c r="H289" s="252">
        <v>-0.25600000000000001</v>
      </c>
      <c r="I289" s="253"/>
      <c r="J289" s="249"/>
      <c r="K289" s="249"/>
      <c r="L289" s="254"/>
      <c r="M289" s="255"/>
      <c r="N289" s="256"/>
      <c r="O289" s="256"/>
      <c r="P289" s="256"/>
      <c r="Q289" s="256"/>
      <c r="R289" s="256"/>
      <c r="S289" s="256"/>
      <c r="T289" s="257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8" t="s">
        <v>136</v>
      </c>
      <c r="AU289" s="258" t="s">
        <v>86</v>
      </c>
      <c r="AV289" s="14" t="s">
        <v>86</v>
      </c>
      <c r="AW289" s="14" t="s">
        <v>32</v>
      </c>
      <c r="AX289" s="14" t="s">
        <v>76</v>
      </c>
      <c r="AY289" s="258" t="s">
        <v>125</v>
      </c>
    </row>
    <row r="290" s="14" customFormat="1">
      <c r="A290" s="14"/>
      <c r="B290" s="248"/>
      <c r="C290" s="249"/>
      <c r="D290" s="239" t="s">
        <v>136</v>
      </c>
      <c r="E290" s="250" t="s">
        <v>1</v>
      </c>
      <c r="F290" s="251" t="s">
        <v>340</v>
      </c>
      <c r="G290" s="249"/>
      <c r="H290" s="252">
        <v>43.478000000000002</v>
      </c>
      <c r="I290" s="253"/>
      <c r="J290" s="249"/>
      <c r="K290" s="249"/>
      <c r="L290" s="254"/>
      <c r="M290" s="255"/>
      <c r="N290" s="256"/>
      <c r="O290" s="256"/>
      <c r="P290" s="256"/>
      <c r="Q290" s="256"/>
      <c r="R290" s="256"/>
      <c r="S290" s="256"/>
      <c r="T290" s="257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8" t="s">
        <v>136</v>
      </c>
      <c r="AU290" s="258" t="s">
        <v>86</v>
      </c>
      <c r="AV290" s="14" t="s">
        <v>86</v>
      </c>
      <c r="AW290" s="14" t="s">
        <v>32</v>
      </c>
      <c r="AX290" s="14" t="s">
        <v>76</v>
      </c>
      <c r="AY290" s="258" t="s">
        <v>125</v>
      </c>
    </row>
    <row r="291" s="14" customFormat="1">
      <c r="A291" s="14"/>
      <c r="B291" s="248"/>
      <c r="C291" s="249"/>
      <c r="D291" s="239" t="s">
        <v>136</v>
      </c>
      <c r="E291" s="250" t="s">
        <v>1</v>
      </c>
      <c r="F291" s="251" t="s">
        <v>341</v>
      </c>
      <c r="G291" s="249"/>
      <c r="H291" s="252">
        <v>-1.5840000000000001</v>
      </c>
      <c r="I291" s="253"/>
      <c r="J291" s="249"/>
      <c r="K291" s="249"/>
      <c r="L291" s="254"/>
      <c r="M291" s="255"/>
      <c r="N291" s="256"/>
      <c r="O291" s="256"/>
      <c r="P291" s="256"/>
      <c r="Q291" s="256"/>
      <c r="R291" s="256"/>
      <c r="S291" s="256"/>
      <c r="T291" s="257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58" t="s">
        <v>136</v>
      </c>
      <c r="AU291" s="258" t="s">
        <v>86</v>
      </c>
      <c r="AV291" s="14" t="s">
        <v>86</v>
      </c>
      <c r="AW291" s="14" t="s">
        <v>32</v>
      </c>
      <c r="AX291" s="14" t="s">
        <v>76</v>
      </c>
      <c r="AY291" s="258" t="s">
        <v>125</v>
      </c>
    </row>
    <row r="292" s="14" customFormat="1">
      <c r="A292" s="14"/>
      <c r="B292" s="248"/>
      <c r="C292" s="249"/>
      <c r="D292" s="239" t="s">
        <v>136</v>
      </c>
      <c r="E292" s="250" t="s">
        <v>1</v>
      </c>
      <c r="F292" s="251" t="s">
        <v>342</v>
      </c>
      <c r="G292" s="249"/>
      <c r="H292" s="252">
        <v>1.5620000000000001</v>
      </c>
      <c r="I292" s="253"/>
      <c r="J292" s="249"/>
      <c r="K292" s="249"/>
      <c r="L292" s="254"/>
      <c r="M292" s="255"/>
      <c r="N292" s="256"/>
      <c r="O292" s="256"/>
      <c r="P292" s="256"/>
      <c r="Q292" s="256"/>
      <c r="R292" s="256"/>
      <c r="S292" s="256"/>
      <c r="T292" s="257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8" t="s">
        <v>136</v>
      </c>
      <c r="AU292" s="258" t="s">
        <v>86</v>
      </c>
      <c r="AV292" s="14" t="s">
        <v>86</v>
      </c>
      <c r="AW292" s="14" t="s">
        <v>32</v>
      </c>
      <c r="AX292" s="14" t="s">
        <v>76</v>
      </c>
      <c r="AY292" s="258" t="s">
        <v>125</v>
      </c>
    </row>
    <row r="293" s="14" customFormat="1">
      <c r="A293" s="14"/>
      <c r="B293" s="248"/>
      <c r="C293" s="249"/>
      <c r="D293" s="239" t="s">
        <v>136</v>
      </c>
      <c r="E293" s="250" t="s">
        <v>1</v>
      </c>
      <c r="F293" s="251" t="s">
        <v>333</v>
      </c>
      <c r="G293" s="249"/>
      <c r="H293" s="252">
        <v>-0.20000000000000001</v>
      </c>
      <c r="I293" s="253"/>
      <c r="J293" s="249"/>
      <c r="K293" s="249"/>
      <c r="L293" s="254"/>
      <c r="M293" s="255"/>
      <c r="N293" s="256"/>
      <c r="O293" s="256"/>
      <c r="P293" s="256"/>
      <c r="Q293" s="256"/>
      <c r="R293" s="256"/>
      <c r="S293" s="256"/>
      <c r="T293" s="257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58" t="s">
        <v>136</v>
      </c>
      <c r="AU293" s="258" t="s">
        <v>86</v>
      </c>
      <c r="AV293" s="14" t="s">
        <v>86</v>
      </c>
      <c r="AW293" s="14" t="s">
        <v>32</v>
      </c>
      <c r="AX293" s="14" t="s">
        <v>76</v>
      </c>
      <c r="AY293" s="258" t="s">
        <v>125</v>
      </c>
    </row>
    <row r="294" s="14" customFormat="1">
      <c r="A294" s="14"/>
      <c r="B294" s="248"/>
      <c r="C294" s="249"/>
      <c r="D294" s="239" t="s">
        <v>136</v>
      </c>
      <c r="E294" s="250" t="s">
        <v>1</v>
      </c>
      <c r="F294" s="251" t="s">
        <v>343</v>
      </c>
      <c r="G294" s="249"/>
      <c r="H294" s="252">
        <v>1.7370000000000001</v>
      </c>
      <c r="I294" s="253"/>
      <c r="J294" s="249"/>
      <c r="K294" s="249"/>
      <c r="L294" s="254"/>
      <c r="M294" s="255"/>
      <c r="N294" s="256"/>
      <c r="O294" s="256"/>
      <c r="P294" s="256"/>
      <c r="Q294" s="256"/>
      <c r="R294" s="256"/>
      <c r="S294" s="256"/>
      <c r="T294" s="257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58" t="s">
        <v>136</v>
      </c>
      <c r="AU294" s="258" t="s">
        <v>86</v>
      </c>
      <c r="AV294" s="14" t="s">
        <v>86</v>
      </c>
      <c r="AW294" s="14" t="s">
        <v>32</v>
      </c>
      <c r="AX294" s="14" t="s">
        <v>76</v>
      </c>
      <c r="AY294" s="258" t="s">
        <v>125</v>
      </c>
    </row>
    <row r="295" s="14" customFormat="1">
      <c r="A295" s="14"/>
      <c r="B295" s="248"/>
      <c r="C295" s="249"/>
      <c r="D295" s="239" t="s">
        <v>136</v>
      </c>
      <c r="E295" s="250" t="s">
        <v>1</v>
      </c>
      <c r="F295" s="251" t="s">
        <v>344</v>
      </c>
      <c r="G295" s="249"/>
      <c r="H295" s="252">
        <v>1.565</v>
      </c>
      <c r="I295" s="253"/>
      <c r="J295" s="249"/>
      <c r="K295" s="249"/>
      <c r="L295" s="254"/>
      <c r="M295" s="255"/>
      <c r="N295" s="256"/>
      <c r="O295" s="256"/>
      <c r="P295" s="256"/>
      <c r="Q295" s="256"/>
      <c r="R295" s="256"/>
      <c r="S295" s="256"/>
      <c r="T295" s="257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8" t="s">
        <v>136</v>
      </c>
      <c r="AU295" s="258" t="s">
        <v>86</v>
      </c>
      <c r="AV295" s="14" t="s">
        <v>86</v>
      </c>
      <c r="AW295" s="14" t="s">
        <v>32</v>
      </c>
      <c r="AX295" s="14" t="s">
        <v>76</v>
      </c>
      <c r="AY295" s="258" t="s">
        <v>125</v>
      </c>
    </row>
    <row r="296" s="14" customFormat="1">
      <c r="A296" s="14"/>
      <c r="B296" s="248"/>
      <c r="C296" s="249"/>
      <c r="D296" s="239" t="s">
        <v>136</v>
      </c>
      <c r="E296" s="250" t="s">
        <v>1</v>
      </c>
      <c r="F296" s="251" t="s">
        <v>339</v>
      </c>
      <c r="G296" s="249"/>
      <c r="H296" s="252">
        <v>-0.25600000000000001</v>
      </c>
      <c r="I296" s="253"/>
      <c r="J296" s="249"/>
      <c r="K296" s="249"/>
      <c r="L296" s="254"/>
      <c r="M296" s="255"/>
      <c r="N296" s="256"/>
      <c r="O296" s="256"/>
      <c r="P296" s="256"/>
      <c r="Q296" s="256"/>
      <c r="R296" s="256"/>
      <c r="S296" s="256"/>
      <c r="T296" s="257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8" t="s">
        <v>136</v>
      </c>
      <c r="AU296" s="258" t="s">
        <v>86</v>
      </c>
      <c r="AV296" s="14" t="s">
        <v>86</v>
      </c>
      <c r="AW296" s="14" t="s">
        <v>32</v>
      </c>
      <c r="AX296" s="14" t="s">
        <v>76</v>
      </c>
      <c r="AY296" s="258" t="s">
        <v>125</v>
      </c>
    </row>
    <row r="297" s="14" customFormat="1">
      <c r="A297" s="14"/>
      <c r="B297" s="248"/>
      <c r="C297" s="249"/>
      <c r="D297" s="239" t="s">
        <v>136</v>
      </c>
      <c r="E297" s="250" t="s">
        <v>1</v>
      </c>
      <c r="F297" s="251" t="s">
        <v>345</v>
      </c>
      <c r="G297" s="249"/>
      <c r="H297" s="252">
        <v>1.5069999999999999</v>
      </c>
      <c r="I297" s="253"/>
      <c r="J297" s="249"/>
      <c r="K297" s="249"/>
      <c r="L297" s="254"/>
      <c r="M297" s="255"/>
      <c r="N297" s="256"/>
      <c r="O297" s="256"/>
      <c r="P297" s="256"/>
      <c r="Q297" s="256"/>
      <c r="R297" s="256"/>
      <c r="S297" s="256"/>
      <c r="T297" s="257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8" t="s">
        <v>136</v>
      </c>
      <c r="AU297" s="258" t="s">
        <v>86</v>
      </c>
      <c r="AV297" s="14" t="s">
        <v>86</v>
      </c>
      <c r="AW297" s="14" t="s">
        <v>32</v>
      </c>
      <c r="AX297" s="14" t="s">
        <v>76</v>
      </c>
      <c r="AY297" s="258" t="s">
        <v>125</v>
      </c>
    </row>
    <row r="298" s="14" customFormat="1">
      <c r="A298" s="14"/>
      <c r="B298" s="248"/>
      <c r="C298" s="249"/>
      <c r="D298" s="239" t="s">
        <v>136</v>
      </c>
      <c r="E298" s="250" t="s">
        <v>1</v>
      </c>
      <c r="F298" s="251" t="s">
        <v>338</v>
      </c>
      <c r="G298" s="249"/>
      <c r="H298" s="252">
        <v>-0.32000000000000001</v>
      </c>
      <c r="I298" s="253"/>
      <c r="J298" s="249"/>
      <c r="K298" s="249"/>
      <c r="L298" s="254"/>
      <c r="M298" s="255"/>
      <c r="N298" s="256"/>
      <c r="O298" s="256"/>
      <c r="P298" s="256"/>
      <c r="Q298" s="256"/>
      <c r="R298" s="256"/>
      <c r="S298" s="256"/>
      <c r="T298" s="257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58" t="s">
        <v>136</v>
      </c>
      <c r="AU298" s="258" t="s">
        <v>86</v>
      </c>
      <c r="AV298" s="14" t="s">
        <v>86</v>
      </c>
      <c r="AW298" s="14" t="s">
        <v>32</v>
      </c>
      <c r="AX298" s="14" t="s">
        <v>76</v>
      </c>
      <c r="AY298" s="258" t="s">
        <v>125</v>
      </c>
    </row>
    <row r="299" s="14" customFormat="1">
      <c r="A299" s="14"/>
      <c r="B299" s="248"/>
      <c r="C299" s="249"/>
      <c r="D299" s="239" t="s">
        <v>136</v>
      </c>
      <c r="E299" s="250" t="s">
        <v>1</v>
      </c>
      <c r="F299" s="251" t="s">
        <v>346</v>
      </c>
      <c r="G299" s="249"/>
      <c r="H299" s="252">
        <v>-0.14000000000000001</v>
      </c>
      <c r="I299" s="253"/>
      <c r="J299" s="249"/>
      <c r="K299" s="249"/>
      <c r="L299" s="254"/>
      <c r="M299" s="255"/>
      <c r="N299" s="256"/>
      <c r="O299" s="256"/>
      <c r="P299" s="256"/>
      <c r="Q299" s="256"/>
      <c r="R299" s="256"/>
      <c r="S299" s="256"/>
      <c r="T299" s="257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8" t="s">
        <v>136</v>
      </c>
      <c r="AU299" s="258" t="s">
        <v>86</v>
      </c>
      <c r="AV299" s="14" t="s">
        <v>86</v>
      </c>
      <c r="AW299" s="14" t="s">
        <v>32</v>
      </c>
      <c r="AX299" s="14" t="s">
        <v>76</v>
      </c>
      <c r="AY299" s="258" t="s">
        <v>125</v>
      </c>
    </row>
    <row r="300" s="13" customFormat="1">
      <c r="A300" s="13"/>
      <c r="B300" s="237"/>
      <c r="C300" s="238"/>
      <c r="D300" s="239" t="s">
        <v>136</v>
      </c>
      <c r="E300" s="240" t="s">
        <v>1</v>
      </c>
      <c r="F300" s="241" t="s">
        <v>347</v>
      </c>
      <c r="G300" s="238"/>
      <c r="H300" s="240" t="s">
        <v>1</v>
      </c>
      <c r="I300" s="242"/>
      <c r="J300" s="238"/>
      <c r="K300" s="238"/>
      <c r="L300" s="243"/>
      <c r="M300" s="244"/>
      <c r="N300" s="245"/>
      <c r="O300" s="245"/>
      <c r="P300" s="245"/>
      <c r="Q300" s="245"/>
      <c r="R300" s="245"/>
      <c r="S300" s="245"/>
      <c r="T300" s="246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47" t="s">
        <v>136</v>
      </c>
      <c r="AU300" s="247" t="s">
        <v>86</v>
      </c>
      <c r="AV300" s="13" t="s">
        <v>84</v>
      </c>
      <c r="AW300" s="13" t="s">
        <v>32</v>
      </c>
      <c r="AX300" s="13" t="s">
        <v>76</v>
      </c>
      <c r="AY300" s="247" t="s">
        <v>125</v>
      </c>
    </row>
    <row r="301" s="14" customFormat="1">
      <c r="A301" s="14"/>
      <c r="B301" s="248"/>
      <c r="C301" s="249"/>
      <c r="D301" s="239" t="s">
        <v>136</v>
      </c>
      <c r="E301" s="250" t="s">
        <v>1</v>
      </c>
      <c r="F301" s="251" t="s">
        <v>348</v>
      </c>
      <c r="G301" s="249"/>
      <c r="H301" s="252">
        <v>25.187999999999999</v>
      </c>
      <c r="I301" s="253"/>
      <c r="J301" s="249"/>
      <c r="K301" s="249"/>
      <c r="L301" s="254"/>
      <c r="M301" s="255"/>
      <c r="N301" s="256"/>
      <c r="O301" s="256"/>
      <c r="P301" s="256"/>
      <c r="Q301" s="256"/>
      <c r="R301" s="256"/>
      <c r="S301" s="256"/>
      <c r="T301" s="257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T301" s="258" t="s">
        <v>136</v>
      </c>
      <c r="AU301" s="258" t="s">
        <v>86</v>
      </c>
      <c r="AV301" s="14" t="s">
        <v>86</v>
      </c>
      <c r="AW301" s="14" t="s">
        <v>32</v>
      </c>
      <c r="AX301" s="14" t="s">
        <v>76</v>
      </c>
      <c r="AY301" s="258" t="s">
        <v>125</v>
      </c>
    </row>
    <row r="302" s="14" customFormat="1">
      <c r="A302" s="14"/>
      <c r="B302" s="248"/>
      <c r="C302" s="249"/>
      <c r="D302" s="239" t="s">
        <v>136</v>
      </c>
      <c r="E302" s="250" t="s">
        <v>1</v>
      </c>
      <c r="F302" s="251" t="s">
        <v>349</v>
      </c>
      <c r="G302" s="249"/>
      <c r="H302" s="252">
        <v>2.601</v>
      </c>
      <c r="I302" s="253"/>
      <c r="J302" s="249"/>
      <c r="K302" s="249"/>
      <c r="L302" s="254"/>
      <c r="M302" s="255"/>
      <c r="N302" s="256"/>
      <c r="O302" s="256"/>
      <c r="P302" s="256"/>
      <c r="Q302" s="256"/>
      <c r="R302" s="256"/>
      <c r="S302" s="256"/>
      <c r="T302" s="257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58" t="s">
        <v>136</v>
      </c>
      <c r="AU302" s="258" t="s">
        <v>86</v>
      </c>
      <c r="AV302" s="14" t="s">
        <v>86</v>
      </c>
      <c r="AW302" s="14" t="s">
        <v>32</v>
      </c>
      <c r="AX302" s="14" t="s">
        <v>76</v>
      </c>
      <c r="AY302" s="258" t="s">
        <v>125</v>
      </c>
    </row>
    <row r="303" s="15" customFormat="1">
      <c r="A303" s="15"/>
      <c r="B303" s="260"/>
      <c r="C303" s="261"/>
      <c r="D303" s="239" t="s">
        <v>136</v>
      </c>
      <c r="E303" s="262" t="s">
        <v>1</v>
      </c>
      <c r="F303" s="263" t="s">
        <v>284</v>
      </c>
      <c r="G303" s="261"/>
      <c r="H303" s="264">
        <v>275.15900000000005</v>
      </c>
      <c r="I303" s="265"/>
      <c r="J303" s="261"/>
      <c r="K303" s="261"/>
      <c r="L303" s="266"/>
      <c r="M303" s="267"/>
      <c r="N303" s="268"/>
      <c r="O303" s="268"/>
      <c r="P303" s="268"/>
      <c r="Q303" s="268"/>
      <c r="R303" s="268"/>
      <c r="S303" s="268"/>
      <c r="T303" s="269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70" t="s">
        <v>136</v>
      </c>
      <c r="AU303" s="270" t="s">
        <v>86</v>
      </c>
      <c r="AV303" s="15" t="s">
        <v>132</v>
      </c>
      <c r="AW303" s="15" t="s">
        <v>32</v>
      </c>
      <c r="AX303" s="15" t="s">
        <v>76</v>
      </c>
      <c r="AY303" s="270" t="s">
        <v>125</v>
      </c>
    </row>
    <row r="304" s="13" customFormat="1">
      <c r="A304" s="13"/>
      <c r="B304" s="237"/>
      <c r="C304" s="238"/>
      <c r="D304" s="239" t="s">
        <v>136</v>
      </c>
      <c r="E304" s="240" t="s">
        <v>1</v>
      </c>
      <c r="F304" s="241" t="s">
        <v>285</v>
      </c>
      <c r="G304" s="238"/>
      <c r="H304" s="240" t="s">
        <v>1</v>
      </c>
      <c r="I304" s="242"/>
      <c r="J304" s="238"/>
      <c r="K304" s="238"/>
      <c r="L304" s="243"/>
      <c r="M304" s="244"/>
      <c r="N304" s="245"/>
      <c r="O304" s="245"/>
      <c r="P304" s="245"/>
      <c r="Q304" s="245"/>
      <c r="R304" s="245"/>
      <c r="S304" s="245"/>
      <c r="T304" s="246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T304" s="247" t="s">
        <v>136</v>
      </c>
      <c r="AU304" s="247" t="s">
        <v>86</v>
      </c>
      <c r="AV304" s="13" t="s">
        <v>84</v>
      </c>
      <c r="AW304" s="13" t="s">
        <v>32</v>
      </c>
      <c r="AX304" s="13" t="s">
        <v>76</v>
      </c>
      <c r="AY304" s="247" t="s">
        <v>125</v>
      </c>
    </row>
    <row r="305" s="13" customFormat="1">
      <c r="A305" s="13"/>
      <c r="B305" s="237"/>
      <c r="C305" s="238"/>
      <c r="D305" s="239" t="s">
        <v>136</v>
      </c>
      <c r="E305" s="240" t="s">
        <v>1</v>
      </c>
      <c r="F305" s="241" t="s">
        <v>286</v>
      </c>
      <c r="G305" s="238"/>
      <c r="H305" s="240" t="s">
        <v>1</v>
      </c>
      <c r="I305" s="242"/>
      <c r="J305" s="238"/>
      <c r="K305" s="238"/>
      <c r="L305" s="243"/>
      <c r="M305" s="244"/>
      <c r="N305" s="245"/>
      <c r="O305" s="245"/>
      <c r="P305" s="245"/>
      <c r="Q305" s="245"/>
      <c r="R305" s="245"/>
      <c r="S305" s="245"/>
      <c r="T305" s="246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T305" s="247" t="s">
        <v>136</v>
      </c>
      <c r="AU305" s="247" t="s">
        <v>86</v>
      </c>
      <c r="AV305" s="13" t="s">
        <v>84</v>
      </c>
      <c r="AW305" s="13" t="s">
        <v>32</v>
      </c>
      <c r="AX305" s="13" t="s">
        <v>76</v>
      </c>
      <c r="AY305" s="247" t="s">
        <v>125</v>
      </c>
    </row>
    <row r="306" s="13" customFormat="1">
      <c r="A306" s="13"/>
      <c r="B306" s="237"/>
      <c r="C306" s="238"/>
      <c r="D306" s="239" t="s">
        <v>136</v>
      </c>
      <c r="E306" s="240" t="s">
        <v>1</v>
      </c>
      <c r="F306" s="241" t="s">
        <v>350</v>
      </c>
      <c r="G306" s="238"/>
      <c r="H306" s="240" t="s">
        <v>1</v>
      </c>
      <c r="I306" s="242"/>
      <c r="J306" s="238"/>
      <c r="K306" s="238"/>
      <c r="L306" s="243"/>
      <c r="M306" s="244"/>
      <c r="N306" s="245"/>
      <c r="O306" s="245"/>
      <c r="P306" s="245"/>
      <c r="Q306" s="245"/>
      <c r="R306" s="245"/>
      <c r="S306" s="245"/>
      <c r="T306" s="246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47" t="s">
        <v>136</v>
      </c>
      <c r="AU306" s="247" t="s">
        <v>86</v>
      </c>
      <c r="AV306" s="13" t="s">
        <v>84</v>
      </c>
      <c r="AW306" s="13" t="s">
        <v>32</v>
      </c>
      <c r="AX306" s="13" t="s">
        <v>76</v>
      </c>
      <c r="AY306" s="247" t="s">
        <v>125</v>
      </c>
    </row>
    <row r="307" s="15" customFormat="1">
      <c r="A307" s="15"/>
      <c r="B307" s="260"/>
      <c r="C307" s="261"/>
      <c r="D307" s="239" t="s">
        <v>136</v>
      </c>
      <c r="E307" s="262" t="s">
        <v>1</v>
      </c>
      <c r="F307" s="263" t="s">
        <v>351</v>
      </c>
      <c r="G307" s="261"/>
      <c r="H307" s="264">
        <v>0</v>
      </c>
      <c r="I307" s="265"/>
      <c r="J307" s="261"/>
      <c r="K307" s="261"/>
      <c r="L307" s="266"/>
      <c r="M307" s="267"/>
      <c r="N307" s="268"/>
      <c r="O307" s="268"/>
      <c r="P307" s="268"/>
      <c r="Q307" s="268"/>
      <c r="R307" s="268"/>
      <c r="S307" s="268"/>
      <c r="T307" s="269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70" t="s">
        <v>136</v>
      </c>
      <c r="AU307" s="270" t="s">
        <v>86</v>
      </c>
      <c r="AV307" s="15" t="s">
        <v>132</v>
      </c>
      <c r="AW307" s="15" t="s">
        <v>32</v>
      </c>
      <c r="AX307" s="15" t="s">
        <v>76</v>
      </c>
      <c r="AY307" s="270" t="s">
        <v>125</v>
      </c>
    </row>
    <row r="308" s="13" customFormat="1">
      <c r="A308" s="13"/>
      <c r="B308" s="237"/>
      <c r="C308" s="238"/>
      <c r="D308" s="239" t="s">
        <v>136</v>
      </c>
      <c r="E308" s="240" t="s">
        <v>1</v>
      </c>
      <c r="F308" s="241" t="s">
        <v>289</v>
      </c>
      <c r="G308" s="238"/>
      <c r="H308" s="240" t="s">
        <v>1</v>
      </c>
      <c r="I308" s="242"/>
      <c r="J308" s="238"/>
      <c r="K308" s="238"/>
      <c r="L308" s="243"/>
      <c r="M308" s="244"/>
      <c r="N308" s="245"/>
      <c r="O308" s="245"/>
      <c r="P308" s="245"/>
      <c r="Q308" s="245"/>
      <c r="R308" s="245"/>
      <c r="S308" s="245"/>
      <c r="T308" s="246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7" t="s">
        <v>136</v>
      </c>
      <c r="AU308" s="247" t="s">
        <v>86</v>
      </c>
      <c r="AV308" s="13" t="s">
        <v>84</v>
      </c>
      <c r="AW308" s="13" t="s">
        <v>32</v>
      </c>
      <c r="AX308" s="13" t="s">
        <v>76</v>
      </c>
      <c r="AY308" s="247" t="s">
        <v>125</v>
      </c>
    </row>
    <row r="309" s="14" customFormat="1">
      <c r="A309" s="14"/>
      <c r="B309" s="248"/>
      <c r="C309" s="249"/>
      <c r="D309" s="239" t="s">
        <v>136</v>
      </c>
      <c r="E309" s="250" t="s">
        <v>1</v>
      </c>
      <c r="F309" s="251" t="s">
        <v>297</v>
      </c>
      <c r="G309" s="249"/>
      <c r="H309" s="252">
        <v>1736.1030000000001</v>
      </c>
      <c r="I309" s="253"/>
      <c r="J309" s="249"/>
      <c r="K309" s="249"/>
      <c r="L309" s="254"/>
      <c r="M309" s="255"/>
      <c r="N309" s="256"/>
      <c r="O309" s="256"/>
      <c r="P309" s="256"/>
      <c r="Q309" s="256"/>
      <c r="R309" s="256"/>
      <c r="S309" s="256"/>
      <c r="T309" s="257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8" t="s">
        <v>136</v>
      </c>
      <c r="AU309" s="258" t="s">
        <v>86</v>
      </c>
      <c r="AV309" s="14" t="s">
        <v>86</v>
      </c>
      <c r="AW309" s="14" t="s">
        <v>32</v>
      </c>
      <c r="AX309" s="14" t="s">
        <v>76</v>
      </c>
      <c r="AY309" s="258" t="s">
        <v>125</v>
      </c>
    </row>
    <row r="310" s="14" customFormat="1">
      <c r="A310" s="14"/>
      <c r="B310" s="248"/>
      <c r="C310" s="249"/>
      <c r="D310" s="239" t="s">
        <v>136</v>
      </c>
      <c r="E310" s="250" t="s">
        <v>1</v>
      </c>
      <c r="F310" s="251" t="s">
        <v>298</v>
      </c>
      <c r="G310" s="249"/>
      <c r="H310" s="252">
        <v>7.3899999999999997</v>
      </c>
      <c r="I310" s="253"/>
      <c r="J310" s="249"/>
      <c r="K310" s="249"/>
      <c r="L310" s="254"/>
      <c r="M310" s="255"/>
      <c r="N310" s="256"/>
      <c r="O310" s="256"/>
      <c r="P310" s="256"/>
      <c r="Q310" s="256"/>
      <c r="R310" s="256"/>
      <c r="S310" s="256"/>
      <c r="T310" s="257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58" t="s">
        <v>136</v>
      </c>
      <c r="AU310" s="258" t="s">
        <v>86</v>
      </c>
      <c r="AV310" s="14" t="s">
        <v>86</v>
      </c>
      <c r="AW310" s="14" t="s">
        <v>32</v>
      </c>
      <c r="AX310" s="14" t="s">
        <v>76</v>
      </c>
      <c r="AY310" s="258" t="s">
        <v>125</v>
      </c>
    </row>
    <row r="311" s="14" customFormat="1">
      <c r="A311" s="14"/>
      <c r="B311" s="248"/>
      <c r="C311" s="249"/>
      <c r="D311" s="239" t="s">
        <v>136</v>
      </c>
      <c r="E311" s="250" t="s">
        <v>1</v>
      </c>
      <c r="F311" s="251" t="s">
        <v>299</v>
      </c>
      <c r="G311" s="249"/>
      <c r="H311" s="252">
        <v>1.7370000000000001</v>
      </c>
      <c r="I311" s="253"/>
      <c r="J311" s="249"/>
      <c r="K311" s="249"/>
      <c r="L311" s="254"/>
      <c r="M311" s="255"/>
      <c r="N311" s="256"/>
      <c r="O311" s="256"/>
      <c r="P311" s="256"/>
      <c r="Q311" s="256"/>
      <c r="R311" s="256"/>
      <c r="S311" s="256"/>
      <c r="T311" s="257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58" t="s">
        <v>136</v>
      </c>
      <c r="AU311" s="258" t="s">
        <v>86</v>
      </c>
      <c r="AV311" s="14" t="s">
        <v>86</v>
      </c>
      <c r="AW311" s="14" t="s">
        <v>32</v>
      </c>
      <c r="AX311" s="14" t="s">
        <v>76</v>
      </c>
      <c r="AY311" s="258" t="s">
        <v>125</v>
      </c>
    </row>
    <row r="312" s="14" customFormat="1">
      <c r="A312" s="14"/>
      <c r="B312" s="248"/>
      <c r="C312" s="249"/>
      <c r="D312" s="239" t="s">
        <v>136</v>
      </c>
      <c r="E312" s="250" t="s">
        <v>1</v>
      </c>
      <c r="F312" s="251" t="s">
        <v>300</v>
      </c>
      <c r="G312" s="249"/>
      <c r="H312" s="252">
        <v>6.1509999999999998</v>
      </c>
      <c r="I312" s="253"/>
      <c r="J312" s="249"/>
      <c r="K312" s="249"/>
      <c r="L312" s="254"/>
      <c r="M312" s="255"/>
      <c r="N312" s="256"/>
      <c r="O312" s="256"/>
      <c r="P312" s="256"/>
      <c r="Q312" s="256"/>
      <c r="R312" s="256"/>
      <c r="S312" s="256"/>
      <c r="T312" s="257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8" t="s">
        <v>136</v>
      </c>
      <c r="AU312" s="258" t="s">
        <v>86</v>
      </c>
      <c r="AV312" s="14" t="s">
        <v>86</v>
      </c>
      <c r="AW312" s="14" t="s">
        <v>32</v>
      </c>
      <c r="AX312" s="14" t="s">
        <v>76</v>
      </c>
      <c r="AY312" s="258" t="s">
        <v>125</v>
      </c>
    </row>
    <row r="313" s="14" customFormat="1">
      <c r="A313" s="14"/>
      <c r="B313" s="248"/>
      <c r="C313" s="249"/>
      <c r="D313" s="239" t="s">
        <v>136</v>
      </c>
      <c r="E313" s="250" t="s">
        <v>1</v>
      </c>
      <c r="F313" s="251" t="s">
        <v>301</v>
      </c>
      <c r="G313" s="249"/>
      <c r="H313" s="252">
        <v>3.7639999999999998</v>
      </c>
      <c r="I313" s="253"/>
      <c r="J313" s="249"/>
      <c r="K313" s="249"/>
      <c r="L313" s="254"/>
      <c r="M313" s="255"/>
      <c r="N313" s="256"/>
      <c r="O313" s="256"/>
      <c r="P313" s="256"/>
      <c r="Q313" s="256"/>
      <c r="R313" s="256"/>
      <c r="S313" s="256"/>
      <c r="T313" s="257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8" t="s">
        <v>136</v>
      </c>
      <c r="AU313" s="258" t="s">
        <v>86</v>
      </c>
      <c r="AV313" s="14" t="s">
        <v>86</v>
      </c>
      <c r="AW313" s="14" t="s">
        <v>32</v>
      </c>
      <c r="AX313" s="14" t="s">
        <v>76</v>
      </c>
      <c r="AY313" s="258" t="s">
        <v>125</v>
      </c>
    </row>
    <row r="314" s="14" customFormat="1">
      <c r="A314" s="14"/>
      <c r="B314" s="248"/>
      <c r="C314" s="249"/>
      <c r="D314" s="239" t="s">
        <v>136</v>
      </c>
      <c r="E314" s="250" t="s">
        <v>1</v>
      </c>
      <c r="F314" s="251" t="s">
        <v>302</v>
      </c>
      <c r="G314" s="249"/>
      <c r="H314" s="252">
        <v>102.32299999999999</v>
      </c>
      <c r="I314" s="253"/>
      <c r="J314" s="249"/>
      <c r="K314" s="249"/>
      <c r="L314" s="254"/>
      <c r="M314" s="255"/>
      <c r="N314" s="256"/>
      <c r="O314" s="256"/>
      <c r="P314" s="256"/>
      <c r="Q314" s="256"/>
      <c r="R314" s="256"/>
      <c r="S314" s="256"/>
      <c r="T314" s="257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8" t="s">
        <v>136</v>
      </c>
      <c r="AU314" s="258" t="s">
        <v>86</v>
      </c>
      <c r="AV314" s="14" t="s">
        <v>86</v>
      </c>
      <c r="AW314" s="14" t="s">
        <v>32</v>
      </c>
      <c r="AX314" s="14" t="s">
        <v>76</v>
      </c>
      <c r="AY314" s="258" t="s">
        <v>125</v>
      </c>
    </row>
    <row r="315" s="14" customFormat="1">
      <c r="A315" s="14"/>
      <c r="B315" s="248"/>
      <c r="C315" s="249"/>
      <c r="D315" s="239" t="s">
        <v>136</v>
      </c>
      <c r="E315" s="250" t="s">
        <v>1</v>
      </c>
      <c r="F315" s="251" t="s">
        <v>303</v>
      </c>
      <c r="G315" s="249"/>
      <c r="H315" s="252">
        <v>12.938000000000001</v>
      </c>
      <c r="I315" s="253"/>
      <c r="J315" s="249"/>
      <c r="K315" s="249"/>
      <c r="L315" s="254"/>
      <c r="M315" s="255"/>
      <c r="N315" s="256"/>
      <c r="O315" s="256"/>
      <c r="P315" s="256"/>
      <c r="Q315" s="256"/>
      <c r="R315" s="256"/>
      <c r="S315" s="256"/>
      <c r="T315" s="257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58" t="s">
        <v>136</v>
      </c>
      <c r="AU315" s="258" t="s">
        <v>86</v>
      </c>
      <c r="AV315" s="14" t="s">
        <v>86</v>
      </c>
      <c r="AW315" s="14" t="s">
        <v>32</v>
      </c>
      <c r="AX315" s="14" t="s">
        <v>76</v>
      </c>
      <c r="AY315" s="258" t="s">
        <v>125</v>
      </c>
    </row>
    <row r="316" s="15" customFormat="1">
      <c r="A316" s="15"/>
      <c r="B316" s="260"/>
      <c r="C316" s="261"/>
      <c r="D316" s="239" t="s">
        <v>136</v>
      </c>
      <c r="E316" s="262" t="s">
        <v>1</v>
      </c>
      <c r="F316" s="263" t="s">
        <v>290</v>
      </c>
      <c r="G316" s="261"/>
      <c r="H316" s="264">
        <v>1870.4060000000004</v>
      </c>
      <c r="I316" s="265"/>
      <c r="J316" s="261"/>
      <c r="K316" s="261"/>
      <c r="L316" s="266"/>
      <c r="M316" s="267"/>
      <c r="N316" s="268"/>
      <c r="O316" s="268"/>
      <c r="P316" s="268"/>
      <c r="Q316" s="268"/>
      <c r="R316" s="268"/>
      <c r="S316" s="268"/>
      <c r="T316" s="269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T316" s="270" t="s">
        <v>136</v>
      </c>
      <c r="AU316" s="270" t="s">
        <v>86</v>
      </c>
      <c r="AV316" s="15" t="s">
        <v>132</v>
      </c>
      <c r="AW316" s="15" t="s">
        <v>32</v>
      </c>
      <c r="AX316" s="15" t="s">
        <v>84</v>
      </c>
      <c r="AY316" s="270" t="s">
        <v>125</v>
      </c>
    </row>
    <row r="317" s="2" customFormat="1" ht="24.15" customHeight="1">
      <c r="A317" s="39"/>
      <c r="B317" s="40"/>
      <c r="C317" s="219" t="s">
        <v>352</v>
      </c>
      <c r="D317" s="219" t="s">
        <v>127</v>
      </c>
      <c r="E317" s="220" t="s">
        <v>353</v>
      </c>
      <c r="F317" s="221" t="s">
        <v>354</v>
      </c>
      <c r="G317" s="222" t="s">
        <v>169</v>
      </c>
      <c r="H317" s="223">
        <v>128.36099999999999</v>
      </c>
      <c r="I317" s="224"/>
      <c r="J317" s="225">
        <f>ROUND(I317*H317,2)</f>
        <v>0</v>
      </c>
      <c r="K317" s="221" t="s">
        <v>131</v>
      </c>
      <c r="L317" s="45"/>
      <c r="M317" s="226" t="s">
        <v>1</v>
      </c>
      <c r="N317" s="227" t="s">
        <v>41</v>
      </c>
      <c r="O317" s="92"/>
      <c r="P317" s="228">
        <f>O317*H317</f>
        <v>0</v>
      </c>
      <c r="Q317" s="228">
        <v>0</v>
      </c>
      <c r="R317" s="228">
        <f>Q317*H317</f>
        <v>0</v>
      </c>
      <c r="S317" s="228">
        <v>2.4100000000000001</v>
      </c>
      <c r="T317" s="229">
        <f>S317*H317</f>
        <v>309.35001</v>
      </c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R317" s="230" t="s">
        <v>132</v>
      </c>
      <c r="AT317" s="230" t="s">
        <v>127</v>
      </c>
      <c r="AU317" s="230" t="s">
        <v>86</v>
      </c>
      <c r="AY317" s="18" t="s">
        <v>125</v>
      </c>
      <c r="BE317" s="231">
        <f>IF(N317="základní",J317,0)</f>
        <v>0</v>
      </c>
      <c r="BF317" s="231">
        <f>IF(N317="snížená",J317,0)</f>
        <v>0</v>
      </c>
      <c r="BG317" s="231">
        <f>IF(N317="zákl. přenesená",J317,0)</f>
        <v>0</v>
      </c>
      <c r="BH317" s="231">
        <f>IF(N317="sníž. přenesená",J317,0)</f>
        <v>0</v>
      </c>
      <c r="BI317" s="231">
        <f>IF(N317="nulová",J317,0)</f>
        <v>0</v>
      </c>
      <c r="BJ317" s="18" t="s">
        <v>84</v>
      </c>
      <c r="BK317" s="231">
        <f>ROUND(I317*H317,2)</f>
        <v>0</v>
      </c>
      <c r="BL317" s="18" t="s">
        <v>132</v>
      </c>
      <c r="BM317" s="230" t="s">
        <v>355</v>
      </c>
    </row>
    <row r="318" s="2" customFormat="1">
      <c r="A318" s="39"/>
      <c r="B318" s="40"/>
      <c r="C318" s="41"/>
      <c r="D318" s="232" t="s">
        <v>134</v>
      </c>
      <c r="E318" s="41"/>
      <c r="F318" s="233" t="s">
        <v>356</v>
      </c>
      <c r="G318" s="41"/>
      <c r="H318" s="41"/>
      <c r="I318" s="234"/>
      <c r="J318" s="41"/>
      <c r="K318" s="41"/>
      <c r="L318" s="45"/>
      <c r="M318" s="235"/>
      <c r="N318" s="236"/>
      <c r="O318" s="92"/>
      <c r="P318" s="92"/>
      <c r="Q318" s="92"/>
      <c r="R318" s="92"/>
      <c r="S318" s="92"/>
      <c r="T318" s="93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T318" s="18" t="s">
        <v>134</v>
      </c>
      <c r="AU318" s="18" t="s">
        <v>86</v>
      </c>
    </row>
    <row r="319" s="13" customFormat="1">
      <c r="A319" s="13"/>
      <c r="B319" s="237"/>
      <c r="C319" s="238"/>
      <c r="D319" s="239" t="s">
        <v>136</v>
      </c>
      <c r="E319" s="240" t="s">
        <v>1</v>
      </c>
      <c r="F319" s="241" t="s">
        <v>296</v>
      </c>
      <c r="G319" s="238"/>
      <c r="H319" s="240" t="s">
        <v>1</v>
      </c>
      <c r="I319" s="242"/>
      <c r="J319" s="238"/>
      <c r="K319" s="238"/>
      <c r="L319" s="243"/>
      <c r="M319" s="244"/>
      <c r="N319" s="245"/>
      <c r="O319" s="245"/>
      <c r="P319" s="245"/>
      <c r="Q319" s="245"/>
      <c r="R319" s="245"/>
      <c r="S319" s="245"/>
      <c r="T319" s="246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7" t="s">
        <v>136</v>
      </c>
      <c r="AU319" s="247" t="s">
        <v>86</v>
      </c>
      <c r="AV319" s="13" t="s">
        <v>84</v>
      </c>
      <c r="AW319" s="13" t="s">
        <v>32</v>
      </c>
      <c r="AX319" s="13" t="s">
        <v>76</v>
      </c>
      <c r="AY319" s="247" t="s">
        <v>125</v>
      </c>
    </row>
    <row r="320" s="13" customFormat="1">
      <c r="A320" s="13"/>
      <c r="B320" s="237"/>
      <c r="C320" s="238"/>
      <c r="D320" s="239" t="s">
        <v>136</v>
      </c>
      <c r="E320" s="240" t="s">
        <v>1</v>
      </c>
      <c r="F320" s="241" t="s">
        <v>357</v>
      </c>
      <c r="G320" s="238"/>
      <c r="H320" s="240" t="s">
        <v>1</v>
      </c>
      <c r="I320" s="242"/>
      <c r="J320" s="238"/>
      <c r="K320" s="238"/>
      <c r="L320" s="243"/>
      <c r="M320" s="244"/>
      <c r="N320" s="245"/>
      <c r="O320" s="245"/>
      <c r="P320" s="245"/>
      <c r="Q320" s="245"/>
      <c r="R320" s="245"/>
      <c r="S320" s="245"/>
      <c r="T320" s="246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T320" s="247" t="s">
        <v>136</v>
      </c>
      <c r="AU320" s="247" t="s">
        <v>86</v>
      </c>
      <c r="AV320" s="13" t="s">
        <v>84</v>
      </c>
      <c r="AW320" s="13" t="s">
        <v>32</v>
      </c>
      <c r="AX320" s="13" t="s">
        <v>76</v>
      </c>
      <c r="AY320" s="247" t="s">
        <v>125</v>
      </c>
    </row>
    <row r="321" s="14" customFormat="1">
      <c r="A321" s="14"/>
      <c r="B321" s="248"/>
      <c r="C321" s="249"/>
      <c r="D321" s="239" t="s">
        <v>136</v>
      </c>
      <c r="E321" s="250" t="s">
        <v>1</v>
      </c>
      <c r="F321" s="251" t="s">
        <v>358</v>
      </c>
      <c r="G321" s="249"/>
      <c r="H321" s="252">
        <v>114.217</v>
      </c>
      <c r="I321" s="253"/>
      <c r="J321" s="249"/>
      <c r="K321" s="249"/>
      <c r="L321" s="254"/>
      <c r="M321" s="255"/>
      <c r="N321" s="256"/>
      <c r="O321" s="256"/>
      <c r="P321" s="256"/>
      <c r="Q321" s="256"/>
      <c r="R321" s="256"/>
      <c r="S321" s="256"/>
      <c r="T321" s="257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58" t="s">
        <v>136</v>
      </c>
      <c r="AU321" s="258" t="s">
        <v>86</v>
      </c>
      <c r="AV321" s="14" t="s">
        <v>86</v>
      </c>
      <c r="AW321" s="14" t="s">
        <v>32</v>
      </c>
      <c r="AX321" s="14" t="s">
        <v>76</v>
      </c>
      <c r="AY321" s="258" t="s">
        <v>125</v>
      </c>
    </row>
    <row r="322" s="14" customFormat="1">
      <c r="A322" s="14"/>
      <c r="B322" s="248"/>
      <c r="C322" s="249"/>
      <c r="D322" s="239" t="s">
        <v>136</v>
      </c>
      <c r="E322" s="250" t="s">
        <v>1</v>
      </c>
      <c r="F322" s="251" t="s">
        <v>359</v>
      </c>
      <c r="G322" s="249"/>
      <c r="H322" s="252">
        <v>8.032</v>
      </c>
      <c r="I322" s="253"/>
      <c r="J322" s="249"/>
      <c r="K322" s="249"/>
      <c r="L322" s="254"/>
      <c r="M322" s="255"/>
      <c r="N322" s="256"/>
      <c r="O322" s="256"/>
      <c r="P322" s="256"/>
      <c r="Q322" s="256"/>
      <c r="R322" s="256"/>
      <c r="S322" s="256"/>
      <c r="T322" s="257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58" t="s">
        <v>136</v>
      </c>
      <c r="AU322" s="258" t="s">
        <v>86</v>
      </c>
      <c r="AV322" s="14" t="s">
        <v>86</v>
      </c>
      <c r="AW322" s="14" t="s">
        <v>32</v>
      </c>
      <c r="AX322" s="14" t="s">
        <v>76</v>
      </c>
      <c r="AY322" s="258" t="s">
        <v>125</v>
      </c>
    </row>
    <row r="323" s="16" customFormat="1">
      <c r="A323" s="16"/>
      <c r="B323" s="271"/>
      <c r="C323" s="272"/>
      <c r="D323" s="239" t="s">
        <v>136</v>
      </c>
      <c r="E323" s="273" t="s">
        <v>1</v>
      </c>
      <c r="F323" s="274" t="s">
        <v>360</v>
      </c>
      <c r="G323" s="272"/>
      <c r="H323" s="275">
        <v>122.249</v>
      </c>
      <c r="I323" s="276"/>
      <c r="J323" s="272"/>
      <c r="K323" s="272"/>
      <c r="L323" s="277"/>
      <c r="M323" s="278"/>
      <c r="N323" s="279"/>
      <c r="O323" s="279"/>
      <c r="P323" s="279"/>
      <c r="Q323" s="279"/>
      <c r="R323" s="279"/>
      <c r="S323" s="279"/>
      <c r="T323" s="280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T323" s="281" t="s">
        <v>136</v>
      </c>
      <c r="AU323" s="281" t="s">
        <v>86</v>
      </c>
      <c r="AV323" s="16" t="s">
        <v>145</v>
      </c>
      <c r="AW323" s="16" t="s">
        <v>32</v>
      </c>
      <c r="AX323" s="16" t="s">
        <v>76</v>
      </c>
      <c r="AY323" s="281" t="s">
        <v>125</v>
      </c>
    </row>
    <row r="324" s="13" customFormat="1">
      <c r="A324" s="13"/>
      <c r="B324" s="237"/>
      <c r="C324" s="238"/>
      <c r="D324" s="239" t="s">
        <v>136</v>
      </c>
      <c r="E324" s="240" t="s">
        <v>1</v>
      </c>
      <c r="F324" s="241" t="s">
        <v>361</v>
      </c>
      <c r="G324" s="238"/>
      <c r="H324" s="240" t="s">
        <v>1</v>
      </c>
      <c r="I324" s="242"/>
      <c r="J324" s="238"/>
      <c r="K324" s="238"/>
      <c r="L324" s="243"/>
      <c r="M324" s="244"/>
      <c r="N324" s="245"/>
      <c r="O324" s="245"/>
      <c r="P324" s="245"/>
      <c r="Q324" s="245"/>
      <c r="R324" s="245"/>
      <c r="S324" s="245"/>
      <c r="T324" s="246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47" t="s">
        <v>136</v>
      </c>
      <c r="AU324" s="247" t="s">
        <v>86</v>
      </c>
      <c r="AV324" s="13" t="s">
        <v>84</v>
      </c>
      <c r="AW324" s="13" t="s">
        <v>32</v>
      </c>
      <c r="AX324" s="13" t="s">
        <v>76</v>
      </c>
      <c r="AY324" s="247" t="s">
        <v>125</v>
      </c>
    </row>
    <row r="325" s="14" customFormat="1">
      <c r="A325" s="14"/>
      <c r="B325" s="248"/>
      <c r="C325" s="249"/>
      <c r="D325" s="239" t="s">
        <v>136</v>
      </c>
      <c r="E325" s="250" t="s">
        <v>1</v>
      </c>
      <c r="F325" s="251" t="s">
        <v>362</v>
      </c>
      <c r="G325" s="249"/>
      <c r="H325" s="252">
        <v>6.1120000000000001</v>
      </c>
      <c r="I325" s="253"/>
      <c r="J325" s="249"/>
      <c r="K325" s="249"/>
      <c r="L325" s="254"/>
      <c r="M325" s="255"/>
      <c r="N325" s="256"/>
      <c r="O325" s="256"/>
      <c r="P325" s="256"/>
      <c r="Q325" s="256"/>
      <c r="R325" s="256"/>
      <c r="S325" s="256"/>
      <c r="T325" s="257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58" t="s">
        <v>136</v>
      </c>
      <c r="AU325" s="258" t="s">
        <v>86</v>
      </c>
      <c r="AV325" s="14" t="s">
        <v>86</v>
      </c>
      <c r="AW325" s="14" t="s">
        <v>32</v>
      </c>
      <c r="AX325" s="14" t="s">
        <v>76</v>
      </c>
      <c r="AY325" s="258" t="s">
        <v>125</v>
      </c>
    </row>
    <row r="326" s="15" customFormat="1">
      <c r="A326" s="15"/>
      <c r="B326" s="260"/>
      <c r="C326" s="261"/>
      <c r="D326" s="239" t="s">
        <v>136</v>
      </c>
      <c r="E326" s="262" t="s">
        <v>1</v>
      </c>
      <c r="F326" s="263" t="s">
        <v>290</v>
      </c>
      <c r="G326" s="261"/>
      <c r="H326" s="264">
        <v>128.36099999999999</v>
      </c>
      <c r="I326" s="265"/>
      <c r="J326" s="261"/>
      <c r="K326" s="261"/>
      <c r="L326" s="266"/>
      <c r="M326" s="267"/>
      <c r="N326" s="268"/>
      <c r="O326" s="268"/>
      <c r="P326" s="268"/>
      <c r="Q326" s="268"/>
      <c r="R326" s="268"/>
      <c r="S326" s="268"/>
      <c r="T326" s="269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T326" s="270" t="s">
        <v>136</v>
      </c>
      <c r="AU326" s="270" t="s">
        <v>86</v>
      </c>
      <c r="AV326" s="15" t="s">
        <v>132</v>
      </c>
      <c r="AW326" s="15" t="s">
        <v>32</v>
      </c>
      <c r="AX326" s="15" t="s">
        <v>84</v>
      </c>
      <c r="AY326" s="270" t="s">
        <v>125</v>
      </c>
    </row>
    <row r="327" s="2" customFormat="1" ht="24.15" customHeight="1">
      <c r="A327" s="39"/>
      <c r="B327" s="40"/>
      <c r="C327" s="219" t="s">
        <v>363</v>
      </c>
      <c r="D327" s="219" t="s">
        <v>127</v>
      </c>
      <c r="E327" s="220" t="s">
        <v>364</v>
      </c>
      <c r="F327" s="221" t="s">
        <v>365</v>
      </c>
      <c r="G327" s="222" t="s">
        <v>169</v>
      </c>
      <c r="H327" s="223">
        <v>115.831</v>
      </c>
      <c r="I327" s="224"/>
      <c r="J327" s="225">
        <f>ROUND(I327*H327,2)</f>
        <v>0</v>
      </c>
      <c r="K327" s="221" t="s">
        <v>131</v>
      </c>
      <c r="L327" s="45"/>
      <c r="M327" s="226" t="s">
        <v>1</v>
      </c>
      <c r="N327" s="227" t="s">
        <v>41</v>
      </c>
      <c r="O327" s="92"/>
      <c r="P327" s="228">
        <f>O327*H327</f>
        <v>0</v>
      </c>
      <c r="Q327" s="228">
        <v>0</v>
      </c>
      <c r="R327" s="228">
        <f>Q327*H327</f>
        <v>0</v>
      </c>
      <c r="S327" s="228">
        <v>2.2000000000000002</v>
      </c>
      <c r="T327" s="229">
        <f>S327*H327</f>
        <v>254.82820000000004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30" t="s">
        <v>132</v>
      </c>
      <c r="AT327" s="230" t="s">
        <v>127</v>
      </c>
      <c r="AU327" s="230" t="s">
        <v>86</v>
      </c>
      <c r="AY327" s="18" t="s">
        <v>125</v>
      </c>
      <c r="BE327" s="231">
        <f>IF(N327="základní",J327,0)</f>
        <v>0</v>
      </c>
      <c r="BF327" s="231">
        <f>IF(N327="snížená",J327,0)</f>
        <v>0</v>
      </c>
      <c r="BG327" s="231">
        <f>IF(N327="zákl. přenesená",J327,0)</f>
        <v>0</v>
      </c>
      <c r="BH327" s="231">
        <f>IF(N327="sníž. přenesená",J327,0)</f>
        <v>0</v>
      </c>
      <c r="BI327" s="231">
        <f>IF(N327="nulová",J327,0)</f>
        <v>0</v>
      </c>
      <c r="BJ327" s="18" t="s">
        <v>84</v>
      </c>
      <c r="BK327" s="231">
        <f>ROUND(I327*H327,2)</f>
        <v>0</v>
      </c>
      <c r="BL327" s="18" t="s">
        <v>132</v>
      </c>
      <c r="BM327" s="230" t="s">
        <v>366</v>
      </c>
    </row>
    <row r="328" s="2" customFormat="1">
      <c r="A328" s="39"/>
      <c r="B328" s="40"/>
      <c r="C328" s="41"/>
      <c r="D328" s="232" t="s">
        <v>134</v>
      </c>
      <c r="E328" s="41"/>
      <c r="F328" s="233" t="s">
        <v>367</v>
      </c>
      <c r="G328" s="41"/>
      <c r="H328" s="41"/>
      <c r="I328" s="234"/>
      <c r="J328" s="41"/>
      <c r="K328" s="41"/>
      <c r="L328" s="45"/>
      <c r="M328" s="235"/>
      <c r="N328" s="236"/>
      <c r="O328" s="92"/>
      <c r="P328" s="92"/>
      <c r="Q328" s="92"/>
      <c r="R328" s="92"/>
      <c r="S328" s="92"/>
      <c r="T328" s="93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134</v>
      </c>
      <c r="AU328" s="18" t="s">
        <v>86</v>
      </c>
    </row>
    <row r="329" s="13" customFormat="1">
      <c r="A329" s="13"/>
      <c r="B329" s="237"/>
      <c r="C329" s="238"/>
      <c r="D329" s="239" t="s">
        <v>136</v>
      </c>
      <c r="E329" s="240" t="s">
        <v>1</v>
      </c>
      <c r="F329" s="241" t="s">
        <v>296</v>
      </c>
      <c r="G329" s="238"/>
      <c r="H329" s="240" t="s">
        <v>1</v>
      </c>
      <c r="I329" s="242"/>
      <c r="J329" s="238"/>
      <c r="K329" s="238"/>
      <c r="L329" s="243"/>
      <c r="M329" s="244"/>
      <c r="N329" s="245"/>
      <c r="O329" s="245"/>
      <c r="P329" s="245"/>
      <c r="Q329" s="245"/>
      <c r="R329" s="245"/>
      <c r="S329" s="245"/>
      <c r="T329" s="246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47" t="s">
        <v>136</v>
      </c>
      <c r="AU329" s="247" t="s">
        <v>86</v>
      </c>
      <c r="AV329" s="13" t="s">
        <v>84</v>
      </c>
      <c r="AW329" s="13" t="s">
        <v>32</v>
      </c>
      <c r="AX329" s="13" t="s">
        <v>76</v>
      </c>
      <c r="AY329" s="247" t="s">
        <v>125</v>
      </c>
    </row>
    <row r="330" s="13" customFormat="1">
      <c r="A330" s="13"/>
      <c r="B330" s="237"/>
      <c r="C330" s="238"/>
      <c r="D330" s="239" t="s">
        <v>136</v>
      </c>
      <c r="E330" s="240" t="s">
        <v>1</v>
      </c>
      <c r="F330" s="241" t="s">
        <v>368</v>
      </c>
      <c r="G330" s="238"/>
      <c r="H330" s="240" t="s">
        <v>1</v>
      </c>
      <c r="I330" s="242"/>
      <c r="J330" s="238"/>
      <c r="K330" s="238"/>
      <c r="L330" s="243"/>
      <c r="M330" s="244"/>
      <c r="N330" s="245"/>
      <c r="O330" s="245"/>
      <c r="P330" s="245"/>
      <c r="Q330" s="245"/>
      <c r="R330" s="245"/>
      <c r="S330" s="245"/>
      <c r="T330" s="246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47" t="s">
        <v>136</v>
      </c>
      <c r="AU330" s="247" t="s">
        <v>86</v>
      </c>
      <c r="AV330" s="13" t="s">
        <v>84</v>
      </c>
      <c r="AW330" s="13" t="s">
        <v>32</v>
      </c>
      <c r="AX330" s="13" t="s">
        <v>76</v>
      </c>
      <c r="AY330" s="247" t="s">
        <v>125</v>
      </c>
    </row>
    <row r="331" s="14" customFormat="1">
      <c r="A331" s="14"/>
      <c r="B331" s="248"/>
      <c r="C331" s="249"/>
      <c r="D331" s="239" t="s">
        <v>136</v>
      </c>
      <c r="E331" s="250" t="s">
        <v>1</v>
      </c>
      <c r="F331" s="251" t="s">
        <v>369</v>
      </c>
      <c r="G331" s="249"/>
      <c r="H331" s="252">
        <v>72.765000000000001</v>
      </c>
      <c r="I331" s="253"/>
      <c r="J331" s="249"/>
      <c r="K331" s="249"/>
      <c r="L331" s="254"/>
      <c r="M331" s="255"/>
      <c r="N331" s="256"/>
      <c r="O331" s="256"/>
      <c r="P331" s="256"/>
      <c r="Q331" s="256"/>
      <c r="R331" s="256"/>
      <c r="S331" s="256"/>
      <c r="T331" s="257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58" t="s">
        <v>136</v>
      </c>
      <c r="AU331" s="258" t="s">
        <v>86</v>
      </c>
      <c r="AV331" s="14" t="s">
        <v>86</v>
      </c>
      <c r="AW331" s="14" t="s">
        <v>32</v>
      </c>
      <c r="AX331" s="14" t="s">
        <v>76</v>
      </c>
      <c r="AY331" s="258" t="s">
        <v>125</v>
      </c>
    </row>
    <row r="332" s="14" customFormat="1">
      <c r="A332" s="14"/>
      <c r="B332" s="248"/>
      <c r="C332" s="249"/>
      <c r="D332" s="239" t="s">
        <v>136</v>
      </c>
      <c r="E332" s="250" t="s">
        <v>1</v>
      </c>
      <c r="F332" s="251" t="s">
        <v>370</v>
      </c>
      <c r="G332" s="249"/>
      <c r="H332" s="252">
        <v>0.17699999999999999</v>
      </c>
      <c r="I332" s="253"/>
      <c r="J332" s="249"/>
      <c r="K332" s="249"/>
      <c r="L332" s="254"/>
      <c r="M332" s="255"/>
      <c r="N332" s="256"/>
      <c r="O332" s="256"/>
      <c r="P332" s="256"/>
      <c r="Q332" s="256"/>
      <c r="R332" s="256"/>
      <c r="S332" s="256"/>
      <c r="T332" s="257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58" t="s">
        <v>136</v>
      </c>
      <c r="AU332" s="258" t="s">
        <v>86</v>
      </c>
      <c r="AV332" s="14" t="s">
        <v>86</v>
      </c>
      <c r="AW332" s="14" t="s">
        <v>32</v>
      </c>
      <c r="AX332" s="14" t="s">
        <v>76</v>
      </c>
      <c r="AY332" s="258" t="s">
        <v>125</v>
      </c>
    </row>
    <row r="333" s="14" customFormat="1">
      <c r="A333" s="14"/>
      <c r="B333" s="248"/>
      <c r="C333" s="249"/>
      <c r="D333" s="239" t="s">
        <v>136</v>
      </c>
      <c r="E333" s="250" t="s">
        <v>1</v>
      </c>
      <c r="F333" s="251" t="s">
        <v>371</v>
      </c>
      <c r="G333" s="249"/>
      <c r="H333" s="252">
        <v>2.5449999999999999</v>
      </c>
      <c r="I333" s="253"/>
      <c r="J333" s="249"/>
      <c r="K333" s="249"/>
      <c r="L333" s="254"/>
      <c r="M333" s="255"/>
      <c r="N333" s="256"/>
      <c r="O333" s="256"/>
      <c r="P333" s="256"/>
      <c r="Q333" s="256"/>
      <c r="R333" s="256"/>
      <c r="S333" s="256"/>
      <c r="T333" s="257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58" t="s">
        <v>136</v>
      </c>
      <c r="AU333" s="258" t="s">
        <v>86</v>
      </c>
      <c r="AV333" s="14" t="s">
        <v>86</v>
      </c>
      <c r="AW333" s="14" t="s">
        <v>32</v>
      </c>
      <c r="AX333" s="14" t="s">
        <v>76</v>
      </c>
      <c r="AY333" s="258" t="s">
        <v>125</v>
      </c>
    </row>
    <row r="334" s="14" customFormat="1">
      <c r="A334" s="14"/>
      <c r="B334" s="248"/>
      <c r="C334" s="249"/>
      <c r="D334" s="239" t="s">
        <v>136</v>
      </c>
      <c r="E334" s="250" t="s">
        <v>1</v>
      </c>
      <c r="F334" s="251" t="s">
        <v>372</v>
      </c>
      <c r="G334" s="249"/>
      <c r="H334" s="252">
        <v>17.765999999999998</v>
      </c>
      <c r="I334" s="253"/>
      <c r="J334" s="249"/>
      <c r="K334" s="249"/>
      <c r="L334" s="254"/>
      <c r="M334" s="255"/>
      <c r="N334" s="256"/>
      <c r="O334" s="256"/>
      <c r="P334" s="256"/>
      <c r="Q334" s="256"/>
      <c r="R334" s="256"/>
      <c r="S334" s="256"/>
      <c r="T334" s="257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58" t="s">
        <v>136</v>
      </c>
      <c r="AU334" s="258" t="s">
        <v>86</v>
      </c>
      <c r="AV334" s="14" t="s">
        <v>86</v>
      </c>
      <c r="AW334" s="14" t="s">
        <v>32</v>
      </c>
      <c r="AX334" s="14" t="s">
        <v>76</v>
      </c>
      <c r="AY334" s="258" t="s">
        <v>125</v>
      </c>
    </row>
    <row r="335" s="14" customFormat="1">
      <c r="A335" s="14"/>
      <c r="B335" s="248"/>
      <c r="C335" s="249"/>
      <c r="D335" s="239" t="s">
        <v>136</v>
      </c>
      <c r="E335" s="250" t="s">
        <v>1</v>
      </c>
      <c r="F335" s="251" t="s">
        <v>373</v>
      </c>
      <c r="G335" s="249"/>
      <c r="H335" s="252">
        <v>6.0759999999999996</v>
      </c>
      <c r="I335" s="253"/>
      <c r="J335" s="249"/>
      <c r="K335" s="249"/>
      <c r="L335" s="254"/>
      <c r="M335" s="255"/>
      <c r="N335" s="256"/>
      <c r="O335" s="256"/>
      <c r="P335" s="256"/>
      <c r="Q335" s="256"/>
      <c r="R335" s="256"/>
      <c r="S335" s="256"/>
      <c r="T335" s="257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58" t="s">
        <v>136</v>
      </c>
      <c r="AU335" s="258" t="s">
        <v>86</v>
      </c>
      <c r="AV335" s="14" t="s">
        <v>86</v>
      </c>
      <c r="AW335" s="14" t="s">
        <v>32</v>
      </c>
      <c r="AX335" s="14" t="s">
        <v>76</v>
      </c>
      <c r="AY335" s="258" t="s">
        <v>125</v>
      </c>
    </row>
    <row r="336" s="14" customFormat="1">
      <c r="A336" s="14"/>
      <c r="B336" s="248"/>
      <c r="C336" s="249"/>
      <c r="D336" s="239" t="s">
        <v>136</v>
      </c>
      <c r="E336" s="250" t="s">
        <v>1</v>
      </c>
      <c r="F336" s="251" t="s">
        <v>374</v>
      </c>
      <c r="G336" s="249"/>
      <c r="H336" s="252">
        <v>0.52100000000000002</v>
      </c>
      <c r="I336" s="253"/>
      <c r="J336" s="249"/>
      <c r="K336" s="249"/>
      <c r="L336" s="254"/>
      <c r="M336" s="255"/>
      <c r="N336" s="256"/>
      <c r="O336" s="256"/>
      <c r="P336" s="256"/>
      <c r="Q336" s="256"/>
      <c r="R336" s="256"/>
      <c r="S336" s="256"/>
      <c r="T336" s="257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58" t="s">
        <v>136</v>
      </c>
      <c r="AU336" s="258" t="s">
        <v>86</v>
      </c>
      <c r="AV336" s="14" t="s">
        <v>86</v>
      </c>
      <c r="AW336" s="14" t="s">
        <v>32</v>
      </c>
      <c r="AX336" s="14" t="s">
        <v>76</v>
      </c>
      <c r="AY336" s="258" t="s">
        <v>125</v>
      </c>
    </row>
    <row r="337" s="14" customFormat="1">
      <c r="A337" s="14"/>
      <c r="B337" s="248"/>
      <c r="C337" s="249"/>
      <c r="D337" s="239" t="s">
        <v>136</v>
      </c>
      <c r="E337" s="250" t="s">
        <v>1</v>
      </c>
      <c r="F337" s="251" t="s">
        <v>375</v>
      </c>
      <c r="G337" s="249"/>
      <c r="H337" s="252">
        <v>0.60299999999999998</v>
      </c>
      <c r="I337" s="253"/>
      <c r="J337" s="249"/>
      <c r="K337" s="249"/>
      <c r="L337" s="254"/>
      <c r="M337" s="255"/>
      <c r="N337" s="256"/>
      <c r="O337" s="256"/>
      <c r="P337" s="256"/>
      <c r="Q337" s="256"/>
      <c r="R337" s="256"/>
      <c r="S337" s="256"/>
      <c r="T337" s="257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T337" s="258" t="s">
        <v>136</v>
      </c>
      <c r="AU337" s="258" t="s">
        <v>86</v>
      </c>
      <c r="AV337" s="14" t="s">
        <v>86</v>
      </c>
      <c r="AW337" s="14" t="s">
        <v>32</v>
      </c>
      <c r="AX337" s="14" t="s">
        <v>76</v>
      </c>
      <c r="AY337" s="258" t="s">
        <v>125</v>
      </c>
    </row>
    <row r="338" s="13" customFormat="1">
      <c r="A338" s="13"/>
      <c r="B338" s="237"/>
      <c r="C338" s="238"/>
      <c r="D338" s="239" t="s">
        <v>136</v>
      </c>
      <c r="E338" s="240" t="s">
        <v>1</v>
      </c>
      <c r="F338" s="241" t="s">
        <v>268</v>
      </c>
      <c r="G338" s="238"/>
      <c r="H338" s="240" t="s">
        <v>1</v>
      </c>
      <c r="I338" s="242"/>
      <c r="J338" s="238"/>
      <c r="K338" s="238"/>
      <c r="L338" s="243"/>
      <c r="M338" s="244"/>
      <c r="N338" s="245"/>
      <c r="O338" s="245"/>
      <c r="P338" s="245"/>
      <c r="Q338" s="245"/>
      <c r="R338" s="245"/>
      <c r="S338" s="245"/>
      <c r="T338" s="246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47" t="s">
        <v>136</v>
      </c>
      <c r="AU338" s="247" t="s">
        <v>86</v>
      </c>
      <c r="AV338" s="13" t="s">
        <v>84</v>
      </c>
      <c r="AW338" s="13" t="s">
        <v>32</v>
      </c>
      <c r="AX338" s="13" t="s">
        <v>76</v>
      </c>
      <c r="AY338" s="247" t="s">
        <v>125</v>
      </c>
    </row>
    <row r="339" s="14" customFormat="1">
      <c r="A339" s="14"/>
      <c r="B339" s="248"/>
      <c r="C339" s="249"/>
      <c r="D339" s="239" t="s">
        <v>136</v>
      </c>
      <c r="E339" s="250" t="s">
        <v>1</v>
      </c>
      <c r="F339" s="251" t="s">
        <v>376</v>
      </c>
      <c r="G339" s="249"/>
      <c r="H339" s="252">
        <v>9.8079999999999998</v>
      </c>
      <c r="I339" s="253"/>
      <c r="J339" s="249"/>
      <c r="K339" s="249"/>
      <c r="L339" s="254"/>
      <c r="M339" s="255"/>
      <c r="N339" s="256"/>
      <c r="O339" s="256"/>
      <c r="P339" s="256"/>
      <c r="Q339" s="256"/>
      <c r="R339" s="256"/>
      <c r="S339" s="256"/>
      <c r="T339" s="257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58" t="s">
        <v>136</v>
      </c>
      <c r="AU339" s="258" t="s">
        <v>86</v>
      </c>
      <c r="AV339" s="14" t="s">
        <v>86</v>
      </c>
      <c r="AW339" s="14" t="s">
        <v>32</v>
      </c>
      <c r="AX339" s="14" t="s">
        <v>76</v>
      </c>
      <c r="AY339" s="258" t="s">
        <v>125</v>
      </c>
    </row>
    <row r="340" s="14" customFormat="1">
      <c r="A340" s="14"/>
      <c r="B340" s="248"/>
      <c r="C340" s="249"/>
      <c r="D340" s="239" t="s">
        <v>136</v>
      </c>
      <c r="E340" s="250" t="s">
        <v>1</v>
      </c>
      <c r="F340" s="251" t="s">
        <v>377</v>
      </c>
      <c r="G340" s="249"/>
      <c r="H340" s="252">
        <v>0.053999999999999999</v>
      </c>
      <c r="I340" s="253"/>
      <c r="J340" s="249"/>
      <c r="K340" s="249"/>
      <c r="L340" s="254"/>
      <c r="M340" s="255"/>
      <c r="N340" s="256"/>
      <c r="O340" s="256"/>
      <c r="P340" s="256"/>
      <c r="Q340" s="256"/>
      <c r="R340" s="256"/>
      <c r="S340" s="256"/>
      <c r="T340" s="257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58" t="s">
        <v>136</v>
      </c>
      <c r="AU340" s="258" t="s">
        <v>86</v>
      </c>
      <c r="AV340" s="14" t="s">
        <v>86</v>
      </c>
      <c r="AW340" s="14" t="s">
        <v>32</v>
      </c>
      <c r="AX340" s="14" t="s">
        <v>76</v>
      </c>
      <c r="AY340" s="258" t="s">
        <v>125</v>
      </c>
    </row>
    <row r="341" s="16" customFormat="1">
      <c r="A341" s="16"/>
      <c r="B341" s="271"/>
      <c r="C341" s="272"/>
      <c r="D341" s="239" t="s">
        <v>136</v>
      </c>
      <c r="E341" s="273" t="s">
        <v>1</v>
      </c>
      <c r="F341" s="274" t="s">
        <v>360</v>
      </c>
      <c r="G341" s="272"/>
      <c r="H341" s="275">
        <v>110.315</v>
      </c>
      <c r="I341" s="276"/>
      <c r="J341" s="272"/>
      <c r="K341" s="272"/>
      <c r="L341" s="277"/>
      <c r="M341" s="278"/>
      <c r="N341" s="279"/>
      <c r="O341" s="279"/>
      <c r="P341" s="279"/>
      <c r="Q341" s="279"/>
      <c r="R341" s="279"/>
      <c r="S341" s="279"/>
      <c r="T341" s="280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T341" s="281" t="s">
        <v>136</v>
      </c>
      <c r="AU341" s="281" t="s">
        <v>86</v>
      </c>
      <c r="AV341" s="16" t="s">
        <v>145</v>
      </c>
      <c r="AW341" s="16" t="s">
        <v>32</v>
      </c>
      <c r="AX341" s="16" t="s">
        <v>76</v>
      </c>
      <c r="AY341" s="281" t="s">
        <v>125</v>
      </c>
    </row>
    <row r="342" s="13" customFormat="1">
      <c r="A342" s="13"/>
      <c r="B342" s="237"/>
      <c r="C342" s="238"/>
      <c r="D342" s="239" t="s">
        <v>136</v>
      </c>
      <c r="E342" s="240" t="s">
        <v>1</v>
      </c>
      <c r="F342" s="241" t="s">
        <v>361</v>
      </c>
      <c r="G342" s="238"/>
      <c r="H342" s="240" t="s">
        <v>1</v>
      </c>
      <c r="I342" s="242"/>
      <c r="J342" s="238"/>
      <c r="K342" s="238"/>
      <c r="L342" s="243"/>
      <c r="M342" s="244"/>
      <c r="N342" s="245"/>
      <c r="O342" s="245"/>
      <c r="P342" s="245"/>
      <c r="Q342" s="245"/>
      <c r="R342" s="245"/>
      <c r="S342" s="245"/>
      <c r="T342" s="246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47" t="s">
        <v>136</v>
      </c>
      <c r="AU342" s="247" t="s">
        <v>86</v>
      </c>
      <c r="AV342" s="13" t="s">
        <v>84</v>
      </c>
      <c r="AW342" s="13" t="s">
        <v>32</v>
      </c>
      <c r="AX342" s="13" t="s">
        <v>76</v>
      </c>
      <c r="AY342" s="247" t="s">
        <v>125</v>
      </c>
    </row>
    <row r="343" s="14" customFormat="1">
      <c r="A343" s="14"/>
      <c r="B343" s="248"/>
      <c r="C343" s="249"/>
      <c r="D343" s="239" t="s">
        <v>136</v>
      </c>
      <c r="E343" s="250" t="s">
        <v>1</v>
      </c>
      <c r="F343" s="251" t="s">
        <v>378</v>
      </c>
      <c r="G343" s="249"/>
      <c r="H343" s="252">
        <v>5.516</v>
      </c>
      <c r="I343" s="253"/>
      <c r="J343" s="249"/>
      <c r="K343" s="249"/>
      <c r="L343" s="254"/>
      <c r="M343" s="255"/>
      <c r="N343" s="256"/>
      <c r="O343" s="256"/>
      <c r="P343" s="256"/>
      <c r="Q343" s="256"/>
      <c r="R343" s="256"/>
      <c r="S343" s="256"/>
      <c r="T343" s="257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8" t="s">
        <v>136</v>
      </c>
      <c r="AU343" s="258" t="s">
        <v>86</v>
      </c>
      <c r="AV343" s="14" t="s">
        <v>86</v>
      </c>
      <c r="AW343" s="14" t="s">
        <v>32</v>
      </c>
      <c r="AX343" s="14" t="s">
        <v>76</v>
      </c>
      <c r="AY343" s="258" t="s">
        <v>125</v>
      </c>
    </row>
    <row r="344" s="15" customFormat="1">
      <c r="A344" s="15"/>
      <c r="B344" s="260"/>
      <c r="C344" s="261"/>
      <c r="D344" s="239" t="s">
        <v>136</v>
      </c>
      <c r="E344" s="262" t="s">
        <v>1</v>
      </c>
      <c r="F344" s="263" t="s">
        <v>290</v>
      </c>
      <c r="G344" s="261"/>
      <c r="H344" s="264">
        <v>115.831</v>
      </c>
      <c r="I344" s="265"/>
      <c r="J344" s="261"/>
      <c r="K344" s="261"/>
      <c r="L344" s="266"/>
      <c r="M344" s="267"/>
      <c r="N344" s="268"/>
      <c r="O344" s="268"/>
      <c r="P344" s="268"/>
      <c r="Q344" s="268"/>
      <c r="R344" s="268"/>
      <c r="S344" s="268"/>
      <c r="T344" s="269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70" t="s">
        <v>136</v>
      </c>
      <c r="AU344" s="270" t="s">
        <v>86</v>
      </c>
      <c r="AV344" s="15" t="s">
        <v>132</v>
      </c>
      <c r="AW344" s="15" t="s">
        <v>32</v>
      </c>
      <c r="AX344" s="15" t="s">
        <v>84</v>
      </c>
      <c r="AY344" s="270" t="s">
        <v>125</v>
      </c>
    </row>
    <row r="345" s="2" customFormat="1" ht="16.5" customHeight="1">
      <c r="A345" s="39"/>
      <c r="B345" s="40"/>
      <c r="C345" s="219" t="s">
        <v>379</v>
      </c>
      <c r="D345" s="219" t="s">
        <v>127</v>
      </c>
      <c r="E345" s="220" t="s">
        <v>380</v>
      </c>
      <c r="F345" s="221" t="s">
        <v>381</v>
      </c>
      <c r="G345" s="222" t="s">
        <v>382</v>
      </c>
      <c r="H345" s="223">
        <v>1</v>
      </c>
      <c r="I345" s="224"/>
      <c r="J345" s="225">
        <f>ROUND(I345*H345,2)</f>
        <v>0</v>
      </c>
      <c r="K345" s="221" t="s">
        <v>1</v>
      </c>
      <c r="L345" s="45"/>
      <c r="M345" s="226" t="s">
        <v>1</v>
      </c>
      <c r="N345" s="227" t="s">
        <v>41</v>
      </c>
      <c r="O345" s="92"/>
      <c r="P345" s="228">
        <f>O345*H345</f>
        <v>0</v>
      </c>
      <c r="Q345" s="228">
        <v>0</v>
      </c>
      <c r="R345" s="228">
        <f>Q345*H345</f>
        <v>0</v>
      </c>
      <c r="S345" s="228">
        <v>0</v>
      </c>
      <c r="T345" s="229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30" t="s">
        <v>132</v>
      </c>
      <c r="AT345" s="230" t="s">
        <v>127</v>
      </c>
      <c r="AU345" s="230" t="s">
        <v>86</v>
      </c>
      <c r="AY345" s="18" t="s">
        <v>125</v>
      </c>
      <c r="BE345" s="231">
        <f>IF(N345="základní",J345,0)</f>
        <v>0</v>
      </c>
      <c r="BF345" s="231">
        <f>IF(N345="snížená",J345,0)</f>
        <v>0</v>
      </c>
      <c r="BG345" s="231">
        <f>IF(N345="zákl. přenesená",J345,0)</f>
        <v>0</v>
      </c>
      <c r="BH345" s="231">
        <f>IF(N345="sníž. přenesená",J345,0)</f>
        <v>0</v>
      </c>
      <c r="BI345" s="231">
        <f>IF(N345="nulová",J345,0)</f>
        <v>0</v>
      </c>
      <c r="BJ345" s="18" t="s">
        <v>84</v>
      </c>
      <c r="BK345" s="231">
        <f>ROUND(I345*H345,2)</f>
        <v>0</v>
      </c>
      <c r="BL345" s="18" t="s">
        <v>132</v>
      </c>
      <c r="BM345" s="230" t="s">
        <v>383</v>
      </c>
    </row>
    <row r="346" s="2" customFormat="1">
      <c r="A346" s="39"/>
      <c r="B346" s="40"/>
      <c r="C346" s="41"/>
      <c r="D346" s="239" t="s">
        <v>223</v>
      </c>
      <c r="E346" s="41"/>
      <c r="F346" s="259" t="s">
        <v>384</v>
      </c>
      <c r="G346" s="41"/>
      <c r="H346" s="41"/>
      <c r="I346" s="234"/>
      <c r="J346" s="41"/>
      <c r="K346" s="41"/>
      <c r="L346" s="45"/>
      <c r="M346" s="235"/>
      <c r="N346" s="236"/>
      <c r="O346" s="92"/>
      <c r="P346" s="92"/>
      <c r="Q346" s="92"/>
      <c r="R346" s="92"/>
      <c r="S346" s="92"/>
      <c r="T346" s="93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223</v>
      </c>
      <c r="AU346" s="18" t="s">
        <v>86</v>
      </c>
    </row>
    <row r="347" s="2" customFormat="1" ht="16.5" customHeight="1">
      <c r="A347" s="39"/>
      <c r="B347" s="40"/>
      <c r="C347" s="219" t="s">
        <v>385</v>
      </c>
      <c r="D347" s="219" t="s">
        <v>127</v>
      </c>
      <c r="E347" s="220" t="s">
        <v>386</v>
      </c>
      <c r="F347" s="221" t="s">
        <v>387</v>
      </c>
      <c r="G347" s="222" t="s">
        <v>382</v>
      </c>
      <c r="H347" s="223">
        <v>1</v>
      </c>
      <c r="I347" s="224"/>
      <c r="J347" s="225">
        <f>ROUND(I347*H347,2)</f>
        <v>0</v>
      </c>
      <c r="K347" s="221" t="s">
        <v>1</v>
      </c>
      <c r="L347" s="45"/>
      <c r="M347" s="226" t="s">
        <v>1</v>
      </c>
      <c r="N347" s="227" t="s">
        <v>41</v>
      </c>
      <c r="O347" s="92"/>
      <c r="P347" s="228">
        <f>O347*H347</f>
        <v>0</v>
      </c>
      <c r="Q347" s="228">
        <v>0</v>
      </c>
      <c r="R347" s="228">
        <f>Q347*H347</f>
        <v>0</v>
      </c>
      <c r="S347" s="228">
        <v>0</v>
      </c>
      <c r="T347" s="229">
        <f>S347*H347</f>
        <v>0</v>
      </c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R347" s="230" t="s">
        <v>132</v>
      </c>
      <c r="AT347" s="230" t="s">
        <v>127</v>
      </c>
      <c r="AU347" s="230" t="s">
        <v>86</v>
      </c>
      <c r="AY347" s="18" t="s">
        <v>125</v>
      </c>
      <c r="BE347" s="231">
        <f>IF(N347="základní",J347,0)</f>
        <v>0</v>
      </c>
      <c r="BF347" s="231">
        <f>IF(N347="snížená",J347,0)</f>
        <v>0</v>
      </c>
      <c r="BG347" s="231">
        <f>IF(N347="zákl. přenesená",J347,0)</f>
        <v>0</v>
      </c>
      <c r="BH347" s="231">
        <f>IF(N347="sníž. přenesená",J347,0)</f>
        <v>0</v>
      </c>
      <c r="BI347" s="231">
        <f>IF(N347="nulová",J347,0)</f>
        <v>0</v>
      </c>
      <c r="BJ347" s="18" t="s">
        <v>84</v>
      </c>
      <c r="BK347" s="231">
        <f>ROUND(I347*H347,2)</f>
        <v>0</v>
      </c>
      <c r="BL347" s="18" t="s">
        <v>132</v>
      </c>
      <c r="BM347" s="230" t="s">
        <v>388</v>
      </c>
    </row>
    <row r="348" s="2" customFormat="1">
      <c r="A348" s="39"/>
      <c r="B348" s="40"/>
      <c r="C348" s="41"/>
      <c r="D348" s="239" t="s">
        <v>223</v>
      </c>
      <c r="E348" s="41"/>
      <c r="F348" s="259" t="s">
        <v>384</v>
      </c>
      <c r="G348" s="41"/>
      <c r="H348" s="41"/>
      <c r="I348" s="234"/>
      <c r="J348" s="41"/>
      <c r="K348" s="41"/>
      <c r="L348" s="45"/>
      <c r="M348" s="235"/>
      <c r="N348" s="236"/>
      <c r="O348" s="92"/>
      <c r="P348" s="92"/>
      <c r="Q348" s="92"/>
      <c r="R348" s="92"/>
      <c r="S348" s="92"/>
      <c r="T348" s="93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T348" s="18" t="s">
        <v>223</v>
      </c>
      <c r="AU348" s="18" t="s">
        <v>86</v>
      </c>
    </row>
    <row r="349" s="2" customFormat="1" ht="16.5" customHeight="1">
      <c r="A349" s="39"/>
      <c r="B349" s="40"/>
      <c r="C349" s="219" t="s">
        <v>389</v>
      </c>
      <c r="D349" s="219" t="s">
        <v>127</v>
      </c>
      <c r="E349" s="220" t="s">
        <v>390</v>
      </c>
      <c r="F349" s="221" t="s">
        <v>391</v>
      </c>
      <c r="G349" s="222" t="s">
        <v>382</v>
      </c>
      <c r="H349" s="223">
        <v>1</v>
      </c>
      <c r="I349" s="224"/>
      <c r="J349" s="225">
        <f>ROUND(I349*H349,2)</f>
        <v>0</v>
      </c>
      <c r="K349" s="221" t="s">
        <v>1</v>
      </c>
      <c r="L349" s="45"/>
      <c r="M349" s="226" t="s">
        <v>1</v>
      </c>
      <c r="N349" s="227" t="s">
        <v>41</v>
      </c>
      <c r="O349" s="92"/>
      <c r="P349" s="228">
        <f>O349*H349</f>
        <v>0</v>
      </c>
      <c r="Q349" s="228">
        <v>0</v>
      </c>
      <c r="R349" s="228">
        <f>Q349*H349</f>
        <v>0</v>
      </c>
      <c r="S349" s="228">
        <v>0</v>
      </c>
      <c r="T349" s="229">
        <f>S349*H349</f>
        <v>0</v>
      </c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R349" s="230" t="s">
        <v>132</v>
      </c>
      <c r="AT349" s="230" t="s">
        <v>127</v>
      </c>
      <c r="AU349" s="230" t="s">
        <v>86</v>
      </c>
      <c r="AY349" s="18" t="s">
        <v>125</v>
      </c>
      <c r="BE349" s="231">
        <f>IF(N349="základní",J349,0)</f>
        <v>0</v>
      </c>
      <c r="BF349" s="231">
        <f>IF(N349="snížená",J349,0)</f>
        <v>0</v>
      </c>
      <c r="BG349" s="231">
        <f>IF(N349="zákl. přenesená",J349,0)</f>
        <v>0</v>
      </c>
      <c r="BH349" s="231">
        <f>IF(N349="sníž. přenesená",J349,0)</f>
        <v>0</v>
      </c>
      <c r="BI349" s="231">
        <f>IF(N349="nulová",J349,0)</f>
        <v>0</v>
      </c>
      <c r="BJ349" s="18" t="s">
        <v>84</v>
      </c>
      <c r="BK349" s="231">
        <f>ROUND(I349*H349,2)</f>
        <v>0</v>
      </c>
      <c r="BL349" s="18" t="s">
        <v>132</v>
      </c>
      <c r="BM349" s="230" t="s">
        <v>392</v>
      </c>
    </row>
    <row r="350" s="2" customFormat="1">
      <c r="A350" s="39"/>
      <c r="B350" s="40"/>
      <c r="C350" s="41"/>
      <c r="D350" s="239" t="s">
        <v>223</v>
      </c>
      <c r="E350" s="41"/>
      <c r="F350" s="259" t="s">
        <v>384</v>
      </c>
      <c r="G350" s="41"/>
      <c r="H350" s="41"/>
      <c r="I350" s="234"/>
      <c r="J350" s="41"/>
      <c r="K350" s="41"/>
      <c r="L350" s="45"/>
      <c r="M350" s="235"/>
      <c r="N350" s="236"/>
      <c r="O350" s="92"/>
      <c r="P350" s="92"/>
      <c r="Q350" s="92"/>
      <c r="R350" s="92"/>
      <c r="S350" s="92"/>
      <c r="T350" s="93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T350" s="18" t="s">
        <v>223</v>
      </c>
      <c r="AU350" s="18" t="s">
        <v>86</v>
      </c>
    </row>
    <row r="351" s="2" customFormat="1" ht="16.5" customHeight="1">
      <c r="A351" s="39"/>
      <c r="B351" s="40"/>
      <c r="C351" s="219" t="s">
        <v>393</v>
      </c>
      <c r="D351" s="219" t="s">
        <v>127</v>
      </c>
      <c r="E351" s="220" t="s">
        <v>394</v>
      </c>
      <c r="F351" s="221" t="s">
        <v>395</v>
      </c>
      <c r="G351" s="222" t="s">
        <v>382</v>
      </c>
      <c r="H351" s="223">
        <v>1</v>
      </c>
      <c r="I351" s="224"/>
      <c r="J351" s="225">
        <f>ROUND(I351*H351,2)</f>
        <v>0</v>
      </c>
      <c r="K351" s="221" t="s">
        <v>1</v>
      </c>
      <c r="L351" s="45"/>
      <c r="M351" s="226" t="s">
        <v>1</v>
      </c>
      <c r="N351" s="227" t="s">
        <v>41</v>
      </c>
      <c r="O351" s="92"/>
      <c r="P351" s="228">
        <f>O351*H351</f>
        <v>0</v>
      </c>
      <c r="Q351" s="228">
        <v>0</v>
      </c>
      <c r="R351" s="228">
        <f>Q351*H351</f>
        <v>0</v>
      </c>
      <c r="S351" s="228">
        <v>0</v>
      </c>
      <c r="T351" s="229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30" t="s">
        <v>132</v>
      </c>
      <c r="AT351" s="230" t="s">
        <v>127</v>
      </c>
      <c r="AU351" s="230" t="s">
        <v>86</v>
      </c>
      <c r="AY351" s="18" t="s">
        <v>125</v>
      </c>
      <c r="BE351" s="231">
        <f>IF(N351="základní",J351,0)</f>
        <v>0</v>
      </c>
      <c r="BF351" s="231">
        <f>IF(N351="snížená",J351,0)</f>
        <v>0</v>
      </c>
      <c r="BG351" s="231">
        <f>IF(N351="zákl. přenesená",J351,0)</f>
        <v>0</v>
      </c>
      <c r="BH351" s="231">
        <f>IF(N351="sníž. přenesená",J351,0)</f>
        <v>0</v>
      </c>
      <c r="BI351" s="231">
        <f>IF(N351="nulová",J351,0)</f>
        <v>0</v>
      </c>
      <c r="BJ351" s="18" t="s">
        <v>84</v>
      </c>
      <c r="BK351" s="231">
        <f>ROUND(I351*H351,2)</f>
        <v>0</v>
      </c>
      <c r="BL351" s="18" t="s">
        <v>132</v>
      </c>
      <c r="BM351" s="230" t="s">
        <v>396</v>
      </c>
    </row>
    <row r="352" s="2" customFormat="1">
      <c r="A352" s="39"/>
      <c r="B352" s="40"/>
      <c r="C352" s="41"/>
      <c r="D352" s="239" t="s">
        <v>223</v>
      </c>
      <c r="E352" s="41"/>
      <c r="F352" s="259" t="s">
        <v>384</v>
      </c>
      <c r="G352" s="41"/>
      <c r="H352" s="41"/>
      <c r="I352" s="234"/>
      <c r="J352" s="41"/>
      <c r="K352" s="41"/>
      <c r="L352" s="45"/>
      <c r="M352" s="235"/>
      <c r="N352" s="236"/>
      <c r="O352" s="92"/>
      <c r="P352" s="92"/>
      <c r="Q352" s="92"/>
      <c r="R352" s="92"/>
      <c r="S352" s="92"/>
      <c r="T352" s="93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8" t="s">
        <v>223</v>
      </c>
      <c r="AU352" s="18" t="s">
        <v>86</v>
      </c>
    </row>
    <row r="353" s="2" customFormat="1" ht="16.5" customHeight="1">
      <c r="A353" s="39"/>
      <c r="B353" s="40"/>
      <c r="C353" s="219" t="s">
        <v>397</v>
      </c>
      <c r="D353" s="219" t="s">
        <v>127</v>
      </c>
      <c r="E353" s="220" t="s">
        <v>398</v>
      </c>
      <c r="F353" s="221" t="s">
        <v>399</v>
      </c>
      <c r="G353" s="222" t="s">
        <v>400</v>
      </c>
      <c r="H353" s="223">
        <v>1</v>
      </c>
      <c r="I353" s="224"/>
      <c r="J353" s="225">
        <f>ROUND(I353*H353,2)</f>
        <v>0</v>
      </c>
      <c r="K353" s="221" t="s">
        <v>1</v>
      </c>
      <c r="L353" s="45"/>
      <c r="M353" s="226" t="s">
        <v>1</v>
      </c>
      <c r="N353" s="227" t="s">
        <v>41</v>
      </c>
      <c r="O353" s="92"/>
      <c r="P353" s="228">
        <f>O353*H353</f>
        <v>0</v>
      </c>
      <c r="Q353" s="228">
        <v>0</v>
      </c>
      <c r="R353" s="228">
        <f>Q353*H353</f>
        <v>0</v>
      </c>
      <c r="S353" s="228">
        <v>0</v>
      </c>
      <c r="T353" s="229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30" t="s">
        <v>132</v>
      </c>
      <c r="AT353" s="230" t="s">
        <v>127</v>
      </c>
      <c r="AU353" s="230" t="s">
        <v>86</v>
      </c>
      <c r="AY353" s="18" t="s">
        <v>125</v>
      </c>
      <c r="BE353" s="231">
        <f>IF(N353="základní",J353,0)</f>
        <v>0</v>
      </c>
      <c r="BF353" s="231">
        <f>IF(N353="snížená",J353,0)</f>
        <v>0</v>
      </c>
      <c r="BG353" s="231">
        <f>IF(N353="zákl. přenesená",J353,0)</f>
        <v>0</v>
      </c>
      <c r="BH353" s="231">
        <f>IF(N353="sníž. přenesená",J353,0)</f>
        <v>0</v>
      </c>
      <c r="BI353" s="231">
        <f>IF(N353="nulová",J353,0)</f>
        <v>0</v>
      </c>
      <c r="BJ353" s="18" t="s">
        <v>84</v>
      </c>
      <c r="BK353" s="231">
        <f>ROUND(I353*H353,2)</f>
        <v>0</v>
      </c>
      <c r="BL353" s="18" t="s">
        <v>132</v>
      </c>
      <c r="BM353" s="230" t="s">
        <v>401</v>
      </c>
    </row>
    <row r="354" s="2" customFormat="1">
      <c r="A354" s="39"/>
      <c r="B354" s="40"/>
      <c r="C354" s="41"/>
      <c r="D354" s="239" t="s">
        <v>223</v>
      </c>
      <c r="E354" s="41"/>
      <c r="F354" s="259" t="s">
        <v>384</v>
      </c>
      <c r="G354" s="41"/>
      <c r="H354" s="41"/>
      <c r="I354" s="234"/>
      <c r="J354" s="41"/>
      <c r="K354" s="41"/>
      <c r="L354" s="45"/>
      <c r="M354" s="235"/>
      <c r="N354" s="236"/>
      <c r="O354" s="92"/>
      <c r="P354" s="92"/>
      <c r="Q354" s="92"/>
      <c r="R354" s="92"/>
      <c r="S354" s="92"/>
      <c r="T354" s="93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223</v>
      </c>
      <c r="AU354" s="18" t="s">
        <v>86</v>
      </c>
    </row>
    <row r="355" s="2" customFormat="1" ht="16.5" customHeight="1">
      <c r="A355" s="39"/>
      <c r="B355" s="40"/>
      <c r="C355" s="219" t="s">
        <v>402</v>
      </c>
      <c r="D355" s="219" t="s">
        <v>127</v>
      </c>
      <c r="E355" s="220" t="s">
        <v>403</v>
      </c>
      <c r="F355" s="221" t="s">
        <v>404</v>
      </c>
      <c r="G355" s="222" t="s">
        <v>400</v>
      </c>
      <c r="H355" s="223">
        <v>1</v>
      </c>
      <c r="I355" s="224"/>
      <c r="J355" s="225">
        <f>ROUND(I355*H355,2)</f>
        <v>0</v>
      </c>
      <c r="K355" s="221" t="s">
        <v>1</v>
      </c>
      <c r="L355" s="45"/>
      <c r="M355" s="226" t="s">
        <v>1</v>
      </c>
      <c r="N355" s="227" t="s">
        <v>41</v>
      </c>
      <c r="O355" s="92"/>
      <c r="P355" s="228">
        <f>O355*H355</f>
        <v>0</v>
      </c>
      <c r="Q355" s="228">
        <v>0</v>
      </c>
      <c r="R355" s="228">
        <f>Q355*H355</f>
        <v>0</v>
      </c>
      <c r="S355" s="228">
        <v>0</v>
      </c>
      <c r="T355" s="229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30" t="s">
        <v>132</v>
      </c>
      <c r="AT355" s="230" t="s">
        <v>127</v>
      </c>
      <c r="AU355" s="230" t="s">
        <v>86</v>
      </c>
      <c r="AY355" s="18" t="s">
        <v>125</v>
      </c>
      <c r="BE355" s="231">
        <f>IF(N355="základní",J355,0)</f>
        <v>0</v>
      </c>
      <c r="BF355" s="231">
        <f>IF(N355="snížená",J355,0)</f>
        <v>0</v>
      </c>
      <c r="BG355" s="231">
        <f>IF(N355="zákl. přenesená",J355,0)</f>
        <v>0</v>
      </c>
      <c r="BH355" s="231">
        <f>IF(N355="sníž. přenesená",J355,0)</f>
        <v>0</v>
      </c>
      <c r="BI355" s="231">
        <f>IF(N355="nulová",J355,0)</f>
        <v>0</v>
      </c>
      <c r="BJ355" s="18" t="s">
        <v>84</v>
      </c>
      <c r="BK355" s="231">
        <f>ROUND(I355*H355,2)</f>
        <v>0</v>
      </c>
      <c r="BL355" s="18" t="s">
        <v>132</v>
      </c>
      <c r="BM355" s="230" t="s">
        <v>405</v>
      </c>
    </row>
    <row r="356" s="2" customFormat="1">
      <c r="A356" s="39"/>
      <c r="B356" s="40"/>
      <c r="C356" s="41"/>
      <c r="D356" s="239" t="s">
        <v>223</v>
      </c>
      <c r="E356" s="41"/>
      <c r="F356" s="259" t="s">
        <v>384</v>
      </c>
      <c r="G356" s="41"/>
      <c r="H356" s="41"/>
      <c r="I356" s="234"/>
      <c r="J356" s="41"/>
      <c r="K356" s="41"/>
      <c r="L356" s="45"/>
      <c r="M356" s="235"/>
      <c r="N356" s="236"/>
      <c r="O356" s="92"/>
      <c r="P356" s="92"/>
      <c r="Q356" s="92"/>
      <c r="R356" s="92"/>
      <c r="S356" s="92"/>
      <c r="T356" s="93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223</v>
      </c>
      <c r="AU356" s="18" t="s">
        <v>86</v>
      </c>
    </row>
    <row r="357" s="2" customFormat="1" ht="16.5" customHeight="1">
      <c r="A357" s="39"/>
      <c r="B357" s="40"/>
      <c r="C357" s="219" t="s">
        <v>406</v>
      </c>
      <c r="D357" s="219" t="s">
        <v>127</v>
      </c>
      <c r="E357" s="220" t="s">
        <v>407</v>
      </c>
      <c r="F357" s="221" t="s">
        <v>408</v>
      </c>
      <c r="G357" s="222" t="s">
        <v>400</v>
      </c>
      <c r="H357" s="223">
        <v>1</v>
      </c>
      <c r="I357" s="224"/>
      <c r="J357" s="225">
        <f>ROUND(I357*H357,2)</f>
        <v>0</v>
      </c>
      <c r="K357" s="221" t="s">
        <v>1</v>
      </c>
      <c r="L357" s="45"/>
      <c r="M357" s="226" t="s">
        <v>1</v>
      </c>
      <c r="N357" s="227" t="s">
        <v>41</v>
      </c>
      <c r="O357" s="92"/>
      <c r="P357" s="228">
        <f>O357*H357</f>
        <v>0</v>
      </c>
      <c r="Q357" s="228">
        <v>0</v>
      </c>
      <c r="R357" s="228">
        <f>Q357*H357</f>
        <v>0</v>
      </c>
      <c r="S357" s="228">
        <v>0</v>
      </c>
      <c r="T357" s="229">
        <f>S357*H357</f>
        <v>0</v>
      </c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R357" s="230" t="s">
        <v>132</v>
      </c>
      <c r="AT357" s="230" t="s">
        <v>127</v>
      </c>
      <c r="AU357" s="230" t="s">
        <v>86</v>
      </c>
      <c r="AY357" s="18" t="s">
        <v>125</v>
      </c>
      <c r="BE357" s="231">
        <f>IF(N357="základní",J357,0)</f>
        <v>0</v>
      </c>
      <c r="BF357" s="231">
        <f>IF(N357="snížená",J357,0)</f>
        <v>0</v>
      </c>
      <c r="BG357" s="231">
        <f>IF(N357="zákl. přenesená",J357,0)</f>
        <v>0</v>
      </c>
      <c r="BH357" s="231">
        <f>IF(N357="sníž. přenesená",J357,0)</f>
        <v>0</v>
      </c>
      <c r="BI357" s="231">
        <f>IF(N357="nulová",J357,0)</f>
        <v>0</v>
      </c>
      <c r="BJ357" s="18" t="s">
        <v>84</v>
      </c>
      <c r="BK357" s="231">
        <f>ROUND(I357*H357,2)</f>
        <v>0</v>
      </c>
      <c r="BL357" s="18" t="s">
        <v>132</v>
      </c>
      <c r="BM357" s="230" t="s">
        <v>409</v>
      </c>
    </row>
    <row r="358" s="2" customFormat="1">
      <c r="A358" s="39"/>
      <c r="B358" s="40"/>
      <c r="C358" s="41"/>
      <c r="D358" s="239" t="s">
        <v>223</v>
      </c>
      <c r="E358" s="41"/>
      <c r="F358" s="259" t="s">
        <v>384</v>
      </c>
      <c r="G358" s="41"/>
      <c r="H358" s="41"/>
      <c r="I358" s="234"/>
      <c r="J358" s="41"/>
      <c r="K358" s="41"/>
      <c r="L358" s="45"/>
      <c r="M358" s="235"/>
      <c r="N358" s="236"/>
      <c r="O358" s="92"/>
      <c r="P358" s="92"/>
      <c r="Q358" s="92"/>
      <c r="R358" s="92"/>
      <c r="S358" s="92"/>
      <c r="T358" s="93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T358" s="18" t="s">
        <v>223</v>
      </c>
      <c r="AU358" s="18" t="s">
        <v>86</v>
      </c>
    </row>
    <row r="359" s="12" customFormat="1" ht="22.8" customHeight="1">
      <c r="A359" s="12"/>
      <c r="B359" s="203"/>
      <c r="C359" s="204"/>
      <c r="D359" s="205" t="s">
        <v>75</v>
      </c>
      <c r="E359" s="217" t="s">
        <v>410</v>
      </c>
      <c r="F359" s="217" t="s">
        <v>411</v>
      </c>
      <c r="G359" s="204"/>
      <c r="H359" s="204"/>
      <c r="I359" s="207"/>
      <c r="J359" s="218">
        <f>BK359</f>
        <v>0</v>
      </c>
      <c r="K359" s="204"/>
      <c r="L359" s="209"/>
      <c r="M359" s="210"/>
      <c r="N359" s="211"/>
      <c r="O359" s="211"/>
      <c r="P359" s="212">
        <f>SUM(P360:P417)</f>
        <v>0</v>
      </c>
      <c r="Q359" s="211"/>
      <c r="R359" s="212">
        <f>SUM(R360:R417)</f>
        <v>0.0112725</v>
      </c>
      <c r="S359" s="211"/>
      <c r="T359" s="213">
        <f>SUM(T360:T417)</f>
        <v>0</v>
      </c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R359" s="214" t="s">
        <v>84</v>
      </c>
      <c r="AT359" s="215" t="s">
        <v>75</v>
      </c>
      <c r="AU359" s="215" t="s">
        <v>84</v>
      </c>
      <c r="AY359" s="214" t="s">
        <v>125</v>
      </c>
      <c r="BK359" s="216">
        <f>SUM(BK360:BK417)</f>
        <v>0</v>
      </c>
    </row>
    <row r="360" s="2" customFormat="1" ht="16.5" customHeight="1">
      <c r="A360" s="39"/>
      <c r="B360" s="40"/>
      <c r="C360" s="219" t="s">
        <v>412</v>
      </c>
      <c r="D360" s="219" t="s">
        <v>127</v>
      </c>
      <c r="E360" s="220" t="s">
        <v>413</v>
      </c>
      <c r="F360" s="221" t="s">
        <v>414</v>
      </c>
      <c r="G360" s="222" t="s">
        <v>200</v>
      </c>
      <c r="H360" s="223">
        <v>499.904</v>
      </c>
      <c r="I360" s="224"/>
      <c r="J360" s="225">
        <f>ROUND(I360*H360,2)</f>
        <v>0</v>
      </c>
      <c r="K360" s="221" t="s">
        <v>131</v>
      </c>
      <c r="L360" s="45"/>
      <c r="M360" s="226" t="s">
        <v>1</v>
      </c>
      <c r="N360" s="227" t="s">
        <v>41</v>
      </c>
      <c r="O360" s="92"/>
      <c r="P360" s="228">
        <f>O360*H360</f>
        <v>0</v>
      </c>
      <c r="Q360" s="228">
        <v>0</v>
      </c>
      <c r="R360" s="228">
        <f>Q360*H360</f>
        <v>0</v>
      </c>
      <c r="S360" s="228">
        <v>0</v>
      </c>
      <c r="T360" s="229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30" t="s">
        <v>132</v>
      </c>
      <c r="AT360" s="230" t="s">
        <v>127</v>
      </c>
      <c r="AU360" s="230" t="s">
        <v>86</v>
      </c>
      <c r="AY360" s="18" t="s">
        <v>125</v>
      </c>
      <c r="BE360" s="231">
        <f>IF(N360="základní",J360,0)</f>
        <v>0</v>
      </c>
      <c r="BF360" s="231">
        <f>IF(N360="snížená",J360,0)</f>
        <v>0</v>
      </c>
      <c r="BG360" s="231">
        <f>IF(N360="zákl. přenesená",J360,0)</f>
        <v>0</v>
      </c>
      <c r="BH360" s="231">
        <f>IF(N360="sníž. přenesená",J360,0)</f>
        <v>0</v>
      </c>
      <c r="BI360" s="231">
        <f>IF(N360="nulová",J360,0)</f>
        <v>0</v>
      </c>
      <c r="BJ360" s="18" t="s">
        <v>84</v>
      </c>
      <c r="BK360" s="231">
        <f>ROUND(I360*H360,2)</f>
        <v>0</v>
      </c>
      <c r="BL360" s="18" t="s">
        <v>132</v>
      </c>
      <c r="BM360" s="230" t="s">
        <v>415</v>
      </c>
    </row>
    <row r="361" s="2" customFormat="1">
      <c r="A361" s="39"/>
      <c r="B361" s="40"/>
      <c r="C361" s="41"/>
      <c r="D361" s="232" t="s">
        <v>134</v>
      </c>
      <c r="E361" s="41"/>
      <c r="F361" s="233" t="s">
        <v>416</v>
      </c>
      <c r="G361" s="41"/>
      <c r="H361" s="41"/>
      <c r="I361" s="234"/>
      <c r="J361" s="41"/>
      <c r="K361" s="41"/>
      <c r="L361" s="45"/>
      <c r="M361" s="235"/>
      <c r="N361" s="236"/>
      <c r="O361" s="92"/>
      <c r="P361" s="92"/>
      <c r="Q361" s="92"/>
      <c r="R361" s="92"/>
      <c r="S361" s="92"/>
      <c r="T361" s="93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T361" s="18" t="s">
        <v>134</v>
      </c>
      <c r="AU361" s="18" t="s">
        <v>86</v>
      </c>
    </row>
    <row r="362" s="13" customFormat="1">
      <c r="A362" s="13"/>
      <c r="B362" s="237"/>
      <c r="C362" s="238"/>
      <c r="D362" s="239" t="s">
        <v>136</v>
      </c>
      <c r="E362" s="240" t="s">
        <v>1</v>
      </c>
      <c r="F362" s="241" t="s">
        <v>265</v>
      </c>
      <c r="G362" s="238"/>
      <c r="H362" s="240" t="s">
        <v>1</v>
      </c>
      <c r="I362" s="242"/>
      <c r="J362" s="238"/>
      <c r="K362" s="238"/>
      <c r="L362" s="243"/>
      <c r="M362" s="244"/>
      <c r="N362" s="245"/>
      <c r="O362" s="245"/>
      <c r="P362" s="245"/>
      <c r="Q362" s="245"/>
      <c r="R362" s="245"/>
      <c r="S362" s="245"/>
      <c r="T362" s="246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47" t="s">
        <v>136</v>
      </c>
      <c r="AU362" s="247" t="s">
        <v>86</v>
      </c>
      <c r="AV362" s="13" t="s">
        <v>84</v>
      </c>
      <c r="AW362" s="13" t="s">
        <v>32</v>
      </c>
      <c r="AX362" s="13" t="s">
        <v>76</v>
      </c>
      <c r="AY362" s="247" t="s">
        <v>125</v>
      </c>
    </row>
    <row r="363" s="14" customFormat="1">
      <c r="A363" s="14"/>
      <c r="B363" s="248"/>
      <c r="C363" s="249"/>
      <c r="D363" s="239" t="s">
        <v>136</v>
      </c>
      <c r="E363" s="250" t="s">
        <v>1</v>
      </c>
      <c r="F363" s="251" t="s">
        <v>417</v>
      </c>
      <c r="G363" s="249"/>
      <c r="H363" s="252">
        <v>32.302</v>
      </c>
      <c r="I363" s="253"/>
      <c r="J363" s="249"/>
      <c r="K363" s="249"/>
      <c r="L363" s="254"/>
      <c r="M363" s="255"/>
      <c r="N363" s="256"/>
      <c r="O363" s="256"/>
      <c r="P363" s="256"/>
      <c r="Q363" s="256"/>
      <c r="R363" s="256"/>
      <c r="S363" s="256"/>
      <c r="T363" s="257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58" t="s">
        <v>136</v>
      </c>
      <c r="AU363" s="258" t="s">
        <v>86</v>
      </c>
      <c r="AV363" s="14" t="s">
        <v>86</v>
      </c>
      <c r="AW363" s="14" t="s">
        <v>32</v>
      </c>
      <c r="AX363" s="14" t="s">
        <v>76</v>
      </c>
      <c r="AY363" s="258" t="s">
        <v>125</v>
      </c>
    </row>
    <row r="364" s="13" customFormat="1">
      <c r="A364" s="13"/>
      <c r="B364" s="237"/>
      <c r="C364" s="238"/>
      <c r="D364" s="239" t="s">
        <v>136</v>
      </c>
      <c r="E364" s="240" t="s">
        <v>1</v>
      </c>
      <c r="F364" s="241" t="s">
        <v>293</v>
      </c>
      <c r="G364" s="238"/>
      <c r="H364" s="240" t="s">
        <v>1</v>
      </c>
      <c r="I364" s="242"/>
      <c r="J364" s="238"/>
      <c r="K364" s="238"/>
      <c r="L364" s="243"/>
      <c r="M364" s="244"/>
      <c r="N364" s="245"/>
      <c r="O364" s="245"/>
      <c r="P364" s="245"/>
      <c r="Q364" s="245"/>
      <c r="R364" s="245"/>
      <c r="S364" s="245"/>
      <c r="T364" s="246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47" t="s">
        <v>136</v>
      </c>
      <c r="AU364" s="247" t="s">
        <v>86</v>
      </c>
      <c r="AV364" s="13" t="s">
        <v>84</v>
      </c>
      <c r="AW364" s="13" t="s">
        <v>32</v>
      </c>
      <c r="AX364" s="13" t="s">
        <v>76</v>
      </c>
      <c r="AY364" s="247" t="s">
        <v>125</v>
      </c>
    </row>
    <row r="365" s="14" customFormat="1">
      <c r="A365" s="14"/>
      <c r="B365" s="248"/>
      <c r="C365" s="249"/>
      <c r="D365" s="239" t="s">
        <v>136</v>
      </c>
      <c r="E365" s="250" t="s">
        <v>1</v>
      </c>
      <c r="F365" s="251" t="s">
        <v>418</v>
      </c>
      <c r="G365" s="249"/>
      <c r="H365" s="252">
        <v>467.60199999999998</v>
      </c>
      <c r="I365" s="253"/>
      <c r="J365" s="249"/>
      <c r="K365" s="249"/>
      <c r="L365" s="254"/>
      <c r="M365" s="255"/>
      <c r="N365" s="256"/>
      <c r="O365" s="256"/>
      <c r="P365" s="256"/>
      <c r="Q365" s="256"/>
      <c r="R365" s="256"/>
      <c r="S365" s="256"/>
      <c r="T365" s="257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58" t="s">
        <v>136</v>
      </c>
      <c r="AU365" s="258" t="s">
        <v>86</v>
      </c>
      <c r="AV365" s="14" t="s">
        <v>86</v>
      </c>
      <c r="AW365" s="14" t="s">
        <v>32</v>
      </c>
      <c r="AX365" s="14" t="s">
        <v>76</v>
      </c>
      <c r="AY365" s="258" t="s">
        <v>125</v>
      </c>
    </row>
    <row r="366" s="15" customFormat="1">
      <c r="A366" s="15"/>
      <c r="B366" s="260"/>
      <c r="C366" s="261"/>
      <c r="D366" s="239" t="s">
        <v>136</v>
      </c>
      <c r="E366" s="262" t="s">
        <v>1</v>
      </c>
      <c r="F366" s="263" t="s">
        <v>290</v>
      </c>
      <c r="G366" s="261"/>
      <c r="H366" s="264">
        <v>499.904</v>
      </c>
      <c r="I366" s="265"/>
      <c r="J366" s="261"/>
      <c r="K366" s="261"/>
      <c r="L366" s="266"/>
      <c r="M366" s="267"/>
      <c r="N366" s="268"/>
      <c r="O366" s="268"/>
      <c r="P366" s="268"/>
      <c r="Q366" s="268"/>
      <c r="R366" s="268"/>
      <c r="S366" s="268"/>
      <c r="T366" s="269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T366" s="270" t="s">
        <v>136</v>
      </c>
      <c r="AU366" s="270" t="s">
        <v>86</v>
      </c>
      <c r="AV366" s="15" t="s">
        <v>132</v>
      </c>
      <c r="AW366" s="15" t="s">
        <v>32</v>
      </c>
      <c r="AX366" s="15" t="s">
        <v>84</v>
      </c>
      <c r="AY366" s="270" t="s">
        <v>125</v>
      </c>
    </row>
    <row r="367" s="2" customFormat="1" ht="24.15" customHeight="1">
      <c r="A367" s="39"/>
      <c r="B367" s="40"/>
      <c r="C367" s="219" t="s">
        <v>419</v>
      </c>
      <c r="D367" s="219" t="s">
        <v>127</v>
      </c>
      <c r="E367" s="220" t="s">
        <v>420</v>
      </c>
      <c r="F367" s="221" t="s">
        <v>421</v>
      </c>
      <c r="G367" s="222" t="s">
        <v>200</v>
      </c>
      <c r="H367" s="223">
        <v>1.5029999999999999</v>
      </c>
      <c r="I367" s="224"/>
      <c r="J367" s="225">
        <f>ROUND(I367*H367,2)</f>
        <v>0</v>
      </c>
      <c r="K367" s="221" t="s">
        <v>131</v>
      </c>
      <c r="L367" s="45"/>
      <c r="M367" s="226" t="s">
        <v>1</v>
      </c>
      <c r="N367" s="227" t="s">
        <v>41</v>
      </c>
      <c r="O367" s="92"/>
      <c r="P367" s="228">
        <f>O367*H367</f>
        <v>0</v>
      </c>
      <c r="Q367" s="228">
        <v>0.0074999999999999997</v>
      </c>
      <c r="R367" s="228">
        <f>Q367*H367</f>
        <v>0.0112725</v>
      </c>
      <c r="S367" s="228">
        <v>0</v>
      </c>
      <c r="T367" s="229">
        <f>S367*H367</f>
        <v>0</v>
      </c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R367" s="230" t="s">
        <v>132</v>
      </c>
      <c r="AT367" s="230" t="s">
        <v>127</v>
      </c>
      <c r="AU367" s="230" t="s">
        <v>86</v>
      </c>
      <c r="AY367" s="18" t="s">
        <v>125</v>
      </c>
      <c r="BE367" s="231">
        <f>IF(N367="základní",J367,0)</f>
        <v>0</v>
      </c>
      <c r="BF367" s="231">
        <f>IF(N367="snížená",J367,0)</f>
        <v>0</v>
      </c>
      <c r="BG367" s="231">
        <f>IF(N367="zákl. přenesená",J367,0)</f>
        <v>0</v>
      </c>
      <c r="BH367" s="231">
        <f>IF(N367="sníž. přenesená",J367,0)</f>
        <v>0</v>
      </c>
      <c r="BI367" s="231">
        <f>IF(N367="nulová",J367,0)</f>
        <v>0</v>
      </c>
      <c r="BJ367" s="18" t="s">
        <v>84</v>
      </c>
      <c r="BK367" s="231">
        <f>ROUND(I367*H367,2)</f>
        <v>0</v>
      </c>
      <c r="BL367" s="18" t="s">
        <v>132</v>
      </c>
      <c r="BM367" s="230" t="s">
        <v>422</v>
      </c>
    </row>
    <row r="368" s="2" customFormat="1">
      <c r="A368" s="39"/>
      <c r="B368" s="40"/>
      <c r="C368" s="41"/>
      <c r="D368" s="232" t="s">
        <v>134</v>
      </c>
      <c r="E368" s="41"/>
      <c r="F368" s="233" t="s">
        <v>423</v>
      </c>
      <c r="G368" s="41"/>
      <c r="H368" s="41"/>
      <c r="I368" s="234"/>
      <c r="J368" s="41"/>
      <c r="K368" s="41"/>
      <c r="L368" s="45"/>
      <c r="M368" s="235"/>
      <c r="N368" s="236"/>
      <c r="O368" s="92"/>
      <c r="P368" s="92"/>
      <c r="Q368" s="92"/>
      <c r="R368" s="92"/>
      <c r="S368" s="92"/>
      <c r="T368" s="93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T368" s="18" t="s">
        <v>134</v>
      </c>
      <c r="AU368" s="18" t="s">
        <v>86</v>
      </c>
    </row>
    <row r="369" s="13" customFormat="1">
      <c r="A369" s="13"/>
      <c r="B369" s="237"/>
      <c r="C369" s="238"/>
      <c r="D369" s="239" t="s">
        <v>136</v>
      </c>
      <c r="E369" s="240" t="s">
        <v>1</v>
      </c>
      <c r="F369" s="241" t="s">
        <v>424</v>
      </c>
      <c r="G369" s="238"/>
      <c r="H369" s="240" t="s">
        <v>1</v>
      </c>
      <c r="I369" s="242"/>
      <c r="J369" s="238"/>
      <c r="K369" s="238"/>
      <c r="L369" s="243"/>
      <c r="M369" s="244"/>
      <c r="N369" s="245"/>
      <c r="O369" s="245"/>
      <c r="P369" s="245"/>
      <c r="Q369" s="245"/>
      <c r="R369" s="245"/>
      <c r="S369" s="245"/>
      <c r="T369" s="246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47" t="s">
        <v>136</v>
      </c>
      <c r="AU369" s="247" t="s">
        <v>86</v>
      </c>
      <c r="AV369" s="13" t="s">
        <v>84</v>
      </c>
      <c r="AW369" s="13" t="s">
        <v>32</v>
      </c>
      <c r="AX369" s="13" t="s">
        <v>76</v>
      </c>
      <c r="AY369" s="247" t="s">
        <v>125</v>
      </c>
    </row>
    <row r="370" s="14" customFormat="1">
      <c r="A370" s="14"/>
      <c r="B370" s="248"/>
      <c r="C370" s="249"/>
      <c r="D370" s="239" t="s">
        <v>136</v>
      </c>
      <c r="E370" s="250" t="s">
        <v>1</v>
      </c>
      <c r="F370" s="251" t="s">
        <v>425</v>
      </c>
      <c r="G370" s="249"/>
      <c r="H370" s="252">
        <v>1.5029999999999999</v>
      </c>
      <c r="I370" s="253"/>
      <c r="J370" s="249"/>
      <c r="K370" s="249"/>
      <c r="L370" s="254"/>
      <c r="M370" s="255"/>
      <c r="N370" s="256"/>
      <c r="O370" s="256"/>
      <c r="P370" s="256"/>
      <c r="Q370" s="256"/>
      <c r="R370" s="256"/>
      <c r="S370" s="256"/>
      <c r="T370" s="257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58" t="s">
        <v>136</v>
      </c>
      <c r="AU370" s="258" t="s">
        <v>86</v>
      </c>
      <c r="AV370" s="14" t="s">
        <v>86</v>
      </c>
      <c r="AW370" s="14" t="s">
        <v>32</v>
      </c>
      <c r="AX370" s="14" t="s">
        <v>84</v>
      </c>
      <c r="AY370" s="258" t="s">
        <v>125</v>
      </c>
    </row>
    <row r="371" s="2" customFormat="1" ht="24.15" customHeight="1">
      <c r="A371" s="39"/>
      <c r="B371" s="40"/>
      <c r="C371" s="219" t="s">
        <v>426</v>
      </c>
      <c r="D371" s="219" t="s">
        <v>127</v>
      </c>
      <c r="E371" s="220" t="s">
        <v>427</v>
      </c>
      <c r="F371" s="221" t="s">
        <v>428</v>
      </c>
      <c r="G371" s="222" t="s">
        <v>200</v>
      </c>
      <c r="H371" s="223">
        <v>2260.308</v>
      </c>
      <c r="I371" s="224"/>
      <c r="J371" s="225">
        <f>ROUND(I371*H371,2)</f>
        <v>0</v>
      </c>
      <c r="K371" s="221" t="s">
        <v>131</v>
      </c>
      <c r="L371" s="45"/>
      <c r="M371" s="226" t="s">
        <v>1</v>
      </c>
      <c r="N371" s="227" t="s">
        <v>41</v>
      </c>
      <c r="O371" s="92"/>
      <c r="P371" s="228">
        <f>O371*H371</f>
        <v>0</v>
      </c>
      <c r="Q371" s="228">
        <v>0</v>
      </c>
      <c r="R371" s="228">
        <f>Q371*H371</f>
        <v>0</v>
      </c>
      <c r="S371" s="228">
        <v>0</v>
      </c>
      <c r="T371" s="229">
        <f>S371*H371</f>
        <v>0</v>
      </c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R371" s="230" t="s">
        <v>132</v>
      </c>
      <c r="AT371" s="230" t="s">
        <v>127</v>
      </c>
      <c r="AU371" s="230" t="s">
        <v>86</v>
      </c>
      <c r="AY371" s="18" t="s">
        <v>125</v>
      </c>
      <c r="BE371" s="231">
        <f>IF(N371="základní",J371,0)</f>
        <v>0</v>
      </c>
      <c r="BF371" s="231">
        <f>IF(N371="snížená",J371,0)</f>
        <v>0</v>
      </c>
      <c r="BG371" s="231">
        <f>IF(N371="zákl. přenesená",J371,0)</f>
        <v>0</v>
      </c>
      <c r="BH371" s="231">
        <f>IF(N371="sníž. přenesená",J371,0)</f>
        <v>0</v>
      </c>
      <c r="BI371" s="231">
        <f>IF(N371="nulová",J371,0)</f>
        <v>0</v>
      </c>
      <c r="BJ371" s="18" t="s">
        <v>84</v>
      </c>
      <c r="BK371" s="231">
        <f>ROUND(I371*H371,2)</f>
        <v>0</v>
      </c>
      <c r="BL371" s="18" t="s">
        <v>132</v>
      </c>
      <c r="BM371" s="230" t="s">
        <v>429</v>
      </c>
    </row>
    <row r="372" s="2" customFormat="1">
      <c r="A372" s="39"/>
      <c r="B372" s="40"/>
      <c r="C372" s="41"/>
      <c r="D372" s="232" t="s">
        <v>134</v>
      </c>
      <c r="E372" s="41"/>
      <c r="F372" s="233" t="s">
        <v>430</v>
      </c>
      <c r="G372" s="41"/>
      <c r="H372" s="41"/>
      <c r="I372" s="234"/>
      <c r="J372" s="41"/>
      <c r="K372" s="41"/>
      <c r="L372" s="45"/>
      <c r="M372" s="235"/>
      <c r="N372" s="236"/>
      <c r="O372" s="92"/>
      <c r="P372" s="92"/>
      <c r="Q372" s="92"/>
      <c r="R372" s="92"/>
      <c r="S372" s="92"/>
      <c r="T372" s="93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T372" s="18" t="s">
        <v>134</v>
      </c>
      <c r="AU372" s="18" t="s">
        <v>86</v>
      </c>
    </row>
    <row r="373" s="2" customFormat="1">
      <c r="A373" s="39"/>
      <c r="B373" s="40"/>
      <c r="C373" s="41"/>
      <c r="D373" s="239" t="s">
        <v>223</v>
      </c>
      <c r="E373" s="41"/>
      <c r="F373" s="259" t="s">
        <v>431</v>
      </c>
      <c r="G373" s="41"/>
      <c r="H373" s="41"/>
      <c r="I373" s="234"/>
      <c r="J373" s="41"/>
      <c r="K373" s="41"/>
      <c r="L373" s="45"/>
      <c r="M373" s="235"/>
      <c r="N373" s="236"/>
      <c r="O373" s="92"/>
      <c r="P373" s="92"/>
      <c r="Q373" s="92"/>
      <c r="R373" s="92"/>
      <c r="S373" s="92"/>
      <c r="T373" s="93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8" t="s">
        <v>223</v>
      </c>
      <c r="AU373" s="18" t="s">
        <v>86</v>
      </c>
    </row>
    <row r="374" s="2" customFormat="1" ht="24.15" customHeight="1">
      <c r="A374" s="39"/>
      <c r="B374" s="40"/>
      <c r="C374" s="219" t="s">
        <v>432</v>
      </c>
      <c r="D374" s="219" t="s">
        <v>127</v>
      </c>
      <c r="E374" s="220" t="s">
        <v>433</v>
      </c>
      <c r="F374" s="221" t="s">
        <v>434</v>
      </c>
      <c r="G374" s="222" t="s">
        <v>200</v>
      </c>
      <c r="H374" s="223">
        <v>36164.928</v>
      </c>
      <c r="I374" s="224"/>
      <c r="J374" s="225">
        <f>ROUND(I374*H374,2)</f>
        <v>0</v>
      </c>
      <c r="K374" s="221" t="s">
        <v>131</v>
      </c>
      <c r="L374" s="45"/>
      <c r="M374" s="226" t="s">
        <v>1</v>
      </c>
      <c r="N374" s="227" t="s">
        <v>41</v>
      </c>
      <c r="O374" s="92"/>
      <c r="P374" s="228">
        <f>O374*H374</f>
        <v>0</v>
      </c>
      <c r="Q374" s="228">
        <v>0</v>
      </c>
      <c r="R374" s="228">
        <f>Q374*H374</f>
        <v>0</v>
      </c>
      <c r="S374" s="228">
        <v>0</v>
      </c>
      <c r="T374" s="229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30" t="s">
        <v>132</v>
      </c>
      <c r="AT374" s="230" t="s">
        <v>127</v>
      </c>
      <c r="AU374" s="230" t="s">
        <v>86</v>
      </c>
      <c r="AY374" s="18" t="s">
        <v>125</v>
      </c>
      <c r="BE374" s="231">
        <f>IF(N374="základní",J374,0)</f>
        <v>0</v>
      </c>
      <c r="BF374" s="231">
        <f>IF(N374="snížená",J374,0)</f>
        <v>0</v>
      </c>
      <c r="BG374" s="231">
        <f>IF(N374="zákl. přenesená",J374,0)</f>
        <v>0</v>
      </c>
      <c r="BH374" s="231">
        <f>IF(N374="sníž. přenesená",J374,0)</f>
        <v>0</v>
      </c>
      <c r="BI374" s="231">
        <f>IF(N374="nulová",J374,0)</f>
        <v>0</v>
      </c>
      <c r="BJ374" s="18" t="s">
        <v>84</v>
      </c>
      <c r="BK374" s="231">
        <f>ROUND(I374*H374,2)</f>
        <v>0</v>
      </c>
      <c r="BL374" s="18" t="s">
        <v>132</v>
      </c>
      <c r="BM374" s="230" t="s">
        <v>435</v>
      </c>
    </row>
    <row r="375" s="2" customFormat="1">
      <c r="A375" s="39"/>
      <c r="B375" s="40"/>
      <c r="C375" s="41"/>
      <c r="D375" s="232" t="s">
        <v>134</v>
      </c>
      <c r="E375" s="41"/>
      <c r="F375" s="233" t="s">
        <v>436</v>
      </c>
      <c r="G375" s="41"/>
      <c r="H375" s="41"/>
      <c r="I375" s="234"/>
      <c r="J375" s="41"/>
      <c r="K375" s="41"/>
      <c r="L375" s="45"/>
      <c r="M375" s="235"/>
      <c r="N375" s="236"/>
      <c r="O375" s="92"/>
      <c r="P375" s="92"/>
      <c r="Q375" s="92"/>
      <c r="R375" s="92"/>
      <c r="S375" s="92"/>
      <c r="T375" s="93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18" t="s">
        <v>134</v>
      </c>
      <c r="AU375" s="18" t="s">
        <v>86</v>
      </c>
    </row>
    <row r="376" s="2" customFormat="1">
      <c r="A376" s="39"/>
      <c r="B376" s="40"/>
      <c r="C376" s="41"/>
      <c r="D376" s="239" t="s">
        <v>223</v>
      </c>
      <c r="E376" s="41"/>
      <c r="F376" s="259" t="s">
        <v>437</v>
      </c>
      <c r="G376" s="41"/>
      <c r="H376" s="41"/>
      <c r="I376" s="234"/>
      <c r="J376" s="41"/>
      <c r="K376" s="41"/>
      <c r="L376" s="45"/>
      <c r="M376" s="235"/>
      <c r="N376" s="236"/>
      <c r="O376" s="92"/>
      <c r="P376" s="92"/>
      <c r="Q376" s="92"/>
      <c r="R376" s="92"/>
      <c r="S376" s="92"/>
      <c r="T376" s="93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T376" s="18" t="s">
        <v>223</v>
      </c>
      <c r="AU376" s="18" t="s">
        <v>86</v>
      </c>
    </row>
    <row r="377" s="14" customFormat="1">
      <c r="A377" s="14"/>
      <c r="B377" s="248"/>
      <c r="C377" s="249"/>
      <c r="D377" s="239" t="s">
        <v>136</v>
      </c>
      <c r="E377" s="249"/>
      <c r="F377" s="251" t="s">
        <v>438</v>
      </c>
      <c r="G377" s="249"/>
      <c r="H377" s="252">
        <v>36164.928</v>
      </c>
      <c r="I377" s="253"/>
      <c r="J377" s="249"/>
      <c r="K377" s="249"/>
      <c r="L377" s="254"/>
      <c r="M377" s="255"/>
      <c r="N377" s="256"/>
      <c r="O377" s="256"/>
      <c r="P377" s="256"/>
      <c r="Q377" s="256"/>
      <c r="R377" s="256"/>
      <c r="S377" s="256"/>
      <c r="T377" s="257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58" t="s">
        <v>136</v>
      </c>
      <c r="AU377" s="258" t="s">
        <v>86</v>
      </c>
      <c r="AV377" s="14" t="s">
        <v>86</v>
      </c>
      <c r="AW377" s="14" t="s">
        <v>4</v>
      </c>
      <c r="AX377" s="14" t="s">
        <v>84</v>
      </c>
      <c r="AY377" s="258" t="s">
        <v>125</v>
      </c>
    </row>
    <row r="378" s="2" customFormat="1" ht="37.8" customHeight="1">
      <c r="A378" s="39"/>
      <c r="B378" s="40"/>
      <c r="C378" s="219" t="s">
        <v>439</v>
      </c>
      <c r="D378" s="219" t="s">
        <v>127</v>
      </c>
      <c r="E378" s="220" t="s">
        <v>440</v>
      </c>
      <c r="F378" s="221" t="s">
        <v>441</v>
      </c>
      <c r="G378" s="222" t="s">
        <v>200</v>
      </c>
      <c r="H378" s="223">
        <v>1.5029999999999999</v>
      </c>
      <c r="I378" s="224"/>
      <c r="J378" s="225">
        <f>ROUND(I378*H378,2)</f>
        <v>0</v>
      </c>
      <c r="K378" s="221" t="s">
        <v>131</v>
      </c>
      <c r="L378" s="45"/>
      <c r="M378" s="226" t="s">
        <v>1</v>
      </c>
      <c r="N378" s="227" t="s">
        <v>41</v>
      </c>
      <c r="O378" s="92"/>
      <c r="P378" s="228">
        <f>O378*H378</f>
        <v>0</v>
      </c>
      <c r="Q378" s="228">
        <v>0</v>
      </c>
      <c r="R378" s="228">
        <f>Q378*H378</f>
        <v>0</v>
      </c>
      <c r="S378" s="228">
        <v>0</v>
      </c>
      <c r="T378" s="229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30" t="s">
        <v>226</v>
      </c>
      <c r="AT378" s="230" t="s">
        <v>127</v>
      </c>
      <c r="AU378" s="230" t="s">
        <v>86</v>
      </c>
      <c r="AY378" s="18" t="s">
        <v>125</v>
      </c>
      <c r="BE378" s="231">
        <f>IF(N378="základní",J378,0)</f>
        <v>0</v>
      </c>
      <c r="BF378" s="231">
        <f>IF(N378="snížená",J378,0)</f>
        <v>0</v>
      </c>
      <c r="BG378" s="231">
        <f>IF(N378="zákl. přenesená",J378,0)</f>
        <v>0</v>
      </c>
      <c r="BH378" s="231">
        <f>IF(N378="sníž. přenesená",J378,0)</f>
        <v>0</v>
      </c>
      <c r="BI378" s="231">
        <f>IF(N378="nulová",J378,0)</f>
        <v>0</v>
      </c>
      <c r="BJ378" s="18" t="s">
        <v>84</v>
      </c>
      <c r="BK378" s="231">
        <f>ROUND(I378*H378,2)</f>
        <v>0</v>
      </c>
      <c r="BL378" s="18" t="s">
        <v>226</v>
      </c>
      <c r="BM378" s="230" t="s">
        <v>442</v>
      </c>
    </row>
    <row r="379" s="2" customFormat="1">
      <c r="A379" s="39"/>
      <c r="B379" s="40"/>
      <c r="C379" s="41"/>
      <c r="D379" s="232" t="s">
        <v>134</v>
      </c>
      <c r="E379" s="41"/>
      <c r="F379" s="233" t="s">
        <v>443</v>
      </c>
      <c r="G379" s="41"/>
      <c r="H379" s="41"/>
      <c r="I379" s="234"/>
      <c r="J379" s="41"/>
      <c r="K379" s="41"/>
      <c r="L379" s="45"/>
      <c r="M379" s="235"/>
      <c r="N379" s="236"/>
      <c r="O379" s="92"/>
      <c r="P379" s="92"/>
      <c r="Q379" s="92"/>
      <c r="R379" s="92"/>
      <c r="S379" s="92"/>
      <c r="T379" s="93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T379" s="18" t="s">
        <v>134</v>
      </c>
      <c r="AU379" s="18" t="s">
        <v>86</v>
      </c>
    </row>
    <row r="380" s="13" customFormat="1">
      <c r="A380" s="13"/>
      <c r="B380" s="237"/>
      <c r="C380" s="238"/>
      <c r="D380" s="239" t="s">
        <v>136</v>
      </c>
      <c r="E380" s="240" t="s">
        <v>1</v>
      </c>
      <c r="F380" s="241" t="s">
        <v>424</v>
      </c>
      <c r="G380" s="238"/>
      <c r="H380" s="240" t="s">
        <v>1</v>
      </c>
      <c r="I380" s="242"/>
      <c r="J380" s="238"/>
      <c r="K380" s="238"/>
      <c r="L380" s="243"/>
      <c r="M380" s="244"/>
      <c r="N380" s="245"/>
      <c r="O380" s="245"/>
      <c r="P380" s="245"/>
      <c r="Q380" s="245"/>
      <c r="R380" s="245"/>
      <c r="S380" s="245"/>
      <c r="T380" s="246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47" t="s">
        <v>136</v>
      </c>
      <c r="AU380" s="247" t="s">
        <v>86</v>
      </c>
      <c r="AV380" s="13" t="s">
        <v>84</v>
      </c>
      <c r="AW380" s="13" t="s">
        <v>32</v>
      </c>
      <c r="AX380" s="13" t="s">
        <v>76</v>
      </c>
      <c r="AY380" s="247" t="s">
        <v>125</v>
      </c>
    </row>
    <row r="381" s="14" customFormat="1">
      <c r="A381" s="14"/>
      <c r="B381" s="248"/>
      <c r="C381" s="249"/>
      <c r="D381" s="239" t="s">
        <v>136</v>
      </c>
      <c r="E381" s="250" t="s">
        <v>1</v>
      </c>
      <c r="F381" s="251" t="s">
        <v>425</v>
      </c>
      <c r="G381" s="249"/>
      <c r="H381" s="252">
        <v>1.5029999999999999</v>
      </c>
      <c r="I381" s="253"/>
      <c r="J381" s="249"/>
      <c r="K381" s="249"/>
      <c r="L381" s="254"/>
      <c r="M381" s="255"/>
      <c r="N381" s="256"/>
      <c r="O381" s="256"/>
      <c r="P381" s="256"/>
      <c r="Q381" s="256"/>
      <c r="R381" s="256"/>
      <c r="S381" s="256"/>
      <c r="T381" s="257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58" t="s">
        <v>136</v>
      </c>
      <c r="AU381" s="258" t="s">
        <v>86</v>
      </c>
      <c r="AV381" s="14" t="s">
        <v>86</v>
      </c>
      <c r="AW381" s="14" t="s">
        <v>32</v>
      </c>
      <c r="AX381" s="14" t="s">
        <v>84</v>
      </c>
      <c r="AY381" s="258" t="s">
        <v>125</v>
      </c>
    </row>
    <row r="382" s="2" customFormat="1" ht="24.15" customHeight="1">
      <c r="A382" s="39"/>
      <c r="B382" s="40"/>
      <c r="C382" s="219" t="s">
        <v>444</v>
      </c>
      <c r="D382" s="219" t="s">
        <v>127</v>
      </c>
      <c r="E382" s="220" t="s">
        <v>445</v>
      </c>
      <c r="F382" s="221" t="s">
        <v>446</v>
      </c>
      <c r="G382" s="222" t="s">
        <v>200</v>
      </c>
      <c r="H382" s="223">
        <v>499.904</v>
      </c>
      <c r="I382" s="224"/>
      <c r="J382" s="225">
        <f>ROUND(I382*H382,2)</f>
        <v>0</v>
      </c>
      <c r="K382" s="221" t="s">
        <v>1</v>
      </c>
      <c r="L382" s="45"/>
      <c r="M382" s="226" t="s">
        <v>1</v>
      </c>
      <c r="N382" s="227" t="s">
        <v>41</v>
      </c>
      <c r="O382" s="92"/>
      <c r="P382" s="228">
        <f>O382*H382</f>
        <v>0</v>
      </c>
      <c r="Q382" s="228">
        <v>0</v>
      </c>
      <c r="R382" s="228">
        <f>Q382*H382</f>
        <v>0</v>
      </c>
      <c r="S382" s="228">
        <v>0</v>
      </c>
      <c r="T382" s="229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30" t="s">
        <v>132</v>
      </c>
      <c r="AT382" s="230" t="s">
        <v>127</v>
      </c>
      <c r="AU382" s="230" t="s">
        <v>86</v>
      </c>
      <c r="AY382" s="18" t="s">
        <v>125</v>
      </c>
      <c r="BE382" s="231">
        <f>IF(N382="základní",J382,0)</f>
        <v>0</v>
      </c>
      <c r="BF382" s="231">
        <f>IF(N382="snížená",J382,0)</f>
        <v>0</v>
      </c>
      <c r="BG382" s="231">
        <f>IF(N382="zákl. přenesená",J382,0)</f>
        <v>0</v>
      </c>
      <c r="BH382" s="231">
        <f>IF(N382="sníž. přenesená",J382,0)</f>
        <v>0</v>
      </c>
      <c r="BI382" s="231">
        <f>IF(N382="nulová",J382,0)</f>
        <v>0</v>
      </c>
      <c r="BJ382" s="18" t="s">
        <v>84</v>
      </c>
      <c r="BK382" s="231">
        <f>ROUND(I382*H382,2)</f>
        <v>0</v>
      </c>
      <c r="BL382" s="18" t="s">
        <v>132</v>
      </c>
      <c r="BM382" s="230" t="s">
        <v>447</v>
      </c>
    </row>
    <row r="383" s="2" customFormat="1">
      <c r="A383" s="39"/>
      <c r="B383" s="40"/>
      <c r="C383" s="41"/>
      <c r="D383" s="239" t="s">
        <v>223</v>
      </c>
      <c r="E383" s="41"/>
      <c r="F383" s="259" t="s">
        <v>448</v>
      </c>
      <c r="G383" s="41"/>
      <c r="H383" s="41"/>
      <c r="I383" s="234"/>
      <c r="J383" s="41"/>
      <c r="K383" s="41"/>
      <c r="L383" s="45"/>
      <c r="M383" s="235"/>
      <c r="N383" s="236"/>
      <c r="O383" s="92"/>
      <c r="P383" s="92"/>
      <c r="Q383" s="92"/>
      <c r="R383" s="92"/>
      <c r="S383" s="92"/>
      <c r="T383" s="93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T383" s="18" t="s">
        <v>223</v>
      </c>
      <c r="AU383" s="18" t="s">
        <v>86</v>
      </c>
    </row>
    <row r="384" s="14" customFormat="1">
      <c r="A384" s="14"/>
      <c r="B384" s="248"/>
      <c r="C384" s="249"/>
      <c r="D384" s="239" t="s">
        <v>136</v>
      </c>
      <c r="E384" s="250" t="s">
        <v>1</v>
      </c>
      <c r="F384" s="251" t="s">
        <v>449</v>
      </c>
      <c r="G384" s="249"/>
      <c r="H384" s="252">
        <v>2074.0059999999999</v>
      </c>
      <c r="I384" s="253"/>
      <c r="J384" s="249"/>
      <c r="K384" s="249"/>
      <c r="L384" s="254"/>
      <c r="M384" s="255"/>
      <c r="N384" s="256"/>
      <c r="O384" s="256"/>
      <c r="P384" s="256"/>
      <c r="Q384" s="256"/>
      <c r="R384" s="256"/>
      <c r="S384" s="256"/>
      <c r="T384" s="257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58" t="s">
        <v>136</v>
      </c>
      <c r="AU384" s="258" t="s">
        <v>86</v>
      </c>
      <c r="AV384" s="14" t="s">
        <v>86</v>
      </c>
      <c r="AW384" s="14" t="s">
        <v>32</v>
      </c>
      <c r="AX384" s="14" t="s">
        <v>76</v>
      </c>
      <c r="AY384" s="258" t="s">
        <v>125</v>
      </c>
    </row>
    <row r="385" s="14" customFormat="1">
      <c r="A385" s="14"/>
      <c r="B385" s="248"/>
      <c r="C385" s="249"/>
      <c r="D385" s="239" t="s">
        <v>136</v>
      </c>
      <c r="E385" s="250" t="s">
        <v>1</v>
      </c>
      <c r="F385" s="251" t="s">
        <v>450</v>
      </c>
      <c r="G385" s="249"/>
      <c r="H385" s="252">
        <v>-0.40000000000000002</v>
      </c>
      <c r="I385" s="253"/>
      <c r="J385" s="249"/>
      <c r="K385" s="249"/>
      <c r="L385" s="254"/>
      <c r="M385" s="255"/>
      <c r="N385" s="256"/>
      <c r="O385" s="256"/>
      <c r="P385" s="256"/>
      <c r="Q385" s="256"/>
      <c r="R385" s="256"/>
      <c r="S385" s="256"/>
      <c r="T385" s="257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58" t="s">
        <v>136</v>
      </c>
      <c r="AU385" s="258" t="s">
        <v>86</v>
      </c>
      <c r="AV385" s="14" t="s">
        <v>86</v>
      </c>
      <c r="AW385" s="14" t="s">
        <v>32</v>
      </c>
      <c r="AX385" s="14" t="s">
        <v>76</v>
      </c>
      <c r="AY385" s="258" t="s">
        <v>125</v>
      </c>
    </row>
    <row r="386" s="13" customFormat="1">
      <c r="A386" s="13"/>
      <c r="B386" s="237"/>
      <c r="C386" s="238"/>
      <c r="D386" s="239" t="s">
        <v>136</v>
      </c>
      <c r="E386" s="240" t="s">
        <v>1</v>
      </c>
      <c r="F386" s="241" t="s">
        <v>451</v>
      </c>
      <c r="G386" s="238"/>
      <c r="H386" s="240" t="s">
        <v>1</v>
      </c>
      <c r="I386" s="242"/>
      <c r="J386" s="238"/>
      <c r="K386" s="238"/>
      <c r="L386" s="243"/>
      <c r="M386" s="244"/>
      <c r="N386" s="245"/>
      <c r="O386" s="245"/>
      <c r="P386" s="245"/>
      <c r="Q386" s="245"/>
      <c r="R386" s="245"/>
      <c r="S386" s="245"/>
      <c r="T386" s="246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47" t="s">
        <v>136</v>
      </c>
      <c r="AU386" s="247" t="s">
        <v>86</v>
      </c>
      <c r="AV386" s="13" t="s">
        <v>84</v>
      </c>
      <c r="AW386" s="13" t="s">
        <v>32</v>
      </c>
      <c r="AX386" s="13" t="s">
        <v>76</v>
      </c>
      <c r="AY386" s="247" t="s">
        <v>125</v>
      </c>
    </row>
    <row r="387" s="14" customFormat="1">
      <c r="A387" s="14"/>
      <c r="B387" s="248"/>
      <c r="C387" s="249"/>
      <c r="D387" s="239" t="s">
        <v>136</v>
      </c>
      <c r="E387" s="250" t="s">
        <v>1</v>
      </c>
      <c r="F387" s="251" t="s">
        <v>452</v>
      </c>
      <c r="G387" s="249"/>
      <c r="H387" s="252">
        <v>-325.632</v>
      </c>
      <c r="I387" s="253"/>
      <c r="J387" s="249"/>
      <c r="K387" s="249"/>
      <c r="L387" s="254"/>
      <c r="M387" s="255"/>
      <c r="N387" s="256"/>
      <c r="O387" s="256"/>
      <c r="P387" s="256"/>
      <c r="Q387" s="256"/>
      <c r="R387" s="256"/>
      <c r="S387" s="256"/>
      <c r="T387" s="257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58" t="s">
        <v>136</v>
      </c>
      <c r="AU387" s="258" t="s">
        <v>86</v>
      </c>
      <c r="AV387" s="14" t="s">
        <v>86</v>
      </c>
      <c r="AW387" s="14" t="s">
        <v>32</v>
      </c>
      <c r="AX387" s="14" t="s">
        <v>76</v>
      </c>
      <c r="AY387" s="258" t="s">
        <v>125</v>
      </c>
    </row>
    <row r="388" s="13" customFormat="1">
      <c r="A388" s="13"/>
      <c r="B388" s="237"/>
      <c r="C388" s="238"/>
      <c r="D388" s="239" t="s">
        <v>136</v>
      </c>
      <c r="E388" s="240" t="s">
        <v>1</v>
      </c>
      <c r="F388" s="241" t="s">
        <v>453</v>
      </c>
      <c r="G388" s="238"/>
      <c r="H388" s="240" t="s">
        <v>1</v>
      </c>
      <c r="I388" s="242"/>
      <c r="J388" s="238"/>
      <c r="K388" s="238"/>
      <c r="L388" s="243"/>
      <c r="M388" s="244"/>
      <c r="N388" s="245"/>
      <c r="O388" s="245"/>
      <c r="P388" s="245"/>
      <c r="Q388" s="245"/>
      <c r="R388" s="245"/>
      <c r="S388" s="245"/>
      <c r="T388" s="246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47" t="s">
        <v>136</v>
      </c>
      <c r="AU388" s="247" t="s">
        <v>86</v>
      </c>
      <c r="AV388" s="13" t="s">
        <v>84</v>
      </c>
      <c r="AW388" s="13" t="s">
        <v>32</v>
      </c>
      <c r="AX388" s="13" t="s">
        <v>76</v>
      </c>
      <c r="AY388" s="247" t="s">
        <v>125</v>
      </c>
    </row>
    <row r="389" s="14" customFormat="1">
      <c r="A389" s="14"/>
      <c r="B389" s="248"/>
      <c r="C389" s="249"/>
      <c r="D389" s="239" t="s">
        <v>136</v>
      </c>
      <c r="E389" s="250" t="s">
        <v>1</v>
      </c>
      <c r="F389" s="251" t="s">
        <v>454</v>
      </c>
      <c r="G389" s="249"/>
      <c r="H389" s="252">
        <v>-309.35000000000002</v>
      </c>
      <c r="I389" s="253"/>
      <c r="J389" s="249"/>
      <c r="K389" s="249"/>
      <c r="L389" s="254"/>
      <c r="M389" s="255"/>
      <c r="N389" s="256"/>
      <c r="O389" s="256"/>
      <c r="P389" s="256"/>
      <c r="Q389" s="256"/>
      <c r="R389" s="256"/>
      <c r="S389" s="256"/>
      <c r="T389" s="257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58" t="s">
        <v>136</v>
      </c>
      <c r="AU389" s="258" t="s">
        <v>86</v>
      </c>
      <c r="AV389" s="14" t="s">
        <v>86</v>
      </c>
      <c r="AW389" s="14" t="s">
        <v>32</v>
      </c>
      <c r="AX389" s="14" t="s">
        <v>76</v>
      </c>
      <c r="AY389" s="258" t="s">
        <v>125</v>
      </c>
    </row>
    <row r="390" s="13" customFormat="1">
      <c r="A390" s="13"/>
      <c r="B390" s="237"/>
      <c r="C390" s="238"/>
      <c r="D390" s="239" t="s">
        <v>136</v>
      </c>
      <c r="E390" s="240" t="s">
        <v>1</v>
      </c>
      <c r="F390" s="241" t="s">
        <v>455</v>
      </c>
      <c r="G390" s="238"/>
      <c r="H390" s="240" t="s">
        <v>1</v>
      </c>
      <c r="I390" s="242"/>
      <c r="J390" s="238"/>
      <c r="K390" s="238"/>
      <c r="L390" s="243"/>
      <c r="M390" s="244"/>
      <c r="N390" s="245"/>
      <c r="O390" s="245"/>
      <c r="P390" s="245"/>
      <c r="Q390" s="245"/>
      <c r="R390" s="245"/>
      <c r="S390" s="245"/>
      <c r="T390" s="246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47" t="s">
        <v>136</v>
      </c>
      <c r="AU390" s="247" t="s">
        <v>86</v>
      </c>
      <c r="AV390" s="13" t="s">
        <v>84</v>
      </c>
      <c r="AW390" s="13" t="s">
        <v>32</v>
      </c>
      <c r="AX390" s="13" t="s">
        <v>76</v>
      </c>
      <c r="AY390" s="247" t="s">
        <v>125</v>
      </c>
    </row>
    <row r="391" s="14" customFormat="1">
      <c r="A391" s="14"/>
      <c r="B391" s="248"/>
      <c r="C391" s="249"/>
      <c r="D391" s="239" t="s">
        <v>136</v>
      </c>
      <c r="E391" s="250" t="s">
        <v>1</v>
      </c>
      <c r="F391" s="251" t="s">
        <v>456</v>
      </c>
      <c r="G391" s="249"/>
      <c r="H391" s="252">
        <v>-593.02800000000002</v>
      </c>
      <c r="I391" s="253"/>
      <c r="J391" s="249"/>
      <c r="K391" s="249"/>
      <c r="L391" s="254"/>
      <c r="M391" s="255"/>
      <c r="N391" s="256"/>
      <c r="O391" s="256"/>
      <c r="P391" s="256"/>
      <c r="Q391" s="256"/>
      <c r="R391" s="256"/>
      <c r="S391" s="256"/>
      <c r="T391" s="257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58" t="s">
        <v>136</v>
      </c>
      <c r="AU391" s="258" t="s">
        <v>86</v>
      </c>
      <c r="AV391" s="14" t="s">
        <v>86</v>
      </c>
      <c r="AW391" s="14" t="s">
        <v>32</v>
      </c>
      <c r="AX391" s="14" t="s">
        <v>76</v>
      </c>
      <c r="AY391" s="258" t="s">
        <v>125</v>
      </c>
    </row>
    <row r="392" s="13" customFormat="1">
      <c r="A392" s="13"/>
      <c r="B392" s="237"/>
      <c r="C392" s="238"/>
      <c r="D392" s="239" t="s">
        <v>136</v>
      </c>
      <c r="E392" s="240" t="s">
        <v>1</v>
      </c>
      <c r="F392" s="241" t="s">
        <v>441</v>
      </c>
      <c r="G392" s="238"/>
      <c r="H392" s="240" t="s">
        <v>1</v>
      </c>
      <c r="I392" s="242"/>
      <c r="J392" s="238"/>
      <c r="K392" s="238"/>
      <c r="L392" s="243"/>
      <c r="M392" s="244"/>
      <c r="N392" s="245"/>
      <c r="O392" s="245"/>
      <c r="P392" s="245"/>
      <c r="Q392" s="245"/>
      <c r="R392" s="245"/>
      <c r="S392" s="245"/>
      <c r="T392" s="246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7" t="s">
        <v>136</v>
      </c>
      <c r="AU392" s="247" t="s">
        <v>86</v>
      </c>
      <c r="AV392" s="13" t="s">
        <v>84</v>
      </c>
      <c r="AW392" s="13" t="s">
        <v>32</v>
      </c>
      <c r="AX392" s="13" t="s">
        <v>76</v>
      </c>
      <c r="AY392" s="247" t="s">
        <v>125</v>
      </c>
    </row>
    <row r="393" s="14" customFormat="1">
      <c r="A393" s="14"/>
      <c r="B393" s="248"/>
      <c r="C393" s="249"/>
      <c r="D393" s="239" t="s">
        <v>136</v>
      </c>
      <c r="E393" s="250" t="s">
        <v>1</v>
      </c>
      <c r="F393" s="251" t="s">
        <v>457</v>
      </c>
      <c r="G393" s="249"/>
      <c r="H393" s="252">
        <v>-1.5029999999999999</v>
      </c>
      <c r="I393" s="253"/>
      <c r="J393" s="249"/>
      <c r="K393" s="249"/>
      <c r="L393" s="254"/>
      <c r="M393" s="255"/>
      <c r="N393" s="256"/>
      <c r="O393" s="256"/>
      <c r="P393" s="256"/>
      <c r="Q393" s="256"/>
      <c r="R393" s="256"/>
      <c r="S393" s="256"/>
      <c r="T393" s="257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58" t="s">
        <v>136</v>
      </c>
      <c r="AU393" s="258" t="s">
        <v>86</v>
      </c>
      <c r="AV393" s="14" t="s">
        <v>86</v>
      </c>
      <c r="AW393" s="14" t="s">
        <v>32</v>
      </c>
      <c r="AX393" s="14" t="s">
        <v>76</v>
      </c>
      <c r="AY393" s="258" t="s">
        <v>125</v>
      </c>
    </row>
    <row r="394" s="13" customFormat="1">
      <c r="A394" s="13"/>
      <c r="B394" s="237"/>
      <c r="C394" s="238"/>
      <c r="D394" s="239" t="s">
        <v>136</v>
      </c>
      <c r="E394" s="240" t="s">
        <v>1</v>
      </c>
      <c r="F394" s="241" t="s">
        <v>458</v>
      </c>
      <c r="G394" s="238"/>
      <c r="H394" s="240" t="s">
        <v>1</v>
      </c>
      <c r="I394" s="242"/>
      <c r="J394" s="238"/>
      <c r="K394" s="238"/>
      <c r="L394" s="243"/>
      <c r="M394" s="244"/>
      <c r="N394" s="245"/>
      <c r="O394" s="245"/>
      <c r="P394" s="245"/>
      <c r="Q394" s="245"/>
      <c r="R394" s="245"/>
      <c r="S394" s="245"/>
      <c r="T394" s="246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47" t="s">
        <v>136</v>
      </c>
      <c r="AU394" s="247" t="s">
        <v>86</v>
      </c>
      <c r="AV394" s="13" t="s">
        <v>84</v>
      </c>
      <c r="AW394" s="13" t="s">
        <v>32</v>
      </c>
      <c r="AX394" s="13" t="s">
        <v>76</v>
      </c>
      <c r="AY394" s="247" t="s">
        <v>125</v>
      </c>
    </row>
    <row r="395" s="14" customFormat="1">
      <c r="A395" s="14"/>
      <c r="B395" s="248"/>
      <c r="C395" s="249"/>
      <c r="D395" s="239" t="s">
        <v>136</v>
      </c>
      <c r="E395" s="250" t="s">
        <v>1</v>
      </c>
      <c r="F395" s="251" t="s">
        <v>459</v>
      </c>
      <c r="G395" s="249"/>
      <c r="H395" s="252">
        <v>-344.18900000000002</v>
      </c>
      <c r="I395" s="253"/>
      <c r="J395" s="249"/>
      <c r="K395" s="249"/>
      <c r="L395" s="254"/>
      <c r="M395" s="255"/>
      <c r="N395" s="256"/>
      <c r="O395" s="256"/>
      <c r="P395" s="256"/>
      <c r="Q395" s="256"/>
      <c r="R395" s="256"/>
      <c r="S395" s="256"/>
      <c r="T395" s="257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T395" s="258" t="s">
        <v>136</v>
      </c>
      <c r="AU395" s="258" t="s">
        <v>86</v>
      </c>
      <c r="AV395" s="14" t="s">
        <v>86</v>
      </c>
      <c r="AW395" s="14" t="s">
        <v>32</v>
      </c>
      <c r="AX395" s="14" t="s">
        <v>76</v>
      </c>
      <c r="AY395" s="258" t="s">
        <v>125</v>
      </c>
    </row>
    <row r="396" s="15" customFormat="1">
      <c r="A396" s="15"/>
      <c r="B396" s="260"/>
      <c r="C396" s="261"/>
      <c r="D396" s="239" t="s">
        <v>136</v>
      </c>
      <c r="E396" s="262" t="s">
        <v>1</v>
      </c>
      <c r="F396" s="263" t="s">
        <v>290</v>
      </c>
      <c r="G396" s="261"/>
      <c r="H396" s="264">
        <v>499.90399999999971</v>
      </c>
      <c r="I396" s="265"/>
      <c r="J396" s="261"/>
      <c r="K396" s="261"/>
      <c r="L396" s="266"/>
      <c r="M396" s="267"/>
      <c r="N396" s="268"/>
      <c r="O396" s="268"/>
      <c r="P396" s="268"/>
      <c r="Q396" s="268"/>
      <c r="R396" s="268"/>
      <c r="S396" s="268"/>
      <c r="T396" s="269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T396" s="270" t="s">
        <v>136</v>
      </c>
      <c r="AU396" s="270" t="s">
        <v>86</v>
      </c>
      <c r="AV396" s="15" t="s">
        <v>132</v>
      </c>
      <c r="AW396" s="15" t="s">
        <v>32</v>
      </c>
      <c r="AX396" s="15" t="s">
        <v>84</v>
      </c>
      <c r="AY396" s="270" t="s">
        <v>125</v>
      </c>
    </row>
    <row r="397" s="2" customFormat="1" ht="33" customHeight="1">
      <c r="A397" s="39"/>
      <c r="B397" s="40"/>
      <c r="C397" s="219" t="s">
        <v>460</v>
      </c>
      <c r="D397" s="219" t="s">
        <v>127</v>
      </c>
      <c r="E397" s="220" t="s">
        <v>461</v>
      </c>
      <c r="F397" s="221" t="s">
        <v>451</v>
      </c>
      <c r="G397" s="222" t="s">
        <v>200</v>
      </c>
      <c r="H397" s="223">
        <v>325.632</v>
      </c>
      <c r="I397" s="224"/>
      <c r="J397" s="225">
        <f>ROUND(I397*H397,2)</f>
        <v>0</v>
      </c>
      <c r="K397" s="221" t="s">
        <v>1</v>
      </c>
      <c r="L397" s="45"/>
      <c r="M397" s="226" t="s">
        <v>1</v>
      </c>
      <c r="N397" s="227" t="s">
        <v>41</v>
      </c>
      <c r="O397" s="92"/>
      <c r="P397" s="228">
        <f>O397*H397</f>
        <v>0</v>
      </c>
      <c r="Q397" s="228">
        <v>0</v>
      </c>
      <c r="R397" s="228">
        <f>Q397*H397</f>
        <v>0</v>
      </c>
      <c r="S397" s="228">
        <v>0</v>
      </c>
      <c r="T397" s="229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30" t="s">
        <v>132</v>
      </c>
      <c r="AT397" s="230" t="s">
        <v>127</v>
      </c>
      <c r="AU397" s="230" t="s">
        <v>86</v>
      </c>
      <c r="AY397" s="18" t="s">
        <v>125</v>
      </c>
      <c r="BE397" s="231">
        <f>IF(N397="základní",J397,0)</f>
        <v>0</v>
      </c>
      <c r="BF397" s="231">
        <f>IF(N397="snížená",J397,0)</f>
        <v>0</v>
      </c>
      <c r="BG397" s="231">
        <f>IF(N397="zákl. přenesená",J397,0)</f>
        <v>0</v>
      </c>
      <c r="BH397" s="231">
        <f>IF(N397="sníž. přenesená",J397,0)</f>
        <v>0</v>
      </c>
      <c r="BI397" s="231">
        <f>IF(N397="nulová",J397,0)</f>
        <v>0</v>
      </c>
      <c r="BJ397" s="18" t="s">
        <v>84</v>
      </c>
      <c r="BK397" s="231">
        <f>ROUND(I397*H397,2)</f>
        <v>0</v>
      </c>
      <c r="BL397" s="18" t="s">
        <v>132</v>
      </c>
      <c r="BM397" s="230" t="s">
        <v>462</v>
      </c>
    </row>
    <row r="398" s="13" customFormat="1">
      <c r="A398" s="13"/>
      <c r="B398" s="237"/>
      <c r="C398" s="238"/>
      <c r="D398" s="239" t="s">
        <v>136</v>
      </c>
      <c r="E398" s="240" t="s">
        <v>1</v>
      </c>
      <c r="F398" s="241" t="s">
        <v>161</v>
      </c>
      <c r="G398" s="238"/>
      <c r="H398" s="240" t="s">
        <v>1</v>
      </c>
      <c r="I398" s="242"/>
      <c r="J398" s="238"/>
      <c r="K398" s="238"/>
      <c r="L398" s="243"/>
      <c r="M398" s="244"/>
      <c r="N398" s="245"/>
      <c r="O398" s="245"/>
      <c r="P398" s="245"/>
      <c r="Q398" s="245"/>
      <c r="R398" s="245"/>
      <c r="S398" s="245"/>
      <c r="T398" s="246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47" t="s">
        <v>136</v>
      </c>
      <c r="AU398" s="247" t="s">
        <v>86</v>
      </c>
      <c r="AV398" s="13" t="s">
        <v>84</v>
      </c>
      <c r="AW398" s="13" t="s">
        <v>32</v>
      </c>
      <c r="AX398" s="13" t="s">
        <v>76</v>
      </c>
      <c r="AY398" s="247" t="s">
        <v>125</v>
      </c>
    </row>
    <row r="399" s="14" customFormat="1">
      <c r="A399" s="14"/>
      <c r="B399" s="248"/>
      <c r="C399" s="249"/>
      <c r="D399" s="239" t="s">
        <v>136</v>
      </c>
      <c r="E399" s="250" t="s">
        <v>1</v>
      </c>
      <c r="F399" s="251" t="s">
        <v>463</v>
      </c>
      <c r="G399" s="249"/>
      <c r="H399" s="252">
        <v>32.247999999999998</v>
      </c>
      <c r="I399" s="253"/>
      <c r="J399" s="249"/>
      <c r="K399" s="249"/>
      <c r="L399" s="254"/>
      <c r="M399" s="255"/>
      <c r="N399" s="256"/>
      <c r="O399" s="256"/>
      <c r="P399" s="256"/>
      <c r="Q399" s="256"/>
      <c r="R399" s="256"/>
      <c r="S399" s="256"/>
      <c r="T399" s="257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T399" s="258" t="s">
        <v>136</v>
      </c>
      <c r="AU399" s="258" t="s">
        <v>86</v>
      </c>
      <c r="AV399" s="14" t="s">
        <v>86</v>
      </c>
      <c r="AW399" s="14" t="s">
        <v>32</v>
      </c>
      <c r="AX399" s="14" t="s">
        <v>76</v>
      </c>
      <c r="AY399" s="258" t="s">
        <v>125</v>
      </c>
    </row>
    <row r="400" s="13" customFormat="1">
      <c r="A400" s="13"/>
      <c r="B400" s="237"/>
      <c r="C400" s="238"/>
      <c r="D400" s="239" t="s">
        <v>136</v>
      </c>
      <c r="E400" s="240" t="s">
        <v>1</v>
      </c>
      <c r="F400" s="241" t="s">
        <v>129</v>
      </c>
      <c r="G400" s="238"/>
      <c r="H400" s="240" t="s">
        <v>1</v>
      </c>
      <c r="I400" s="242"/>
      <c r="J400" s="238"/>
      <c r="K400" s="238"/>
      <c r="L400" s="243"/>
      <c r="M400" s="244"/>
      <c r="N400" s="245"/>
      <c r="O400" s="245"/>
      <c r="P400" s="245"/>
      <c r="Q400" s="245"/>
      <c r="R400" s="245"/>
      <c r="S400" s="245"/>
      <c r="T400" s="246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47" t="s">
        <v>136</v>
      </c>
      <c r="AU400" s="247" t="s">
        <v>86</v>
      </c>
      <c r="AV400" s="13" t="s">
        <v>84</v>
      </c>
      <c r="AW400" s="13" t="s">
        <v>32</v>
      </c>
      <c r="AX400" s="13" t="s">
        <v>76</v>
      </c>
      <c r="AY400" s="247" t="s">
        <v>125</v>
      </c>
    </row>
    <row r="401" s="14" customFormat="1">
      <c r="A401" s="14"/>
      <c r="B401" s="248"/>
      <c r="C401" s="249"/>
      <c r="D401" s="239" t="s">
        <v>136</v>
      </c>
      <c r="E401" s="250" t="s">
        <v>1</v>
      </c>
      <c r="F401" s="251" t="s">
        <v>464</v>
      </c>
      <c r="G401" s="249"/>
      <c r="H401" s="252">
        <v>38.555999999999997</v>
      </c>
      <c r="I401" s="253"/>
      <c r="J401" s="249"/>
      <c r="K401" s="249"/>
      <c r="L401" s="254"/>
      <c r="M401" s="255"/>
      <c r="N401" s="256"/>
      <c r="O401" s="256"/>
      <c r="P401" s="256"/>
      <c r="Q401" s="256"/>
      <c r="R401" s="256"/>
      <c r="S401" s="256"/>
      <c r="T401" s="257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58" t="s">
        <v>136</v>
      </c>
      <c r="AU401" s="258" t="s">
        <v>86</v>
      </c>
      <c r="AV401" s="14" t="s">
        <v>86</v>
      </c>
      <c r="AW401" s="14" t="s">
        <v>32</v>
      </c>
      <c r="AX401" s="14" t="s">
        <v>76</v>
      </c>
      <c r="AY401" s="258" t="s">
        <v>125</v>
      </c>
    </row>
    <row r="402" s="13" customFormat="1">
      <c r="A402" s="13"/>
      <c r="B402" s="237"/>
      <c r="C402" s="238"/>
      <c r="D402" s="239" t="s">
        <v>136</v>
      </c>
      <c r="E402" s="240" t="s">
        <v>1</v>
      </c>
      <c r="F402" s="241" t="s">
        <v>365</v>
      </c>
      <c r="G402" s="238"/>
      <c r="H402" s="240" t="s">
        <v>1</v>
      </c>
      <c r="I402" s="242"/>
      <c r="J402" s="238"/>
      <c r="K402" s="238"/>
      <c r="L402" s="243"/>
      <c r="M402" s="244"/>
      <c r="N402" s="245"/>
      <c r="O402" s="245"/>
      <c r="P402" s="245"/>
      <c r="Q402" s="245"/>
      <c r="R402" s="245"/>
      <c r="S402" s="245"/>
      <c r="T402" s="246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47" t="s">
        <v>136</v>
      </c>
      <c r="AU402" s="247" t="s">
        <v>86</v>
      </c>
      <c r="AV402" s="13" t="s">
        <v>84</v>
      </c>
      <c r="AW402" s="13" t="s">
        <v>32</v>
      </c>
      <c r="AX402" s="13" t="s">
        <v>76</v>
      </c>
      <c r="AY402" s="247" t="s">
        <v>125</v>
      </c>
    </row>
    <row r="403" s="14" customFormat="1">
      <c r="A403" s="14"/>
      <c r="B403" s="248"/>
      <c r="C403" s="249"/>
      <c r="D403" s="239" t="s">
        <v>136</v>
      </c>
      <c r="E403" s="250" t="s">
        <v>1</v>
      </c>
      <c r="F403" s="251" t="s">
        <v>465</v>
      </c>
      <c r="G403" s="249"/>
      <c r="H403" s="252">
        <v>254.828</v>
      </c>
      <c r="I403" s="253"/>
      <c r="J403" s="249"/>
      <c r="K403" s="249"/>
      <c r="L403" s="254"/>
      <c r="M403" s="255"/>
      <c r="N403" s="256"/>
      <c r="O403" s="256"/>
      <c r="P403" s="256"/>
      <c r="Q403" s="256"/>
      <c r="R403" s="256"/>
      <c r="S403" s="256"/>
      <c r="T403" s="257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58" t="s">
        <v>136</v>
      </c>
      <c r="AU403" s="258" t="s">
        <v>86</v>
      </c>
      <c r="AV403" s="14" t="s">
        <v>86</v>
      </c>
      <c r="AW403" s="14" t="s">
        <v>32</v>
      </c>
      <c r="AX403" s="14" t="s">
        <v>76</v>
      </c>
      <c r="AY403" s="258" t="s">
        <v>125</v>
      </c>
    </row>
    <row r="404" s="15" customFormat="1">
      <c r="A404" s="15"/>
      <c r="B404" s="260"/>
      <c r="C404" s="261"/>
      <c r="D404" s="239" t="s">
        <v>136</v>
      </c>
      <c r="E404" s="262" t="s">
        <v>1</v>
      </c>
      <c r="F404" s="263" t="s">
        <v>290</v>
      </c>
      <c r="G404" s="261"/>
      <c r="H404" s="264">
        <v>325.632</v>
      </c>
      <c r="I404" s="265"/>
      <c r="J404" s="261"/>
      <c r="K404" s="261"/>
      <c r="L404" s="266"/>
      <c r="M404" s="267"/>
      <c r="N404" s="268"/>
      <c r="O404" s="268"/>
      <c r="P404" s="268"/>
      <c r="Q404" s="268"/>
      <c r="R404" s="268"/>
      <c r="S404" s="268"/>
      <c r="T404" s="269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70" t="s">
        <v>136</v>
      </c>
      <c r="AU404" s="270" t="s">
        <v>86</v>
      </c>
      <c r="AV404" s="15" t="s">
        <v>132</v>
      </c>
      <c r="AW404" s="15" t="s">
        <v>32</v>
      </c>
      <c r="AX404" s="15" t="s">
        <v>84</v>
      </c>
      <c r="AY404" s="270" t="s">
        <v>125</v>
      </c>
    </row>
    <row r="405" s="2" customFormat="1" ht="33" customHeight="1">
      <c r="A405" s="39"/>
      <c r="B405" s="40"/>
      <c r="C405" s="219" t="s">
        <v>180</v>
      </c>
      <c r="D405" s="219" t="s">
        <v>127</v>
      </c>
      <c r="E405" s="220" t="s">
        <v>466</v>
      </c>
      <c r="F405" s="221" t="s">
        <v>453</v>
      </c>
      <c r="G405" s="222" t="s">
        <v>200</v>
      </c>
      <c r="H405" s="223">
        <v>309.35000000000002</v>
      </c>
      <c r="I405" s="224"/>
      <c r="J405" s="225">
        <f>ROUND(I405*H405,2)</f>
        <v>0</v>
      </c>
      <c r="K405" s="221" t="s">
        <v>1</v>
      </c>
      <c r="L405" s="45"/>
      <c r="M405" s="226" t="s">
        <v>1</v>
      </c>
      <c r="N405" s="227" t="s">
        <v>41</v>
      </c>
      <c r="O405" s="92"/>
      <c r="P405" s="228">
        <f>O405*H405</f>
        <v>0</v>
      </c>
      <c r="Q405" s="228">
        <v>0</v>
      </c>
      <c r="R405" s="228">
        <f>Q405*H405</f>
        <v>0</v>
      </c>
      <c r="S405" s="228">
        <v>0</v>
      </c>
      <c r="T405" s="229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30" t="s">
        <v>132</v>
      </c>
      <c r="AT405" s="230" t="s">
        <v>127</v>
      </c>
      <c r="AU405" s="230" t="s">
        <v>86</v>
      </c>
      <c r="AY405" s="18" t="s">
        <v>125</v>
      </c>
      <c r="BE405" s="231">
        <f>IF(N405="základní",J405,0)</f>
        <v>0</v>
      </c>
      <c r="BF405" s="231">
        <f>IF(N405="snížená",J405,0)</f>
        <v>0</v>
      </c>
      <c r="BG405" s="231">
        <f>IF(N405="zákl. přenesená",J405,0)</f>
        <v>0</v>
      </c>
      <c r="BH405" s="231">
        <f>IF(N405="sníž. přenesená",J405,0)</f>
        <v>0</v>
      </c>
      <c r="BI405" s="231">
        <f>IF(N405="nulová",J405,0)</f>
        <v>0</v>
      </c>
      <c r="BJ405" s="18" t="s">
        <v>84</v>
      </c>
      <c r="BK405" s="231">
        <f>ROUND(I405*H405,2)</f>
        <v>0</v>
      </c>
      <c r="BL405" s="18" t="s">
        <v>132</v>
      </c>
      <c r="BM405" s="230" t="s">
        <v>467</v>
      </c>
    </row>
    <row r="406" s="13" customFormat="1">
      <c r="A406" s="13"/>
      <c r="B406" s="237"/>
      <c r="C406" s="238"/>
      <c r="D406" s="239" t="s">
        <v>136</v>
      </c>
      <c r="E406" s="240" t="s">
        <v>1</v>
      </c>
      <c r="F406" s="241" t="s">
        <v>354</v>
      </c>
      <c r="G406" s="238"/>
      <c r="H406" s="240" t="s">
        <v>1</v>
      </c>
      <c r="I406" s="242"/>
      <c r="J406" s="238"/>
      <c r="K406" s="238"/>
      <c r="L406" s="243"/>
      <c r="M406" s="244"/>
      <c r="N406" s="245"/>
      <c r="O406" s="245"/>
      <c r="P406" s="245"/>
      <c r="Q406" s="245"/>
      <c r="R406" s="245"/>
      <c r="S406" s="245"/>
      <c r="T406" s="246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47" t="s">
        <v>136</v>
      </c>
      <c r="AU406" s="247" t="s">
        <v>86</v>
      </c>
      <c r="AV406" s="13" t="s">
        <v>84</v>
      </c>
      <c r="AW406" s="13" t="s">
        <v>32</v>
      </c>
      <c r="AX406" s="13" t="s">
        <v>76</v>
      </c>
      <c r="AY406" s="247" t="s">
        <v>125</v>
      </c>
    </row>
    <row r="407" s="14" customFormat="1">
      <c r="A407" s="14"/>
      <c r="B407" s="248"/>
      <c r="C407" s="249"/>
      <c r="D407" s="239" t="s">
        <v>136</v>
      </c>
      <c r="E407" s="250" t="s">
        <v>1</v>
      </c>
      <c r="F407" s="251" t="s">
        <v>468</v>
      </c>
      <c r="G407" s="249"/>
      <c r="H407" s="252">
        <v>309.35000000000002</v>
      </c>
      <c r="I407" s="253"/>
      <c r="J407" s="249"/>
      <c r="K407" s="249"/>
      <c r="L407" s="254"/>
      <c r="M407" s="255"/>
      <c r="N407" s="256"/>
      <c r="O407" s="256"/>
      <c r="P407" s="256"/>
      <c r="Q407" s="256"/>
      <c r="R407" s="256"/>
      <c r="S407" s="256"/>
      <c r="T407" s="257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T407" s="258" t="s">
        <v>136</v>
      </c>
      <c r="AU407" s="258" t="s">
        <v>86</v>
      </c>
      <c r="AV407" s="14" t="s">
        <v>86</v>
      </c>
      <c r="AW407" s="14" t="s">
        <v>32</v>
      </c>
      <c r="AX407" s="14" t="s">
        <v>84</v>
      </c>
      <c r="AY407" s="258" t="s">
        <v>125</v>
      </c>
    </row>
    <row r="408" s="2" customFormat="1" ht="24.15" customHeight="1">
      <c r="A408" s="39"/>
      <c r="B408" s="40"/>
      <c r="C408" s="219" t="s">
        <v>469</v>
      </c>
      <c r="D408" s="219" t="s">
        <v>127</v>
      </c>
      <c r="E408" s="220" t="s">
        <v>470</v>
      </c>
      <c r="F408" s="221" t="s">
        <v>455</v>
      </c>
      <c r="G408" s="222" t="s">
        <v>200</v>
      </c>
      <c r="H408" s="223">
        <v>593.02800000000002</v>
      </c>
      <c r="I408" s="224"/>
      <c r="J408" s="225">
        <f>ROUND(I408*H408,2)</f>
        <v>0</v>
      </c>
      <c r="K408" s="221" t="s">
        <v>1</v>
      </c>
      <c r="L408" s="45"/>
      <c r="M408" s="226" t="s">
        <v>1</v>
      </c>
      <c r="N408" s="227" t="s">
        <v>41</v>
      </c>
      <c r="O408" s="92"/>
      <c r="P408" s="228">
        <f>O408*H408</f>
        <v>0</v>
      </c>
      <c r="Q408" s="228">
        <v>0</v>
      </c>
      <c r="R408" s="228">
        <f>Q408*H408</f>
        <v>0</v>
      </c>
      <c r="S408" s="228">
        <v>0</v>
      </c>
      <c r="T408" s="229">
        <f>S408*H408</f>
        <v>0</v>
      </c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R408" s="230" t="s">
        <v>132</v>
      </c>
      <c r="AT408" s="230" t="s">
        <v>127</v>
      </c>
      <c r="AU408" s="230" t="s">
        <v>86</v>
      </c>
      <c r="AY408" s="18" t="s">
        <v>125</v>
      </c>
      <c r="BE408" s="231">
        <f>IF(N408="základní",J408,0)</f>
        <v>0</v>
      </c>
      <c r="BF408" s="231">
        <f>IF(N408="snížená",J408,0)</f>
        <v>0</v>
      </c>
      <c r="BG408" s="231">
        <f>IF(N408="zákl. přenesená",J408,0)</f>
        <v>0</v>
      </c>
      <c r="BH408" s="231">
        <f>IF(N408="sníž. přenesená",J408,0)</f>
        <v>0</v>
      </c>
      <c r="BI408" s="231">
        <f>IF(N408="nulová",J408,0)</f>
        <v>0</v>
      </c>
      <c r="BJ408" s="18" t="s">
        <v>84</v>
      </c>
      <c r="BK408" s="231">
        <f>ROUND(I408*H408,2)</f>
        <v>0</v>
      </c>
      <c r="BL408" s="18" t="s">
        <v>132</v>
      </c>
      <c r="BM408" s="230" t="s">
        <v>471</v>
      </c>
    </row>
    <row r="409" s="13" customFormat="1">
      <c r="A409" s="13"/>
      <c r="B409" s="237"/>
      <c r="C409" s="238"/>
      <c r="D409" s="239" t="s">
        <v>136</v>
      </c>
      <c r="E409" s="240" t="s">
        <v>1</v>
      </c>
      <c r="F409" s="241" t="s">
        <v>141</v>
      </c>
      <c r="G409" s="238"/>
      <c r="H409" s="240" t="s">
        <v>1</v>
      </c>
      <c r="I409" s="242"/>
      <c r="J409" s="238"/>
      <c r="K409" s="238"/>
      <c r="L409" s="243"/>
      <c r="M409" s="244"/>
      <c r="N409" s="245"/>
      <c r="O409" s="245"/>
      <c r="P409" s="245"/>
      <c r="Q409" s="245"/>
      <c r="R409" s="245"/>
      <c r="S409" s="245"/>
      <c r="T409" s="246"/>
      <c r="U409" s="13"/>
      <c r="V409" s="13"/>
      <c r="W409" s="13"/>
      <c r="X409" s="13"/>
      <c r="Y409" s="13"/>
      <c r="Z409" s="13"/>
      <c r="AA409" s="13"/>
      <c r="AB409" s="13"/>
      <c r="AC409" s="13"/>
      <c r="AD409" s="13"/>
      <c r="AE409" s="13"/>
      <c r="AT409" s="247" t="s">
        <v>136</v>
      </c>
      <c r="AU409" s="247" t="s">
        <v>86</v>
      </c>
      <c r="AV409" s="13" t="s">
        <v>84</v>
      </c>
      <c r="AW409" s="13" t="s">
        <v>32</v>
      </c>
      <c r="AX409" s="13" t="s">
        <v>76</v>
      </c>
      <c r="AY409" s="247" t="s">
        <v>125</v>
      </c>
    </row>
    <row r="410" s="14" customFormat="1">
      <c r="A410" s="14"/>
      <c r="B410" s="248"/>
      <c r="C410" s="249"/>
      <c r="D410" s="239" t="s">
        <v>136</v>
      </c>
      <c r="E410" s="250" t="s">
        <v>1</v>
      </c>
      <c r="F410" s="251" t="s">
        <v>472</v>
      </c>
      <c r="G410" s="249"/>
      <c r="H410" s="252">
        <v>255.816</v>
      </c>
      <c r="I410" s="253"/>
      <c r="J410" s="249"/>
      <c r="K410" s="249"/>
      <c r="L410" s="254"/>
      <c r="M410" s="255"/>
      <c r="N410" s="256"/>
      <c r="O410" s="256"/>
      <c r="P410" s="256"/>
      <c r="Q410" s="256"/>
      <c r="R410" s="256"/>
      <c r="S410" s="256"/>
      <c r="T410" s="257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T410" s="258" t="s">
        <v>136</v>
      </c>
      <c r="AU410" s="258" t="s">
        <v>86</v>
      </c>
      <c r="AV410" s="14" t="s">
        <v>86</v>
      </c>
      <c r="AW410" s="14" t="s">
        <v>32</v>
      </c>
      <c r="AX410" s="14" t="s">
        <v>76</v>
      </c>
      <c r="AY410" s="258" t="s">
        <v>125</v>
      </c>
    </row>
    <row r="411" s="13" customFormat="1">
      <c r="A411" s="13"/>
      <c r="B411" s="237"/>
      <c r="C411" s="238"/>
      <c r="D411" s="239" t="s">
        <v>136</v>
      </c>
      <c r="E411" s="240" t="s">
        <v>1</v>
      </c>
      <c r="F411" s="241" t="s">
        <v>147</v>
      </c>
      <c r="G411" s="238"/>
      <c r="H411" s="240" t="s">
        <v>1</v>
      </c>
      <c r="I411" s="242"/>
      <c r="J411" s="238"/>
      <c r="K411" s="238"/>
      <c r="L411" s="243"/>
      <c r="M411" s="244"/>
      <c r="N411" s="245"/>
      <c r="O411" s="245"/>
      <c r="P411" s="245"/>
      <c r="Q411" s="245"/>
      <c r="R411" s="245"/>
      <c r="S411" s="245"/>
      <c r="T411" s="246"/>
      <c r="U411" s="13"/>
      <c r="V411" s="13"/>
      <c r="W411" s="13"/>
      <c r="X411" s="13"/>
      <c r="Y411" s="13"/>
      <c r="Z411" s="13"/>
      <c r="AA411" s="13"/>
      <c r="AB411" s="13"/>
      <c r="AC411" s="13"/>
      <c r="AD411" s="13"/>
      <c r="AE411" s="13"/>
      <c r="AT411" s="247" t="s">
        <v>136</v>
      </c>
      <c r="AU411" s="247" t="s">
        <v>86</v>
      </c>
      <c r="AV411" s="13" t="s">
        <v>84</v>
      </c>
      <c r="AW411" s="13" t="s">
        <v>32</v>
      </c>
      <c r="AX411" s="13" t="s">
        <v>76</v>
      </c>
      <c r="AY411" s="247" t="s">
        <v>125</v>
      </c>
    </row>
    <row r="412" s="14" customFormat="1">
      <c r="A412" s="14"/>
      <c r="B412" s="248"/>
      <c r="C412" s="249"/>
      <c r="D412" s="239" t="s">
        <v>136</v>
      </c>
      <c r="E412" s="250" t="s">
        <v>1</v>
      </c>
      <c r="F412" s="251" t="s">
        <v>473</v>
      </c>
      <c r="G412" s="249"/>
      <c r="H412" s="252">
        <v>337.21199999999999</v>
      </c>
      <c r="I412" s="253"/>
      <c r="J412" s="249"/>
      <c r="K412" s="249"/>
      <c r="L412" s="254"/>
      <c r="M412" s="255"/>
      <c r="N412" s="256"/>
      <c r="O412" s="256"/>
      <c r="P412" s="256"/>
      <c r="Q412" s="256"/>
      <c r="R412" s="256"/>
      <c r="S412" s="256"/>
      <c r="T412" s="257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T412" s="258" t="s">
        <v>136</v>
      </c>
      <c r="AU412" s="258" t="s">
        <v>86</v>
      </c>
      <c r="AV412" s="14" t="s">
        <v>86</v>
      </c>
      <c r="AW412" s="14" t="s">
        <v>32</v>
      </c>
      <c r="AX412" s="14" t="s">
        <v>76</v>
      </c>
      <c r="AY412" s="258" t="s">
        <v>125</v>
      </c>
    </row>
    <row r="413" s="15" customFormat="1">
      <c r="A413" s="15"/>
      <c r="B413" s="260"/>
      <c r="C413" s="261"/>
      <c r="D413" s="239" t="s">
        <v>136</v>
      </c>
      <c r="E413" s="262" t="s">
        <v>1</v>
      </c>
      <c r="F413" s="263" t="s">
        <v>290</v>
      </c>
      <c r="G413" s="261"/>
      <c r="H413" s="264">
        <v>593.02800000000002</v>
      </c>
      <c r="I413" s="265"/>
      <c r="J413" s="261"/>
      <c r="K413" s="261"/>
      <c r="L413" s="266"/>
      <c r="M413" s="267"/>
      <c r="N413" s="268"/>
      <c r="O413" s="268"/>
      <c r="P413" s="268"/>
      <c r="Q413" s="268"/>
      <c r="R413" s="268"/>
      <c r="S413" s="268"/>
      <c r="T413" s="269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T413" s="270" t="s">
        <v>136</v>
      </c>
      <c r="AU413" s="270" t="s">
        <v>86</v>
      </c>
      <c r="AV413" s="15" t="s">
        <v>132</v>
      </c>
      <c r="AW413" s="15" t="s">
        <v>32</v>
      </c>
      <c r="AX413" s="15" t="s">
        <v>84</v>
      </c>
      <c r="AY413" s="270" t="s">
        <v>125</v>
      </c>
    </row>
    <row r="414" s="2" customFormat="1" ht="44.25" customHeight="1">
      <c r="A414" s="39"/>
      <c r="B414" s="40"/>
      <c r="C414" s="219" t="s">
        <v>474</v>
      </c>
      <c r="D414" s="219" t="s">
        <v>127</v>
      </c>
      <c r="E414" s="220" t="s">
        <v>475</v>
      </c>
      <c r="F414" s="221" t="s">
        <v>476</v>
      </c>
      <c r="G414" s="222" t="s">
        <v>200</v>
      </c>
      <c r="H414" s="223">
        <v>344.18900000000002</v>
      </c>
      <c r="I414" s="224"/>
      <c r="J414" s="225">
        <f>ROUND(I414*H414,2)</f>
        <v>0</v>
      </c>
      <c r="K414" s="221" t="s">
        <v>131</v>
      </c>
      <c r="L414" s="45"/>
      <c r="M414" s="226" t="s">
        <v>1</v>
      </c>
      <c r="N414" s="227" t="s">
        <v>41</v>
      </c>
      <c r="O414" s="92"/>
      <c r="P414" s="228">
        <f>O414*H414</f>
        <v>0</v>
      </c>
      <c r="Q414" s="228">
        <v>0</v>
      </c>
      <c r="R414" s="228">
        <f>Q414*H414</f>
        <v>0</v>
      </c>
      <c r="S414" s="228">
        <v>0</v>
      </c>
      <c r="T414" s="229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30" t="s">
        <v>132</v>
      </c>
      <c r="AT414" s="230" t="s">
        <v>127</v>
      </c>
      <c r="AU414" s="230" t="s">
        <v>86</v>
      </c>
      <c r="AY414" s="18" t="s">
        <v>125</v>
      </c>
      <c r="BE414" s="231">
        <f>IF(N414="základní",J414,0)</f>
        <v>0</v>
      </c>
      <c r="BF414" s="231">
        <f>IF(N414="snížená",J414,0)</f>
        <v>0</v>
      </c>
      <c r="BG414" s="231">
        <f>IF(N414="zákl. přenesená",J414,0)</f>
        <v>0</v>
      </c>
      <c r="BH414" s="231">
        <f>IF(N414="sníž. přenesená",J414,0)</f>
        <v>0</v>
      </c>
      <c r="BI414" s="231">
        <f>IF(N414="nulová",J414,0)</f>
        <v>0</v>
      </c>
      <c r="BJ414" s="18" t="s">
        <v>84</v>
      </c>
      <c r="BK414" s="231">
        <f>ROUND(I414*H414,2)</f>
        <v>0</v>
      </c>
      <c r="BL414" s="18" t="s">
        <v>132</v>
      </c>
      <c r="BM414" s="230" t="s">
        <v>477</v>
      </c>
    </row>
    <row r="415" s="2" customFormat="1">
      <c r="A415" s="39"/>
      <c r="B415" s="40"/>
      <c r="C415" s="41"/>
      <c r="D415" s="232" t="s">
        <v>134</v>
      </c>
      <c r="E415" s="41"/>
      <c r="F415" s="233" t="s">
        <v>478</v>
      </c>
      <c r="G415" s="41"/>
      <c r="H415" s="41"/>
      <c r="I415" s="234"/>
      <c r="J415" s="41"/>
      <c r="K415" s="41"/>
      <c r="L415" s="45"/>
      <c r="M415" s="235"/>
      <c r="N415" s="236"/>
      <c r="O415" s="92"/>
      <c r="P415" s="92"/>
      <c r="Q415" s="92"/>
      <c r="R415" s="92"/>
      <c r="S415" s="92"/>
      <c r="T415" s="93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134</v>
      </c>
      <c r="AU415" s="18" t="s">
        <v>86</v>
      </c>
    </row>
    <row r="416" s="13" customFormat="1">
      <c r="A416" s="13"/>
      <c r="B416" s="237"/>
      <c r="C416" s="238"/>
      <c r="D416" s="239" t="s">
        <v>136</v>
      </c>
      <c r="E416" s="240" t="s">
        <v>1</v>
      </c>
      <c r="F416" s="241" t="s">
        <v>150</v>
      </c>
      <c r="G416" s="238"/>
      <c r="H416" s="240" t="s">
        <v>1</v>
      </c>
      <c r="I416" s="242"/>
      <c r="J416" s="238"/>
      <c r="K416" s="238"/>
      <c r="L416" s="243"/>
      <c r="M416" s="244"/>
      <c r="N416" s="245"/>
      <c r="O416" s="245"/>
      <c r="P416" s="245"/>
      <c r="Q416" s="245"/>
      <c r="R416" s="245"/>
      <c r="S416" s="245"/>
      <c r="T416" s="246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47" t="s">
        <v>136</v>
      </c>
      <c r="AU416" s="247" t="s">
        <v>86</v>
      </c>
      <c r="AV416" s="13" t="s">
        <v>84</v>
      </c>
      <c r="AW416" s="13" t="s">
        <v>32</v>
      </c>
      <c r="AX416" s="13" t="s">
        <v>76</v>
      </c>
      <c r="AY416" s="247" t="s">
        <v>125</v>
      </c>
    </row>
    <row r="417" s="14" customFormat="1">
      <c r="A417" s="14"/>
      <c r="B417" s="248"/>
      <c r="C417" s="249"/>
      <c r="D417" s="239" t="s">
        <v>136</v>
      </c>
      <c r="E417" s="250" t="s">
        <v>1</v>
      </c>
      <c r="F417" s="251" t="s">
        <v>479</v>
      </c>
      <c r="G417" s="249"/>
      <c r="H417" s="252">
        <v>344.18900000000002</v>
      </c>
      <c r="I417" s="253"/>
      <c r="J417" s="249"/>
      <c r="K417" s="249"/>
      <c r="L417" s="254"/>
      <c r="M417" s="255"/>
      <c r="N417" s="256"/>
      <c r="O417" s="256"/>
      <c r="P417" s="256"/>
      <c r="Q417" s="256"/>
      <c r="R417" s="256"/>
      <c r="S417" s="256"/>
      <c r="T417" s="257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T417" s="258" t="s">
        <v>136</v>
      </c>
      <c r="AU417" s="258" t="s">
        <v>86</v>
      </c>
      <c r="AV417" s="14" t="s">
        <v>86</v>
      </c>
      <c r="AW417" s="14" t="s">
        <v>32</v>
      </c>
      <c r="AX417" s="14" t="s">
        <v>84</v>
      </c>
      <c r="AY417" s="258" t="s">
        <v>125</v>
      </c>
    </row>
    <row r="418" s="12" customFormat="1" ht="22.8" customHeight="1">
      <c r="A418" s="12"/>
      <c r="B418" s="203"/>
      <c r="C418" s="204"/>
      <c r="D418" s="205" t="s">
        <v>75</v>
      </c>
      <c r="E418" s="217" t="s">
        <v>480</v>
      </c>
      <c r="F418" s="217" t="s">
        <v>481</v>
      </c>
      <c r="G418" s="204"/>
      <c r="H418" s="204"/>
      <c r="I418" s="207"/>
      <c r="J418" s="218">
        <f>BK418</f>
        <v>0</v>
      </c>
      <c r="K418" s="204"/>
      <c r="L418" s="209"/>
      <c r="M418" s="210"/>
      <c r="N418" s="211"/>
      <c r="O418" s="211"/>
      <c r="P418" s="212">
        <f>SUM(P419:P420)</f>
        <v>0</v>
      </c>
      <c r="Q418" s="211"/>
      <c r="R418" s="212">
        <f>SUM(R419:R420)</f>
        <v>0</v>
      </c>
      <c r="S418" s="211"/>
      <c r="T418" s="213">
        <f>SUM(T419:T420)</f>
        <v>0</v>
      </c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R418" s="214" t="s">
        <v>84</v>
      </c>
      <c r="AT418" s="215" t="s">
        <v>75</v>
      </c>
      <c r="AU418" s="215" t="s">
        <v>84</v>
      </c>
      <c r="AY418" s="214" t="s">
        <v>125</v>
      </c>
      <c r="BK418" s="216">
        <f>SUM(BK419:BK420)</f>
        <v>0</v>
      </c>
    </row>
    <row r="419" s="2" customFormat="1" ht="16.5" customHeight="1">
      <c r="A419" s="39"/>
      <c r="B419" s="40"/>
      <c r="C419" s="219" t="s">
        <v>482</v>
      </c>
      <c r="D419" s="219" t="s">
        <v>127</v>
      </c>
      <c r="E419" s="220" t="s">
        <v>483</v>
      </c>
      <c r="F419" s="221" t="s">
        <v>484</v>
      </c>
      <c r="G419" s="222" t="s">
        <v>200</v>
      </c>
      <c r="H419" s="223">
        <v>14.643000000000001</v>
      </c>
      <c r="I419" s="224"/>
      <c r="J419" s="225">
        <f>ROUND(I419*H419,2)</f>
        <v>0</v>
      </c>
      <c r="K419" s="221" t="s">
        <v>131</v>
      </c>
      <c r="L419" s="45"/>
      <c r="M419" s="226" t="s">
        <v>1</v>
      </c>
      <c r="N419" s="227" t="s">
        <v>41</v>
      </c>
      <c r="O419" s="92"/>
      <c r="P419" s="228">
        <f>O419*H419</f>
        <v>0</v>
      </c>
      <c r="Q419" s="228">
        <v>0</v>
      </c>
      <c r="R419" s="228">
        <f>Q419*H419</f>
        <v>0</v>
      </c>
      <c r="S419" s="228">
        <v>0</v>
      </c>
      <c r="T419" s="229">
        <f>S419*H419</f>
        <v>0</v>
      </c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R419" s="230" t="s">
        <v>132</v>
      </c>
      <c r="AT419" s="230" t="s">
        <v>127</v>
      </c>
      <c r="AU419" s="230" t="s">
        <v>86</v>
      </c>
      <c r="AY419" s="18" t="s">
        <v>125</v>
      </c>
      <c r="BE419" s="231">
        <f>IF(N419="základní",J419,0)</f>
        <v>0</v>
      </c>
      <c r="BF419" s="231">
        <f>IF(N419="snížená",J419,0)</f>
        <v>0</v>
      </c>
      <c r="BG419" s="231">
        <f>IF(N419="zákl. přenesená",J419,0)</f>
        <v>0</v>
      </c>
      <c r="BH419" s="231">
        <f>IF(N419="sníž. přenesená",J419,0)</f>
        <v>0</v>
      </c>
      <c r="BI419" s="231">
        <f>IF(N419="nulová",J419,0)</f>
        <v>0</v>
      </c>
      <c r="BJ419" s="18" t="s">
        <v>84</v>
      </c>
      <c r="BK419" s="231">
        <f>ROUND(I419*H419,2)</f>
        <v>0</v>
      </c>
      <c r="BL419" s="18" t="s">
        <v>132</v>
      </c>
      <c r="BM419" s="230" t="s">
        <v>485</v>
      </c>
    </row>
    <row r="420" s="2" customFormat="1">
      <c r="A420" s="39"/>
      <c r="B420" s="40"/>
      <c r="C420" s="41"/>
      <c r="D420" s="232" t="s">
        <v>134</v>
      </c>
      <c r="E420" s="41"/>
      <c r="F420" s="233" t="s">
        <v>486</v>
      </c>
      <c r="G420" s="41"/>
      <c r="H420" s="41"/>
      <c r="I420" s="234"/>
      <c r="J420" s="41"/>
      <c r="K420" s="41"/>
      <c r="L420" s="45"/>
      <c r="M420" s="235"/>
      <c r="N420" s="236"/>
      <c r="O420" s="92"/>
      <c r="P420" s="92"/>
      <c r="Q420" s="92"/>
      <c r="R420" s="92"/>
      <c r="S420" s="92"/>
      <c r="T420" s="93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T420" s="18" t="s">
        <v>134</v>
      </c>
      <c r="AU420" s="18" t="s">
        <v>86</v>
      </c>
    </row>
    <row r="421" s="12" customFormat="1" ht="25.92" customHeight="1">
      <c r="A421" s="12"/>
      <c r="B421" s="203"/>
      <c r="C421" s="204"/>
      <c r="D421" s="205" t="s">
        <v>75</v>
      </c>
      <c r="E421" s="206" t="s">
        <v>487</v>
      </c>
      <c r="F421" s="206" t="s">
        <v>488</v>
      </c>
      <c r="G421" s="204"/>
      <c r="H421" s="204"/>
      <c r="I421" s="207"/>
      <c r="J421" s="208">
        <f>BK421</f>
        <v>0</v>
      </c>
      <c r="K421" s="204"/>
      <c r="L421" s="209"/>
      <c r="M421" s="210"/>
      <c r="N421" s="211"/>
      <c r="O421" s="211"/>
      <c r="P421" s="212">
        <f>P422+P428+P433</f>
        <v>0</v>
      </c>
      <c r="Q421" s="211"/>
      <c r="R421" s="212">
        <f>R422+R428+R433</f>
        <v>0.033336320000000003</v>
      </c>
      <c r="S421" s="211"/>
      <c r="T421" s="213">
        <f>T422+T428+T433</f>
        <v>1.9030758400000001</v>
      </c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R421" s="214" t="s">
        <v>86</v>
      </c>
      <c r="AT421" s="215" t="s">
        <v>75</v>
      </c>
      <c r="AU421" s="215" t="s">
        <v>76</v>
      </c>
      <c r="AY421" s="214" t="s">
        <v>125</v>
      </c>
      <c r="BK421" s="216">
        <f>BK422+BK428+BK433</f>
        <v>0</v>
      </c>
    </row>
    <row r="422" s="12" customFormat="1" ht="22.8" customHeight="1">
      <c r="A422" s="12"/>
      <c r="B422" s="203"/>
      <c r="C422" s="204"/>
      <c r="D422" s="205" t="s">
        <v>75</v>
      </c>
      <c r="E422" s="217" t="s">
        <v>489</v>
      </c>
      <c r="F422" s="217" t="s">
        <v>490</v>
      </c>
      <c r="G422" s="204"/>
      <c r="H422" s="204"/>
      <c r="I422" s="207"/>
      <c r="J422" s="218">
        <f>BK422</f>
        <v>0</v>
      </c>
      <c r="K422" s="204"/>
      <c r="L422" s="209"/>
      <c r="M422" s="210"/>
      <c r="N422" s="211"/>
      <c r="O422" s="211"/>
      <c r="P422" s="212">
        <f>SUM(P423:P427)</f>
        <v>0</v>
      </c>
      <c r="Q422" s="211"/>
      <c r="R422" s="212">
        <f>SUM(R423:R427)</f>
        <v>0</v>
      </c>
      <c r="S422" s="211"/>
      <c r="T422" s="213">
        <f>SUM(T423:T427)</f>
        <v>0</v>
      </c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R422" s="214" t="s">
        <v>86</v>
      </c>
      <c r="AT422" s="215" t="s">
        <v>75</v>
      </c>
      <c r="AU422" s="215" t="s">
        <v>84</v>
      </c>
      <c r="AY422" s="214" t="s">
        <v>125</v>
      </c>
      <c r="BK422" s="216">
        <f>SUM(BK423:BK427)</f>
        <v>0</v>
      </c>
    </row>
    <row r="423" s="2" customFormat="1" ht="24.15" customHeight="1">
      <c r="A423" s="39"/>
      <c r="B423" s="40"/>
      <c r="C423" s="219" t="s">
        <v>491</v>
      </c>
      <c r="D423" s="219" t="s">
        <v>127</v>
      </c>
      <c r="E423" s="220" t="s">
        <v>492</v>
      </c>
      <c r="F423" s="221" t="s">
        <v>493</v>
      </c>
      <c r="G423" s="222" t="s">
        <v>382</v>
      </c>
      <c r="H423" s="223">
        <v>1</v>
      </c>
      <c r="I423" s="224"/>
      <c r="J423" s="225">
        <f>ROUND(I423*H423,2)</f>
        <v>0</v>
      </c>
      <c r="K423" s="221" t="s">
        <v>1</v>
      </c>
      <c r="L423" s="45"/>
      <c r="M423" s="226" t="s">
        <v>1</v>
      </c>
      <c r="N423" s="227" t="s">
        <v>41</v>
      </c>
      <c r="O423" s="92"/>
      <c r="P423" s="228">
        <f>O423*H423</f>
        <v>0</v>
      </c>
      <c r="Q423" s="228">
        <v>0</v>
      </c>
      <c r="R423" s="228">
        <f>Q423*H423</f>
        <v>0</v>
      </c>
      <c r="S423" s="228">
        <v>0</v>
      </c>
      <c r="T423" s="229">
        <f>S423*H423</f>
        <v>0</v>
      </c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R423" s="230" t="s">
        <v>226</v>
      </c>
      <c r="AT423" s="230" t="s">
        <v>127</v>
      </c>
      <c r="AU423" s="230" t="s">
        <v>86</v>
      </c>
      <c r="AY423" s="18" t="s">
        <v>125</v>
      </c>
      <c r="BE423" s="231">
        <f>IF(N423="základní",J423,0)</f>
        <v>0</v>
      </c>
      <c r="BF423" s="231">
        <f>IF(N423="snížená",J423,0)</f>
        <v>0</v>
      </c>
      <c r="BG423" s="231">
        <f>IF(N423="zákl. přenesená",J423,0)</f>
        <v>0</v>
      </c>
      <c r="BH423" s="231">
        <f>IF(N423="sníž. přenesená",J423,0)</f>
        <v>0</v>
      </c>
      <c r="BI423" s="231">
        <f>IF(N423="nulová",J423,0)</f>
        <v>0</v>
      </c>
      <c r="BJ423" s="18" t="s">
        <v>84</v>
      </c>
      <c r="BK423" s="231">
        <f>ROUND(I423*H423,2)</f>
        <v>0</v>
      </c>
      <c r="BL423" s="18" t="s">
        <v>226</v>
      </c>
      <c r="BM423" s="230" t="s">
        <v>494</v>
      </c>
    </row>
    <row r="424" s="2" customFormat="1" ht="16.5" customHeight="1">
      <c r="A424" s="39"/>
      <c r="B424" s="40"/>
      <c r="C424" s="219" t="s">
        <v>495</v>
      </c>
      <c r="D424" s="219" t="s">
        <v>127</v>
      </c>
      <c r="E424" s="220" t="s">
        <v>496</v>
      </c>
      <c r="F424" s="221" t="s">
        <v>497</v>
      </c>
      <c r="G424" s="222" t="s">
        <v>382</v>
      </c>
      <c r="H424" s="223">
        <v>1</v>
      </c>
      <c r="I424" s="224"/>
      <c r="J424" s="225">
        <f>ROUND(I424*H424,2)</f>
        <v>0</v>
      </c>
      <c r="K424" s="221" t="s">
        <v>1</v>
      </c>
      <c r="L424" s="45"/>
      <c r="M424" s="226" t="s">
        <v>1</v>
      </c>
      <c r="N424" s="227" t="s">
        <v>41</v>
      </c>
      <c r="O424" s="92"/>
      <c r="P424" s="228">
        <f>O424*H424</f>
        <v>0</v>
      </c>
      <c r="Q424" s="228">
        <v>0</v>
      </c>
      <c r="R424" s="228">
        <f>Q424*H424</f>
        <v>0</v>
      </c>
      <c r="S424" s="228">
        <v>0</v>
      </c>
      <c r="T424" s="229">
        <f>S424*H424</f>
        <v>0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230" t="s">
        <v>226</v>
      </c>
      <c r="AT424" s="230" t="s">
        <v>127</v>
      </c>
      <c r="AU424" s="230" t="s">
        <v>86</v>
      </c>
      <c r="AY424" s="18" t="s">
        <v>125</v>
      </c>
      <c r="BE424" s="231">
        <f>IF(N424="základní",J424,0)</f>
        <v>0</v>
      </c>
      <c r="BF424" s="231">
        <f>IF(N424="snížená",J424,0)</f>
        <v>0</v>
      </c>
      <c r="BG424" s="231">
        <f>IF(N424="zákl. přenesená",J424,0)</f>
        <v>0</v>
      </c>
      <c r="BH424" s="231">
        <f>IF(N424="sníž. přenesená",J424,0)</f>
        <v>0</v>
      </c>
      <c r="BI424" s="231">
        <f>IF(N424="nulová",J424,0)</f>
        <v>0</v>
      </c>
      <c r="BJ424" s="18" t="s">
        <v>84</v>
      </c>
      <c r="BK424" s="231">
        <f>ROUND(I424*H424,2)</f>
        <v>0</v>
      </c>
      <c r="BL424" s="18" t="s">
        <v>226</v>
      </c>
      <c r="BM424" s="230" t="s">
        <v>498</v>
      </c>
    </row>
    <row r="425" s="2" customFormat="1" ht="21.75" customHeight="1">
      <c r="A425" s="39"/>
      <c r="B425" s="40"/>
      <c r="C425" s="219" t="s">
        <v>499</v>
      </c>
      <c r="D425" s="219" t="s">
        <v>127</v>
      </c>
      <c r="E425" s="220" t="s">
        <v>500</v>
      </c>
      <c r="F425" s="221" t="s">
        <v>501</v>
      </c>
      <c r="G425" s="222" t="s">
        <v>260</v>
      </c>
      <c r="H425" s="223">
        <v>1</v>
      </c>
      <c r="I425" s="224"/>
      <c r="J425" s="225">
        <f>ROUND(I425*H425,2)</f>
        <v>0</v>
      </c>
      <c r="K425" s="221" t="s">
        <v>1</v>
      </c>
      <c r="L425" s="45"/>
      <c r="M425" s="226" t="s">
        <v>1</v>
      </c>
      <c r="N425" s="227" t="s">
        <v>41</v>
      </c>
      <c r="O425" s="92"/>
      <c r="P425" s="228">
        <f>O425*H425</f>
        <v>0</v>
      </c>
      <c r="Q425" s="228">
        <v>0</v>
      </c>
      <c r="R425" s="228">
        <f>Q425*H425</f>
        <v>0</v>
      </c>
      <c r="S425" s="228">
        <v>0</v>
      </c>
      <c r="T425" s="229">
        <f>S425*H425</f>
        <v>0</v>
      </c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R425" s="230" t="s">
        <v>226</v>
      </c>
      <c r="AT425" s="230" t="s">
        <v>127</v>
      </c>
      <c r="AU425" s="230" t="s">
        <v>86</v>
      </c>
      <c r="AY425" s="18" t="s">
        <v>125</v>
      </c>
      <c r="BE425" s="231">
        <f>IF(N425="základní",J425,0)</f>
        <v>0</v>
      </c>
      <c r="BF425" s="231">
        <f>IF(N425="snížená",J425,0)</f>
        <v>0</v>
      </c>
      <c r="BG425" s="231">
        <f>IF(N425="zákl. přenesená",J425,0)</f>
        <v>0</v>
      </c>
      <c r="BH425" s="231">
        <f>IF(N425="sníž. přenesená",J425,0)</f>
        <v>0</v>
      </c>
      <c r="BI425" s="231">
        <f>IF(N425="nulová",J425,0)</f>
        <v>0</v>
      </c>
      <c r="BJ425" s="18" t="s">
        <v>84</v>
      </c>
      <c r="BK425" s="231">
        <f>ROUND(I425*H425,2)</f>
        <v>0</v>
      </c>
      <c r="BL425" s="18" t="s">
        <v>226</v>
      </c>
      <c r="BM425" s="230" t="s">
        <v>502</v>
      </c>
    </row>
    <row r="426" s="2" customFormat="1" ht="21.75" customHeight="1">
      <c r="A426" s="39"/>
      <c r="B426" s="40"/>
      <c r="C426" s="219" t="s">
        <v>503</v>
      </c>
      <c r="D426" s="219" t="s">
        <v>127</v>
      </c>
      <c r="E426" s="220" t="s">
        <v>504</v>
      </c>
      <c r="F426" s="221" t="s">
        <v>505</v>
      </c>
      <c r="G426" s="222" t="s">
        <v>260</v>
      </c>
      <c r="H426" s="223">
        <v>1</v>
      </c>
      <c r="I426" s="224"/>
      <c r="J426" s="225">
        <f>ROUND(I426*H426,2)</f>
        <v>0</v>
      </c>
      <c r="K426" s="221" t="s">
        <v>1</v>
      </c>
      <c r="L426" s="45"/>
      <c r="M426" s="226" t="s">
        <v>1</v>
      </c>
      <c r="N426" s="227" t="s">
        <v>41</v>
      </c>
      <c r="O426" s="92"/>
      <c r="P426" s="228">
        <f>O426*H426</f>
        <v>0</v>
      </c>
      <c r="Q426" s="228">
        <v>0</v>
      </c>
      <c r="R426" s="228">
        <f>Q426*H426</f>
        <v>0</v>
      </c>
      <c r="S426" s="228">
        <v>0</v>
      </c>
      <c r="T426" s="229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30" t="s">
        <v>226</v>
      </c>
      <c r="AT426" s="230" t="s">
        <v>127</v>
      </c>
      <c r="AU426" s="230" t="s">
        <v>86</v>
      </c>
      <c r="AY426" s="18" t="s">
        <v>125</v>
      </c>
      <c r="BE426" s="231">
        <f>IF(N426="základní",J426,0)</f>
        <v>0</v>
      </c>
      <c r="BF426" s="231">
        <f>IF(N426="snížená",J426,0)</f>
        <v>0</v>
      </c>
      <c r="BG426" s="231">
        <f>IF(N426="zákl. přenesená",J426,0)</f>
        <v>0</v>
      </c>
      <c r="BH426" s="231">
        <f>IF(N426="sníž. přenesená",J426,0)</f>
        <v>0</v>
      </c>
      <c r="BI426" s="231">
        <f>IF(N426="nulová",J426,0)</f>
        <v>0</v>
      </c>
      <c r="BJ426" s="18" t="s">
        <v>84</v>
      </c>
      <c r="BK426" s="231">
        <f>ROUND(I426*H426,2)</f>
        <v>0</v>
      </c>
      <c r="BL426" s="18" t="s">
        <v>226</v>
      </c>
      <c r="BM426" s="230" t="s">
        <v>506</v>
      </c>
    </row>
    <row r="427" s="2" customFormat="1" ht="16.5" customHeight="1">
      <c r="A427" s="39"/>
      <c r="B427" s="40"/>
      <c r="C427" s="219" t="s">
        <v>507</v>
      </c>
      <c r="D427" s="219" t="s">
        <v>127</v>
      </c>
      <c r="E427" s="220" t="s">
        <v>508</v>
      </c>
      <c r="F427" s="221" t="s">
        <v>509</v>
      </c>
      <c r="G427" s="222" t="s">
        <v>260</v>
      </c>
      <c r="H427" s="223">
        <v>1</v>
      </c>
      <c r="I427" s="224"/>
      <c r="J427" s="225">
        <f>ROUND(I427*H427,2)</f>
        <v>0</v>
      </c>
      <c r="K427" s="221" t="s">
        <v>1</v>
      </c>
      <c r="L427" s="45"/>
      <c r="M427" s="226" t="s">
        <v>1</v>
      </c>
      <c r="N427" s="227" t="s">
        <v>41</v>
      </c>
      <c r="O427" s="92"/>
      <c r="P427" s="228">
        <f>O427*H427</f>
        <v>0</v>
      </c>
      <c r="Q427" s="228">
        <v>0</v>
      </c>
      <c r="R427" s="228">
        <f>Q427*H427</f>
        <v>0</v>
      </c>
      <c r="S427" s="228">
        <v>0</v>
      </c>
      <c r="T427" s="229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30" t="s">
        <v>226</v>
      </c>
      <c r="AT427" s="230" t="s">
        <v>127</v>
      </c>
      <c r="AU427" s="230" t="s">
        <v>86</v>
      </c>
      <c r="AY427" s="18" t="s">
        <v>125</v>
      </c>
      <c r="BE427" s="231">
        <f>IF(N427="základní",J427,0)</f>
        <v>0</v>
      </c>
      <c r="BF427" s="231">
        <f>IF(N427="snížená",J427,0)</f>
        <v>0</v>
      </c>
      <c r="BG427" s="231">
        <f>IF(N427="zákl. přenesená",J427,0)</f>
        <v>0</v>
      </c>
      <c r="BH427" s="231">
        <f>IF(N427="sníž. přenesená",J427,0)</f>
        <v>0</v>
      </c>
      <c r="BI427" s="231">
        <f>IF(N427="nulová",J427,0)</f>
        <v>0</v>
      </c>
      <c r="BJ427" s="18" t="s">
        <v>84</v>
      </c>
      <c r="BK427" s="231">
        <f>ROUND(I427*H427,2)</f>
        <v>0</v>
      </c>
      <c r="BL427" s="18" t="s">
        <v>226</v>
      </c>
      <c r="BM427" s="230" t="s">
        <v>510</v>
      </c>
    </row>
    <row r="428" s="12" customFormat="1" ht="22.8" customHeight="1">
      <c r="A428" s="12"/>
      <c r="B428" s="203"/>
      <c r="C428" s="204"/>
      <c r="D428" s="205" t="s">
        <v>75</v>
      </c>
      <c r="E428" s="217" t="s">
        <v>511</v>
      </c>
      <c r="F428" s="217" t="s">
        <v>512</v>
      </c>
      <c r="G428" s="204"/>
      <c r="H428" s="204"/>
      <c r="I428" s="207"/>
      <c r="J428" s="218">
        <f>BK428</f>
        <v>0</v>
      </c>
      <c r="K428" s="204"/>
      <c r="L428" s="209"/>
      <c r="M428" s="210"/>
      <c r="N428" s="211"/>
      <c r="O428" s="211"/>
      <c r="P428" s="212">
        <f>SUM(P429:P432)</f>
        <v>0</v>
      </c>
      <c r="Q428" s="211"/>
      <c r="R428" s="212">
        <f>SUM(R429:R432)</f>
        <v>0.033336320000000003</v>
      </c>
      <c r="S428" s="211"/>
      <c r="T428" s="213">
        <f>SUM(T429:T432)</f>
        <v>1.5030758399999999</v>
      </c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R428" s="214" t="s">
        <v>86</v>
      </c>
      <c r="AT428" s="215" t="s">
        <v>75</v>
      </c>
      <c r="AU428" s="215" t="s">
        <v>84</v>
      </c>
      <c r="AY428" s="214" t="s">
        <v>125</v>
      </c>
      <c r="BK428" s="216">
        <f>SUM(BK429:BK432)</f>
        <v>0</v>
      </c>
    </row>
    <row r="429" s="2" customFormat="1" ht="24.15" customHeight="1">
      <c r="A429" s="39"/>
      <c r="B429" s="40"/>
      <c r="C429" s="219" t="s">
        <v>513</v>
      </c>
      <c r="D429" s="219" t="s">
        <v>127</v>
      </c>
      <c r="E429" s="220" t="s">
        <v>514</v>
      </c>
      <c r="F429" s="221" t="s">
        <v>424</v>
      </c>
      <c r="G429" s="222" t="s">
        <v>130</v>
      </c>
      <c r="H429" s="223">
        <v>98.048000000000002</v>
      </c>
      <c r="I429" s="224"/>
      <c r="J429" s="225">
        <f>ROUND(I429*H429,2)</f>
        <v>0</v>
      </c>
      <c r="K429" s="221" t="s">
        <v>131</v>
      </c>
      <c r="L429" s="45"/>
      <c r="M429" s="226" t="s">
        <v>1</v>
      </c>
      <c r="N429" s="227" t="s">
        <v>41</v>
      </c>
      <c r="O429" s="92"/>
      <c r="P429" s="228">
        <f>O429*H429</f>
        <v>0</v>
      </c>
      <c r="Q429" s="228">
        <v>0.00034000000000000002</v>
      </c>
      <c r="R429" s="228">
        <f>Q429*H429</f>
        <v>0.033336320000000003</v>
      </c>
      <c r="S429" s="228">
        <v>0.01533</v>
      </c>
      <c r="T429" s="229">
        <f>S429*H429</f>
        <v>1.5030758399999999</v>
      </c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R429" s="230" t="s">
        <v>226</v>
      </c>
      <c r="AT429" s="230" t="s">
        <v>127</v>
      </c>
      <c r="AU429" s="230" t="s">
        <v>86</v>
      </c>
      <c r="AY429" s="18" t="s">
        <v>125</v>
      </c>
      <c r="BE429" s="231">
        <f>IF(N429="základní",J429,0)</f>
        <v>0</v>
      </c>
      <c r="BF429" s="231">
        <f>IF(N429="snížená",J429,0)</f>
        <v>0</v>
      </c>
      <c r="BG429" s="231">
        <f>IF(N429="zákl. přenesená",J429,0)</f>
        <v>0</v>
      </c>
      <c r="BH429" s="231">
        <f>IF(N429="sníž. přenesená",J429,0)</f>
        <v>0</v>
      </c>
      <c r="BI429" s="231">
        <f>IF(N429="nulová",J429,0)</f>
        <v>0</v>
      </c>
      <c r="BJ429" s="18" t="s">
        <v>84</v>
      </c>
      <c r="BK429" s="231">
        <f>ROUND(I429*H429,2)</f>
        <v>0</v>
      </c>
      <c r="BL429" s="18" t="s">
        <v>226</v>
      </c>
      <c r="BM429" s="230" t="s">
        <v>515</v>
      </c>
    </row>
    <row r="430" s="2" customFormat="1">
      <c r="A430" s="39"/>
      <c r="B430" s="40"/>
      <c r="C430" s="41"/>
      <c r="D430" s="232" t="s">
        <v>134</v>
      </c>
      <c r="E430" s="41"/>
      <c r="F430" s="233" t="s">
        <v>516</v>
      </c>
      <c r="G430" s="41"/>
      <c r="H430" s="41"/>
      <c r="I430" s="234"/>
      <c r="J430" s="41"/>
      <c r="K430" s="41"/>
      <c r="L430" s="45"/>
      <c r="M430" s="235"/>
      <c r="N430" s="236"/>
      <c r="O430" s="92"/>
      <c r="P430" s="92"/>
      <c r="Q430" s="92"/>
      <c r="R430" s="92"/>
      <c r="S430" s="92"/>
      <c r="T430" s="93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T430" s="18" t="s">
        <v>134</v>
      </c>
      <c r="AU430" s="18" t="s">
        <v>86</v>
      </c>
    </row>
    <row r="431" s="13" customFormat="1">
      <c r="A431" s="13"/>
      <c r="B431" s="237"/>
      <c r="C431" s="238"/>
      <c r="D431" s="239" t="s">
        <v>136</v>
      </c>
      <c r="E431" s="240" t="s">
        <v>1</v>
      </c>
      <c r="F431" s="241" t="s">
        <v>517</v>
      </c>
      <c r="G431" s="238"/>
      <c r="H431" s="240" t="s">
        <v>1</v>
      </c>
      <c r="I431" s="242"/>
      <c r="J431" s="238"/>
      <c r="K431" s="238"/>
      <c r="L431" s="243"/>
      <c r="M431" s="244"/>
      <c r="N431" s="245"/>
      <c r="O431" s="245"/>
      <c r="P431" s="245"/>
      <c r="Q431" s="245"/>
      <c r="R431" s="245"/>
      <c r="S431" s="245"/>
      <c r="T431" s="246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7" t="s">
        <v>136</v>
      </c>
      <c r="AU431" s="247" t="s">
        <v>86</v>
      </c>
      <c r="AV431" s="13" t="s">
        <v>84</v>
      </c>
      <c r="AW431" s="13" t="s">
        <v>32</v>
      </c>
      <c r="AX431" s="13" t="s">
        <v>76</v>
      </c>
      <c r="AY431" s="247" t="s">
        <v>125</v>
      </c>
    </row>
    <row r="432" s="14" customFormat="1">
      <c r="A432" s="14"/>
      <c r="B432" s="248"/>
      <c r="C432" s="249"/>
      <c r="D432" s="239" t="s">
        <v>136</v>
      </c>
      <c r="E432" s="250" t="s">
        <v>1</v>
      </c>
      <c r="F432" s="251" t="s">
        <v>518</v>
      </c>
      <c r="G432" s="249"/>
      <c r="H432" s="252">
        <v>98.048000000000002</v>
      </c>
      <c r="I432" s="253"/>
      <c r="J432" s="249"/>
      <c r="K432" s="249"/>
      <c r="L432" s="254"/>
      <c r="M432" s="255"/>
      <c r="N432" s="256"/>
      <c r="O432" s="256"/>
      <c r="P432" s="256"/>
      <c r="Q432" s="256"/>
      <c r="R432" s="256"/>
      <c r="S432" s="256"/>
      <c r="T432" s="257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T432" s="258" t="s">
        <v>136</v>
      </c>
      <c r="AU432" s="258" t="s">
        <v>86</v>
      </c>
      <c r="AV432" s="14" t="s">
        <v>86</v>
      </c>
      <c r="AW432" s="14" t="s">
        <v>32</v>
      </c>
      <c r="AX432" s="14" t="s">
        <v>84</v>
      </c>
      <c r="AY432" s="258" t="s">
        <v>125</v>
      </c>
    </row>
    <row r="433" s="12" customFormat="1" ht="22.8" customHeight="1">
      <c r="A433" s="12"/>
      <c r="B433" s="203"/>
      <c r="C433" s="204"/>
      <c r="D433" s="205" t="s">
        <v>75</v>
      </c>
      <c r="E433" s="217" t="s">
        <v>519</v>
      </c>
      <c r="F433" s="217" t="s">
        <v>520</v>
      </c>
      <c r="G433" s="204"/>
      <c r="H433" s="204"/>
      <c r="I433" s="207"/>
      <c r="J433" s="218">
        <f>BK433</f>
        <v>0</v>
      </c>
      <c r="K433" s="204"/>
      <c r="L433" s="209"/>
      <c r="M433" s="210"/>
      <c r="N433" s="211"/>
      <c r="O433" s="211"/>
      <c r="P433" s="212">
        <f>SUM(P434:P437)</f>
        <v>0</v>
      </c>
      <c r="Q433" s="211"/>
      <c r="R433" s="212">
        <f>SUM(R434:R437)</f>
        <v>0</v>
      </c>
      <c r="S433" s="211"/>
      <c r="T433" s="213">
        <f>SUM(T434:T437)</f>
        <v>0.40000000000000002</v>
      </c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R433" s="214" t="s">
        <v>86</v>
      </c>
      <c r="AT433" s="215" t="s">
        <v>75</v>
      </c>
      <c r="AU433" s="215" t="s">
        <v>84</v>
      </c>
      <c r="AY433" s="214" t="s">
        <v>125</v>
      </c>
      <c r="BK433" s="216">
        <f>SUM(BK434:BK437)</f>
        <v>0</v>
      </c>
    </row>
    <row r="434" s="2" customFormat="1" ht="24.15" customHeight="1">
      <c r="A434" s="39"/>
      <c r="B434" s="40"/>
      <c r="C434" s="219" t="s">
        <v>521</v>
      </c>
      <c r="D434" s="219" t="s">
        <v>127</v>
      </c>
      <c r="E434" s="220" t="s">
        <v>522</v>
      </c>
      <c r="F434" s="221" t="s">
        <v>523</v>
      </c>
      <c r="G434" s="222" t="s">
        <v>524</v>
      </c>
      <c r="H434" s="223">
        <v>400</v>
      </c>
      <c r="I434" s="224"/>
      <c r="J434" s="225">
        <f>ROUND(I434*H434,2)</f>
        <v>0</v>
      </c>
      <c r="K434" s="221" t="s">
        <v>131</v>
      </c>
      <c r="L434" s="45"/>
      <c r="M434" s="226" t="s">
        <v>1</v>
      </c>
      <c r="N434" s="227" t="s">
        <v>41</v>
      </c>
      <c r="O434" s="92"/>
      <c r="P434" s="228">
        <f>O434*H434</f>
        <v>0</v>
      </c>
      <c r="Q434" s="228">
        <v>0</v>
      </c>
      <c r="R434" s="228">
        <f>Q434*H434</f>
        <v>0</v>
      </c>
      <c r="S434" s="228">
        <v>0.001</v>
      </c>
      <c r="T434" s="229">
        <f>S434*H434</f>
        <v>0.40000000000000002</v>
      </c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R434" s="230" t="s">
        <v>226</v>
      </c>
      <c r="AT434" s="230" t="s">
        <v>127</v>
      </c>
      <c r="AU434" s="230" t="s">
        <v>86</v>
      </c>
      <c r="AY434" s="18" t="s">
        <v>125</v>
      </c>
      <c r="BE434" s="231">
        <f>IF(N434="základní",J434,0)</f>
        <v>0</v>
      </c>
      <c r="BF434" s="231">
        <f>IF(N434="snížená",J434,0)</f>
        <v>0</v>
      </c>
      <c r="BG434" s="231">
        <f>IF(N434="zákl. přenesená",J434,0)</f>
        <v>0</v>
      </c>
      <c r="BH434" s="231">
        <f>IF(N434="sníž. přenesená",J434,0)</f>
        <v>0</v>
      </c>
      <c r="BI434" s="231">
        <f>IF(N434="nulová",J434,0)</f>
        <v>0</v>
      </c>
      <c r="BJ434" s="18" t="s">
        <v>84</v>
      </c>
      <c r="BK434" s="231">
        <f>ROUND(I434*H434,2)</f>
        <v>0</v>
      </c>
      <c r="BL434" s="18" t="s">
        <v>226</v>
      </c>
      <c r="BM434" s="230" t="s">
        <v>525</v>
      </c>
    </row>
    <row r="435" s="2" customFormat="1">
      <c r="A435" s="39"/>
      <c r="B435" s="40"/>
      <c r="C435" s="41"/>
      <c r="D435" s="232" t="s">
        <v>134</v>
      </c>
      <c r="E435" s="41"/>
      <c r="F435" s="233" t="s">
        <v>526</v>
      </c>
      <c r="G435" s="41"/>
      <c r="H435" s="41"/>
      <c r="I435" s="234"/>
      <c r="J435" s="41"/>
      <c r="K435" s="41"/>
      <c r="L435" s="45"/>
      <c r="M435" s="235"/>
      <c r="N435" s="236"/>
      <c r="O435" s="92"/>
      <c r="P435" s="92"/>
      <c r="Q435" s="92"/>
      <c r="R435" s="92"/>
      <c r="S435" s="92"/>
      <c r="T435" s="93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T435" s="18" t="s">
        <v>134</v>
      </c>
      <c r="AU435" s="18" t="s">
        <v>86</v>
      </c>
    </row>
    <row r="436" s="13" customFormat="1">
      <c r="A436" s="13"/>
      <c r="B436" s="237"/>
      <c r="C436" s="238"/>
      <c r="D436" s="239" t="s">
        <v>136</v>
      </c>
      <c r="E436" s="240" t="s">
        <v>1</v>
      </c>
      <c r="F436" s="241" t="s">
        <v>527</v>
      </c>
      <c r="G436" s="238"/>
      <c r="H436" s="240" t="s">
        <v>1</v>
      </c>
      <c r="I436" s="242"/>
      <c r="J436" s="238"/>
      <c r="K436" s="238"/>
      <c r="L436" s="243"/>
      <c r="M436" s="244"/>
      <c r="N436" s="245"/>
      <c r="O436" s="245"/>
      <c r="P436" s="245"/>
      <c r="Q436" s="245"/>
      <c r="R436" s="245"/>
      <c r="S436" s="245"/>
      <c r="T436" s="246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47" t="s">
        <v>136</v>
      </c>
      <c r="AU436" s="247" t="s">
        <v>86</v>
      </c>
      <c r="AV436" s="13" t="s">
        <v>84</v>
      </c>
      <c r="AW436" s="13" t="s">
        <v>32</v>
      </c>
      <c r="AX436" s="13" t="s">
        <v>76</v>
      </c>
      <c r="AY436" s="247" t="s">
        <v>125</v>
      </c>
    </row>
    <row r="437" s="14" customFormat="1">
      <c r="A437" s="14"/>
      <c r="B437" s="248"/>
      <c r="C437" s="249"/>
      <c r="D437" s="239" t="s">
        <v>136</v>
      </c>
      <c r="E437" s="250" t="s">
        <v>1</v>
      </c>
      <c r="F437" s="251" t="s">
        <v>257</v>
      </c>
      <c r="G437" s="249"/>
      <c r="H437" s="252">
        <v>400</v>
      </c>
      <c r="I437" s="253"/>
      <c r="J437" s="249"/>
      <c r="K437" s="249"/>
      <c r="L437" s="254"/>
      <c r="M437" s="282"/>
      <c r="N437" s="283"/>
      <c r="O437" s="283"/>
      <c r="P437" s="283"/>
      <c r="Q437" s="283"/>
      <c r="R437" s="283"/>
      <c r="S437" s="283"/>
      <c r="T437" s="28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T437" s="258" t="s">
        <v>136</v>
      </c>
      <c r="AU437" s="258" t="s">
        <v>86</v>
      </c>
      <c r="AV437" s="14" t="s">
        <v>86</v>
      </c>
      <c r="AW437" s="14" t="s">
        <v>32</v>
      </c>
      <c r="AX437" s="14" t="s">
        <v>84</v>
      </c>
      <c r="AY437" s="258" t="s">
        <v>125</v>
      </c>
    </row>
    <row r="438" s="2" customFormat="1" ht="6.96" customHeight="1">
      <c r="A438" s="39"/>
      <c r="B438" s="67"/>
      <c r="C438" s="68"/>
      <c r="D438" s="68"/>
      <c r="E438" s="68"/>
      <c r="F438" s="68"/>
      <c r="G438" s="68"/>
      <c r="H438" s="68"/>
      <c r="I438" s="68"/>
      <c r="J438" s="68"/>
      <c r="K438" s="68"/>
      <c r="L438" s="45"/>
      <c r="M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</row>
  </sheetData>
  <sheetProtection sheet="1" autoFilter="0" formatColumns="0" formatRows="0" objects="1" scenarios="1" spinCount="100000" saltValue="UQvNeLLjviM+xod5Ayfq8QpL1etnKK/AfCF9pkhvsmTZfv7d5rOZAkc8pxt/iUFcChSnkn1pS9FN/HL1gQTbDQ==" hashValue="ZAPVAujeQDy7e6mKUnwsn9XgJe+bUAj/pca3YsxGdQv2mFYK/I/ra2724wwi1+617bm581tpww5TdI4hfwodUw==" algorithmName="SHA-512" password="FBEC"/>
  <autoFilter ref="C126:K437"/>
  <mergeCells count="9">
    <mergeCell ref="E7:H7"/>
    <mergeCell ref="E9:H9"/>
    <mergeCell ref="E18:H18"/>
    <mergeCell ref="E27:H27"/>
    <mergeCell ref="E85:H85"/>
    <mergeCell ref="E87:H87"/>
    <mergeCell ref="E117:H117"/>
    <mergeCell ref="E119:H119"/>
    <mergeCell ref="L2:V2"/>
  </mergeCells>
  <hyperlinks>
    <hyperlink ref="F131" r:id="rId1" display="https://podminky.urs.cz/item/CS_URS_2024_02/113106142"/>
    <hyperlink ref="F136" r:id="rId2" display="https://podminky.urs.cz/item/CS_URS_2024_02/113107222"/>
    <hyperlink ref="F143" r:id="rId3" display="https://podminky.urs.cz/item/CS_URS_2024_02/113107243"/>
    <hyperlink ref="F147" r:id="rId4" display="https://podminky.urs.cz/item/CS_URS_2024_02/113151111"/>
    <hyperlink ref="F151" r:id="rId5" display="https://podminky.urs.cz/item/CS_URS_2024_02/113201112"/>
    <hyperlink ref="F155" r:id="rId6" display="https://podminky.urs.cz/item/CS_URS_2024_02/122151104"/>
    <hyperlink ref="F160" r:id="rId7" display="https://podminky.urs.cz/item/CS_URS_2024_02/131151103"/>
    <hyperlink ref="F164" r:id="rId8" display="https://podminky.urs.cz/item/CS_URS_2024_02/162251101"/>
    <hyperlink ref="F166" r:id="rId9" display="https://podminky.urs.cz/item/CS_URS_2024_02/162751117"/>
    <hyperlink ref="F170" r:id="rId10" display="https://podminky.urs.cz/item/CS_URS_2024_02/162751119"/>
    <hyperlink ref="F173" r:id="rId11" display="https://podminky.urs.cz/item/CS_URS_2024_02/171201231"/>
    <hyperlink ref="F176" r:id="rId12" display="https://podminky.urs.cz/item/CS_URS_2024_02/174151101"/>
    <hyperlink ref="F180" r:id="rId13" display="https://podminky.urs.cz/item/CS_URS_2024_02/181951112"/>
    <hyperlink ref="F186" r:id="rId14" display="https://podminky.urs.cz/item/CS_URS_2024_02/291211111"/>
    <hyperlink ref="F190" r:id="rId15" display="https://podminky.urs.cz/item/CS_URS_2024_02/564871111"/>
    <hyperlink ref="F194" r:id="rId16" display="https://podminky.urs.cz/item/CS_URS_2024_02/941211111"/>
    <hyperlink ref="F198" r:id="rId17" display="https://podminky.urs.cz/item/CS_URS_2024_02/941211211"/>
    <hyperlink ref="F201" r:id="rId18" display="https://podminky.urs.cz/item/CS_URS_2024_02/941211811"/>
    <hyperlink ref="F203" r:id="rId19" display="https://podminky.urs.cz/item/CS_URS_2024_02/949101111"/>
    <hyperlink ref="F209" r:id="rId20" display="https://podminky.urs.cz/item/CS_URS_2024_02/981013311"/>
    <hyperlink ref="F235" r:id="rId21" display="https://podminky.urs.cz/item/CS_URS_2024_02/981013312"/>
    <hyperlink ref="F318" r:id="rId22" display="https://podminky.urs.cz/item/CS_URS_2024_02/981513114"/>
    <hyperlink ref="F328" r:id="rId23" display="https://podminky.urs.cz/item/CS_URS_2024_02/981513116"/>
    <hyperlink ref="F361" r:id="rId24" display="https://podminky.urs.cz/item/CS_URS_2024_02/997006002"/>
    <hyperlink ref="F368" r:id="rId25" display="https://podminky.urs.cz/item/CS_URS_2024_02/997006014"/>
    <hyperlink ref="F372" r:id="rId26" display="https://podminky.urs.cz/item/CS_URS_2024_02/997006512"/>
    <hyperlink ref="F375" r:id="rId27" display="https://podminky.urs.cz/item/CS_URS_2024_02/997006519"/>
    <hyperlink ref="F379" r:id="rId28" display="https://podminky.urs.cz/item/CS_URS_2024_02/997013821"/>
    <hyperlink ref="F415" r:id="rId29" display="https://podminky.urs.cz/item/CS_URS_2024_02/997013875"/>
    <hyperlink ref="F420" r:id="rId30" display="https://podminky.urs.cz/item/CS_URS_2024_02/998011001"/>
    <hyperlink ref="F430" r:id="rId31" display="https://podminky.urs.cz/item/CS_URS_2024_02/765131857"/>
    <hyperlink ref="F435" r:id="rId32" display="https://podminky.urs.cz/item/CS_URS_2024_02/7679967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33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1"/>
      <c r="AT3" s="18" t="s">
        <v>86</v>
      </c>
    </row>
    <row r="4" s="1" customFormat="1" ht="24.96" customHeight="1">
      <c r="B4" s="21"/>
      <c r="D4" s="139" t="s">
        <v>91</v>
      </c>
      <c r="L4" s="21"/>
      <c r="M4" s="140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1" t="s">
        <v>16</v>
      </c>
      <c r="L6" s="21"/>
    </row>
    <row r="7" s="1" customFormat="1" ht="16.5" customHeight="1">
      <c r="B7" s="21"/>
      <c r="E7" s="142" t="str">
        <f>'Rekapitulace stavby'!K6</f>
        <v>Technologický pavilon Zahradnické fakulty v Lednici</v>
      </c>
      <c r="F7" s="141"/>
      <c r="G7" s="141"/>
      <c r="H7" s="141"/>
      <c r="L7" s="21"/>
    </row>
    <row r="8" s="2" customFormat="1" ht="12" customHeight="1">
      <c r="A8" s="39"/>
      <c r="B8" s="45"/>
      <c r="C8" s="39"/>
      <c r="D8" s="141" t="s">
        <v>92</v>
      </c>
      <c r="E8" s="39"/>
      <c r="F8" s="39"/>
      <c r="G8" s="39"/>
      <c r="H8" s="39"/>
      <c r="I8" s="39"/>
      <c r="J8" s="39"/>
      <c r="K8" s="39"/>
      <c r="L8" s="64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43" t="s">
        <v>528</v>
      </c>
      <c r="F9" s="39"/>
      <c r="G9" s="39"/>
      <c r="H9" s="39"/>
      <c r="I9" s="39"/>
      <c r="J9" s="39"/>
      <c r="K9" s="39"/>
      <c r="L9" s="64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64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41" t="s">
        <v>18</v>
      </c>
      <c r="E11" s="39"/>
      <c r="F11" s="144" t="s">
        <v>1</v>
      </c>
      <c r="G11" s="39"/>
      <c r="H11" s="39"/>
      <c r="I11" s="141" t="s">
        <v>19</v>
      </c>
      <c r="J11" s="144" t="s">
        <v>1</v>
      </c>
      <c r="K11" s="39"/>
      <c r="L11" s="64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41" t="s">
        <v>20</v>
      </c>
      <c r="E12" s="39"/>
      <c r="F12" s="144" t="s">
        <v>21</v>
      </c>
      <c r="G12" s="39"/>
      <c r="H12" s="39"/>
      <c r="I12" s="141" t="s">
        <v>22</v>
      </c>
      <c r="J12" s="145" t="str">
        <f>'Rekapitulace stavby'!AN8</f>
        <v>26. 8. 2024</v>
      </c>
      <c r="K12" s="39"/>
      <c r="L12" s="64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64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1" t="s">
        <v>24</v>
      </c>
      <c r="E14" s="39"/>
      <c r="F14" s="39"/>
      <c r="G14" s="39"/>
      <c r="H14" s="39"/>
      <c r="I14" s="141" t="s">
        <v>25</v>
      </c>
      <c r="J14" s="144" t="s">
        <v>1</v>
      </c>
      <c r="K14" s="39"/>
      <c r="L14" s="64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44" t="s">
        <v>26</v>
      </c>
      <c r="F15" s="39"/>
      <c r="G15" s="39"/>
      <c r="H15" s="39"/>
      <c r="I15" s="141" t="s">
        <v>27</v>
      </c>
      <c r="J15" s="144" t="s">
        <v>1</v>
      </c>
      <c r="K15" s="39"/>
      <c r="L15" s="64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64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41" t="s">
        <v>28</v>
      </c>
      <c r="E17" s="39"/>
      <c r="F17" s="39"/>
      <c r="G17" s="39"/>
      <c r="H17" s="39"/>
      <c r="I17" s="141" t="s">
        <v>25</v>
      </c>
      <c r="J17" s="34" t="str">
        <f>'Rekapitulace stavby'!AN13</f>
        <v>Vyplň údaj</v>
      </c>
      <c r="K17" s="39"/>
      <c r="L17" s="64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44"/>
      <c r="G18" s="144"/>
      <c r="H18" s="144"/>
      <c r="I18" s="141" t="s">
        <v>27</v>
      </c>
      <c r="J18" s="34" t="str">
        <f>'Rekapitulace stavby'!AN14</f>
        <v>Vyplň údaj</v>
      </c>
      <c r="K18" s="39"/>
      <c r="L18" s="64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64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41" t="s">
        <v>30</v>
      </c>
      <c r="E20" s="39"/>
      <c r="F20" s="39"/>
      <c r="G20" s="39"/>
      <c r="H20" s="39"/>
      <c r="I20" s="141" t="s">
        <v>25</v>
      </c>
      <c r="J20" s="144" t="s">
        <v>1</v>
      </c>
      <c r="K20" s="39"/>
      <c r="L20" s="64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44" t="s">
        <v>31</v>
      </c>
      <c r="F21" s="39"/>
      <c r="G21" s="39"/>
      <c r="H21" s="39"/>
      <c r="I21" s="141" t="s">
        <v>27</v>
      </c>
      <c r="J21" s="144" t="s">
        <v>1</v>
      </c>
      <c r="K21" s="39"/>
      <c r="L21" s="64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64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41" t="s">
        <v>33</v>
      </c>
      <c r="E23" s="39"/>
      <c r="F23" s="39"/>
      <c r="G23" s="39"/>
      <c r="H23" s="39"/>
      <c r="I23" s="141" t="s">
        <v>25</v>
      </c>
      <c r="J23" s="144" t="s">
        <v>1</v>
      </c>
      <c r="K23" s="39"/>
      <c r="L23" s="64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44" t="s">
        <v>529</v>
      </c>
      <c r="F24" s="39"/>
      <c r="G24" s="39"/>
      <c r="H24" s="39"/>
      <c r="I24" s="141" t="s">
        <v>27</v>
      </c>
      <c r="J24" s="144" t="s">
        <v>1</v>
      </c>
      <c r="K24" s="39"/>
      <c r="L24" s="64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64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41" t="s">
        <v>35</v>
      </c>
      <c r="E26" s="39"/>
      <c r="F26" s="39"/>
      <c r="G26" s="39"/>
      <c r="H26" s="39"/>
      <c r="I26" s="39"/>
      <c r="J26" s="39"/>
      <c r="K26" s="39"/>
      <c r="L26" s="6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64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50"/>
      <c r="E29" s="150"/>
      <c r="F29" s="150"/>
      <c r="G29" s="150"/>
      <c r="H29" s="150"/>
      <c r="I29" s="150"/>
      <c r="J29" s="150"/>
      <c r="K29" s="150"/>
      <c r="L29" s="64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51" t="s">
        <v>36</v>
      </c>
      <c r="E30" s="39"/>
      <c r="F30" s="39"/>
      <c r="G30" s="39"/>
      <c r="H30" s="39"/>
      <c r="I30" s="39"/>
      <c r="J30" s="152">
        <f>ROUND(J121, 2)</f>
        <v>0</v>
      </c>
      <c r="K30" s="39"/>
      <c r="L30" s="64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0"/>
      <c r="E31" s="150"/>
      <c r="F31" s="150"/>
      <c r="G31" s="150"/>
      <c r="H31" s="150"/>
      <c r="I31" s="150"/>
      <c r="J31" s="150"/>
      <c r="K31" s="150"/>
      <c r="L31" s="64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53" t="s">
        <v>38</v>
      </c>
      <c r="G32" s="39"/>
      <c r="H32" s="39"/>
      <c r="I32" s="153" t="s">
        <v>37</v>
      </c>
      <c r="J32" s="153" t="s">
        <v>39</v>
      </c>
      <c r="K32" s="39"/>
      <c r="L32" s="64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54" t="s">
        <v>40</v>
      </c>
      <c r="E33" s="141" t="s">
        <v>41</v>
      </c>
      <c r="F33" s="155">
        <f>ROUND((SUM(BE121:BE171)),  2)</f>
        <v>0</v>
      </c>
      <c r="G33" s="39"/>
      <c r="H33" s="39"/>
      <c r="I33" s="156">
        <v>0.20999999999999999</v>
      </c>
      <c r="J33" s="155">
        <f>ROUND(((SUM(BE121:BE171))*I33),  2)</f>
        <v>0</v>
      </c>
      <c r="K33" s="39"/>
      <c r="L33" s="64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41" t="s">
        <v>42</v>
      </c>
      <c r="F34" s="155">
        <f>ROUND((SUM(BF121:BF171)),  2)</f>
        <v>0</v>
      </c>
      <c r="G34" s="39"/>
      <c r="H34" s="39"/>
      <c r="I34" s="156">
        <v>0.12</v>
      </c>
      <c r="J34" s="155">
        <f>ROUND(((SUM(BF121:BF171))*I34),  2)</f>
        <v>0</v>
      </c>
      <c r="K34" s="39"/>
      <c r="L34" s="64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41" t="s">
        <v>43</v>
      </c>
      <c r="F35" s="155">
        <f>ROUND((SUM(BG121:BG171)),  2)</f>
        <v>0</v>
      </c>
      <c r="G35" s="39"/>
      <c r="H35" s="39"/>
      <c r="I35" s="156">
        <v>0.20999999999999999</v>
      </c>
      <c r="J35" s="155">
        <f>0</f>
        <v>0</v>
      </c>
      <c r="K35" s="39"/>
      <c r="L35" s="64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41" t="s">
        <v>44</v>
      </c>
      <c r="F36" s="155">
        <f>ROUND((SUM(BH121:BH171)),  2)</f>
        <v>0</v>
      </c>
      <c r="G36" s="39"/>
      <c r="H36" s="39"/>
      <c r="I36" s="156">
        <v>0.12</v>
      </c>
      <c r="J36" s="155">
        <f>0</f>
        <v>0</v>
      </c>
      <c r="K36" s="39"/>
      <c r="L36" s="64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1" t="s">
        <v>45</v>
      </c>
      <c r="F37" s="155">
        <f>ROUND((SUM(BI121:BI171)),  2)</f>
        <v>0</v>
      </c>
      <c r="G37" s="39"/>
      <c r="H37" s="39"/>
      <c r="I37" s="156">
        <v>0</v>
      </c>
      <c r="J37" s="155">
        <f>0</f>
        <v>0</v>
      </c>
      <c r="K37" s="39"/>
      <c r="L37" s="64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64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4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64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1" customFormat="1" ht="14.4" customHeight="1">
      <c r="B41" s="21"/>
      <c r="L41" s="21"/>
    </row>
    <row r="42" s="1" customFormat="1" ht="14.4" customHeight="1">
      <c r="B42" s="21"/>
      <c r="L42" s="21"/>
    </row>
    <row r="43" s="1" customFormat="1" ht="14.4" customHeight="1">
      <c r="B43" s="21"/>
      <c r="L43" s="21"/>
    </row>
    <row r="44" s="1" customFormat="1" ht="14.4" customHeight="1">
      <c r="B44" s="21"/>
      <c r="L44" s="21"/>
    </row>
    <row r="45" s="1" customFormat="1" ht="14.4" customHeight="1">
      <c r="B45" s="21"/>
      <c r="L45" s="21"/>
    </row>
    <row r="46" s="1" customFormat="1" ht="14.4" customHeight="1">
      <c r="B46" s="21"/>
      <c r="L46" s="21"/>
    </row>
    <row r="47" s="1" customFormat="1" ht="14.4" customHeight="1">
      <c r="B47" s="21"/>
      <c r="L47" s="21"/>
    </row>
    <row r="48" s="1" customFormat="1" ht="14.4" customHeight="1">
      <c r="B48" s="21"/>
      <c r="L48" s="21"/>
    </row>
    <row r="49" s="1" customFormat="1" ht="14.4" customHeight="1">
      <c r="B49" s="21"/>
      <c r="L49" s="21"/>
    </row>
    <row r="50" s="2" customFormat="1" ht="14.4" customHeight="1">
      <c r="B50" s="64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4"/>
    </row>
    <row r="51">
      <c r="B51" s="21"/>
      <c r="L51" s="21"/>
    </row>
    <row r="52">
      <c r="B52" s="21"/>
      <c r="L52" s="21"/>
    </row>
    <row r="53">
      <c r="B53" s="21"/>
      <c r="L53" s="21"/>
    </row>
    <row r="54">
      <c r="B54" s="21"/>
      <c r="L54" s="21"/>
    </row>
    <row r="55">
      <c r="B55" s="21"/>
      <c r="L55" s="21"/>
    </row>
    <row r="56">
      <c r="B56" s="21"/>
      <c r="L56" s="21"/>
    </row>
    <row r="57">
      <c r="B57" s="21"/>
      <c r="L57" s="21"/>
    </row>
    <row r="58">
      <c r="B58" s="21"/>
      <c r="L58" s="21"/>
    </row>
    <row r="59">
      <c r="B59" s="21"/>
      <c r="L59" s="21"/>
    </row>
    <row r="60">
      <c r="B60" s="21"/>
      <c r="L60" s="21"/>
    </row>
    <row r="61" s="2" customFormat="1">
      <c r="A61" s="39"/>
      <c r="B61" s="45"/>
      <c r="C61" s="39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4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>
      <c r="B62" s="21"/>
      <c r="L62" s="21"/>
    </row>
    <row r="63">
      <c r="B63" s="21"/>
      <c r="L63" s="21"/>
    </row>
    <row r="64">
      <c r="B64" s="21"/>
      <c r="L64" s="21"/>
    </row>
    <row r="65" s="2" customFormat="1">
      <c r="A65" s="39"/>
      <c r="B65" s="45"/>
      <c r="C65" s="39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4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>
      <c r="B66" s="21"/>
      <c r="L66" s="21"/>
    </row>
    <row r="67">
      <c r="B67" s="21"/>
      <c r="L67" s="21"/>
    </row>
    <row r="68">
      <c r="B68" s="21"/>
      <c r="L68" s="21"/>
    </row>
    <row r="69">
      <c r="B69" s="21"/>
      <c r="L69" s="21"/>
    </row>
    <row r="70">
      <c r="B70" s="21"/>
      <c r="L70" s="21"/>
    </row>
    <row r="71">
      <c r="B71" s="21"/>
      <c r="L71" s="21"/>
    </row>
    <row r="72">
      <c r="B72" s="21"/>
      <c r="L72" s="21"/>
    </row>
    <row r="73">
      <c r="B73" s="21"/>
      <c r="L73" s="21"/>
    </row>
    <row r="74">
      <c r="B74" s="21"/>
      <c r="L74" s="21"/>
    </row>
    <row r="75">
      <c r="B75" s="21"/>
      <c r="L75" s="21"/>
    </row>
    <row r="76" s="2" customFormat="1">
      <c r="A76" s="39"/>
      <c r="B76" s="45"/>
      <c r="C76" s="39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4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4.4" customHeight="1">
      <c r="A77" s="39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4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4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94</v>
      </c>
      <c r="D82" s="41"/>
      <c r="E82" s="41"/>
      <c r="F82" s="41"/>
      <c r="G82" s="41"/>
      <c r="H82" s="41"/>
      <c r="I82" s="41"/>
      <c r="J82" s="41"/>
      <c r="K82" s="41"/>
      <c r="L82" s="64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64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64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5" t="str">
        <f>E7</f>
        <v>Technologický pavilon Zahradnické fakulty v Lednici</v>
      </c>
      <c r="F85" s="33"/>
      <c r="G85" s="33"/>
      <c r="H85" s="33"/>
      <c r="I85" s="41"/>
      <c r="J85" s="41"/>
      <c r="K85" s="41"/>
      <c r="L85" s="64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92</v>
      </c>
      <c r="D86" s="41"/>
      <c r="E86" s="41"/>
      <c r="F86" s="41"/>
      <c r="G86" s="41"/>
      <c r="H86" s="41"/>
      <c r="I86" s="41"/>
      <c r="J86" s="41"/>
      <c r="K86" s="41"/>
      <c r="L86" s="64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7" t="str">
        <f>E9</f>
        <v>VRN.01 - Vedlejší rozpočtové náklady</v>
      </c>
      <c r="F87" s="41"/>
      <c r="G87" s="41"/>
      <c r="H87" s="41"/>
      <c r="I87" s="41"/>
      <c r="J87" s="41"/>
      <c r="K87" s="41"/>
      <c r="L87" s="64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64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20</v>
      </c>
      <c r="D89" s="41"/>
      <c r="E89" s="41"/>
      <c r="F89" s="28" t="str">
        <f>F12</f>
        <v>LEDNICE, VALTICKÁ 337, ČESKÁ REPUBLIKA</v>
      </c>
      <c r="G89" s="41"/>
      <c r="H89" s="41"/>
      <c r="I89" s="33" t="s">
        <v>22</v>
      </c>
      <c r="J89" s="80" t="str">
        <f>IF(J12="","",J12)</f>
        <v>26. 8. 2024</v>
      </c>
      <c r="K89" s="41"/>
      <c r="L89" s="64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64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24</v>
      </c>
      <c r="D91" s="41"/>
      <c r="E91" s="41"/>
      <c r="F91" s="28" t="str">
        <f>E15</f>
        <v>Mendelova univerzita v Brně</v>
      </c>
      <c r="G91" s="41"/>
      <c r="H91" s="41"/>
      <c r="I91" s="33" t="s">
        <v>30</v>
      </c>
      <c r="J91" s="37" t="str">
        <f>E21</f>
        <v>AiD team a.s.</v>
      </c>
      <c r="K91" s="41"/>
      <c r="L91" s="64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25.6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33</v>
      </c>
      <c r="J92" s="37" t="str">
        <f>E24</f>
        <v>Mgr. Martina Věženský a kolektiv</v>
      </c>
      <c r="K92" s="41"/>
      <c r="L92" s="64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64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9.28" customHeight="1">
      <c r="A94" s="39"/>
      <c r="B94" s="40"/>
      <c r="C94" s="176" t="s">
        <v>95</v>
      </c>
      <c r="D94" s="177"/>
      <c r="E94" s="177"/>
      <c r="F94" s="177"/>
      <c r="G94" s="177"/>
      <c r="H94" s="177"/>
      <c r="I94" s="177"/>
      <c r="J94" s="178" t="s">
        <v>96</v>
      </c>
      <c r="K94" s="177"/>
      <c r="L94" s="64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64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22.8" customHeight="1">
      <c r="A96" s="39"/>
      <c r="B96" s="40"/>
      <c r="C96" s="179" t="s">
        <v>97</v>
      </c>
      <c r="D96" s="41"/>
      <c r="E96" s="41"/>
      <c r="F96" s="41"/>
      <c r="G96" s="41"/>
      <c r="H96" s="41"/>
      <c r="I96" s="41"/>
      <c r="J96" s="111">
        <f>J121</f>
        <v>0</v>
      </c>
      <c r="K96" s="41"/>
      <c r="L96" s="64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U96" s="18" t="s">
        <v>98</v>
      </c>
    </row>
    <row r="97" s="9" customFormat="1" ht="24.96" customHeight="1">
      <c r="A97" s="9"/>
      <c r="B97" s="180"/>
      <c r="C97" s="181"/>
      <c r="D97" s="182" t="s">
        <v>530</v>
      </c>
      <c r="E97" s="183"/>
      <c r="F97" s="183"/>
      <c r="G97" s="183"/>
      <c r="H97" s="183"/>
      <c r="I97" s="183"/>
      <c r="J97" s="184">
        <f>J122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531</v>
      </c>
      <c r="E98" s="189"/>
      <c r="F98" s="189"/>
      <c r="G98" s="189"/>
      <c r="H98" s="189"/>
      <c r="I98" s="189"/>
      <c r="J98" s="190">
        <f>J123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532</v>
      </c>
      <c r="E99" s="189"/>
      <c r="F99" s="189"/>
      <c r="G99" s="189"/>
      <c r="H99" s="189"/>
      <c r="I99" s="189"/>
      <c r="J99" s="190">
        <f>J132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533</v>
      </c>
      <c r="E100" s="189"/>
      <c r="F100" s="189"/>
      <c r="G100" s="189"/>
      <c r="H100" s="189"/>
      <c r="I100" s="189"/>
      <c r="J100" s="190">
        <f>J160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534</v>
      </c>
      <c r="E101" s="189"/>
      <c r="F101" s="189"/>
      <c r="G101" s="189"/>
      <c r="H101" s="189"/>
      <c r="I101" s="189"/>
      <c r="J101" s="190">
        <f>J167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9"/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64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6.96" customHeight="1">
      <c r="A103" s="39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4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7" s="2" customFormat="1" ht="6.96" customHeight="1">
      <c r="A107" s="39"/>
      <c r="B107" s="69"/>
      <c r="C107" s="70"/>
      <c r="D107" s="70"/>
      <c r="E107" s="70"/>
      <c r="F107" s="70"/>
      <c r="G107" s="70"/>
      <c r="H107" s="70"/>
      <c r="I107" s="70"/>
      <c r="J107" s="70"/>
      <c r="K107" s="70"/>
      <c r="L107" s="64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24.96" customHeight="1">
      <c r="A108" s="39"/>
      <c r="B108" s="40"/>
      <c r="C108" s="24" t="s">
        <v>110</v>
      </c>
      <c r="D108" s="41"/>
      <c r="E108" s="41"/>
      <c r="F108" s="41"/>
      <c r="G108" s="41"/>
      <c r="H108" s="41"/>
      <c r="I108" s="41"/>
      <c r="J108" s="41"/>
      <c r="K108" s="41"/>
      <c r="L108" s="64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6.96" customHeight="1">
      <c r="A109" s="39"/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64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2" customHeight="1">
      <c r="A110" s="39"/>
      <c r="B110" s="40"/>
      <c r="C110" s="33" t="s">
        <v>16</v>
      </c>
      <c r="D110" s="41"/>
      <c r="E110" s="41"/>
      <c r="F110" s="41"/>
      <c r="G110" s="41"/>
      <c r="H110" s="41"/>
      <c r="I110" s="41"/>
      <c r="J110" s="41"/>
      <c r="K110" s="41"/>
      <c r="L110" s="64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2" customFormat="1" ht="16.5" customHeight="1">
      <c r="A111" s="39"/>
      <c r="B111" s="40"/>
      <c r="C111" s="41"/>
      <c r="D111" s="41"/>
      <c r="E111" s="175" t="str">
        <f>E7</f>
        <v>Technologický pavilon Zahradnické fakulty v Lednici</v>
      </c>
      <c r="F111" s="33"/>
      <c r="G111" s="33"/>
      <c r="H111" s="33"/>
      <c r="I111" s="41"/>
      <c r="J111" s="41"/>
      <c r="K111" s="41"/>
      <c r="L111" s="64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</row>
    <row r="112" s="2" customFormat="1" ht="12" customHeight="1">
      <c r="A112" s="39"/>
      <c r="B112" s="40"/>
      <c r="C112" s="33" t="s">
        <v>92</v>
      </c>
      <c r="D112" s="41"/>
      <c r="E112" s="41"/>
      <c r="F112" s="41"/>
      <c r="G112" s="41"/>
      <c r="H112" s="41"/>
      <c r="I112" s="41"/>
      <c r="J112" s="41"/>
      <c r="K112" s="41"/>
      <c r="L112" s="64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</row>
    <row r="113" s="2" customFormat="1" ht="16.5" customHeight="1">
      <c r="A113" s="39"/>
      <c r="B113" s="40"/>
      <c r="C113" s="41"/>
      <c r="D113" s="41"/>
      <c r="E113" s="77" t="str">
        <f>E9</f>
        <v>VRN.01 - Vedlejší rozpočtové náklady</v>
      </c>
      <c r="F113" s="41"/>
      <c r="G113" s="41"/>
      <c r="H113" s="41"/>
      <c r="I113" s="41"/>
      <c r="J113" s="41"/>
      <c r="K113" s="41"/>
      <c r="L113" s="64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</row>
    <row r="114" s="2" customFormat="1" ht="6.96" customHeight="1">
      <c r="A114" s="39"/>
      <c r="B114" s="40"/>
      <c r="C114" s="41"/>
      <c r="D114" s="41"/>
      <c r="E114" s="41"/>
      <c r="F114" s="41"/>
      <c r="G114" s="41"/>
      <c r="H114" s="41"/>
      <c r="I114" s="41"/>
      <c r="J114" s="41"/>
      <c r="K114" s="41"/>
      <c r="L114" s="64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</row>
    <row r="115" s="2" customFormat="1" ht="12" customHeight="1">
      <c r="A115" s="39"/>
      <c r="B115" s="40"/>
      <c r="C115" s="33" t="s">
        <v>20</v>
      </c>
      <c r="D115" s="41"/>
      <c r="E115" s="41"/>
      <c r="F115" s="28" t="str">
        <f>F12</f>
        <v>LEDNICE, VALTICKÁ 337, ČESKÁ REPUBLIKA</v>
      </c>
      <c r="G115" s="41"/>
      <c r="H115" s="41"/>
      <c r="I115" s="33" t="s">
        <v>22</v>
      </c>
      <c r="J115" s="80" t="str">
        <f>IF(J12="","",J12)</f>
        <v>26. 8. 2024</v>
      </c>
      <c r="K115" s="41"/>
      <c r="L115" s="64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</row>
    <row r="116" s="2" customFormat="1" ht="6.96" customHeight="1">
      <c r="A116" s="39"/>
      <c r="B116" s="40"/>
      <c r="C116" s="41"/>
      <c r="D116" s="41"/>
      <c r="E116" s="41"/>
      <c r="F116" s="41"/>
      <c r="G116" s="41"/>
      <c r="H116" s="41"/>
      <c r="I116" s="41"/>
      <c r="J116" s="41"/>
      <c r="K116" s="41"/>
      <c r="L116" s="64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</row>
    <row r="117" s="2" customFormat="1" ht="15.15" customHeight="1">
      <c r="A117" s="39"/>
      <c r="B117" s="40"/>
      <c r="C117" s="33" t="s">
        <v>24</v>
      </c>
      <c r="D117" s="41"/>
      <c r="E117" s="41"/>
      <c r="F117" s="28" t="str">
        <f>E15</f>
        <v>Mendelova univerzita v Brně</v>
      </c>
      <c r="G117" s="41"/>
      <c r="H117" s="41"/>
      <c r="I117" s="33" t="s">
        <v>30</v>
      </c>
      <c r="J117" s="37" t="str">
        <f>E21</f>
        <v>AiD team a.s.</v>
      </c>
      <c r="K117" s="41"/>
      <c r="L117" s="64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</row>
    <row r="118" s="2" customFormat="1" ht="25.65" customHeight="1">
      <c r="A118" s="39"/>
      <c r="B118" s="40"/>
      <c r="C118" s="33" t="s">
        <v>28</v>
      </c>
      <c r="D118" s="41"/>
      <c r="E118" s="41"/>
      <c r="F118" s="28" t="str">
        <f>IF(E18="","",E18)</f>
        <v>Vyplň údaj</v>
      </c>
      <c r="G118" s="41"/>
      <c r="H118" s="41"/>
      <c r="I118" s="33" t="s">
        <v>33</v>
      </c>
      <c r="J118" s="37" t="str">
        <f>E24</f>
        <v>Mgr. Martina Věženský a kolektiv</v>
      </c>
      <c r="K118" s="41"/>
      <c r="L118" s="64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</row>
    <row r="119" s="2" customFormat="1" ht="10.32" customHeight="1">
      <c r="A119" s="39"/>
      <c r="B119" s="40"/>
      <c r="C119" s="41"/>
      <c r="D119" s="41"/>
      <c r="E119" s="41"/>
      <c r="F119" s="41"/>
      <c r="G119" s="41"/>
      <c r="H119" s="41"/>
      <c r="I119" s="41"/>
      <c r="J119" s="41"/>
      <c r="K119" s="41"/>
      <c r="L119" s="64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</row>
    <row r="120" s="11" customFormat="1" ht="29.28" customHeight="1">
      <c r="A120" s="192"/>
      <c r="B120" s="193"/>
      <c r="C120" s="194" t="s">
        <v>111</v>
      </c>
      <c r="D120" s="195" t="s">
        <v>61</v>
      </c>
      <c r="E120" s="195" t="s">
        <v>57</v>
      </c>
      <c r="F120" s="195" t="s">
        <v>58</v>
      </c>
      <c r="G120" s="195" t="s">
        <v>112</v>
      </c>
      <c r="H120" s="195" t="s">
        <v>113</v>
      </c>
      <c r="I120" s="195" t="s">
        <v>114</v>
      </c>
      <c r="J120" s="195" t="s">
        <v>96</v>
      </c>
      <c r="K120" s="196" t="s">
        <v>115</v>
      </c>
      <c r="L120" s="197"/>
      <c r="M120" s="101" t="s">
        <v>1</v>
      </c>
      <c r="N120" s="102" t="s">
        <v>40</v>
      </c>
      <c r="O120" s="102" t="s">
        <v>116</v>
      </c>
      <c r="P120" s="102" t="s">
        <v>117</v>
      </c>
      <c r="Q120" s="102" t="s">
        <v>118</v>
      </c>
      <c r="R120" s="102" t="s">
        <v>119</v>
      </c>
      <c r="S120" s="102" t="s">
        <v>120</v>
      </c>
      <c r="T120" s="103" t="s">
        <v>121</v>
      </c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</row>
    <row r="121" s="2" customFormat="1" ht="22.8" customHeight="1">
      <c r="A121" s="39"/>
      <c r="B121" s="40"/>
      <c r="C121" s="108" t="s">
        <v>122</v>
      </c>
      <c r="D121" s="41"/>
      <c r="E121" s="41"/>
      <c r="F121" s="41"/>
      <c r="G121" s="41"/>
      <c r="H121" s="41"/>
      <c r="I121" s="41"/>
      <c r="J121" s="198">
        <f>BK121</f>
        <v>0</v>
      </c>
      <c r="K121" s="41"/>
      <c r="L121" s="45"/>
      <c r="M121" s="104"/>
      <c r="N121" s="199"/>
      <c r="O121" s="105"/>
      <c r="P121" s="200">
        <f>P122</f>
        <v>0</v>
      </c>
      <c r="Q121" s="105"/>
      <c r="R121" s="200">
        <f>R122</f>
        <v>0</v>
      </c>
      <c r="S121" s="105"/>
      <c r="T121" s="201">
        <f>T122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75</v>
      </c>
      <c r="AU121" s="18" t="s">
        <v>98</v>
      </c>
      <c r="BK121" s="202">
        <f>BK122</f>
        <v>0</v>
      </c>
    </row>
    <row r="122" s="12" customFormat="1" ht="25.92" customHeight="1">
      <c r="A122" s="12"/>
      <c r="B122" s="203"/>
      <c r="C122" s="204"/>
      <c r="D122" s="205" t="s">
        <v>75</v>
      </c>
      <c r="E122" s="206" t="s">
        <v>535</v>
      </c>
      <c r="F122" s="206" t="s">
        <v>88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P123+P132+P160+P167</f>
        <v>0</v>
      </c>
      <c r="Q122" s="211"/>
      <c r="R122" s="212">
        <f>R123+R132+R160+R167</f>
        <v>0</v>
      </c>
      <c r="S122" s="211"/>
      <c r="T122" s="213">
        <f>T123+T132+T160+T167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153</v>
      </c>
      <c r="AT122" s="215" t="s">
        <v>75</v>
      </c>
      <c r="AU122" s="215" t="s">
        <v>76</v>
      </c>
      <c r="AY122" s="214" t="s">
        <v>125</v>
      </c>
      <c r="BK122" s="216">
        <f>BK123+BK132+BK160+BK167</f>
        <v>0</v>
      </c>
    </row>
    <row r="123" s="12" customFormat="1" ht="22.8" customHeight="1">
      <c r="A123" s="12"/>
      <c r="B123" s="203"/>
      <c r="C123" s="204"/>
      <c r="D123" s="205" t="s">
        <v>75</v>
      </c>
      <c r="E123" s="217" t="s">
        <v>536</v>
      </c>
      <c r="F123" s="217" t="s">
        <v>537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SUM(P124:P131)</f>
        <v>0</v>
      </c>
      <c r="Q123" s="211"/>
      <c r="R123" s="212">
        <f>SUM(R124:R131)</f>
        <v>0</v>
      </c>
      <c r="S123" s="211"/>
      <c r="T123" s="213">
        <f>SUM(T124:T131)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153</v>
      </c>
      <c r="AT123" s="215" t="s">
        <v>75</v>
      </c>
      <c r="AU123" s="215" t="s">
        <v>84</v>
      </c>
      <c r="AY123" s="214" t="s">
        <v>125</v>
      </c>
      <c r="BK123" s="216">
        <f>SUM(BK124:BK131)</f>
        <v>0</v>
      </c>
    </row>
    <row r="124" s="2" customFormat="1" ht="16.5" customHeight="1">
      <c r="A124" s="39"/>
      <c r="B124" s="40"/>
      <c r="C124" s="219" t="s">
        <v>84</v>
      </c>
      <c r="D124" s="219" t="s">
        <v>127</v>
      </c>
      <c r="E124" s="220" t="s">
        <v>538</v>
      </c>
      <c r="F124" s="221" t="s">
        <v>539</v>
      </c>
      <c r="G124" s="222" t="s">
        <v>540</v>
      </c>
      <c r="H124" s="223">
        <v>1</v>
      </c>
      <c r="I124" s="224"/>
      <c r="J124" s="225">
        <f>ROUND(I124*H124,2)</f>
        <v>0</v>
      </c>
      <c r="K124" s="221" t="s">
        <v>541</v>
      </c>
      <c r="L124" s="45"/>
      <c r="M124" s="226" t="s">
        <v>1</v>
      </c>
      <c r="N124" s="227" t="s">
        <v>41</v>
      </c>
      <c r="O124" s="92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30" t="s">
        <v>542</v>
      </c>
      <c r="AT124" s="230" t="s">
        <v>127</v>
      </c>
      <c r="AU124" s="230" t="s">
        <v>86</v>
      </c>
      <c r="AY124" s="18" t="s">
        <v>125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8" t="s">
        <v>84</v>
      </c>
      <c r="BK124" s="231">
        <f>ROUND(I124*H124,2)</f>
        <v>0</v>
      </c>
      <c r="BL124" s="18" t="s">
        <v>542</v>
      </c>
      <c r="BM124" s="230" t="s">
        <v>543</v>
      </c>
    </row>
    <row r="125" s="2" customFormat="1">
      <c r="A125" s="39"/>
      <c r="B125" s="40"/>
      <c r="C125" s="41"/>
      <c r="D125" s="232" t="s">
        <v>134</v>
      </c>
      <c r="E125" s="41"/>
      <c r="F125" s="233" t="s">
        <v>544</v>
      </c>
      <c r="G125" s="41"/>
      <c r="H125" s="41"/>
      <c r="I125" s="234"/>
      <c r="J125" s="41"/>
      <c r="K125" s="41"/>
      <c r="L125" s="45"/>
      <c r="M125" s="235"/>
      <c r="N125" s="236"/>
      <c r="O125" s="92"/>
      <c r="P125" s="92"/>
      <c r="Q125" s="92"/>
      <c r="R125" s="92"/>
      <c r="S125" s="92"/>
      <c r="T125" s="93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134</v>
      </c>
      <c r="AU125" s="18" t="s">
        <v>86</v>
      </c>
    </row>
    <row r="126" s="2" customFormat="1">
      <c r="A126" s="39"/>
      <c r="B126" s="40"/>
      <c r="C126" s="41"/>
      <c r="D126" s="239" t="s">
        <v>545</v>
      </c>
      <c r="E126" s="41"/>
      <c r="F126" s="259" t="s">
        <v>546</v>
      </c>
      <c r="G126" s="41"/>
      <c r="H126" s="41"/>
      <c r="I126" s="234"/>
      <c r="J126" s="41"/>
      <c r="K126" s="41"/>
      <c r="L126" s="45"/>
      <c r="M126" s="235"/>
      <c r="N126" s="236"/>
      <c r="O126" s="92"/>
      <c r="P126" s="92"/>
      <c r="Q126" s="92"/>
      <c r="R126" s="92"/>
      <c r="S126" s="92"/>
      <c r="T126" s="93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545</v>
      </c>
      <c r="AU126" s="18" t="s">
        <v>86</v>
      </c>
    </row>
    <row r="127" s="2" customFormat="1">
      <c r="A127" s="39"/>
      <c r="B127" s="40"/>
      <c r="C127" s="41"/>
      <c r="D127" s="239" t="s">
        <v>223</v>
      </c>
      <c r="E127" s="41"/>
      <c r="F127" s="259" t="s">
        <v>547</v>
      </c>
      <c r="G127" s="41"/>
      <c r="H127" s="41"/>
      <c r="I127" s="234"/>
      <c r="J127" s="41"/>
      <c r="K127" s="41"/>
      <c r="L127" s="45"/>
      <c r="M127" s="235"/>
      <c r="N127" s="236"/>
      <c r="O127" s="92"/>
      <c r="P127" s="92"/>
      <c r="Q127" s="92"/>
      <c r="R127" s="92"/>
      <c r="S127" s="92"/>
      <c r="T127" s="93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223</v>
      </c>
      <c r="AU127" s="18" t="s">
        <v>86</v>
      </c>
    </row>
    <row r="128" s="2" customFormat="1" ht="16.5" customHeight="1">
      <c r="A128" s="39"/>
      <c r="B128" s="40"/>
      <c r="C128" s="219" t="s">
        <v>86</v>
      </c>
      <c r="D128" s="219" t="s">
        <v>127</v>
      </c>
      <c r="E128" s="220" t="s">
        <v>548</v>
      </c>
      <c r="F128" s="221" t="s">
        <v>549</v>
      </c>
      <c r="G128" s="222" t="s">
        <v>540</v>
      </c>
      <c r="H128" s="223">
        <v>1</v>
      </c>
      <c r="I128" s="224"/>
      <c r="J128" s="225">
        <f>ROUND(I128*H128,2)</f>
        <v>0</v>
      </c>
      <c r="K128" s="221" t="s">
        <v>1</v>
      </c>
      <c r="L128" s="45"/>
      <c r="M128" s="226" t="s">
        <v>1</v>
      </c>
      <c r="N128" s="227" t="s">
        <v>41</v>
      </c>
      <c r="O128" s="92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30" t="s">
        <v>542</v>
      </c>
      <c r="AT128" s="230" t="s">
        <v>127</v>
      </c>
      <c r="AU128" s="230" t="s">
        <v>86</v>
      </c>
      <c r="AY128" s="18" t="s">
        <v>125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8" t="s">
        <v>84</v>
      </c>
      <c r="BK128" s="231">
        <f>ROUND(I128*H128,2)</f>
        <v>0</v>
      </c>
      <c r="BL128" s="18" t="s">
        <v>542</v>
      </c>
      <c r="BM128" s="230" t="s">
        <v>550</v>
      </c>
    </row>
    <row r="129" s="2" customFormat="1">
      <c r="A129" s="39"/>
      <c r="B129" s="40"/>
      <c r="C129" s="41"/>
      <c r="D129" s="239" t="s">
        <v>223</v>
      </c>
      <c r="E129" s="41"/>
      <c r="F129" s="259" t="s">
        <v>551</v>
      </c>
      <c r="G129" s="41"/>
      <c r="H129" s="41"/>
      <c r="I129" s="234"/>
      <c r="J129" s="41"/>
      <c r="K129" s="41"/>
      <c r="L129" s="45"/>
      <c r="M129" s="235"/>
      <c r="N129" s="236"/>
      <c r="O129" s="92"/>
      <c r="P129" s="92"/>
      <c r="Q129" s="92"/>
      <c r="R129" s="92"/>
      <c r="S129" s="92"/>
      <c r="T129" s="93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223</v>
      </c>
      <c r="AU129" s="18" t="s">
        <v>86</v>
      </c>
    </row>
    <row r="130" s="2" customFormat="1" ht="16.5" customHeight="1">
      <c r="A130" s="39"/>
      <c r="B130" s="40"/>
      <c r="C130" s="219" t="s">
        <v>145</v>
      </c>
      <c r="D130" s="219" t="s">
        <v>127</v>
      </c>
      <c r="E130" s="220" t="s">
        <v>552</v>
      </c>
      <c r="F130" s="221" t="s">
        <v>553</v>
      </c>
      <c r="G130" s="222" t="s">
        <v>540</v>
      </c>
      <c r="H130" s="223">
        <v>1</v>
      </c>
      <c r="I130" s="224"/>
      <c r="J130" s="225">
        <f>ROUND(I130*H130,2)</f>
        <v>0</v>
      </c>
      <c r="K130" s="221" t="s">
        <v>1</v>
      </c>
      <c r="L130" s="45"/>
      <c r="M130" s="226" t="s">
        <v>1</v>
      </c>
      <c r="N130" s="227" t="s">
        <v>41</v>
      </c>
      <c r="O130" s="92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30" t="s">
        <v>542</v>
      </c>
      <c r="AT130" s="230" t="s">
        <v>127</v>
      </c>
      <c r="AU130" s="230" t="s">
        <v>86</v>
      </c>
      <c r="AY130" s="18" t="s">
        <v>125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8" t="s">
        <v>84</v>
      </c>
      <c r="BK130" s="231">
        <f>ROUND(I130*H130,2)</f>
        <v>0</v>
      </c>
      <c r="BL130" s="18" t="s">
        <v>542</v>
      </c>
      <c r="BM130" s="230" t="s">
        <v>554</v>
      </c>
    </row>
    <row r="131" s="2" customFormat="1">
      <c r="A131" s="39"/>
      <c r="B131" s="40"/>
      <c r="C131" s="41"/>
      <c r="D131" s="239" t="s">
        <v>223</v>
      </c>
      <c r="E131" s="41"/>
      <c r="F131" s="259" t="s">
        <v>555</v>
      </c>
      <c r="G131" s="41"/>
      <c r="H131" s="41"/>
      <c r="I131" s="234"/>
      <c r="J131" s="41"/>
      <c r="K131" s="41"/>
      <c r="L131" s="45"/>
      <c r="M131" s="235"/>
      <c r="N131" s="236"/>
      <c r="O131" s="92"/>
      <c r="P131" s="92"/>
      <c r="Q131" s="92"/>
      <c r="R131" s="92"/>
      <c r="S131" s="92"/>
      <c r="T131" s="93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223</v>
      </c>
      <c r="AU131" s="18" t="s">
        <v>86</v>
      </c>
    </row>
    <row r="132" s="12" customFormat="1" ht="22.8" customHeight="1">
      <c r="A132" s="12"/>
      <c r="B132" s="203"/>
      <c r="C132" s="204"/>
      <c r="D132" s="205" t="s">
        <v>75</v>
      </c>
      <c r="E132" s="217" t="s">
        <v>556</v>
      </c>
      <c r="F132" s="217" t="s">
        <v>557</v>
      </c>
      <c r="G132" s="204"/>
      <c r="H132" s="204"/>
      <c r="I132" s="207"/>
      <c r="J132" s="218">
        <f>BK132</f>
        <v>0</v>
      </c>
      <c r="K132" s="204"/>
      <c r="L132" s="209"/>
      <c r="M132" s="210"/>
      <c r="N132" s="211"/>
      <c r="O132" s="211"/>
      <c r="P132" s="212">
        <f>SUM(P133:P159)</f>
        <v>0</v>
      </c>
      <c r="Q132" s="211"/>
      <c r="R132" s="212">
        <f>SUM(R133:R159)</f>
        <v>0</v>
      </c>
      <c r="S132" s="211"/>
      <c r="T132" s="213">
        <f>SUM(T133:T159)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4" t="s">
        <v>153</v>
      </c>
      <c r="AT132" s="215" t="s">
        <v>75</v>
      </c>
      <c r="AU132" s="215" t="s">
        <v>84</v>
      </c>
      <c r="AY132" s="214" t="s">
        <v>125</v>
      </c>
      <c r="BK132" s="216">
        <f>SUM(BK133:BK159)</f>
        <v>0</v>
      </c>
    </row>
    <row r="133" s="2" customFormat="1" ht="16.5" customHeight="1">
      <c r="A133" s="39"/>
      <c r="B133" s="40"/>
      <c r="C133" s="219" t="s">
        <v>132</v>
      </c>
      <c r="D133" s="219" t="s">
        <v>127</v>
      </c>
      <c r="E133" s="220" t="s">
        <v>558</v>
      </c>
      <c r="F133" s="221" t="s">
        <v>559</v>
      </c>
      <c r="G133" s="222" t="s">
        <v>540</v>
      </c>
      <c r="H133" s="223">
        <v>1</v>
      </c>
      <c r="I133" s="224"/>
      <c r="J133" s="225">
        <f>ROUND(I133*H133,2)</f>
        <v>0</v>
      </c>
      <c r="K133" s="221" t="s">
        <v>541</v>
      </c>
      <c r="L133" s="45"/>
      <c r="M133" s="226" t="s">
        <v>1</v>
      </c>
      <c r="N133" s="227" t="s">
        <v>41</v>
      </c>
      <c r="O133" s="92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30" t="s">
        <v>542</v>
      </c>
      <c r="AT133" s="230" t="s">
        <v>127</v>
      </c>
      <c r="AU133" s="230" t="s">
        <v>86</v>
      </c>
      <c r="AY133" s="18" t="s">
        <v>125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8" t="s">
        <v>84</v>
      </c>
      <c r="BK133" s="231">
        <f>ROUND(I133*H133,2)</f>
        <v>0</v>
      </c>
      <c r="BL133" s="18" t="s">
        <v>542</v>
      </c>
      <c r="BM133" s="230" t="s">
        <v>560</v>
      </c>
    </row>
    <row r="134" s="2" customFormat="1">
      <c r="A134" s="39"/>
      <c r="B134" s="40"/>
      <c r="C134" s="41"/>
      <c r="D134" s="232" t="s">
        <v>134</v>
      </c>
      <c r="E134" s="41"/>
      <c r="F134" s="233" t="s">
        <v>561</v>
      </c>
      <c r="G134" s="41"/>
      <c r="H134" s="41"/>
      <c r="I134" s="234"/>
      <c r="J134" s="41"/>
      <c r="K134" s="41"/>
      <c r="L134" s="45"/>
      <c r="M134" s="235"/>
      <c r="N134" s="236"/>
      <c r="O134" s="92"/>
      <c r="P134" s="92"/>
      <c r="Q134" s="92"/>
      <c r="R134" s="92"/>
      <c r="S134" s="92"/>
      <c r="T134" s="93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134</v>
      </c>
      <c r="AU134" s="18" t="s">
        <v>86</v>
      </c>
    </row>
    <row r="135" s="2" customFormat="1" ht="16.5" customHeight="1">
      <c r="A135" s="39"/>
      <c r="B135" s="40"/>
      <c r="C135" s="219" t="s">
        <v>153</v>
      </c>
      <c r="D135" s="219" t="s">
        <v>127</v>
      </c>
      <c r="E135" s="220" t="s">
        <v>562</v>
      </c>
      <c r="F135" s="221" t="s">
        <v>563</v>
      </c>
      <c r="G135" s="222" t="s">
        <v>540</v>
      </c>
      <c r="H135" s="223">
        <v>1</v>
      </c>
      <c r="I135" s="224"/>
      <c r="J135" s="225">
        <f>ROUND(I135*H135,2)</f>
        <v>0</v>
      </c>
      <c r="K135" s="221" t="s">
        <v>541</v>
      </c>
      <c r="L135" s="45"/>
      <c r="M135" s="226" t="s">
        <v>1</v>
      </c>
      <c r="N135" s="227" t="s">
        <v>41</v>
      </c>
      <c r="O135" s="92"/>
      <c r="P135" s="228">
        <f>O135*H135</f>
        <v>0</v>
      </c>
      <c r="Q135" s="228">
        <v>0</v>
      </c>
      <c r="R135" s="228">
        <f>Q135*H135</f>
        <v>0</v>
      </c>
      <c r="S135" s="228">
        <v>0</v>
      </c>
      <c r="T135" s="229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30" t="s">
        <v>542</v>
      </c>
      <c r="AT135" s="230" t="s">
        <v>127</v>
      </c>
      <c r="AU135" s="230" t="s">
        <v>86</v>
      </c>
      <c r="AY135" s="18" t="s">
        <v>125</v>
      </c>
      <c r="BE135" s="231">
        <f>IF(N135="základní",J135,0)</f>
        <v>0</v>
      </c>
      <c r="BF135" s="231">
        <f>IF(N135="snížená",J135,0)</f>
        <v>0</v>
      </c>
      <c r="BG135" s="231">
        <f>IF(N135="zákl. přenesená",J135,0)</f>
        <v>0</v>
      </c>
      <c r="BH135" s="231">
        <f>IF(N135="sníž. přenesená",J135,0)</f>
        <v>0</v>
      </c>
      <c r="BI135" s="231">
        <f>IF(N135="nulová",J135,0)</f>
        <v>0</v>
      </c>
      <c r="BJ135" s="18" t="s">
        <v>84</v>
      </c>
      <c r="BK135" s="231">
        <f>ROUND(I135*H135,2)</f>
        <v>0</v>
      </c>
      <c r="BL135" s="18" t="s">
        <v>542</v>
      </c>
      <c r="BM135" s="230" t="s">
        <v>564</v>
      </c>
    </row>
    <row r="136" s="2" customFormat="1">
      <c r="A136" s="39"/>
      <c r="B136" s="40"/>
      <c r="C136" s="41"/>
      <c r="D136" s="232" t="s">
        <v>134</v>
      </c>
      <c r="E136" s="41"/>
      <c r="F136" s="233" t="s">
        <v>565</v>
      </c>
      <c r="G136" s="41"/>
      <c r="H136" s="41"/>
      <c r="I136" s="234"/>
      <c r="J136" s="41"/>
      <c r="K136" s="41"/>
      <c r="L136" s="45"/>
      <c r="M136" s="235"/>
      <c r="N136" s="236"/>
      <c r="O136" s="92"/>
      <c r="P136" s="92"/>
      <c r="Q136" s="92"/>
      <c r="R136" s="92"/>
      <c r="S136" s="92"/>
      <c r="T136" s="93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134</v>
      </c>
      <c r="AU136" s="18" t="s">
        <v>86</v>
      </c>
    </row>
    <row r="137" s="2" customFormat="1">
      <c r="A137" s="39"/>
      <c r="B137" s="40"/>
      <c r="C137" s="41"/>
      <c r="D137" s="239" t="s">
        <v>545</v>
      </c>
      <c r="E137" s="41"/>
      <c r="F137" s="259" t="s">
        <v>566</v>
      </c>
      <c r="G137" s="41"/>
      <c r="H137" s="41"/>
      <c r="I137" s="234"/>
      <c r="J137" s="41"/>
      <c r="K137" s="41"/>
      <c r="L137" s="45"/>
      <c r="M137" s="235"/>
      <c r="N137" s="236"/>
      <c r="O137" s="92"/>
      <c r="P137" s="92"/>
      <c r="Q137" s="92"/>
      <c r="R137" s="92"/>
      <c r="S137" s="92"/>
      <c r="T137" s="93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545</v>
      </c>
      <c r="AU137" s="18" t="s">
        <v>86</v>
      </c>
    </row>
    <row r="138" s="2" customFormat="1" ht="16.5" customHeight="1">
      <c r="A138" s="39"/>
      <c r="B138" s="40"/>
      <c r="C138" s="219" t="s">
        <v>159</v>
      </c>
      <c r="D138" s="219" t="s">
        <v>127</v>
      </c>
      <c r="E138" s="220" t="s">
        <v>567</v>
      </c>
      <c r="F138" s="221" t="s">
        <v>568</v>
      </c>
      <c r="G138" s="222" t="s">
        <v>540</v>
      </c>
      <c r="H138" s="223">
        <v>1</v>
      </c>
      <c r="I138" s="224"/>
      <c r="J138" s="225">
        <f>ROUND(I138*H138,2)</f>
        <v>0</v>
      </c>
      <c r="K138" s="221" t="s">
        <v>541</v>
      </c>
      <c r="L138" s="45"/>
      <c r="M138" s="226" t="s">
        <v>1</v>
      </c>
      <c r="N138" s="227" t="s">
        <v>41</v>
      </c>
      <c r="O138" s="92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30" t="s">
        <v>542</v>
      </c>
      <c r="AT138" s="230" t="s">
        <v>127</v>
      </c>
      <c r="AU138" s="230" t="s">
        <v>86</v>
      </c>
      <c r="AY138" s="18" t="s">
        <v>125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8" t="s">
        <v>84</v>
      </c>
      <c r="BK138" s="231">
        <f>ROUND(I138*H138,2)</f>
        <v>0</v>
      </c>
      <c r="BL138" s="18" t="s">
        <v>542</v>
      </c>
      <c r="BM138" s="230" t="s">
        <v>569</v>
      </c>
    </row>
    <row r="139" s="2" customFormat="1">
      <c r="A139" s="39"/>
      <c r="B139" s="40"/>
      <c r="C139" s="41"/>
      <c r="D139" s="232" t="s">
        <v>134</v>
      </c>
      <c r="E139" s="41"/>
      <c r="F139" s="233" t="s">
        <v>570</v>
      </c>
      <c r="G139" s="41"/>
      <c r="H139" s="41"/>
      <c r="I139" s="234"/>
      <c r="J139" s="41"/>
      <c r="K139" s="41"/>
      <c r="L139" s="45"/>
      <c r="M139" s="235"/>
      <c r="N139" s="236"/>
      <c r="O139" s="92"/>
      <c r="P139" s="92"/>
      <c r="Q139" s="92"/>
      <c r="R139" s="92"/>
      <c r="S139" s="92"/>
      <c r="T139" s="93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134</v>
      </c>
      <c r="AU139" s="18" t="s">
        <v>86</v>
      </c>
    </row>
    <row r="140" s="2" customFormat="1">
      <c r="A140" s="39"/>
      <c r="B140" s="40"/>
      <c r="C140" s="41"/>
      <c r="D140" s="239" t="s">
        <v>545</v>
      </c>
      <c r="E140" s="41"/>
      <c r="F140" s="259" t="s">
        <v>566</v>
      </c>
      <c r="G140" s="41"/>
      <c r="H140" s="41"/>
      <c r="I140" s="234"/>
      <c r="J140" s="41"/>
      <c r="K140" s="41"/>
      <c r="L140" s="45"/>
      <c r="M140" s="235"/>
      <c r="N140" s="236"/>
      <c r="O140" s="92"/>
      <c r="P140" s="92"/>
      <c r="Q140" s="92"/>
      <c r="R140" s="92"/>
      <c r="S140" s="92"/>
      <c r="T140" s="93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545</v>
      </c>
      <c r="AU140" s="18" t="s">
        <v>86</v>
      </c>
    </row>
    <row r="141" s="2" customFormat="1" ht="16.5" customHeight="1">
      <c r="A141" s="39"/>
      <c r="B141" s="40"/>
      <c r="C141" s="219" t="s">
        <v>166</v>
      </c>
      <c r="D141" s="219" t="s">
        <v>127</v>
      </c>
      <c r="E141" s="220" t="s">
        <v>571</v>
      </c>
      <c r="F141" s="221" t="s">
        <v>572</v>
      </c>
      <c r="G141" s="222" t="s">
        <v>540</v>
      </c>
      <c r="H141" s="223">
        <v>1</v>
      </c>
      <c r="I141" s="224"/>
      <c r="J141" s="225">
        <f>ROUND(I141*H141,2)</f>
        <v>0</v>
      </c>
      <c r="K141" s="221" t="s">
        <v>541</v>
      </c>
      <c r="L141" s="45"/>
      <c r="M141" s="226" t="s">
        <v>1</v>
      </c>
      <c r="N141" s="227" t="s">
        <v>41</v>
      </c>
      <c r="O141" s="92"/>
      <c r="P141" s="228">
        <f>O141*H141</f>
        <v>0</v>
      </c>
      <c r="Q141" s="228">
        <v>0</v>
      </c>
      <c r="R141" s="228">
        <f>Q141*H141</f>
        <v>0</v>
      </c>
      <c r="S141" s="228">
        <v>0</v>
      </c>
      <c r="T141" s="229">
        <f>S141*H141</f>
        <v>0</v>
      </c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R141" s="230" t="s">
        <v>542</v>
      </c>
      <c r="AT141" s="230" t="s">
        <v>127</v>
      </c>
      <c r="AU141" s="230" t="s">
        <v>86</v>
      </c>
      <c r="AY141" s="18" t="s">
        <v>125</v>
      </c>
      <c r="BE141" s="231">
        <f>IF(N141="základní",J141,0)</f>
        <v>0</v>
      </c>
      <c r="BF141" s="231">
        <f>IF(N141="snížená",J141,0)</f>
        <v>0</v>
      </c>
      <c r="BG141" s="231">
        <f>IF(N141="zákl. přenesená",J141,0)</f>
        <v>0</v>
      </c>
      <c r="BH141" s="231">
        <f>IF(N141="sníž. přenesená",J141,0)</f>
        <v>0</v>
      </c>
      <c r="BI141" s="231">
        <f>IF(N141="nulová",J141,0)</f>
        <v>0</v>
      </c>
      <c r="BJ141" s="18" t="s">
        <v>84</v>
      </c>
      <c r="BK141" s="231">
        <f>ROUND(I141*H141,2)</f>
        <v>0</v>
      </c>
      <c r="BL141" s="18" t="s">
        <v>542</v>
      </c>
      <c r="BM141" s="230" t="s">
        <v>573</v>
      </c>
    </row>
    <row r="142" s="2" customFormat="1">
      <c r="A142" s="39"/>
      <c r="B142" s="40"/>
      <c r="C142" s="41"/>
      <c r="D142" s="232" t="s">
        <v>134</v>
      </c>
      <c r="E142" s="41"/>
      <c r="F142" s="233" t="s">
        <v>574</v>
      </c>
      <c r="G142" s="41"/>
      <c r="H142" s="41"/>
      <c r="I142" s="234"/>
      <c r="J142" s="41"/>
      <c r="K142" s="41"/>
      <c r="L142" s="45"/>
      <c r="M142" s="235"/>
      <c r="N142" s="236"/>
      <c r="O142" s="92"/>
      <c r="P142" s="92"/>
      <c r="Q142" s="92"/>
      <c r="R142" s="92"/>
      <c r="S142" s="92"/>
      <c r="T142" s="93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134</v>
      </c>
      <c r="AU142" s="18" t="s">
        <v>86</v>
      </c>
    </row>
    <row r="143" s="2" customFormat="1">
      <c r="A143" s="39"/>
      <c r="B143" s="40"/>
      <c r="C143" s="41"/>
      <c r="D143" s="239" t="s">
        <v>545</v>
      </c>
      <c r="E143" s="41"/>
      <c r="F143" s="259" t="s">
        <v>566</v>
      </c>
      <c r="G143" s="41"/>
      <c r="H143" s="41"/>
      <c r="I143" s="234"/>
      <c r="J143" s="41"/>
      <c r="K143" s="41"/>
      <c r="L143" s="45"/>
      <c r="M143" s="235"/>
      <c r="N143" s="236"/>
      <c r="O143" s="92"/>
      <c r="P143" s="92"/>
      <c r="Q143" s="92"/>
      <c r="R143" s="92"/>
      <c r="S143" s="92"/>
      <c r="T143" s="93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545</v>
      </c>
      <c r="AU143" s="18" t="s">
        <v>86</v>
      </c>
    </row>
    <row r="144" s="2" customFormat="1" ht="16.5" customHeight="1">
      <c r="A144" s="39"/>
      <c r="B144" s="40"/>
      <c r="C144" s="219" t="s">
        <v>174</v>
      </c>
      <c r="D144" s="219" t="s">
        <v>127</v>
      </c>
      <c r="E144" s="220" t="s">
        <v>575</v>
      </c>
      <c r="F144" s="221" t="s">
        <v>576</v>
      </c>
      <c r="G144" s="222" t="s">
        <v>540</v>
      </c>
      <c r="H144" s="223">
        <v>1</v>
      </c>
      <c r="I144" s="224"/>
      <c r="J144" s="225">
        <f>ROUND(I144*H144,2)</f>
        <v>0</v>
      </c>
      <c r="K144" s="221" t="s">
        <v>541</v>
      </c>
      <c r="L144" s="45"/>
      <c r="M144" s="226" t="s">
        <v>1</v>
      </c>
      <c r="N144" s="227" t="s">
        <v>41</v>
      </c>
      <c r="O144" s="92"/>
      <c r="P144" s="228">
        <f>O144*H144</f>
        <v>0</v>
      </c>
      <c r="Q144" s="228">
        <v>0</v>
      </c>
      <c r="R144" s="228">
        <f>Q144*H144</f>
        <v>0</v>
      </c>
      <c r="S144" s="228">
        <v>0</v>
      </c>
      <c r="T144" s="229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30" t="s">
        <v>542</v>
      </c>
      <c r="AT144" s="230" t="s">
        <v>127</v>
      </c>
      <c r="AU144" s="230" t="s">
        <v>86</v>
      </c>
      <c r="AY144" s="18" t="s">
        <v>125</v>
      </c>
      <c r="BE144" s="231">
        <f>IF(N144="základní",J144,0)</f>
        <v>0</v>
      </c>
      <c r="BF144" s="231">
        <f>IF(N144="snížená",J144,0)</f>
        <v>0</v>
      </c>
      <c r="BG144" s="231">
        <f>IF(N144="zákl. přenesená",J144,0)</f>
        <v>0</v>
      </c>
      <c r="BH144" s="231">
        <f>IF(N144="sníž. přenesená",J144,0)</f>
        <v>0</v>
      </c>
      <c r="BI144" s="231">
        <f>IF(N144="nulová",J144,0)</f>
        <v>0</v>
      </c>
      <c r="BJ144" s="18" t="s">
        <v>84</v>
      </c>
      <c r="BK144" s="231">
        <f>ROUND(I144*H144,2)</f>
        <v>0</v>
      </c>
      <c r="BL144" s="18" t="s">
        <v>542</v>
      </c>
      <c r="BM144" s="230" t="s">
        <v>577</v>
      </c>
    </row>
    <row r="145" s="2" customFormat="1">
      <c r="A145" s="39"/>
      <c r="B145" s="40"/>
      <c r="C145" s="41"/>
      <c r="D145" s="232" t="s">
        <v>134</v>
      </c>
      <c r="E145" s="41"/>
      <c r="F145" s="233" t="s">
        <v>578</v>
      </c>
      <c r="G145" s="41"/>
      <c r="H145" s="41"/>
      <c r="I145" s="234"/>
      <c r="J145" s="41"/>
      <c r="K145" s="41"/>
      <c r="L145" s="45"/>
      <c r="M145" s="235"/>
      <c r="N145" s="236"/>
      <c r="O145" s="92"/>
      <c r="P145" s="92"/>
      <c r="Q145" s="92"/>
      <c r="R145" s="92"/>
      <c r="S145" s="92"/>
      <c r="T145" s="93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134</v>
      </c>
      <c r="AU145" s="18" t="s">
        <v>86</v>
      </c>
    </row>
    <row r="146" s="2" customFormat="1">
      <c r="A146" s="39"/>
      <c r="B146" s="40"/>
      <c r="C146" s="41"/>
      <c r="D146" s="239" t="s">
        <v>545</v>
      </c>
      <c r="E146" s="41"/>
      <c r="F146" s="259" t="s">
        <v>566</v>
      </c>
      <c r="G146" s="41"/>
      <c r="H146" s="41"/>
      <c r="I146" s="234"/>
      <c r="J146" s="41"/>
      <c r="K146" s="41"/>
      <c r="L146" s="45"/>
      <c r="M146" s="235"/>
      <c r="N146" s="236"/>
      <c r="O146" s="92"/>
      <c r="P146" s="92"/>
      <c r="Q146" s="92"/>
      <c r="R146" s="92"/>
      <c r="S146" s="92"/>
      <c r="T146" s="93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545</v>
      </c>
      <c r="AU146" s="18" t="s">
        <v>86</v>
      </c>
    </row>
    <row r="147" s="2" customFormat="1" ht="16.5" customHeight="1">
      <c r="A147" s="39"/>
      <c r="B147" s="40"/>
      <c r="C147" s="219" t="s">
        <v>181</v>
      </c>
      <c r="D147" s="219" t="s">
        <v>127</v>
      </c>
      <c r="E147" s="220" t="s">
        <v>579</v>
      </c>
      <c r="F147" s="221" t="s">
        <v>580</v>
      </c>
      <c r="G147" s="222" t="s">
        <v>540</v>
      </c>
      <c r="H147" s="223">
        <v>1</v>
      </c>
      <c r="I147" s="224"/>
      <c r="J147" s="225">
        <f>ROUND(I147*H147,2)</f>
        <v>0</v>
      </c>
      <c r="K147" s="221" t="s">
        <v>541</v>
      </c>
      <c r="L147" s="45"/>
      <c r="M147" s="226" t="s">
        <v>1</v>
      </c>
      <c r="N147" s="227" t="s">
        <v>41</v>
      </c>
      <c r="O147" s="92"/>
      <c r="P147" s="228">
        <f>O147*H147</f>
        <v>0</v>
      </c>
      <c r="Q147" s="228">
        <v>0</v>
      </c>
      <c r="R147" s="228">
        <f>Q147*H147</f>
        <v>0</v>
      </c>
      <c r="S147" s="228">
        <v>0</v>
      </c>
      <c r="T147" s="229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30" t="s">
        <v>542</v>
      </c>
      <c r="AT147" s="230" t="s">
        <v>127</v>
      </c>
      <c r="AU147" s="230" t="s">
        <v>86</v>
      </c>
      <c r="AY147" s="18" t="s">
        <v>125</v>
      </c>
      <c r="BE147" s="231">
        <f>IF(N147="základní",J147,0)</f>
        <v>0</v>
      </c>
      <c r="BF147" s="231">
        <f>IF(N147="snížená",J147,0)</f>
        <v>0</v>
      </c>
      <c r="BG147" s="231">
        <f>IF(N147="zákl. přenesená",J147,0)</f>
        <v>0</v>
      </c>
      <c r="BH147" s="231">
        <f>IF(N147="sníž. přenesená",J147,0)</f>
        <v>0</v>
      </c>
      <c r="BI147" s="231">
        <f>IF(N147="nulová",J147,0)</f>
        <v>0</v>
      </c>
      <c r="BJ147" s="18" t="s">
        <v>84</v>
      </c>
      <c r="BK147" s="231">
        <f>ROUND(I147*H147,2)</f>
        <v>0</v>
      </c>
      <c r="BL147" s="18" t="s">
        <v>542</v>
      </c>
      <c r="BM147" s="230" t="s">
        <v>581</v>
      </c>
    </row>
    <row r="148" s="2" customFormat="1">
      <c r="A148" s="39"/>
      <c r="B148" s="40"/>
      <c r="C148" s="41"/>
      <c r="D148" s="232" t="s">
        <v>134</v>
      </c>
      <c r="E148" s="41"/>
      <c r="F148" s="233" t="s">
        <v>582</v>
      </c>
      <c r="G148" s="41"/>
      <c r="H148" s="41"/>
      <c r="I148" s="234"/>
      <c r="J148" s="41"/>
      <c r="K148" s="41"/>
      <c r="L148" s="45"/>
      <c r="M148" s="235"/>
      <c r="N148" s="236"/>
      <c r="O148" s="92"/>
      <c r="P148" s="92"/>
      <c r="Q148" s="92"/>
      <c r="R148" s="92"/>
      <c r="S148" s="92"/>
      <c r="T148" s="93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134</v>
      </c>
      <c r="AU148" s="18" t="s">
        <v>86</v>
      </c>
    </row>
    <row r="149" s="2" customFormat="1">
      <c r="A149" s="39"/>
      <c r="B149" s="40"/>
      <c r="C149" s="41"/>
      <c r="D149" s="239" t="s">
        <v>545</v>
      </c>
      <c r="E149" s="41"/>
      <c r="F149" s="259" t="s">
        <v>566</v>
      </c>
      <c r="G149" s="41"/>
      <c r="H149" s="41"/>
      <c r="I149" s="234"/>
      <c r="J149" s="41"/>
      <c r="K149" s="41"/>
      <c r="L149" s="45"/>
      <c r="M149" s="235"/>
      <c r="N149" s="236"/>
      <c r="O149" s="92"/>
      <c r="P149" s="92"/>
      <c r="Q149" s="92"/>
      <c r="R149" s="92"/>
      <c r="S149" s="92"/>
      <c r="T149" s="93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545</v>
      </c>
      <c r="AU149" s="18" t="s">
        <v>86</v>
      </c>
    </row>
    <row r="150" s="2" customFormat="1" ht="16.5" customHeight="1">
      <c r="A150" s="39"/>
      <c r="B150" s="40"/>
      <c r="C150" s="219" t="s">
        <v>186</v>
      </c>
      <c r="D150" s="219" t="s">
        <v>127</v>
      </c>
      <c r="E150" s="220" t="s">
        <v>583</v>
      </c>
      <c r="F150" s="221" t="s">
        <v>584</v>
      </c>
      <c r="G150" s="222" t="s">
        <v>585</v>
      </c>
      <c r="H150" s="223">
        <v>1</v>
      </c>
      <c r="I150" s="224"/>
      <c r="J150" s="225">
        <f>ROUND(I150*H150,2)</f>
        <v>0</v>
      </c>
      <c r="K150" s="221" t="s">
        <v>541</v>
      </c>
      <c r="L150" s="45"/>
      <c r="M150" s="226" t="s">
        <v>1</v>
      </c>
      <c r="N150" s="227" t="s">
        <v>41</v>
      </c>
      <c r="O150" s="92"/>
      <c r="P150" s="228">
        <f>O150*H150</f>
        <v>0</v>
      </c>
      <c r="Q150" s="228">
        <v>0</v>
      </c>
      <c r="R150" s="228">
        <f>Q150*H150</f>
        <v>0</v>
      </c>
      <c r="S150" s="228">
        <v>0</v>
      </c>
      <c r="T150" s="229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30" t="s">
        <v>542</v>
      </c>
      <c r="AT150" s="230" t="s">
        <v>127</v>
      </c>
      <c r="AU150" s="230" t="s">
        <v>86</v>
      </c>
      <c r="AY150" s="18" t="s">
        <v>125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8" t="s">
        <v>84</v>
      </c>
      <c r="BK150" s="231">
        <f>ROUND(I150*H150,2)</f>
        <v>0</v>
      </c>
      <c r="BL150" s="18" t="s">
        <v>542</v>
      </c>
      <c r="BM150" s="230" t="s">
        <v>586</v>
      </c>
    </row>
    <row r="151" s="2" customFormat="1">
      <c r="A151" s="39"/>
      <c r="B151" s="40"/>
      <c r="C151" s="41"/>
      <c r="D151" s="232" t="s">
        <v>134</v>
      </c>
      <c r="E151" s="41"/>
      <c r="F151" s="233" t="s">
        <v>587</v>
      </c>
      <c r="G151" s="41"/>
      <c r="H151" s="41"/>
      <c r="I151" s="234"/>
      <c r="J151" s="41"/>
      <c r="K151" s="41"/>
      <c r="L151" s="45"/>
      <c r="M151" s="235"/>
      <c r="N151" s="236"/>
      <c r="O151" s="92"/>
      <c r="P151" s="92"/>
      <c r="Q151" s="92"/>
      <c r="R151" s="92"/>
      <c r="S151" s="92"/>
      <c r="T151" s="93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134</v>
      </c>
      <c r="AU151" s="18" t="s">
        <v>86</v>
      </c>
    </row>
    <row r="152" s="2" customFormat="1">
      <c r="A152" s="39"/>
      <c r="B152" s="40"/>
      <c r="C152" s="41"/>
      <c r="D152" s="239" t="s">
        <v>545</v>
      </c>
      <c r="E152" s="41"/>
      <c r="F152" s="259" t="s">
        <v>566</v>
      </c>
      <c r="G152" s="41"/>
      <c r="H152" s="41"/>
      <c r="I152" s="234"/>
      <c r="J152" s="41"/>
      <c r="K152" s="41"/>
      <c r="L152" s="45"/>
      <c r="M152" s="235"/>
      <c r="N152" s="236"/>
      <c r="O152" s="92"/>
      <c r="P152" s="92"/>
      <c r="Q152" s="92"/>
      <c r="R152" s="92"/>
      <c r="S152" s="92"/>
      <c r="T152" s="93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545</v>
      </c>
      <c r="AU152" s="18" t="s">
        <v>86</v>
      </c>
    </row>
    <row r="153" s="2" customFormat="1">
      <c r="A153" s="39"/>
      <c r="B153" s="40"/>
      <c r="C153" s="41"/>
      <c r="D153" s="239" t="s">
        <v>223</v>
      </c>
      <c r="E153" s="41"/>
      <c r="F153" s="259" t="s">
        <v>588</v>
      </c>
      <c r="G153" s="41"/>
      <c r="H153" s="41"/>
      <c r="I153" s="234"/>
      <c r="J153" s="41"/>
      <c r="K153" s="41"/>
      <c r="L153" s="45"/>
      <c r="M153" s="235"/>
      <c r="N153" s="236"/>
      <c r="O153" s="92"/>
      <c r="P153" s="92"/>
      <c r="Q153" s="92"/>
      <c r="R153" s="92"/>
      <c r="S153" s="92"/>
      <c r="T153" s="93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223</v>
      </c>
      <c r="AU153" s="18" t="s">
        <v>86</v>
      </c>
    </row>
    <row r="154" s="2" customFormat="1" ht="16.5" customHeight="1">
      <c r="A154" s="39"/>
      <c r="B154" s="40"/>
      <c r="C154" s="219" t="s">
        <v>192</v>
      </c>
      <c r="D154" s="219" t="s">
        <v>127</v>
      </c>
      <c r="E154" s="220" t="s">
        <v>589</v>
      </c>
      <c r="F154" s="221" t="s">
        <v>590</v>
      </c>
      <c r="G154" s="222" t="s">
        <v>540</v>
      </c>
      <c r="H154" s="223">
        <v>1</v>
      </c>
      <c r="I154" s="224"/>
      <c r="J154" s="225">
        <f>ROUND(I154*H154,2)</f>
        <v>0</v>
      </c>
      <c r="K154" s="221" t="s">
        <v>541</v>
      </c>
      <c r="L154" s="45"/>
      <c r="M154" s="226" t="s">
        <v>1</v>
      </c>
      <c r="N154" s="227" t="s">
        <v>41</v>
      </c>
      <c r="O154" s="92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30" t="s">
        <v>542</v>
      </c>
      <c r="AT154" s="230" t="s">
        <v>127</v>
      </c>
      <c r="AU154" s="230" t="s">
        <v>86</v>
      </c>
      <c r="AY154" s="18" t="s">
        <v>125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8" t="s">
        <v>84</v>
      </c>
      <c r="BK154" s="231">
        <f>ROUND(I154*H154,2)</f>
        <v>0</v>
      </c>
      <c r="BL154" s="18" t="s">
        <v>542</v>
      </c>
      <c r="BM154" s="230" t="s">
        <v>591</v>
      </c>
    </row>
    <row r="155" s="2" customFormat="1">
      <c r="A155" s="39"/>
      <c r="B155" s="40"/>
      <c r="C155" s="41"/>
      <c r="D155" s="232" t="s">
        <v>134</v>
      </c>
      <c r="E155" s="41"/>
      <c r="F155" s="233" t="s">
        <v>592</v>
      </c>
      <c r="G155" s="41"/>
      <c r="H155" s="41"/>
      <c r="I155" s="234"/>
      <c r="J155" s="41"/>
      <c r="K155" s="41"/>
      <c r="L155" s="45"/>
      <c r="M155" s="235"/>
      <c r="N155" s="236"/>
      <c r="O155" s="92"/>
      <c r="P155" s="92"/>
      <c r="Q155" s="92"/>
      <c r="R155" s="92"/>
      <c r="S155" s="92"/>
      <c r="T155" s="93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134</v>
      </c>
      <c r="AU155" s="18" t="s">
        <v>86</v>
      </c>
    </row>
    <row r="156" s="2" customFormat="1">
      <c r="A156" s="39"/>
      <c r="B156" s="40"/>
      <c r="C156" s="41"/>
      <c r="D156" s="239" t="s">
        <v>545</v>
      </c>
      <c r="E156" s="41"/>
      <c r="F156" s="259" t="s">
        <v>566</v>
      </c>
      <c r="G156" s="41"/>
      <c r="H156" s="41"/>
      <c r="I156" s="234"/>
      <c r="J156" s="41"/>
      <c r="K156" s="41"/>
      <c r="L156" s="45"/>
      <c r="M156" s="235"/>
      <c r="N156" s="236"/>
      <c r="O156" s="92"/>
      <c r="P156" s="92"/>
      <c r="Q156" s="92"/>
      <c r="R156" s="92"/>
      <c r="S156" s="92"/>
      <c r="T156" s="93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545</v>
      </c>
      <c r="AU156" s="18" t="s">
        <v>86</v>
      </c>
    </row>
    <row r="157" s="2" customFormat="1" ht="16.5" customHeight="1">
      <c r="A157" s="39"/>
      <c r="B157" s="40"/>
      <c r="C157" s="219" t="s">
        <v>8</v>
      </c>
      <c r="D157" s="219" t="s">
        <v>127</v>
      </c>
      <c r="E157" s="220" t="s">
        <v>593</v>
      </c>
      <c r="F157" s="221" t="s">
        <v>594</v>
      </c>
      <c r="G157" s="222" t="s">
        <v>540</v>
      </c>
      <c r="H157" s="223">
        <v>1</v>
      </c>
      <c r="I157" s="224"/>
      <c r="J157" s="225">
        <f>ROUND(I157*H157,2)</f>
        <v>0</v>
      </c>
      <c r="K157" s="221" t="s">
        <v>541</v>
      </c>
      <c r="L157" s="45"/>
      <c r="M157" s="226" t="s">
        <v>1</v>
      </c>
      <c r="N157" s="227" t="s">
        <v>41</v>
      </c>
      <c r="O157" s="92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30" t="s">
        <v>542</v>
      </c>
      <c r="AT157" s="230" t="s">
        <v>127</v>
      </c>
      <c r="AU157" s="230" t="s">
        <v>86</v>
      </c>
      <c r="AY157" s="18" t="s">
        <v>125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8" t="s">
        <v>84</v>
      </c>
      <c r="BK157" s="231">
        <f>ROUND(I157*H157,2)</f>
        <v>0</v>
      </c>
      <c r="BL157" s="18" t="s">
        <v>542</v>
      </c>
      <c r="BM157" s="230" t="s">
        <v>595</v>
      </c>
    </row>
    <row r="158" s="2" customFormat="1">
      <c r="A158" s="39"/>
      <c r="B158" s="40"/>
      <c r="C158" s="41"/>
      <c r="D158" s="232" t="s">
        <v>134</v>
      </c>
      <c r="E158" s="41"/>
      <c r="F158" s="233" t="s">
        <v>596</v>
      </c>
      <c r="G158" s="41"/>
      <c r="H158" s="41"/>
      <c r="I158" s="234"/>
      <c r="J158" s="41"/>
      <c r="K158" s="41"/>
      <c r="L158" s="45"/>
      <c r="M158" s="235"/>
      <c r="N158" s="236"/>
      <c r="O158" s="92"/>
      <c r="P158" s="92"/>
      <c r="Q158" s="92"/>
      <c r="R158" s="92"/>
      <c r="S158" s="92"/>
      <c r="T158" s="93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134</v>
      </c>
      <c r="AU158" s="18" t="s">
        <v>86</v>
      </c>
    </row>
    <row r="159" s="2" customFormat="1">
      <c r="A159" s="39"/>
      <c r="B159" s="40"/>
      <c r="C159" s="41"/>
      <c r="D159" s="239" t="s">
        <v>545</v>
      </c>
      <c r="E159" s="41"/>
      <c r="F159" s="259" t="s">
        <v>566</v>
      </c>
      <c r="G159" s="41"/>
      <c r="H159" s="41"/>
      <c r="I159" s="234"/>
      <c r="J159" s="41"/>
      <c r="K159" s="41"/>
      <c r="L159" s="45"/>
      <c r="M159" s="235"/>
      <c r="N159" s="236"/>
      <c r="O159" s="92"/>
      <c r="P159" s="92"/>
      <c r="Q159" s="92"/>
      <c r="R159" s="92"/>
      <c r="S159" s="92"/>
      <c r="T159" s="93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545</v>
      </c>
      <c r="AU159" s="18" t="s">
        <v>86</v>
      </c>
    </row>
    <row r="160" s="12" customFormat="1" ht="22.8" customHeight="1">
      <c r="A160" s="12"/>
      <c r="B160" s="203"/>
      <c r="C160" s="204"/>
      <c r="D160" s="205" t="s">
        <v>75</v>
      </c>
      <c r="E160" s="217" t="s">
        <v>597</v>
      </c>
      <c r="F160" s="217" t="s">
        <v>598</v>
      </c>
      <c r="G160" s="204"/>
      <c r="H160" s="204"/>
      <c r="I160" s="207"/>
      <c r="J160" s="218">
        <f>BK160</f>
        <v>0</v>
      </c>
      <c r="K160" s="204"/>
      <c r="L160" s="209"/>
      <c r="M160" s="210"/>
      <c r="N160" s="211"/>
      <c r="O160" s="211"/>
      <c r="P160" s="212">
        <f>SUM(P161:P166)</f>
        <v>0</v>
      </c>
      <c r="Q160" s="211"/>
      <c r="R160" s="212">
        <f>SUM(R161:R166)</f>
        <v>0</v>
      </c>
      <c r="S160" s="211"/>
      <c r="T160" s="213">
        <f>SUM(T161:T166)</f>
        <v>0</v>
      </c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R160" s="214" t="s">
        <v>153</v>
      </c>
      <c r="AT160" s="215" t="s">
        <v>75</v>
      </c>
      <c r="AU160" s="215" t="s">
        <v>84</v>
      </c>
      <c r="AY160" s="214" t="s">
        <v>125</v>
      </c>
      <c r="BK160" s="216">
        <f>SUM(BK161:BK166)</f>
        <v>0</v>
      </c>
    </row>
    <row r="161" s="2" customFormat="1" ht="16.5" customHeight="1">
      <c r="A161" s="39"/>
      <c r="B161" s="40"/>
      <c r="C161" s="219" t="s">
        <v>204</v>
      </c>
      <c r="D161" s="219" t="s">
        <v>127</v>
      </c>
      <c r="E161" s="220" t="s">
        <v>599</v>
      </c>
      <c r="F161" s="221" t="s">
        <v>600</v>
      </c>
      <c r="G161" s="222" t="s">
        <v>540</v>
      </c>
      <c r="H161" s="223">
        <v>1</v>
      </c>
      <c r="I161" s="224"/>
      <c r="J161" s="225">
        <f>ROUND(I161*H161,2)</f>
        <v>0</v>
      </c>
      <c r="K161" s="221" t="s">
        <v>541</v>
      </c>
      <c r="L161" s="45"/>
      <c r="M161" s="226" t="s">
        <v>1</v>
      </c>
      <c r="N161" s="227" t="s">
        <v>41</v>
      </c>
      <c r="O161" s="92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30" t="s">
        <v>542</v>
      </c>
      <c r="AT161" s="230" t="s">
        <v>127</v>
      </c>
      <c r="AU161" s="230" t="s">
        <v>86</v>
      </c>
      <c r="AY161" s="18" t="s">
        <v>125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8" t="s">
        <v>84</v>
      </c>
      <c r="BK161" s="231">
        <f>ROUND(I161*H161,2)</f>
        <v>0</v>
      </c>
      <c r="BL161" s="18" t="s">
        <v>542</v>
      </c>
      <c r="BM161" s="230" t="s">
        <v>601</v>
      </c>
    </row>
    <row r="162" s="2" customFormat="1">
      <c r="A162" s="39"/>
      <c r="B162" s="40"/>
      <c r="C162" s="41"/>
      <c r="D162" s="232" t="s">
        <v>134</v>
      </c>
      <c r="E162" s="41"/>
      <c r="F162" s="233" t="s">
        <v>602</v>
      </c>
      <c r="G162" s="41"/>
      <c r="H162" s="41"/>
      <c r="I162" s="234"/>
      <c r="J162" s="41"/>
      <c r="K162" s="41"/>
      <c r="L162" s="45"/>
      <c r="M162" s="235"/>
      <c r="N162" s="236"/>
      <c r="O162" s="92"/>
      <c r="P162" s="92"/>
      <c r="Q162" s="92"/>
      <c r="R162" s="92"/>
      <c r="S162" s="92"/>
      <c r="T162" s="93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134</v>
      </c>
      <c r="AU162" s="18" t="s">
        <v>86</v>
      </c>
    </row>
    <row r="163" s="2" customFormat="1">
      <c r="A163" s="39"/>
      <c r="B163" s="40"/>
      <c r="C163" s="41"/>
      <c r="D163" s="239" t="s">
        <v>545</v>
      </c>
      <c r="E163" s="41"/>
      <c r="F163" s="259" t="s">
        <v>603</v>
      </c>
      <c r="G163" s="41"/>
      <c r="H163" s="41"/>
      <c r="I163" s="234"/>
      <c r="J163" s="41"/>
      <c r="K163" s="41"/>
      <c r="L163" s="45"/>
      <c r="M163" s="235"/>
      <c r="N163" s="236"/>
      <c r="O163" s="92"/>
      <c r="P163" s="92"/>
      <c r="Q163" s="92"/>
      <c r="R163" s="92"/>
      <c r="S163" s="92"/>
      <c r="T163" s="93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545</v>
      </c>
      <c r="AU163" s="18" t="s">
        <v>86</v>
      </c>
    </row>
    <row r="164" s="2" customFormat="1">
      <c r="A164" s="39"/>
      <c r="B164" s="40"/>
      <c r="C164" s="41"/>
      <c r="D164" s="239" t="s">
        <v>223</v>
      </c>
      <c r="E164" s="41"/>
      <c r="F164" s="259" t="s">
        <v>604</v>
      </c>
      <c r="G164" s="41"/>
      <c r="H164" s="41"/>
      <c r="I164" s="234"/>
      <c r="J164" s="41"/>
      <c r="K164" s="41"/>
      <c r="L164" s="45"/>
      <c r="M164" s="235"/>
      <c r="N164" s="236"/>
      <c r="O164" s="92"/>
      <c r="P164" s="92"/>
      <c r="Q164" s="92"/>
      <c r="R164" s="92"/>
      <c r="S164" s="92"/>
      <c r="T164" s="93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223</v>
      </c>
      <c r="AU164" s="18" t="s">
        <v>86</v>
      </c>
    </row>
    <row r="165" s="2" customFormat="1" ht="16.5" customHeight="1">
      <c r="A165" s="39"/>
      <c r="B165" s="40"/>
      <c r="C165" s="219" t="s">
        <v>210</v>
      </c>
      <c r="D165" s="219" t="s">
        <v>127</v>
      </c>
      <c r="E165" s="220" t="s">
        <v>605</v>
      </c>
      <c r="F165" s="221" t="s">
        <v>606</v>
      </c>
      <c r="G165" s="222" t="s">
        <v>540</v>
      </c>
      <c r="H165" s="223">
        <v>1</v>
      </c>
      <c r="I165" s="224"/>
      <c r="J165" s="225">
        <f>ROUND(I165*H165,2)</f>
        <v>0</v>
      </c>
      <c r="K165" s="221" t="s">
        <v>131</v>
      </c>
      <c r="L165" s="45"/>
      <c r="M165" s="226" t="s">
        <v>1</v>
      </c>
      <c r="N165" s="227" t="s">
        <v>41</v>
      </c>
      <c r="O165" s="92"/>
      <c r="P165" s="228">
        <f>O165*H165</f>
        <v>0</v>
      </c>
      <c r="Q165" s="228">
        <v>0</v>
      </c>
      <c r="R165" s="228">
        <f>Q165*H165</f>
        <v>0</v>
      </c>
      <c r="S165" s="228">
        <v>0</v>
      </c>
      <c r="T165" s="229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30" t="s">
        <v>542</v>
      </c>
      <c r="AT165" s="230" t="s">
        <v>127</v>
      </c>
      <c r="AU165" s="230" t="s">
        <v>86</v>
      </c>
      <c r="AY165" s="18" t="s">
        <v>125</v>
      </c>
      <c r="BE165" s="231">
        <f>IF(N165="základní",J165,0)</f>
        <v>0</v>
      </c>
      <c r="BF165" s="231">
        <f>IF(N165="snížená",J165,0)</f>
        <v>0</v>
      </c>
      <c r="BG165" s="231">
        <f>IF(N165="zákl. přenesená",J165,0)</f>
        <v>0</v>
      </c>
      <c r="BH165" s="231">
        <f>IF(N165="sníž. přenesená",J165,0)</f>
        <v>0</v>
      </c>
      <c r="BI165" s="231">
        <f>IF(N165="nulová",J165,0)</f>
        <v>0</v>
      </c>
      <c r="BJ165" s="18" t="s">
        <v>84</v>
      </c>
      <c r="BK165" s="231">
        <f>ROUND(I165*H165,2)</f>
        <v>0</v>
      </c>
      <c r="BL165" s="18" t="s">
        <v>542</v>
      </c>
      <c r="BM165" s="230" t="s">
        <v>607</v>
      </c>
    </row>
    <row r="166" s="2" customFormat="1">
      <c r="A166" s="39"/>
      <c r="B166" s="40"/>
      <c r="C166" s="41"/>
      <c r="D166" s="232" t="s">
        <v>134</v>
      </c>
      <c r="E166" s="41"/>
      <c r="F166" s="233" t="s">
        <v>608</v>
      </c>
      <c r="G166" s="41"/>
      <c r="H166" s="41"/>
      <c r="I166" s="234"/>
      <c r="J166" s="41"/>
      <c r="K166" s="41"/>
      <c r="L166" s="45"/>
      <c r="M166" s="235"/>
      <c r="N166" s="236"/>
      <c r="O166" s="92"/>
      <c r="P166" s="92"/>
      <c r="Q166" s="92"/>
      <c r="R166" s="92"/>
      <c r="S166" s="92"/>
      <c r="T166" s="93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134</v>
      </c>
      <c r="AU166" s="18" t="s">
        <v>86</v>
      </c>
    </row>
    <row r="167" s="12" customFormat="1" ht="22.8" customHeight="1">
      <c r="A167" s="12"/>
      <c r="B167" s="203"/>
      <c r="C167" s="204"/>
      <c r="D167" s="205" t="s">
        <v>75</v>
      </c>
      <c r="E167" s="217" t="s">
        <v>609</v>
      </c>
      <c r="F167" s="217" t="s">
        <v>610</v>
      </c>
      <c r="G167" s="204"/>
      <c r="H167" s="204"/>
      <c r="I167" s="207"/>
      <c r="J167" s="218">
        <f>BK167</f>
        <v>0</v>
      </c>
      <c r="K167" s="204"/>
      <c r="L167" s="209"/>
      <c r="M167" s="210"/>
      <c r="N167" s="211"/>
      <c r="O167" s="211"/>
      <c r="P167" s="212">
        <f>SUM(P168:P171)</f>
        <v>0</v>
      </c>
      <c r="Q167" s="211"/>
      <c r="R167" s="212">
        <f>SUM(R168:R171)</f>
        <v>0</v>
      </c>
      <c r="S167" s="211"/>
      <c r="T167" s="213">
        <f>SUM(T168:T171)</f>
        <v>0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14" t="s">
        <v>153</v>
      </c>
      <c r="AT167" s="215" t="s">
        <v>75</v>
      </c>
      <c r="AU167" s="215" t="s">
        <v>84</v>
      </c>
      <c r="AY167" s="214" t="s">
        <v>125</v>
      </c>
      <c r="BK167" s="216">
        <f>SUM(BK168:BK171)</f>
        <v>0</v>
      </c>
    </row>
    <row r="168" s="2" customFormat="1" ht="24.15" customHeight="1">
      <c r="A168" s="39"/>
      <c r="B168" s="40"/>
      <c r="C168" s="219" t="s">
        <v>218</v>
      </c>
      <c r="D168" s="219" t="s">
        <v>127</v>
      </c>
      <c r="E168" s="220" t="s">
        <v>611</v>
      </c>
      <c r="F168" s="221" t="s">
        <v>612</v>
      </c>
      <c r="G168" s="222" t="s">
        <v>540</v>
      </c>
      <c r="H168" s="223">
        <v>1</v>
      </c>
      <c r="I168" s="224"/>
      <c r="J168" s="225">
        <f>ROUND(I168*H168,2)</f>
        <v>0</v>
      </c>
      <c r="K168" s="221" t="s">
        <v>1</v>
      </c>
      <c r="L168" s="45"/>
      <c r="M168" s="226" t="s">
        <v>1</v>
      </c>
      <c r="N168" s="227" t="s">
        <v>41</v>
      </c>
      <c r="O168" s="92"/>
      <c r="P168" s="228">
        <f>O168*H168</f>
        <v>0</v>
      </c>
      <c r="Q168" s="228">
        <v>0</v>
      </c>
      <c r="R168" s="228">
        <f>Q168*H168</f>
        <v>0</v>
      </c>
      <c r="S168" s="228">
        <v>0</v>
      </c>
      <c r="T168" s="229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30" t="s">
        <v>542</v>
      </c>
      <c r="AT168" s="230" t="s">
        <v>127</v>
      </c>
      <c r="AU168" s="230" t="s">
        <v>86</v>
      </c>
      <c r="AY168" s="18" t="s">
        <v>125</v>
      </c>
      <c r="BE168" s="231">
        <f>IF(N168="základní",J168,0)</f>
        <v>0</v>
      </c>
      <c r="BF168" s="231">
        <f>IF(N168="snížená",J168,0)</f>
        <v>0</v>
      </c>
      <c r="BG168" s="231">
        <f>IF(N168="zákl. přenesená",J168,0)</f>
        <v>0</v>
      </c>
      <c r="BH168" s="231">
        <f>IF(N168="sníž. přenesená",J168,0)</f>
        <v>0</v>
      </c>
      <c r="BI168" s="231">
        <f>IF(N168="nulová",J168,0)</f>
        <v>0</v>
      </c>
      <c r="BJ168" s="18" t="s">
        <v>84</v>
      </c>
      <c r="BK168" s="231">
        <f>ROUND(I168*H168,2)</f>
        <v>0</v>
      </c>
      <c r="BL168" s="18" t="s">
        <v>542</v>
      </c>
      <c r="BM168" s="230" t="s">
        <v>613</v>
      </c>
    </row>
    <row r="169" s="2" customFormat="1">
      <c r="A169" s="39"/>
      <c r="B169" s="40"/>
      <c r="C169" s="41"/>
      <c r="D169" s="239" t="s">
        <v>223</v>
      </c>
      <c r="E169" s="41"/>
      <c r="F169" s="259" t="s">
        <v>614</v>
      </c>
      <c r="G169" s="41"/>
      <c r="H169" s="41"/>
      <c r="I169" s="234"/>
      <c r="J169" s="41"/>
      <c r="K169" s="41"/>
      <c r="L169" s="45"/>
      <c r="M169" s="235"/>
      <c r="N169" s="236"/>
      <c r="O169" s="92"/>
      <c r="P169" s="92"/>
      <c r="Q169" s="92"/>
      <c r="R169" s="92"/>
      <c r="S169" s="92"/>
      <c r="T169" s="93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223</v>
      </c>
      <c r="AU169" s="18" t="s">
        <v>86</v>
      </c>
    </row>
    <row r="170" s="2" customFormat="1" ht="16.5" customHeight="1">
      <c r="A170" s="39"/>
      <c r="B170" s="40"/>
      <c r="C170" s="219" t="s">
        <v>226</v>
      </c>
      <c r="D170" s="219" t="s">
        <v>127</v>
      </c>
      <c r="E170" s="220" t="s">
        <v>615</v>
      </c>
      <c r="F170" s="221" t="s">
        <v>616</v>
      </c>
      <c r="G170" s="222" t="s">
        <v>540</v>
      </c>
      <c r="H170" s="223">
        <v>1</v>
      </c>
      <c r="I170" s="224"/>
      <c r="J170" s="225">
        <f>ROUND(I170*H170,2)</f>
        <v>0</v>
      </c>
      <c r="K170" s="221" t="s">
        <v>1</v>
      </c>
      <c r="L170" s="45"/>
      <c r="M170" s="226" t="s">
        <v>1</v>
      </c>
      <c r="N170" s="227" t="s">
        <v>41</v>
      </c>
      <c r="O170" s="92"/>
      <c r="P170" s="228">
        <f>O170*H170</f>
        <v>0</v>
      </c>
      <c r="Q170" s="228">
        <v>0</v>
      </c>
      <c r="R170" s="228">
        <f>Q170*H170</f>
        <v>0</v>
      </c>
      <c r="S170" s="228">
        <v>0</v>
      </c>
      <c r="T170" s="229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30" t="s">
        <v>542</v>
      </c>
      <c r="AT170" s="230" t="s">
        <v>127</v>
      </c>
      <c r="AU170" s="230" t="s">
        <v>86</v>
      </c>
      <c r="AY170" s="18" t="s">
        <v>125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8" t="s">
        <v>84</v>
      </c>
      <c r="BK170" s="231">
        <f>ROUND(I170*H170,2)</f>
        <v>0</v>
      </c>
      <c r="BL170" s="18" t="s">
        <v>542</v>
      </c>
      <c r="BM170" s="230" t="s">
        <v>617</v>
      </c>
    </row>
    <row r="171" s="2" customFormat="1">
      <c r="A171" s="39"/>
      <c r="B171" s="40"/>
      <c r="C171" s="41"/>
      <c r="D171" s="239" t="s">
        <v>223</v>
      </c>
      <c r="E171" s="41"/>
      <c r="F171" s="259" t="s">
        <v>614</v>
      </c>
      <c r="G171" s="41"/>
      <c r="H171" s="41"/>
      <c r="I171" s="234"/>
      <c r="J171" s="41"/>
      <c r="K171" s="41"/>
      <c r="L171" s="45"/>
      <c r="M171" s="285"/>
      <c r="N171" s="286"/>
      <c r="O171" s="287"/>
      <c r="P171" s="287"/>
      <c r="Q171" s="287"/>
      <c r="R171" s="287"/>
      <c r="S171" s="287"/>
      <c r="T171" s="288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223</v>
      </c>
      <c r="AU171" s="18" t="s">
        <v>86</v>
      </c>
    </row>
    <row r="172" s="2" customFormat="1" ht="6.96" customHeight="1">
      <c r="A172" s="39"/>
      <c r="B172" s="67"/>
      <c r="C172" s="68"/>
      <c r="D172" s="68"/>
      <c r="E172" s="68"/>
      <c r="F172" s="68"/>
      <c r="G172" s="68"/>
      <c r="H172" s="68"/>
      <c r="I172" s="68"/>
      <c r="J172" s="68"/>
      <c r="K172" s="68"/>
      <c r="L172" s="45"/>
      <c r="M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</row>
  </sheetData>
  <sheetProtection sheet="1" autoFilter="0" formatColumns="0" formatRows="0" objects="1" scenarios="1" spinCount="100000" saltValue="scqRYcFAJT6MqrbiHuhNAmiBcYl+mP18oo4UOWGxCC/12rq2rKJw0fYcB7p/3qEIwLLZZ/hymiaQE6yJMCbdPw==" hashValue="4sKyuvWiVBVVQiR7hzW4Jj3Q8fjCBc0ATPWiNYRtQ9kcWD1ZAzRgCVI/MGKDMwCf4w95B5V8n9kP9kNNfhXosA==" algorithmName="SHA-512" password="FBEC"/>
  <autoFilter ref="C120:K171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hyperlinks>
    <hyperlink ref="F125" r:id="rId1" display="https://podminky.urs.cz/item/CS_URS_2023_02/013274000"/>
    <hyperlink ref="F134" r:id="rId2" display="https://podminky.urs.cz/item/CS_URS_2023_02/031203000"/>
    <hyperlink ref="F136" r:id="rId3" display="https://podminky.urs.cz/item/CS_URS_2023_02/032103000"/>
    <hyperlink ref="F139" r:id="rId4" display="https://podminky.urs.cz/item/CS_URS_2023_02/032903000"/>
    <hyperlink ref="F142" r:id="rId5" display="https://podminky.urs.cz/item/CS_URS_2023_02/033103000"/>
    <hyperlink ref="F145" r:id="rId6" display="https://podminky.urs.cz/item/CS_URS_2023_02/034103000"/>
    <hyperlink ref="F148" r:id="rId7" display="https://podminky.urs.cz/item/CS_URS_2023_02/034303000"/>
    <hyperlink ref="F151" r:id="rId8" display="https://podminky.urs.cz/item/CS_URS_2023_02/034503000"/>
    <hyperlink ref="F155" r:id="rId9" display="https://podminky.urs.cz/item/CS_URS_2023_02/039103000"/>
    <hyperlink ref="F158" r:id="rId10" display="https://podminky.urs.cz/item/CS_URS_2023_02/039203000"/>
    <hyperlink ref="F162" r:id="rId11" display="https://podminky.urs.cz/item/CS_URS_2023_02/045203000"/>
    <hyperlink ref="F166" r:id="rId12" display="https://podminky.urs.cz/item/CS_URS_2024_02/045303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3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DESKTOP-RBAEJ1B\Uživatel</dc:creator>
  <cp:lastModifiedBy>DESKTOP-RBAEJ1B\Uživatel</cp:lastModifiedBy>
  <dcterms:created xsi:type="dcterms:W3CDTF">2024-09-17T18:42:43Z</dcterms:created>
  <dcterms:modified xsi:type="dcterms:W3CDTF">2024-09-17T18:42:50Z</dcterms:modified>
</cp:coreProperties>
</file>