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4520" windowHeight="12945"/>
  </bookViews>
  <sheets>
    <sheet name="Stavba" sheetId="1" r:id="rId1"/>
    <sheet name="VzorPolozky" sheetId="10" state="hidden" r:id="rId2"/>
    <sheet name="D.1.1 ARS" sheetId="12" r:id="rId3"/>
    <sheet name="D.1.4.3 VZT" sheetId="14" r:id="rId4"/>
    <sheet name="D.1.4.5 UT" sheetId="15" r:id="rId5"/>
    <sheet name="D.1.4.7 MAR" sheetId="16" r:id="rId6"/>
  </sheets>
  <externalReferences>
    <externalReference r:id="rId7"/>
  </externalReferences>
  <definedNames>
    <definedName name="_xlnm._FilterDatabase" localSheetId="4" hidden="1">'D.1.4.5 UT'!$D$1:$D$46</definedName>
    <definedName name="_xlnm._FilterDatabase" localSheetId="5" hidden="1">'D.1.4.7 MAR'!$D$1:$D$674</definedName>
    <definedName name="CelkemDPHVypocet" localSheetId="0">Stavba!$H$40</definedName>
    <definedName name="CenaCelkem">Stavba!$G$29</definedName>
    <definedName name="CenaCelkemBezDPH">Stavba!$G$28</definedName>
    <definedName name="CenaCelkemVypocet" localSheetId="0">Stavba!$I$40</definedName>
    <definedName name="cisloobjektu">Stavba!$C$3</definedName>
    <definedName name="CisloRozpoctu">'[1]Krycí list'!$C$2</definedName>
    <definedName name="CisloStavby" localSheetId="0">Stavba!$C$2</definedName>
    <definedName name="cislostavby">'[1]Krycí list'!$A$7</definedName>
    <definedName name="CisloStavebnihoRozpoctu">Stavba!$D$4</definedName>
    <definedName name="dadresa">Stavba!$D$12:$G$12</definedName>
    <definedName name="DIČ" localSheetId="0">Stavba!$I$12</definedName>
    <definedName name="dmisto">Stavba!$D$13:$G$13</definedName>
    <definedName name="DPHSni">Stavba!$G$24</definedName>
    <definedName name="DPHZakl">Stavba!$G$26</definedName>
    <definedName name="dpsc" localSheetId="0">Stavba!$C$13</definedName>
    <definedName name="IČO" localSheetId="0">Stavba!$I$11</definedName>
    <definedName name="Mena">Stavba!$J$29</definedName>
    <definedName name="MistoStavby">Stavba!$D$4</definedName>
    <definedName name="nazevobjektu">Stavba!$D$3</definedName>
    <definedName name="NazevRozpoctu">'[1]Krycí list'!$D$2</definedName>
    <definedName name="NazevStavby" localSheetId="0">Stavba!$D$2</definedName>
    <definedName name="nazevstavby">'[1]Krycí list'!$C$7</definedName>
    <definedName name="NazevStavebnihoRozpoctu">Stavba!$E$4</definedName>
    <definedName name="_xlnm.Print_Titles" localSheetId="2">'D.1.1 ARS'!$1:$7</definedName>
    <definedName name="_xlnm.Print_Titles" localSheetId="3">'D.1.4.3 VZT'!$1:$7</definedName>
    <definedName name="_xlnm.Print_Titles" localSheetId="4">'D.1.4.5 UT'!$1:$7</definedName>
    <definedName name="_xlnm.Print_Titles" localSheetId="5">'D.1.4.7 MAR'!$1:$7</definedName>
    <definedName name="oadresa">Stavba!$D$6</definedName>
    <definedName name="Objednatel" localSheetId="0">Stavba!$D$5</definedName>
    <definedName name="Objekt" localSheetId="0">Stavba!$B$38</definedName>
    <definedName name="_xlnm.Print_Area" localSheetId="2">'D.1.1 ARS'!$A$1:$H$70</definedName>
    <definedName name="_xlnm.Print_Area" localSheetId="3">'D.1.4.3 VZT'!$A$1:$H$42</definedName>
    <definedName name="_xlnm.Print_Area" localSheetId="4">'D.1.4.5 UT'!$A$1:$H$46</definedName>
    <definedName name="_xlnm.Print_Area" localSheetId="5">'D.1.4.7 MAR'!$A$1:$H$63</definedName>
    <definedName name="_xlnm.Print_Area" localSheetId="0">Stavba!$A$1:$J$58</definedName>
    <definedName name="odic" localSheetId="0">Stavba!$I$6</definedName>
    <definedName name="oico" localSheetId="0">Stavba!$I$5</definedName>
    <definedName name="omisto" localSheetId="0">Stavba!$D$7</definedName>
    <definedName name="onazev" localSheetId="0">Stavba!$D$6</definedName>
    <definedName name="opsc" localSheetId="0">Stavba!$C$7</definedName>
    <definedName name="padresa">Stavba!$D$9</definedName>
    <definedName name="pdic">Stavba!$I$9</definedName>
    <definedName name="pico">Stavba!$I$8</definedName>
    <definedName name="pmisto">Stavba!$D$10</definedName>
    <definedName name="PocetMJ" localSheetId="3">#REF!</definedName>
    <definedName name="PocetMJ" localSheetId="4">#REF!</definedName>
    <definedName name="PocetMJ" localSheetId="5">#REF!</definedName>
    <definedName name="PocetMJ">#REF!</definedName>
    <definedName name="PoptavkaID">Stavba!$A$1</definedName>
    <definedName name="pPSC">Stavba!$C$10</definedName>
    <definedName name="Projektant">Stavba!$D$8</definedName>
    <definedName name="SazbaDPH1" localSheetId="0">Stavba!$E$23</definedName>
    <definedName name="SazbaDPH1">'[1]Krycí list'!$C$30</definedName>
    <definedName name="SazbaDPH2" localSheetId="0">Stavba!$E$25</definedName>
    <definedName name="SazbaDPH2">'[1]Krycí list'!$C$32</definedName>
    <definedName name="SloupecCC" localSheetId="3">#REF!</definedName>
    <definedName name="SloupecCC" localSheetId="4">#REF!</definedName>
    <definedName name="SloupecCC" localSheetId="5">#REF!</definedName>
    <definedName name="SloupecCC">#REF!</definedName>
    <definedName name="SloupecCisloPol" localSheetId="3">#REF!</definedName>
    <definedName name="SloupecCisloPol" localSheetId="4">#REF!</definedName>
    <definedName name="SloupecCisloPol" localSheetId="5">#REF!</definedName>
    <definedName name="SloupecCisloPol">#REF!</definedName>
    <definedName name="SloupecJC" localSheetId="3">#REF!</definedName>
    <definedName name="SloupecJC" localSheetId="4">#REF!</definedName>
    <definedName name="SloupecJC" localSheetId="5">#REF!</definedName>
    <definedName name="SloupecJC">#REF!</definedName>
    <definedName name="SloupecMJ" localSheetId="3">#REF!</definedName>
    <definedName name="SloupecMJ" localSheetId="4">#REF!</definedName>
    <definedName name="SloupecMJ" localSheetId="5">#REF!</definedName>
    <definedName name="SloupecMJ">#REF!</definedName>
    <definedName name="SloupecMnozstvi" localSheetId="3">#REF!</definedName>
    <definedName name="SloupecMnozstvi" localSheetId="4">#REF!</definedName>
    <definedName name="SloupecMnozstvi" localSheetId="5">#REF!</definedName>
    <definedName name="SloupecMnozstvi">#REF!</definedName>
    <definedName name="SloupecNazPol" localSheetId="3">#REF!</definedName>
    <definedName name="SloupecNazPol" localSheetId="4">#REF!</definedName>
    <definedName name="SloupecNazPol" localSheetId="5">#REF!</definedName>
    <definedName name="SloupecNazPol">#REF!</definedName>
    <definedName name="SloupecPC" localSheetId="3">#REF!</definedName>
    <definedName name="SloupecPC" localSheetId="4">#REF!</definedName>
    <definedName name="SloupecPC" localSheetId="5">#REF!</definedName>
    <definedName name="SloupecPC">#REF!</definedName>
    <definedName name="Vypracoval">Stavba!$D$14</definedName>
    <definedName name="Z_B7E7C763_C459_487D_8ABA_5CFDDFBD5A84_.wvu.Cols" localSheetId="0" hidden="1">Stavba!$A:$A</definedName>
    <definedName name="Z_B7E7C763_C459_487D_8ABA_5CFDDFBD5A84_.wvu.PrintArea" localSheetId="0" hidden="1">Stavba!$B$1:$J$36</definedName>
    <definedName name="ZakladDPHSni">Stavba!$G$23</definedName>
    <definedName name="ZakladDPHSniVypocet" localSheetId="0">Stavba!$F$40</definedName>
    <definedName name="ZakladDPHZakl">Stavba!$G$25</definedName>
    <definedName name="ZakladDPHZaklVypocet" localSheetId="0">Stavba!$G$40</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G26" i="12"/>
  <c r="G64" l="1"/>
  <c r="G63" s="1"/>
  <c r="I57" i="1" l="1"/>
  <c r="I19" s="1"/>
  <c r="G11" i="16"/>
  <c r="G12"/>
  <c r="G13"/>
  <c r="G61" l="1"/>
  <c r="G60"/>
  <c r="G59"/>
  <c r="G58"/>
  <c r="G57"/>
  <c r="G56"/>
  <c r="G55"/>
  <c r="G54"/>
  <c r="G43"/>
  <c r="G44"/>
  <c r="G45"/>
  <c r="G46"/>
  <c r="G47"/>
  <c r="G48"/>
  <c r="G49"/>
  <c r="G50"/>
  <c r="G51"/>
  <c r="G52"/>
  <c r="G10"/>
  <c r="G16"/>
  <c r="G19"/>
  <c r="G38"/>
  <c r="G39"/>
  <c r="G40"/>
  <c r="Q63"/>
  <c r="P63"/>
  <c r="G42"/>
  <c r="G41" s="1"/>
  <c r="G9"/>
  <c r="G8" s="1"/>
  <c r="G53" l="1"/>
  <c r="G63" s="1"/>
  <c r="I56" i="1" s="1"/>
  <c r="G40" i="15" l="1"/>
  <c r="G11"/>
  <c r="G13"/>
  <c r="G15"/>
  <c r="G17"/>
  <c r="G19"/>
  <c r="G20"/>
  <c r="G21"/>
  <c r="G22"/>
  <c r="G23"/>
  <c r="G25"/>
  <c r="G26"/>
  <c r="G28"/>
  <c r="G29"/>
  <c r="G30"/>
  <c r="G31"/>
  <c r="G32"/>
  <c r="G33"/>
  <c r="G34"/>
  <c r="G35"/>
  <c r="Q46" l="1"/>
  <c r="P46"/>
  <c r="G44"/>
  <c r="G43"/>
  <c r="G42"/>
  <c r="G41" s="1"/>
  <c r="G39"/>
  <c r="G38"/>
  <c r="G37"/>
  <c r="G10"/>
  <c r="G8" s="1"/>
  <c r="G9"/>
  <c r="G40" i="14"/>
  <c r="G39"/>
  <c r="G38"/>
  <c r="G37"/>
  <c r="G36"/>
  <c r="G35"/>
  <c r="G34"/>
  <c r="G33"/>
  <c r="G10"/>
  <c r="G11"/>
  <c r="G12"/>
  <c r="G13"/>
  <c r="G14"/>
  <c r="G15"/>
  <c r="G16"/>
  <c r="G17"/>
  <c r="G18"/>
  <c r="G19"/>
  <c r="G20"/>
  <c r="G21"/>
  <c r="G22"/>
  <c r="G23"/>
  <c r="G24"/>
  <c r="G25"/>
  <c r="G26"/>
  <c r="G27"/>
  <c r="G28"/>
  <c r="G29"/>
  <c r="G30"/>
  <c r="G31"/>
  <c r="Q42"/>
  <c r="P42"/>
  <c r="G9"/>
  <c r="G32" l="1"/>
  <c r="G36" i="15"/>
  <c r="G46" s="1"/>
  <c r="I55" i="1" s="1"/>
  <c r="G8" i="14"/>
  <c r="G42" s="1"/>
  <c r="I54" i="1" s="1"/>
  <c r="I18" s="1"/>
  <c r="P70" i="12"/>
  <c r="F39" i="1" s="1"/>
  <c r="Q70" i="12"/>
  <c r="G39" i="1" s="1"/>
  <c r="G40" s="1"/>
  <c r="G9" i="12"/>
  <c r="G11"/>
  <c r="G14"/>
  <c r="G18"/>
  <c r="G17" s="1"/>
  <c r="G20"/>
  <c r="G22"/>
  <c r="G24"/>
  <c r="G29"/>
  <c r="G31"/>
  <c r="G33"/>
  <c r="G36"/>
  <c r="G39"/>
  <c r="G41"/>
  <c r="G43"/>
  <c r="G45"/>
  <c r="G47"/>
  <c r="G49"/>
  <c r="G52"/>
  <c r="G55"/>
  <c r="G59"/>
  <c r="I20" i="1"/>
  <c r="G27"/>
  <c r="J28"/>
  <c r="J26"/>
  <c r="G38"/>
  <c r="F38"/>
  <c r="H32"/>
  <c r="J23"/>
  <c r="J24"/>
  <c r="J25"/>
  <c r="J27"/>
  <c r="E24"/>
  <c r="E26"/>
  <c r="G54" i="12" l="1"/>
  <c r="I53" i="1" s="1"/>
  <c r="I17" s="1"/>
  <c r="F40"/>
  <c r="G28" s="1"/>
  <c r="H39"/>
  <c r="H40" s="1"/>
  <c r="G51" i="12"/>
  <c r="I52" i="1" s="1"/>
  <c r="G28" i="12"/>
  <c r="I50" i="1" s="1"/>
  <c r="G13" i="12"/>
  <c r="I48" i="1" s="1"/>
  <c r="G35" i="12"/>
  <c r="I51" i="1" s="1"/>
  <c r="I49"/>
  <c r="G8" i="12"/>
  <c r="G70" l="1"/>
  <c r="I39" i="1"/>
  <c r="I40" s="1"/>
  <c r="J39" s="1"/>
  <c r="J40" s="1"/>
  <c r="I47"/>
  <c r="I58" s="1"/>
  <c r="G24"/>
  <c r="I16" l="1"/>
  <c r="I21" s="1"/>
  <c r="G25" s="1"/>
  <c r="G26" s="1"/>
  <c r="G29" l="1"/>
</calcChain>
</file>

<file path=xl/comments1.xml><?xml version="1.0" encoding="utf-8"?>
<comments xmlns="http://schemas.openxmlformats.org/spreadsheetml/2006/main">
  <authors>
    <author>Radim Štěpánek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C13" authorId="0">
      <text>
        <r>
          <rPr>
            <sz val="9"/>
            <color indexed="81"/>
            <rFont val="Tahoma"/>
            <family val="2"/>
            <charset val="238"/>
          </rPr>
          <t>PSČ</t>
        </r>
      </text>
    </comment>
    <comment ref="D13" authorId="0">
      <text>
        <r>
          <rPr>
            <sz val="9"/>
            <color indexed="81"/>
            <rFont val="Tahoma"/>
            <family val="2"/>
            <charset val="238"/>
          </rPr>
          <t>Ulice</t>
        </r>
      </text>
    </comment>
  </commentList>
</comments>
</file>

<file path=xl/sharedStrings.xml><?xml version="1.0" encoding="utf-8"?>
<sst xmlns="http://schemas.openxmlformats.org/spreadsheetml/2006/main" count="802" uniqueCount="325">
  <si>
    <t>%</t>
  </si>
  <si>
    <t>Cena celkem</t>
  </si>
  <si>
    <t>Za zhotovitele</t>
  </si>
  <si>
    <t>Za objednatele</t>
  </si>
  <si>
    <t>Zaokrouhlení</t>
  </si>
  <si>
    <t>Název</t>
  </si>
  <si>
    <t xml:space="preserve">Položkový rozpočet </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</si>
  <si>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</si>
  <si>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</si>
  <si>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</si>
  <si>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</si>
  <si>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</si>
  <si>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</si>
  <si>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</si>
  <si>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</si>
  <si>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</si>
  <si>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</si>
  <si>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</si>
  <si>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</si>
  <si>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</si>
  <si>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</si>
  <si>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</si>
  <si>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Cena celkem bez DPH</t>
  </si>
  <si>
    <t>HSV</t>
  </si>
  <si>
    <t>PSV</t>
  </si>
  <si>
    <t>MON</t>
  </si>
  <si>
    <t>Vedlejší náklady</t>
  </si>
  <si>
    <t>Ostatní náklady</t>
  </si>
  <si>
    <t>Celkem</t>
  </si>
  <si>
    <t>Rozpis ceny</t>
  </si>
  <si>
    <t>Rekapitulace daní</t>
  </si>
  <si>
    <t>IČ:</t>
  </si>
  <si>
    <t>DIČ:</t>
  </si>
  <si>
    <t>Cena celkem s DPH</t>
  </si>
  <si>
    <t>#RTSROZP#</t>
  </si>
  <si>
    <t>#CASTI&gt;&gt;</t>
  </si>
  <si>
    <t>Zakázka:</t>
  </si>
  <si>
    <t>Z:</t>
  </si>
  <si>
    <t>Objekt:</t>
  </si>
  <si>
    <t>Rozpočet:</t>
  </si>
  <si>
    <t>REKONSTRUKCE NEFUNKČNÍ TECHNOLOGIE VZT AULY V BUDOVĚ Z</t>
  </si>
  <si>
    <t>Rozpočet</t>
  </si>
  <si>
    <t>Celkem za stavbu</t>
  </si>
  <si>
    <t>CZK</t>
  </si>
  <si>
    <t>Rekapitulace dílů</t>
  </si>
  <si>
    <t>Typ dílu</t>
  </si>
  <si>
    <t>0</t>
  </si>
  <si>
    <t>Přípravné a přidružené práce</t>
  </si>
  <si>
    <t>311</t>
  </si>
  <si>
    <t>Sádrokartonové konstrukce</t>
  </si>
  <si>
    <t>94</t>
  </si>
  <si>
    <t>Lešení a stavební výtahy</t>
  </si>
  <si>
    <t>95</t>
  </si>
  <si>
    <t>Dokončovací kce na pozem.stav.</t>
  </si>
  <si>
    <t>96</t>
  </si>
  <si>
    <t>Bourání konstrukcí</t>
  </si>
  <si>
    <t>99</t>
  </si>
  <si>
    <t>Staveništní přesun hmot</t>
  </si>
  <si>
    <t>784</t>
  </si>
  <si>
    <t>Malby</t>
  </si>
  <si>
    <t>VN</t>
  </si>
  <si>
    <t>ON</t>
  </si>
  <si>
    <t>S:</t>
  </si>
  <si>
    <t>#TypZaznamu#</t>
  </si>
  <si>
    <t>STA</t>
  </si>
  <si>
    <t>OBJ</t>
  </si>
  <si>
    <t>ROZ</t>
  </si>
  <si>
    <t>C:</t>
  </si>
  <si>
    <t>CAS_STR</t>
  </si>
  <si>
    <t>P.č.</t>
  </si>
  <si>
    <t>Číslo položky</t>
  </si>
  <si>
    <t>Název položky</t>
  </si>
  <si>
    <t>MJ</t>
  </si>
  <si>
    <t>množství</t>
  </si>
  <si>
    <t>cena / MJ</t>
  </si>
  <si>
    <t>Cen. soustava</t>
  </si>
  <si>
    <t>Díl:</t>
  </si>
  <si>
    <t>DIL</t>
  </si>
  <si>
    <t>0.1</t>
  </si>
  <si>
    <t>Zakrývání a ochrana stávajících konstrukcí, folie,desky apod</t>
  </si>
  <si>
    <t>m2</t>
  </si>
  <si>
    <t>POL1_0</t>
  </si>
  <si>
    <t>dotčené plochy:255*1</t>
  </si>
  <si>
    <t>VV</t>
  </si>
  <si>
    <t>0.2</t>
  </si>
  <si>
    <t>Vytyčení a ochrana stávaj. rozvodů a zařízení IS</t>
  </si>
  <si>
    <t>kus</t>
  </si>
  <si>
    <t>1*1</t>
  </si>
  <si>
    <t>342264051RT1</t>
  </si>
  <si>
    <t>Podhled sádrokartonový na zavěšenou ocel. konstr., desky standard tl. 12,5 mm, bez izolace</t>
  </si>
  <si>
    <t>rovné plochy:200+55</t>
  </si>
  <si>
    <t>čela:18,6*1</t>
  </si>
  <si>
    <t>941955001R00</t>
  </si>
  <si>
    <t>Lešení lehké pomocné, výška podlahy do 1,2 m</t>
  </si>
  <si>
    <t>rovné plochy-nižší:55*1</t>
  </si>
  <si>
    <t>943943221R00</t>
  </si>
  <si>
    <t>Montáž lešení prostorové lehké, do 200kg, H 10 m</t>
  </si>
  <si>
    <t>m3</t>
  </si>
  <si>
    <t>rovné plochy-vyšší:200*7</t>
  </si>
  <si>
    <t>943943292R00</t>
  </si>
  <si>
    <t>Příplatek za každý měsíc použití k pol..3221, 3222</t>
  </si>
  <si>
    <t>943943821R00</t>
  </si>
  <si>
    <t>Demontáž lešení, prostor. lehké, 200 kPa, H 10 m</t>
  </si>
  <si>
    <t>952901111R00</t>
  </si>
  <si>
    <t>Vyčištění budov o výšce podlaží do 4 m</t>
  </si>
  <si>
    <t>952901114R00</t>
  </si>
  <si>
    <t>Vyčištění budov o výšce podlaží nad 4 m</t>
  </si>
  <si>
    <t>rovné plochy-vyšší:200*1</t>
  </si>
  <si>
    <t>900      R01</t>
  </si>
  <si>
    <t>HZS - přípomoce, stavební dělník v tarifní třídě 4</t>
  </si>
  <si>
    <t>h</t>
  </si>
  <si>
    <t>2+3</t>
  </si>
  <si>
    <t>963016111R00</t>
  </si>
  <si>
    <t>Demontáž podhledu SDK, kovová kce., 1xoplášť.12,5 mm</t>
  </si>
  <si>
    <t>96.1</t>
  </si>
  <si>
    <t>Odpojení stávajících rozvodů a zařízení IS</t>
  </si>
  <si>
    <t>979082111R00</t>
  </si>
  <si>
    <t>Vnitrostaveništní doprava suti do 10 m</t>
  </si>
  <si>
    <t>t</t>
  </si>
  <si>
    <t>3,25*1</t>
  </si>
  <si>
    <t>979082121R00</t>
  </si>
  <si>
    <t>Příplatek k vnitrost. dopravě suti za dalších 5 m</t>
  </si>
  <si>
    <t>3,25*3</t>
  </si>
  <si>
    <t>979081111R00</t>
  </si>
  <si>
    <t>Odvoz suti a vybour. hmot na skládku do 1 km</t>
  </si>
  <si>
    <t>979081121R00</t>
  </si>
  <si>
    <t>Příplatek k odvozu za každý další 1 km</t>
  </si>
  <si>
    <t>3,25*10</t>
  </si>
  <si>
    <t>979990110R00</t>
  </si>
  <si>
    <t>Poplatek za uložení suti - sádrokartonové desky, skupina odpadu 170802</t>
  </si>
  <si>
    <t>999281108R00</t>
  </si>
  <si>
    <t>Přesun hmot pro opravy a údržbu do výšky 12 m</t>
  </si>
  <si>
    <t>13,95*1</t>
  </si>
  <si>
    <t>784191101R00</t>
  </si>
  <si>
    <t>Penetrace podkladu univerzální  1x</t>
  </si>
  <si>
    <t>lokální opravy:30*1</t>
  </si>
  <si>
    <t>784195412R0X</t>
  </si>
  <si>
    <t>Malba malířská, bílá, otěruvzdorná, 2 x</t>
  </si>
  <si>
    <t/>
  </si>
  <si>
    <t>SUM</t>
  </si>
  <si>
    <t>m.č. N1000, N1009</t>
  </si>
  <si>
    <t>vlastní</t>
  </si>
  <si>
    <t>RTS_I/2024</t>
  </si>
  <si>
    <t>D.1.1  Arch. stav. část</t>
  </si>
  <si>
    <t>D.1.4.3 Vzduchotechnika</t>
  </si>
  <si>
    <t>M24.1</t>
  </si>
  <si>
    <t>Zařízení č. 1 – Větrání auly</t>
  </si>
  <si>
    <t>1.A.1</t>
  </si>
  <si>
    <t>Rekuperační VZT jednotka
Rekuperační VZT jednotka
VZT jednotka s integrovaným kompresorovým okruhem pro chlazení vzduchu, rotačním rekuperátorem ZZT, vodním ohřevem, filtrací, veltilátory a autonomní regulací s přípravou na napojení nadřazeného systému MaR po komunikačním protokolu MODBUS RS485.
Systém MaR:
Regulace teploty, regulace na konstantní průtok, ožnost časového harmonogramu, komunikace Modbus RS 485. El. rozvaděč je s 6-ti m kabelem - nutno připravit montážní konzoli pro uchycení rozvaděče vedle jednotky, konzole není součástí nabídky. Automatická regulace je včetně ovladače a kabelu k ovladači. Ovladač bude umístěn ve strojovně vedle rozvaděče.
Přívod: 7000 m3/h, 450 Pa
Odvod: 7000 m3/h, 450 Pa</t>
  </si>
  <si>
    <t>Rozebrání VZT jednotky na jednotlivé komory a její stěhování do strojovny VZT
Pozor, je nutné rozpojit i chladivový okruh v jednotce !!!
Komory je nutné do strojovny VZT stěhovat jednokřídlými dveřmi o šířce 900 mm
Maximální rozměr komory: 1660x1360x790 mm</t>
  </si>
  <si>
    <t>Sestavení VZT jednotky ve strojovně a dokončení kompresorového okruhu, naplnění chladivem, dokončení a osazení prvků a systému MaR, Start UP
 - provádí výrobce VZT jednotky</t>
  </si>
  <si>
    <t>Konzola pro osazení rozvaděče MaR</t>
  </si>
  <si>
    <t>Sifony a trubky pro odvod kondenzátu od VZT jednotky
Jednotka bude osazena sifony o dostatečné výšce vodního sloupce a potrubím pro odvod kondenzátu k podlahové gule, která je umsítěna u VZT jednotky.
Potrubí odvodu kondenzátu bude plastové, spádované.
POZOR, není možné spojovat přetlakové a podtlakové části.</t>
  </si>
  <si>
    <t>bm</t>
  </si>
  <si>
    <t>1.C.1</t>
  </si>
  <si>
    <t>Regulační klapka těsná
- do kruhového potrubí
- s ručním kovovým ovládáním
Průměr: 400 mm</t>
  </si>
  <si>
    <t>1.D.1</t>
  </si>
  <si>
    <t>Výřivý anemostat s nastavitelnými lamelami a servopohonem
čelní část anemostatu s komorou pro horizontální napojení,  čelní část odnímatelná, lamely motoricky přestavitelné. Elektrický pohon 24 V, 50 Hz, 2-10 V
Tvar:  kruh
Barva: bílá - RAL 9010
Průměr: 630 mm
Množství vzduchu: 1750 m3/hod</t>
  </si>
  <si>
    <t>1.D.2</t>
  </si>
  <si>
    <t>Stěnová mřížka
- jednořadá, upínání na šrouby, s uspořádnání lamel horizontálně a roztečí lamel 17,5mm
Rozměr: 400x200 mm</t>
  </si>
  <si>
    <t>1.D.4</t>
  </si>
  <si>
    <t>Sací koš z děrovaného plechu
- volná plocha minimálně 50%
- minimální průměr děr 6 mm
Rozměr: 630x560 mm
Délka: 600 mm</t>
  </si>
  <si>
    <t>1.E.1</t>
  </si>
  <si>
    <t>Tepelně a hlukově izolované hadice
- ohebná hadice obalena izolací tloušťky 25mm
Průměr: 400 mm</t>
  </si>
  <si>
    <t>1.E.2</t>
  </si>
  <si>
    <t>Potrubí kruhové, pozinkované + 30% tvarovek
Miniální třída těsnosti potrubních rozvodů: "C"
Průměr: 400 mm</t>
  </si>
  <si>
    <t>1.E.3</t>
  </si>
  <si>
    <t>Potrubí 4-hranné, pozinkované + 30% tvarovek.
Miniální třída těsnosti potrubních rozvodů: "C"
Do obvodu 2630 mm</t>
  </si>
  <si>
    <t>1.E.4</t>
  </si>
  <si>
    <t>Potrubí 4-hranné, pozinkované + 30% tvarovek.
Miniální třída těsnosti potrubních rozvodů: "C"
Do obvodu 3000 mm</t>
  </si>
  <si>
    <t>1.E.5</t>
  </si>
  <si>
    <t>Potrubí 4-hranné, pozinkované + 30% tvarovek.
Miniální třída těsnosti potrubních rozvodů: "C"
Do obvodu 3500 mm</t>
  </si>
  <si>
    <t>1.E.6</t>
  </si>
  <si>
    <t>Potrubí 4-hranné, pozinkované + 30% tvarovek.
Miniální třída těsnosti potrubních rozvodů: "C"
Do obvodu 4000 mm</t>
  </si>
  <si>
    <t>1.F.1</t>
  </si>
  <si>
    <t>Kulisový tlumič hluku
včetně potrubí
Kulisy 100 mm
Rozměr: 1250x500 mm
Délka: 800 mm</t>
  </si>
  <si>
    <t>1.F.2</t>
  </si>
  <si>
    <t>Kulisový tlumič hluku
včetně potrubí
Kulisy 100 mm
Rozměr: 1250x500 mm
Délka: 1000 mm</t>
  </si>
  <si>
    <t>1.F.3</t>
  </si>
  <si>
    <t>Kulisový tlumič hluku
včetně potrubí
Kulisy 100 mm
Rozměr: 1000x630 mm
Délka: 500 mm</t>
  </si>
  <si>
    <t>1.H.1</t>
  </si>
  <si>
    <t>Tepelná a hluková izolace
- minerální vata s AL polepem
Tloušťka: 40mm</t>
  </si>
  <si>
    <t>1.H.2</t>
  </si>
  <si>
    <t>Kaučuková izolace
- se samolepící vrstvou a AL polepem
Tloušťka: 20 mm</t>
  </si>
  <si>
    <t>1.H.3</t>
  </si>
  <si>
    <t>Dielektrická guma. 
Vroubkovaná guma pro podložení VZT jednotky a kondenzačních jednotek. Guma bude dávaná 2x křížem na sebe</t>
  </si>
  <si>
    <t>Závěsový, montážní, spojovací a těsnící materiál. Plechové potrubí bude uloženo na závěsy, hadice budou na potrubí připevněny plastovou šedou samolepící spojovací páskou, izolace budou kryty stříbrnou AL samolepící páskou. Potrubí bude spojováno samořeznými šrouby. Použité hmoždinky budou natloukací do betonu. Nosný systém bude na hmoždinky vynesen pomocí závitových tyčí.</t>
  </si>
  <si>
    <t>kg</t>
  </si>
  <si>
    <t>M24.2</t>
  </si>
  <si>
    <t>Demontáže a likvidace</t>
  </si>
  <si>
    <t>90.1</t>
  </si>
  <si>
    <t>Demontáž a likvidace stávající VZT jednotky WOLF
Stávající VZT jednotka bude ve strojovně rozebrána, demontována a ekologicky zlikvidována. Demontáže bude kompletní, včetně všech kabelů, čidel a prvků měření a regulace.
Podrobnosti viz technická zpráva a výkresy</t>
  </si>
  <si>
    <t>90.2</t>
  </si>
  <si>
    <t>Demontáž a likvidace VZT potrubí ve strojovně VZT
Potrubí ve strojovně VZT bude demontováno od VZT jednotky až po místa vyznačená ve výkresové dokumantaci. Potrubí bude demontováno včetně klapek, tlumičů hluku, izolací, závěsů apod. 
Potrubí do rozměru: 1500x800 mm</t>
  </si>
  <si>
    <t>90.3</t>
  </si>
  <si>
    <t>Demontáž a likvidace přívodního a odvodního VZT potrubí pod stropem auly
Potrubí ve strojovně VZT bude demontováno dle vyznačené výkresové dokumentace. Potrubí bude demontováno včetně klapek, izolací, hadic, závěsů apod. 
Potrubí je vedené ve výšce cca 7 metrů nad podlahou auly
Potrubí do rozměru: 630x630 mm</t>
  </si>
  <si>
    <t>M24.3</t>
  </si>
  <si>
    <t>Ostatní</t>
  </si>
  <si>
    <t>99.1</t>
  </si>
  <si>
    <t>hod</t>
  </si>
  <si>
    <t>99.2</t>
  </si>
  <si>
    <t>Zprovoznění zařízení, zaregulování</t>
  </si>
  <si>
    <t>99.3</t>
  </si>
  <si>
    <t>Výchozí revize elektro</t>
  </si>
  <si>
    <t>99.4</t>
  </si>
  <si>
    <t>Zaškolení provozovatele</t>
  </si>
  <si>
    <t>99.5</t>
  </si>
  <si>
    <t>99.6</t>
  </si>
  <si>
    <t>Doprava</t>
  </si>
  <si>
    <t>M24</t>
  </si>
  <si>
    <t>Vzduchotechnika</t>
  </si>
  <si>
    <t>730</t>
  </si>
  <si>
    <t>M36</t>
  </si>
  <si>
    <t>Ústřední vytápění</t>
  </si>
  <si>
    <t>Měření a regulace</t>
  </si>
  <si>
    <t>D.1.4.5 Ústřední vytápění</t>
  </si>
  <si>
    <t>730.1</t>
  </si>
  <si>
    <t>Zařízení č.1 – Vytápění</t>
  </si>
  <si>
    <t>Kulový kohout s vnitřními závity, plnoprůtokový s ovládací páčkou - červená, niklovaný.
závity ISO 228
max. 42 bar (3/8" - 3/4")
max. 35 bar (1" - 2")
max. 28 bar (2"1/2 - 4")
max. 185 °C</t>
  </si>
  <si>
    <t>DN50</t>
  </si>
  <si>
    <t>DN15</t>
  </si>
  <si>
    <t>Mosazný Y-filtr s vnitřními závity s nerezovým sítkem.
max. 16 bar nebo 30 bar dle verze
max. 110 °C (90 °C v případě nainstalovaného magnetu P74M)
- nerezové sítko: 500 μm
- možnost osadit magnet P74M do víčka (nutné doobjednat)</t>
  </si>
  <si>
    <t>Vyvažovací ventil Stad
Bez vypouštění
Vnitřní závit.
Závity dle ISO 228. Délka závitů dle ISO 7/1.
PN 25</t>
  </si>
  <si>
    <t>DN32</t>
  </si>
  <si>
    <t>Tlakově nezávislé 2-cestné regulační ventily Optima Compact Plus
závitové armaturs
s integrovanými měřícími vsuvkami.</t>
  </si>
  <si>
    <t>DN25</t>
  </si>
  <si>
    <t>Tlakoměrový kohout s přírubou pro zkušební manometr.</t>
  </si>
  <si>
    <t xml:space="preserve">smyčka stočená k přivaření ČSN 137530.D.1 </t>
  </si>
  <si>
    <t>Manometr - zadní/spodní připojení. 0-10 bar</t>
  </si>
  <si>
    <t>Teploměry s jímkou - závit 1/2"</t>
  </si>
  <si>
    <t>Vypouštěcí kulový kohout, vnější závity, ovládání zátkou.</t>
  </si>
  <si>
    <t>Trubky ocelové závitové 
ČSN 42 5710</t>
  </si>
  <si>
    <t>m</t>
  </si>
  <si>
    <t>Izolace UT potrubí
minerální vlákno se speciální povrchovou úpravou AL se skleněnou mřížkou
tloušťka 40 mm</t>
  </si>
  <si>
    <t>vnější průměr potrubí 42mm (DN32)</t>
  </si>
  <si>
    <t>Nátěr ocelového potrubí 
1x základ nátěr
2x vrchní nátěr</t>
  </si>
  <si>
    <t>Cirkulační čerpadlo
Alpha 2 25 - 60 - 130</t>
  </si>
  <si>
    <t>Vypuštění / napuštění nezbyté části UT systému</t>
  </si>
  <si>
    <t>Tlaková zkouška</t>
  </si>
  <si>
    <t>Revize chladícího zařízení</t>
  </si>
  <si>
    <t>Revize elektro</t>
  </si>
  <si>
    <t>Závěsový, kotevní, těsnící a spojovací materiál</t>
  </si>
  <si>
    <t>730.2</t>
  </si>
  <si>
    <t>Zařízení č.2 – Demontáž</t>
  </si>
  <si>
    <t>Demontáže stávajícího CHL potrubí 
ocelové potrubí do DN50 vč izolace</t>
  </si>
  <si>
    <t>Demontáže stávajícího UT potrubí 
ocelové potrubí do DN50 vč izolace</t>
  </si>
  <si>
    <t>Demontáž Stávajících armatur</t>
  </si>
  <si>
    <t>Likvidace demontovaného materiálu
(odvodz do zběrného dvora)</t>
  </si>
  <si>
    <t>D.1.4.7 Měření a regulace</t>
  </si>
  <si>
    <t>M36.1</t>
  </si>
  <si>
    <t>PERIFERIE</t>
  </si>
  <si>
    <t>VZT 1 - Aula</t>
  </si>
  <si>
    <t>TCO1.1, 1.2</t>
  </si>
  <si>
    <t>Prostorový snímač CO2 + teplota (2x 0-10V)</t>
  </si>
  <si>
    <t>SA-1</t>
  </si>
  <si>
    <t>Ovladač 0-I</t>
  </si>
  <si>
    <t>AS-1.1 … 1.4</t>
  </si>
  <si>
    <t>Servopohon anemostatu (dodávka VZT) - MaR připojuje a řídí, napájení 24V DC, 0-10V</t>
  </si>
  <si>
    <t>VZT</t>
  </si>
  <si>
    <t>VZT s vlastní automatikou</t>
  </si>
  <si>
    <t>MaR integruje po MOD-Bus RTU, ovládá a monitoruje, napájí z rozvaděče MaR MRV-1</t>
  </si>
  <si>
    <t>PK</t>
  </si>
  <si>
    <t>Plastová spojovací krabice se svorkami  pro propojení kabelu CYKY 4 x 25, povrchová montáž</t>
  </si>
  <si>
    <t>Rozvaděč MRV-1</t>
  </si>
  <si>
    <t>MRV-1</t>
  </si>
  <si>
    <t>Rozvaděčová skříň nástěnná oceloplechová o rozměrech 600x1000x250 mm</t>
  </si>
  <si>
    <t xml:space="preserve">Příkon: Pi=30kW  </t>
  </si>
  <si>
    <t>vč. vnitřního vybavení, viz. schémata rozvaděče</t>
  </si>
  <si>
    <t>instalační hlavní vypínač 125A s vypínací spouští 230V + pomocné kontakty</t>
  </si>
  <si>
    <t>přepěťová ochrana D, zdroj 24VAC 300VA, zdroj 24V =, 6A</t>
  </si>
  <si>
    <t>tlačítko hřib, spínací jednotka, barva hlavice červená (popis HLAVNÍ VYPÍNAČ)</t>
  </si>
  <si>
    <t>pomocné relé 24V - 4P vč. patice</t>
  </si>
  <si>
    <t>jistič 3pólový 40C/3</t>
  </si>
  <si>
    <t>jistič 3pólový 13C/1</t>
  </si>
  <si>
    <t>jistič 1pólový 4B/1</t>
  </si>
  <si>
    <t>jistič 1pólový 16B/1</t>
  </si>
  <si>
    <t>jistič 1pólový 6B/1</t>
  </si>
  <si>
    <t>jistič 1pólový 6C/1</t>
  </si>
  <si>
    <t>zásuvka 230V - 10A, montáž na DIN lištu</t>
  </si>
  <si>
    <t>svítidlo s vypínačem (do rozvaděče)</t>
  </si>
  <si>
    <t>pouzdro na trubičkovou pojistku - svorka</t>
  </si>
  <si>
    <t xml:space="preserve">svorkovnice, vodiče </t>
  </si>
  <si>
    <t>Řídící systém v MRV-1 (4xAI, 4xAO, 4xDI, 2xDO)</t>
  </si>
  <si>
    <t>Kombinovaný modul s IPLC - 8AI, 6AO, 8DI, 8DO, ARM, bez displeje, protokol Modbus, Ethernet, RS485, NVRAM, RAM</t>
  </si>
  <si>
    <t>Dotykový ovládací terminál 7“, 800x480, ARM, 256MB RAM, Ethernet</t>
  </si>
  <si>
    <t xml:space="preserve">5 portový TCP/IP switch </t>
  </si>
  <si>
    <t>M36.2</t>
  </si>
  <si>
    <t>KABELY A NOSNÁ ČÁST</t>
  </si>
  <si>
    <t>JYTY-O 7 x 1</t>
  </si>
  <si>
    <t>J-Y(St)Y 2 x 2 x 0,8</t>
  </si>
  <si>
    <t>CYKY-J 5x10</t>
  </si>
  <si>
    <t>CYKY-J 4x25</t>
  </si>
  <si>
    <t>SHKFH-R B2 s1d0 2 x 2 x 0,8</t>
  </si>
  <si>
    <t>SHKFH-R B2 s1d0 3 x 2 x 0,8</t>
  </si>
  <si>
    <t>Vodič CYA 6</t>
  </si>
  <si>
    <t>Vodič CYA 25</t>
  </si>
  <si>
    <t>Kabelový žlab 65/50</t>
  </si>
  <si>
    <t>Plastová lišta vkládací 25x22</t>
  </si>
  <si>
    <t>Ostatní drobný elektroinstalační materiál</t>
  </si>
  <si>
    <t>M36.3</t>
  </si>
  <si>
    <t>730.3</t>
  </si>
  <si>
    <t>Demontáže</t>
  </si>
  <si>
    <t xml:space="preserve">Naprogramování řídícího systému </t>
  </si>
  <si>
    <t xml:space="preserve"> - dílenská dokumentace dodavatele</t>
  </si>
  <si>
    <t xml:space="preserve"> - manuály</t>
  </si>
  <si>
    <t xml:space="preserve"> - zaškolení</t>
  </si>
  <si>
    <t xml:space="preserve"> - testy a revize</t>
  </si>
  <si>
    <t xml:space="preserve"> - zkušební provoz</t>
  </si>
  <si>
    <t xml:space="preserve"> - výchozí revize</t>
  </si>
  <si>
    <t>Požární izolace
- minerální vata s AL polepem
Tloušťka: 40mm</t>
  </si>
  <si>
    <t>1.H.4</t>
  </si>
  <si>
    <t>1.H.5</t>
  </si>
  <si>
    <t>Dílenská dokumenace VZT jednotky</t>
  </si>
  <si>
    <t>005 24-1010.R</t>
  </si>
  <si>
    <t>Dokumentace skutečného provedení stavby (DSPS)</t>
  </si>
  <si>
    <t>pro část D.1.1. ARS:28*1</t>
  </si>
  <si>
    <t>pro část D.1.4.3 VZT:40*1</t>
  </si>
  <si>
    <t>pro část D.1.4.5 UT:20*1</t>
  </si>
  <si>
    <t>pro část D.1.4.7 MAR:12*1</t>
  </si>
  <si>
    <t>BP-01:200+18,6</t>
  </si>
  <si>
    <t>BP-02:55*1</t>
  </si>
  <si>
    <t>94.1</t>
  </si>
  <si>
    <t>Dílenská dokumentace prostorového lešení</t>
  </si>
  <si>
    <t>Položkový soupis prací, dodávek a služeb - uznatelné náklady</t>
  </si>
  <si>
    <t>Souhrnný soupis prací, dodávek a služeb</t>
  </si>
</sst>
</file>

<file path=xl/styles.xml><?xml version="1.0" encoding="utf-8"?>
<styleSheet xmlns="http://schemas.openxmlformats.org/spreadsheetml/2006/main">
  <fonts count="18">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s>
  <fills count="5">
    <fill>
      <patternFill patternType="none"/>
    </fill>
    <fill>
      <patternFill patternType="gray125"/>
    </fill>
    <fill>
      <patternFill patternType="solid">
        <fgColor rgb="FFC0C0C0"/>
        <bgColor indexed="64"/>
      </patternFill>
    </fill>
    <fill>
      <patternFill patternType="solid">
        <fgColor rgb="FF99CCFF"/>
        <bgColor indexed="64"/>
      </patternFill>
    </fill>
    <fill>
      <patternFill patternType="solid">
        <fgColor rgb="FFFFFFCC"/>
        <bgColor indexed="64"/>
      </patternFill>
    </fill>
  </fills>
  <borders count="5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auto="1"/>
      </left>
      <right/>
      <top style="thin">
        <color indexed="64"/>
      </top>
      <bottom/>
      <diagonal/>
    </border>
    <border>
      <left style="thin">
        <color auto="1"/>
      </left>
      <right style="thin">
        <color auto="1"/>
      </right>
      <top style="thin">
        <color indexed="64"/>
      </top>
      <bottom/>
      <diagonal/>
    </border>
    <border>
      <left style="thin">
        <color auto="1"/>
      </left>
      <right style="thin">
        <color auto="1"/>
      </right>
      <top style="thin">
        <color indexed="64"/>
      </top>
      <bottom style="thin">
        <color indexed="64"/>
      </bottom>
      <diagonal/>
    </border>
    <border>
      <left style="thin">
        <color auto="1"/>
      </left>
      <right style="thin">
        <color auto="1"/>
      </right>
      <top/>
      <bottom style="thin">
        <color indexed="64"/>
      </bottom>
      <diagonal/>
    </border>
    <border>
      <left style="thin">
        <color auto="1"/>
      </left>
      <right/>
      <top style="thin">
        <color indexed="64"/>
      </top>
      <bottom style="thin">
        <color indexed="64"/>
      </bottom>
      <diagonal/>
    </border>
    <border>
      <left/>
      <right style="thin">
        <color auto="1"/>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auto="1"/>
      </bottom>
      <diagonal/>
    </border>
    <border>
      <left/>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auto="1"/>
      </left>
      <right style="thin">
        <color auto="1"/>
      </right>
      <top style="thin">
        <color indexed="64"/>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indexed="64"/>
      </bottom>
      <diagonal/>
    </border>
    <border>
      <left/>
      <right style="thin">
        <color auto="1"/>
      </right>
      <top style="thin">
        <color indexed="64"/>
      </top>
      <bottom style="thin">
        <color auto="1"/>
      </bottom>
      <diagonal/>
    </border>
    <border>
      <left style="thin">
        <color indexed="64"/>
      </left>
      <right style="thin">
        <color indexed="64"/>
      </right>
      <top style="thin">
        <color auto="1"/>
      </top>
      <bottom style="thin">
        <color indexed="64"/>
      </bottom>
      <diagonal/>
    </border>
    <border>
      <left style="thin">
        <color indexed="64"/>
      </left>
      <right style="thin">
        <color auto="1"/>
      </right>
      <top style="thin">
        <color auto="1"/>
      </top>
      <bottom/>
      <diagonal/>
    </border>
    <border>
      <left style="thin">
        <color auto="1"/>
      </left>
      <right style="thin">
        <color auto="1"/>
      </right>
      <top style="thin">
        <color auto="1"/>
      </top>
      <bottom/>
      <diagonal/>
    </border>
    <border>
      <left style="thin">
        <color indexed="64"/>
      </left>
      <right/>
      <top style="thin">
        <color auto="1"/>
      </top>
      <bottom style="thin">
        <color indexed="64"/>
      </bottom>
      <diagonal/>
    </border>
    <border>
      <left/>
      <right style="thin">
        <color indexed="64"/>
      </right>
      <top style="thin">
        <color auto="1"/>
      </top>
      <bottom style="thin">
        <color indexed="64"/>
      </bottom>
      <diagonal/>
    </border>
  </borders>
  <cellStyleXfs count="2">
    <xf numFmtId="0" fontId="0" fillId="0" borderId="0"/>
    <xf numFmtId="0" fontId="1" fillId="0" borderId="0"/>
  </cellStyleXfs>
  <cellXfs count="269">
    <xf numFmtId="0" fontId="0" fillId="0" borderId="0" xfId="0"/>
    <xf numFmtId="0" fontId="0" fillId="0" borderId="0" xfId="0" applyAlignment="1"/>
    <xf numFmtId="14" fontId="3" fillId="0" borderId="0" xfId="0" applyNumberFormat="1" applyFont="1" applyAlignment="1">
      <alignment horizontal="left"/>
    </xf>
    <xf numFmtId="0" fontId="2" fillId="0" borderId="0" xfId="0" applyFont="1" applyAlignment="1">
      <alignment horizontal="center"/>
    </xf>
    <xf numFmtId="0" fontId="0" fillId="0" borderId="1" xfId="0" applyBorder="1"/>
    <xf numFmtId="0" fontId="0" fillId="0" borderId="0"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applyAlignment="1"/>
    <xf numFmtId="0" fontId="0" fillId="0" borderId="2" xfId="0" applyBorder="1" applyAlignment="1">
      <alignment horizontal="right"/>
    </xf>
    <xf numFmtId="0" fontId="0" fillId="0" borderId="0" xfId="0" applyBorder="1" applyAlignment="1">
      <alignment horizontal="center"/>
    </xf>
    <xf numFmtId="0" fontId="0" fillId="0" borderId="3" xfId="0" applyBorder="1"/>
    <xf numFmtId="0" fontId="0" fillId="0" borderId="4" xfId="0" applyBorder="1"/>
    <xf numFmtId="0" fontId="0" fillId="0" borderId="4" xfId="0" applyBorder="1" applyAlignment="1"/>
    <xf numFmtId="0" fontId="0" fillId="0" borderId="5" xfId="0" applyBorder="1" applyAlignment="1">
      <alignment horizontal="right"/>
    </xf>
    <xf numFmtId="0" fontId="0" fillId="0" borderId="6" xfId="0" applyBorder="1"/>
    <xf numFmtId="0" fontId="0" fillId="0" borderId="0" xfId="0" applyBorder="1" applyAlignment="1">
      <alignment horizontal="center" vertical="center"/>
    </xf>
    <xf numFmtId="0" fontId="0" fillId="0" borderId="0" xfId="0" applyBorder="1" applyAlignment="1">
      <alignment horizontal="left" vertical="center"/>
    </xf>
    <xf numFmtId="4" fontId="0" fillId="0" borderId="0" xfId="0" applyNumberFormat="1" applyBorder="1" applyAlignment="1">
      <alignment horizontal="left" vertical="center"/>
    </xf>
    <xf numFmtId="0" fontId="0" fillId="0" borderId="6" xfId="0" applyBorder="1" applyAlignment="1">
      <alignment horizontal="left" vertical="center"/>
    </xf>
    <xf numFmtId="1" fontId="0" fillId="0" borderId="0" xfId="0" applyNumberFormat="1" applyBorder="1" applyAlignment="1">
      <alignment horizontal="left" vertical="center"/>
    </xf>
    <xf numFmtId="0" fontId="0" fillId="0" borderId="1" xfId="0" applyBorder="1" applyAlignment="1">
      <alignment horizontal="right"/>
    </xf>
    <xf numFmtId="0" fontId="8" fillId="0" borderId="0" xfId="0" applyFont="1" applyBorder="1" applyAlignment="1">
      <alignment vertical="center"/>
    </xf>
    <xf numFmtId="0" fontId="8" fillId="0" borderId="6" xfId="0" applyFont="1" applyBorder="1" applyAlignment="1">
      <alignment horizontal="right" vertical="center"/>
    </xf>
    <xf numFmtId="0" fontId="0" fillId="0" borderId="0" xfId="0" applyFont="1" applyBorder="1" applyAlignment="1">
      <alignment horizontal="right" vertical="center"/>
    </xf>
    <xf numFmtId="0" fontId="0" fillId="0" borderId="6" xfId="0" applyFont="1" applyBorder="1" applyAlignment="1">
      <alignment horizontal="right" vertical="center"/>
    </xf>
    <xf numFmtId="0" fontId="8" fillId="0" borderId="1" xfId="0" applyFont="1" applyBorder="1"/>
    <xf numFmtId="0" fontId="8" fillId="0" borderId="0" xfId="0" applyFont="1" applyBorder="1"/>
    <xf numFmtId="0" fontId="8" fillId="0" borderId="0" xfId="0" applyFont="1" applyBorder="1" applyAlignment="1">
      <alignment horizontal="left" vertical="center"/>
    </xf>
    <xf numFmtId="0" fontId="8" fillId="0" borderId="6" xfId="0" applyFont="1" applyBorder="1" applyAlignment="1">
      <alignment vertical="center"/>
    </xf>
    <xf numFmtId="0" fontId="8" fillId="0" borderId="0" xfId="0" applyFont="1" applyFill="1" applyBorder="1" applyAlignment="1">
      <alignment horizontal="left" vertical="center"/>
    </xf>
    <xf numFmtId="0" fontId="0" fillId="0" borderId="6" xfId="0" applyFont="1" applyBorder="1" applyAlignment="1">
      <alignment vertical="center"/>
    </xf>
    <xf numFmtId="0" fontId="8" fillId="0" borderId="0" xfId="0" applyFont="1"/>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1" fontId="8" fillId="0" borderId="10" xfId="0" applyNumberFormat="1" applyFont="1" applyBorder="1" applyAlignment="1">
      <alignment horizontal="right" vertical="center"/>
    </xf>
    <xf numFmtId="0" fontId="0" fillId="0" borderId="6" xfId="0" applyBorder="1" applyAlignment="1">
      <alignment horizontal="left" vertical="center" indent="1"/>
    </xf>
    <xf numFmtId="0" fontId="0" fillId="0" borderId="0" xfId="0" applyBorder="1" applyAlignment="1"/>
    <xf numFmtId="0" fontId="8" fillId="0" borderId="6" xfId="0" applyFont="1" applyFill="1" applyBorder="1" applyAlignment="1">
      <alignment horizontal="left" vertical="center"/>
    </xf>
    <xf numFmtId="0" fontId="0" fillId="0" borderId="1" xfId="0" applyFont="1"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applyAlignment="1"/>
    <xf numFmtId="0" fontId="0" fillId="0" borderId="9" xfId="0" applyBorder="1" applyAlignment="1">
      <alignment horizontal="left" indent="1"/>
    </xf>
    <xf numFmtId="0" fontId="0" fillId="0" borderId="6" xfId="0" applyBorder="1" applyAlignment="1"/>
    <xf numFmtId="0" fontId="0" fillId="0" borderId="6" xfId="0" applyBorder="1" applyAlignment="1">
      <alignment horizontal="right"/>
    </xf>
    <xf numFmtId="0" fontId="0" fillId="0" borderId="6" xfId="0" applyBorder="1" applyAlignment="1">
      <alignment vertical="center"/>
    </xf>
    <xf numFmtId="49" fontId="0" fillId="0" borderId="8" xfId="0" applyNumberFormat="1" applyFon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xf>
    <xf numFmtId="0" fontId="0" fillId="0" borderId="12" xfId="0" applyBorder="1"/>
    <xf numFmtId="1" fontId="8" fillId="0" borderId="15" xfId="0" applyNumberFormat="1" applyFont="1" applyBorder="1" applyAlignment="1">
      <alignment horizontal="right" vertical="center"/>
    </xf>
    <xf numFmtId="0" fontId="0" fillId="0" borderId="12" xfId="0" applyBorder="1" applyAlignment="1">
      <alignment horizontal="left" vertical="center" indent="1"/>
    </xf>
    <xf numFmtId="49" fontId="0" fillId="0" borderId="16" xfId="0" applyNumberFormat="1" applyFont="1" applyBorder="1" applyAlignment="1">
      <alignment horizontal="left" vertical="center"/>
    </xf>
    <xf numFmtId="49" fontId="0" fillId="0" borderId="2" xfId="0" applyNumberFormat="1" applyFont="1" applyBorder="1" applyAlignment="1">
      <alignment horizontal="left" vertical="center"/>
    </xf>
    <xf numFmtId="1" fontId="8" fillId="0" borderId="12" xfId="0" applyNumberFormat="1" applyFont="1" applyBorder="1" applyAlignment="1">
      <alignment horizontal="right" vertical="center"/>
    </xf>
    <xf numFmtId="0" fontId="0" fillId="0" borderId="14" xfId="0" applyBorder="1" applyAlignment="1">
      <alignment horizontal="left" indent="1"/>
    </xf>
    <xf numFmtId="0" fontId="0" fillId="0" borderId="17" xfId="0" applyFont="1" applyBorder="1" applyAlignment="1">
      <alignment horizontal="left" vertical="top" indent="1"/>
    </xf>
    <xf numFmtId="0" fontId="0" fillId="0" borderId="18" xfId="0" applyBorder="1" applyAlignment="1">
      <alignment vertical="top"/>
    </xf>
    <xf numFmtId="0" fontId="8" fillId="0" borderId="18" xfId="0" applyFont="1" applyFill="1" applyBorder="1" applyAlignment="1">
      <alignment horizontal="left" vertical="top"/>
    </xf>
    <xf numFmtId="0" fontId="8" fillId="0" borderId="18" xfId="0" applyFont="1" applyBorder="1" applyAlignment="1">
      <alignment vertical="center"/>
    </xf>
    <xf numFmtId="0" fontId="0" fillId="0" borderId="18" xfId="0" applyFont="1" applyBorder="1" applyAlignment="1">
      <alignment horizontal="right" vertical="center"/>
    </xf>
    <xf numFmtId="0" fontId="0" fillId="0" borderId="19" xfId="0" applyBorder="1" applyAlignment="1"/>
    <xf numFmtId="0" fontId="0" fillId="0" borderId="6" xfId="0" applyBorder="1" applyAlignment="1">
      <alignment horizontal="left"/>
    </xf>
    <xf numFmtId="0" fontId="0" fillId="0" borderId="20" xfId="0" applyBorder="1"/>
    <xf numFmtId="0" fontId="8" fillId="0" borderId="14" xfId="0" applyFont="1" applyBorder="1" applyAlignment="1">
      <alignment horizontal="left" vertical="center" indent="1"/>
    </xf>
    <xf numFmtId="0" fontId="8" fillId="0" borderId="12" xfId="0" applyFont="1" applyBorder="1" applyAlignment="1">
      <alignment horizontal="left" vertical="center"/>
    </xf>
    <xf numFmtId="0" fontId="8" fillId="0" borderId="12" xfId="0" applyFont="1" applyBorder="1"/>
    <xf numFmtId="0" fontId="4" fillId="0" borderId="0" xfId="0" applyFont="1" applyAlignment="1">
      <alignment horizontal="left"/>
    </xf>
    <xf numFmtId="49" fontId="0" fillId="0" borderId="12" xfId="0" applyNumberFormat="1" applyBorder="1" applyAlignment="1">
      <alignment vertical="center"/>
    </xf>
    <xf numFmtId="0" fontId="0" fillId="0" borderId="21" xfId="0" applyBorder="1" applyAlignment="1">
      <alignment vertical="center"/>
    </xf>
    <xf numFmtId="49" fontId="8" fillId="0" borderId="6" xfId="0" applyNumberFormat="1" applyFont="1" applyBorder="1" applyAlignment="1">
      <alignment horizontal="left" vertical="center"/>
    </xf>
    <xf numFmtId="0" fontId="9" fillId="2" borderId="1" xfId="0" applyFont="1" applyFill="1" applyBorder="1" applyAlignment="1">
      <alignment horizontal="left" vertical="center" indent="1"/>
    </xf>
    <xf numFmtId="49" fontId="6" fillId="2" borderId="0" xfId="0" applyNumberFormat="1" applyFont="1" applyFill="1" applyBorder="1" applyAlignment="1">
      <alignment horizontal="left" vertical="center"/>
    </xf>
    <xf numFmtId="0" fontId="0" fillId="2" borderId="1" xfId="0" applyFont="1" applyFill="1" applyBorder="1" applyAlignment="1">
      <alignment horizontal="left" vertical="center" indent="1"/>
    </xf>
    <xf numFmtId="0" fontId="8" fillId="2" borderId="0" xfId="0" applyFont="1" applyFill="1" applyBorder="1" applyAlignment="1">
      <alignment horizontal="left" vertical="center"/>
    </xf>
    <xf numFmtId="0" fontId="0" fillId="2" borderId="9" xfId="0" applyFont="1" applyFill="1" applyBorder="1" applyAlignment="1">
      <alignment horizontal="left" vertical="center" indent="1"/>
    </xf>
    <xf numFmtId="0" fontId="0" fillId="2" borderId="6" xfId="0" applyFont="1" applyFill="1" applyBorder="1"/>
    <xf numFmtId="49" fontId="8" fillId="0" borderId="0" xfId="0" applyNumberFormat="1" applyFont="1" applyBorder="1" applyAlignment="1">
      <alignment horizontal="left" vertical="center"/>
    </xf>
    <xf numFmtId="49" fontId="8" fillId="0" borderId="6" xfId="0" applyNumberFormat="1" applyFont="1" applyBorder="1" applyAlignment="1">
      <alignment horizontal="right" vertical="center"/>
    </xf>
    <xf numFmtId="49" fontId="8" fillId="3" borderId="6" xfId="0" applyNumberFormat="1" applyFont="1" applyFill="1" applyBorder="1" applyAlignment="1" applyProtection="1">
      <alignment horizontal="right" vertical="center"/>
      <protection locked="0"/>
    </xf>
    <xf numFmtId="49" fontId="8" fillId="3" borderId="0" xfId="0" applyNumberFormat="1" applyFont="1" applyFill="1" applyBorder="1" applyAlignment="1" applyProtection="1">
      <alignment horizontal="left" vertical="center"/>
      <protection locked="0"/>
    </xf>
    <xf numFmtId="4" fontId="0" fillId="0" borderId="0" xfId="0" applyNumberFormat="1" applyAlignment="1"/>
    <xf numFmtId="3" fontId="0" fillId="0" borderId="26" xfId="0" applyNumberFormat="1" applyBorder="1"/>
    <xf numFmtId="3" fontId="0" fillId="4" borderId="30" xfId="0" applyNumberFormat="1" applyFill="1" applyBorder="1" applyAlignment="1"/>
    <xf numFmtId="3" fontId="7" fillId="2" borderId="27" xfId="0" applyNumberFormat="1" applyFont="1" applyFill="1" applyBorder="1" applyAlignment="1">
      <alignment vertical="center"/>
    </xf>
    <xf numFmtId="3" fontId="7" fillId="2" borderId="18" xfId="0" applyNumberFormat="1" applyFont="1" applyFill="1" applyBorder="1" applyAlignment="1">
      <alignment vertical="center"/>
    </xf>
    <xf numFmtId="3" fontId="7" fillId="2" borderId="18" xfId="0" applyNumberFormat="1" applyFont="1" applyFill="1" applyBorder="1" applyAlignment="1">
      <alignment vertical="center" wrapText="1"/>
    </xf>
    <xf numFmtId="3" fontId="7" fillId="2" borderId="28" xfId="0" applyNumberFormat="1" applyFont="1" applyFill="1" applyBorder="1" applyAlignment="1">
      <alignment horizontal="center" vertical="center" wrapText="1"/>
    </xf>
    <xf numFmtId="3" fontId="0" fillId="0" borderId="31" xfId="0" applyNumberFormat="1" applyBorder="1" applyAlignment="1"/>
    <xf numFmtId="3" fontId="0" fillId="0" borderId="29" xfId="0" applyNumberFormat="1" applyBorder="1" applyAlignment="1"/>
    <xf numFmtId="0" fontId="2" fillId="0" borderId="0" xfId="0" applyFont="1" applyAlignment="1">
      <alignment horizontal="center" shrinkToFit="1"/>
    </xf>
    <xf numFmtId="3" fontId="10" fillId="2" borderId="28" xfId="0" applyNumberFormat="1" applyFont="1" applyFill="1" applyBorder="1" applyAlignment="1">
      <alignment horizontal="center" vertical="center" wrapText="1" shrinkToFit="1"/>
    </xf>
    <xf numFmtId="3" fontId="7" fillId="2" borderId="28" xfId="0" applyNumberFormat="1" applyFont="1" applyFill="1" applyBorder="1" applyAlignment="1">
      <alignment horizontal="center" vertical="center" wrapText="1" shrinkToFit="1"/>
    </xf>
    <xf numFmtId="3" fontId="3" fillId="0" borderId="29" xfId="0" applyNumberFormat="1" applyFont="1" applyBorder="1" applyAlignment="1">
      <alignment horizontal="right" wrapText="1" shrinkToFit="1"/>
    </xf>
    <xf numFmtId="3" fontId="3" fillId="0" borderId="29" xfId="0" applyNumberFormat="1" applyFont="1" applyBorder="1" applyAlignment="1">
      <alignment horizontal="right" shrinkToFit="1"/>
    </xf>
    <xf numFmtId="3" fontId="0" fillId="0" borderId="29" xfId="0" applyNumberFormat="1" applyBorder="1" applyAlignment="1">
      <alignment shrinkToFit="1"/>
    </xf>
    <xf numFmtId="3" fontId="0" fillId="4" borderId="30" xfId="0" applyNumberFormat="1" applyFill="1" applyBorder="1" applyAlignment="1">
      <alignment wrapText="1" shrinkToFit="1"/>
    </xf>
    <xf numFmtId="3" fontId="0" fillId="4" borderId="30" xfId="0" applyNumberFormat="1" applyFill="1" applyBorder="1" applyAlignment="1">
      <alignment shrinkToFit="1"/>
    </xf>
    <xf numFmtId="0" fontId="4" fillId="2" borderId="11" xfId="0" applyFont="1" applyFill="1" applyBorder="1" applyAlignment="1">
      <alignment horizontal="left" vertical="center" indent="1"/>
    </xf>
    <xf numFmtId="0" fontId="5" fillId="2" borderId="7" xfId="0" applyFont="1" applyFill="1" applyBorder="1" applyAlignment="1">
      <alignment horizontal="left" vertical="center"/>
    </xf>
    <xf numFmtId="0" fontId="0" fillId="2" borderId="7" xfId="0" applyFill="1" applyBorder="1" applyAlignment="1">
      <alignment horizontal="left" vertical="center"/>
    </xf>
    <xf numFmtId="4" fontId="4" fillId="2" borderId="7" xfId="0" applyNumberFormat="1" applyFont="1" applyFill="1" applyBorder="1" applyAlignment="1">
      <alignment horizontal="left" vertical="center"/>
    </xf>
    <xf numFmtId="49" fontId="0" fillId="2" borderId="13" xfId="0" applyNumberFormat="1" applyFill="1" applyBorder="1" applyAlignment="1">
      <alignment horizontal="left" vertical="center"/>
    </xf>
    <xf numFmtId="0" fontId="0" fillId="2" borderId="7" xfId="0" applyFill="1" applyBorder="1"/>
    <xf numFmtId="49" fontId="8" fillId="2" borderId="13" xfId="0" applyNumberFormat="1" applyFont="1" applyFill="1" applyBorder="1" applyAlignment="1">
      <alignment horizontal="left" vertical="center"/>
    </xf>
    <xf numFmtId="0" fontId="6" fillId="0" borderId="0" xfId="0" applyFon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49" fontId="7" fillId="0" borderId="26" xfId="0" applyNumberFormat="1" applyFont="1" applyBorder="1" applyAlignment="1">
      <alignment vertical="center"/>
    </xf>
    <xf numFmtId="0" fontId="15" fillId="2" borderId="36"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7" fillId="4" borderId="10" xfId="0" applyFont="1" applyFill="1" applyBorder="1"/>
    <xf numFmtId="0" fontId="7" fillId="4" borderId="6" xfId="0" applyFont="1" applyFill="1" applyBorder="1"/>
    <xf numFmtId="0" fontId="15" fillId="2" borderId="35" xfId="0" applyFont="1" applyFill="1" applyBorder="1" applyAlignment="1">
      <alignment horizontal="center" vertical="center" wrapText="1"/>
    </xf>
    <xf numFmtId="49" fontId="7" fillId="0" borderId="36" xfId="0" applyNumberFormat="1" applyFont="1" applyBorder="1" applyAlignment="1">
      <alignment vertical="center"/>
    </xf>
    <xf numFmtId="49" fontId="7" fillId="0" borderId="10" xfId="0" applyNumberFormat="1" applyFont="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0" borderId="33" xfId="0" applyNumberFormat="1" applyFont="1" applyBorder="1" applyAlignment="1">
      <alignment vertical="center"/>
    </xf>
    <xf numFmtId="4" fontId="7" fillId="0" borderId="38" xfId="0" applyNumberFormat="1" applyFont="1" applyBorder="1" applyAlignment="1">
      <alignment horizontal="center" vertical="center"/>
    </xf>
    <xf numFmtId="4" fontId="7" fillId="4" borderId="38" xfId="0" applyNumberFormat="1" applyFont="1" applyFill="1" applyBorder="1" applyAlignment="1">
      <alignment horizontal="center"/>
    </xf>
    <xf numFmtId="4" fontId="7" fillId="4" borderId="38" xfId="0" applyNumberFormat="1" applyFont="1" applyFill="1" applyBorder="1" applyAlignment="1"/>
    <xf numFmtId="4" fontId="0" fillId="0" borderId="0" xfId="0" applyNumberFormat="1"/>
    <xf numFmtId="49" fontId="0" fillId="0" borderId="1" xfId="0" applyNumberFormat="1" applyBorder="1"/>
    <xf numFmtId="49" fontId="0" fillId="0" borderId="14" xfId="0" applyNumberFormat="1" applyBorder="1" applyAlignment="1">
      <alignment horizontal="left" vertical="center" indent="1"/>
    </xf>
    <xf numFmtId="0" fontId="0" fillId="2" borderId="42" xfId="0" applyFill="1" applyBorder="1"/>
    <xf numFmtId="0" fontId="0" fillId="2" borderId="41" xfId="0" applyFill="1" applyBorder="1"/>
    <xf numFmtId="0" fontId="0" fillId="2" borderId="36" xfId="0" applyFill="1" applyBorder="1"/>
    <xf numFmtId="0" fontId="16" fillId="0" borderId="0" xfId="0" applyFont="1"/>
    <xf numFmtId="0" fontId="16" fillId="0" borderId="26" xfId="0" applyFont="1" applyBorder="1" applyAlignment="1">
      <alignment vertical="top"/>
    </xf>
    <xf numFmtId="0" fontId="0" fillId="2" borderId="10" xfId="0" applyFill="1" applyBorder="1" applyAlignment="1">
      <alignment vertical="top"/>
    </xf>
    <xf numFmtId="0" fontId="16" fillId="0" borderId="26" xfId="0" applyNumberFormat="1" applyFont="1" applyBorder="1" applyAlignment="1">
      <alignment vertical="top"/>
    </xf>
    <xf numFmtId="0" fontId="0" fillId="2" borderId="10" xfId="0" applyNumberFormat="1" applyFill="1" applyBorder="1" applyAlignment="1">
      <alignment vertical="top"/>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0" fontId="0" fillId="2" borderId="48" xfId="0" applyFill="1" applyBorder="1"/>
    <xf numFmtId="0" fontId="0" fillId="2" borderId="50" xfId="0" applyFill="1" applyBorder="1" applyAlignment="1">
      <alignment vertical="top"/>
    </xf>
    <xf numFmtId="49" fontId="0" fillId="2" borderId="50" xfId="0" applyNumberFormat="1" applyFill="1" applyBorder="1" applyAlignment="1">
      <alignment vertical="top"/>
    </xf>
    <xf numFmtId="49" fontId="0" fillId="2" borderId="47" xfId="0" applyNumberFormat="1" applyFill="1" applyBorder="1" applyAlignment="1">
      <alignment vertical="top"/>
    </xf>
    <xf numFmtId="4" fontId="0" fillId="2" borderId="47" xfId="0" applyNumberFormat="1" applyFill="1" applyBorder="1" applyAlignment="1">
      <alignment vertical="top"/>
    </xf>
    <xf numFmtId="0" fontId="16" fillId="0" borderId="10" xfId="0" applyFont="1" applyBorder="1" applyAlignment="1">
      <alignment vertical="top"/>
    </xf>
    <xf numFmtId="0" fontId="16" fillId="0" borderId="10" xfId="0" applyNumberFormat="1" applyFont="1" applyBorder="1" applyAlignment="1">
      <alignment vertical="top"/>
    </xf>
    <xf numFmtId="0" fontId="8" fillId="2" borderId="15" xfId="0" applyFont="1" applyFill="1" applyBorder="1" applyAlignment="1">
      <alignment vertical="top"/>
    </xf>
    <xf numFmtId="49" fontId="8" fillId="2" borderId="12" xfId="0" applyNumberFormat="1" applyFont="1" applyFill="1" applyBorder="1" applyAlignment="1">
      <alignment vertical="top"/>
    </xf>
    <xf numFmtId="0" fontId="8" fillId="2" borderId="12" xfId="0" applyFont="1" applyFill="1" applyBorder="1" applyAlignment="1">
      <alignment vertical="top"/>
    </xf>
    <xf numFmtId="4" fontId="8" fillId="2" borderId="22" xfId="0" applyNumberFormat="1" applyFont="1" applyFill="1" applyBorder="1" applyAlignment="1">
      <alignment vertical="top"/>
    </xf>
    <xf numFmtId="0" fontId="16" fillId="0" borderId="33" xfId="0" applyNumberFormat="1" applyFont="1" applyBorder="1" applyAlignment="1">
      <alignment horizontal="left" vertical="top" wrapText="1"/>
    </xf>
    <xf numFmtId="0" fontId="17" fillId="0" borderId="33" xfId="0" quotePrefix="1" applyNumberFormat="1" applyFont="1" applyBorder="1" applyAlignment="1">
      <alignment horizontal="left" vertical="top" wrapText="1"/>
    </xf>
    <xf numFmtId="0" fontId="0" fillId="2" borderId="38" xfId="0" applyNumberFormat="1" applyFill="1" applyBorder="1" applyAlignment="1">
      <alignment horizontal="left" vertical="top" wrapText="1"/>
    </xf>
    <xf numFmtId="0" fontId="17" fillId="0" borderId="38"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2" borderId="12" xfId="0" applyNumberFormat="1" applyFont="1" applyFill="1" applyBorder="1" applyAlignment="1">
      <alignment horizontal="left" vertical="top" wrapText="1"/>
    </xf>
    <xf numFmtId="0" fontId="0" fillId="0" borderId="0" xfId="0" applyAlignment="1">
      <alignment horizontal="center"/>
    </xf>
    <xf numFmtId="0" fontId="0" fillId="2" borderId="49" xfId="0" applyFill="1" applyBorder="1" applyAlignment="1">
      <alignment horizontal="center" wrapText="1"/>
    </xf>
    <xf numFmtId="0" fontId="0" fillId="2" borderId="47" xfId="0" applyFill="1" applyBorder="1" applyAlignment="1">
      <alignment horizontal="center" vertical="top"/>
    </xf>
    <xf numFmtId="0" fontId="16" fillId="0" borderId="33" xfId="0" applyFont="1" applyBorder="1" applyAlignment="1">
      <alignment horizontal="center" vertical="top" shrinkToFit="1"/>
    </xf>
    <xf numFmtId="0" fontId="0" fillId="2" borderId="38" xfId="0" applyFill="1" applyBorder="1" applyAlignment="1">
      <alignment horizontal="center" vertical="top" shrinkToFit="1"/>
    </xf>
    <xf numFmtId="0" fontId="16" fillId="0" borderId="38" xfId="0" applyFont="1" applyBorder="1" applyAlignment="1">
      <alignment horizontal="center" vertical="top" shrinkToFit="1"/>
    </xf>
    <xf numFmtId="4" fontId="0" fillId="2" borderId="42" xfId="0" applyNumberFormat="1" applyFill="1" applyBorder="1"/>
    <xf numFmtId="4" fontId="0" fillId="2" borderId="35" xfId="0" applyNumberFormat="1" applyFill="1" applyBorder="1"/>
    <xf numFmtId="4" fontId="17" fillId="0" borderId="33" xfId="0" applyNumberFormat="1" applyFont="1" applyBorder="1" applyAlignment="1">
      <alignment vertical="top" wrapText="1" shrinkToFit="1"/>
    </xf>
    <xf numFmtId="4" fontId="17" fillId="0" borderId="38" xfId="0" applyNumberFormat="1" applyFont="1" applyBorder="1" applyAlignment="1">
      <alignment vertical="top" wrapText="1" shrinkToFit="1"/>
    </xf>
    <xf numFmtId="4" fontId="0" fillId="0" borderId="0" xfId="0" applyNumberFormat="1" applyAlignment="1">
      <alignment vertical="top"/>
    </xf>
    <xf numFmtId="4" fontId="8" fillId="2" borderId="12" xfId="0" applyNumberFormat="1" applyFont="1" applyFill="1" applyBorder="1" applyAlignment="1">
      <alignment vertical="top"/>
    </xf>
    <xf numFmtId="0" fontId="0" fillId="2" borderId="42" xfId="0" applyFill="1" applyBorder="1" applyAlignment="1">
      <alignment horizontal="center"/>
    </xf>
    <xf numFmtId="0" fontId="0" fillId="2" borderId="35" xfId="0" applyFill="1" applyBorder="1" applyAlignment="1">
      <alignment horizontal="center"/>
    </xf>
    <xf numFmtId="0" fontId="0" fillId="2" borderId="51" xfId="0" applyFill="1" applyBorder="1" applyAlignment="1">
      <alignment horizontal="center" vertical="top"/>
    </xf>
    <xf numFmtId="0" fontId="16" fillId="0" borderId="34" xfId="0" applyFont="1" applyBorder="1" applyAlignment="1">
      <alignment horizontal="center" vertical="top" shrinkToFit="1"/>
    </xf>
    <xf numFmtId="0" fontId="17" fillId="0" borderId="34" xfId="0" applyNumberFormat="1" applyFont="1" applyBorder="1" applyAlignment="1">
      <alignment horizontal="center" vertical="top" wrapText="1" shrinkToFit="1"/>
    </xf>
    <xf numFmtId="0" fontId="0" fillId="2" borderId="37" xfId="0" applyFill="1" applyBorder="1" applyAlignment="1">
      <alignment horizontal="center" vertical="top" shrinkToFit="1"/>
    </xf>
    <xf numFmtId="0" fontId="17" fillId="0" borderId="37" xfId="0" applyNumberFormat="1" applyFont="1" applyBorder="1" applyAlignment="1">
      <alignment horizontal="center" vertical="top" wrapText="1" shrinkToFit="1"/>
    </xf>
    <xf numFmtId="0" fontId="8" fillId="2" borderId="12" xfId="0" applyFont="1" applyFill="1" applyBorder="1" applyAlignment="1">
      <alignment horizontal="center" vertical="top"/>
    </xf>
    <xf numFmtId="0" fontId="0" fillId="0" borderId="43" xfId="0" applyFont="1" applyBorder="1" applyAlignment="1">
      <alignment vertical="top"/>
    </xf>
    <xf numFmtId="49" fontId="0" fillId="0" borderId="39" xfId="0" applyNumberFormat="1" applyBorder="1" applyAlignment="1">
      <alignment vertical="top"/>
    </xf>
    <xf numFmtId="0" fontId="0" fillId="0" borderId="44" xfId="0" applyFont="1" applyBorder="1" applyAlignment="1">
      <alignment vertical="top"/>
    </xf>
    <xf numFmtId="49" fontId="0" fillId="0" borderId="40" xfId="0" applyNumberFormat="1" applyBorder="1" applyAlignment="1">
      <alignment vertical="top"/>
    </xf>
    <xf numFmtId="0" fontId="0" fillId="2" borderId="45" xfId="0" applyFill="1" applyBorder="1" applyAlignment="1">
      <alignment vertical="top"/>
    </xf>
    <xf numFmtId="49" fontId="0" fillId="2" borderId="42" xfId="0" applyNumberFormat="1" applyFill="1" applyBorder="1" applyAlignment="1">
      <alignment vertical="top"/>
    </xf>
    <xf numFmtId="0" fontId="0" fillId="2" borderId="35" xfId="0" applyFill="1" applyBorder="1" applyAlignment="1">
      <alignment vertical="top"/>
    </xf>
    <xf numFmtId="49" fontId="0" fillId="2" borderId="35" xfId="0" applyNumberFormat="1" applyFill="1" applyBorder="1" applyAlignment="1">
      <alignment vertical="top"/>
    </xf>
    <xf numFmtId="4" fontId="16" fillId="0" borderId="33" xfId="0" applyNumberFormat="1" applyFont="1" applyBorder="1" applyAlignment="1">
      <alignment vertical="top" shrinkToFit="1"/>
    </xf>
    <xf numFmtId="4" fontId="0" fillId="2" borderId="38" xfId="0" applyNumberFormat="1" applyFill="1" applyBorder="1" applyAlignment="1">
      <alignment vertical="top" shrinkToFit="1"/>
    </xf>
    <xf numFmtId="4" fontId="16" fillId="0" borderId="38" xfId="0" applyNumberFormat="1" applyFont="1" applyBorder="1" applyAlignment="1">
      <alignment vertical="top" shrinkToFit="1"/>
    </xf>
    <xf numFmtId="0" fontId="16" fillId="0" borderId="33" xfId="0" applyFont="1" applyBorder="1" applyAlignment="1">
      <alignment horizontal="center" vertical="top" shrinkToFit="1"/>
    </xf>
    <xf numFmtId="0" fontId="16" fillId="0" borderId="0" xfId="0" applyFont="1"/>
    <xf numFmtId="0" fontId="16" fillId="0" borderId="33" xfId="0" applyFont="1" applyBorder="1" applyAlignment="1">
      <alignment horizontal="center" vertical="top" shrinkToFit="1"/>
    </xf>
    <xf numFmtId="0" fontId="16" fillId="0" borderId="38" xfId="0" applyNumberFormat="1" applyFont="1" applyBorder="1" applyAlignment="1">
      <alignment horizontal="left" vertical="top" wrapText="1"/>
    </xf>
    <xf numFmtId="0" fontId="16" fillId="0" borderId="37" xfId="0" applyFont="1" applyBorder="1" applyAlignment="1">
      <alignment horizontal="center" vertical="top" shrinkToFit="1"/>
    </xf>
    <xf numFmtId="4" fontId="16" fillId="0" borderId="49" xfId="0" applyNumberFormat="1" applyFont="1" applyBorder="1" applyAlignment="1">
      <alignment vertical="top" shrinkToFit="1"/>
    </xf>
    <xf numFmtId="0" fontId="16" fillId="0" borderId="49" xfId="0" applyFont="1" applyBorder="1" applyAlignment="1">
      <alignment horizontal="center" vertical="top" shrinkToFit="1"/>
    </xf>
    <xf numFmtId="0" fontId="16" fillId="0" borderId="49" xfId="0" applyFont="1" applyBorder="1" applyAlignment="1">
      <alignment vertical="top"/>
    </xf>
    <xf numFmtId="0" fontId="16" fillId="0" borderId="33" xfId="0" applyFont="1" applyBorder="1" applyAlignment="1">
      <alignment vertical="top"/>
    </xf>
    <xf numFmtId="0" fontId="16" fillId="0" borderId="38" xfId="0" applyFont="1" applyBorder="1" applyAlignment="1">
      <alignment vertical="top"/>
    </xf>
    <xf numFmtId="4" fontId="7" fillId="0" borderId="33" xfId="0" applyNumberFormat="1" applyFont="1" applyBorder="1" applyAlignment="1">
      <alignment vertical="center"/>
    </xf>
    <xf numFmtId="4" fontId="7" fillId="0" borderId="38" xfId="0" applyNumberFormat="1" applyFont="1" applyBorder="1" applyAlignment="1">
      <alignment vertical="center"/>
    </xf>
    <xf numFmtId="49" fontId="6" fillId="2" borderId="18" xfId="0" applyNumberFormat="1" applyFont="1" applyFill="1" applyBorder="1" applyAlignment="1">
      <alignment horizontal="center" vertical="center" shrinkToFit="1"/>
    </xf>
    <xf numFmtId="0" fontId="6" fillId="2" borderId="18"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Font="1" applyBorder="1" applyAlignment="1">
      <alignment horizontal="right" indent="1"/>
    </xf>
    <xf numFmtId="49" fontId="8" fillId="2" borderId="0" xfId="0" applyNumberFormat="1" applyFont="1" applyFill="1" applyBorder="1" applyAlignment="1">
      <alignment horizontal="center" vertical="center"/>
    </xf>
    <xf numFmtId="0" fontId="8" fillId="2" borderId="0" xfId="0" applyFont="1" applyFill="1" applyBorder="1" applyAlignment="1">
      <alignment horizontal="center" vertical="center"/>
    </xf>
    <xf numFmtId="0" fontId="8" fillId="2" borderId="2" xfId="0" applyFont="1" applyFill="1" applyBorder="1" applyAlignment="1">
      <alignment horizontal="center" vertical="center"/>
    </xf>
    <xf numFmtId="49" fontId="8" fillId="2" borderId="6" xfId="0" applyNumberFormat="1" applyFont="1" applyFill="1" applyBorder="1" applyAlignment="1">
      <alignment horizontal="center" vertical="center"/>
    </xf>
    <xf numFmtId="0" fontId="8" fillId="2" borderId="6" xfId="0" applyFont="1" applyFill="1" applyBorder="1" applyAlignment="1">
      <alignment horizontal="center" vertical="center"/>
    </xf>
    <xf numFmtId="0" fontId="8" fillId="2" borderId="8" xfId="0" applyFont="1" applyFill="1" applyBorder="1" applyAlignment="1">
      <alignment horizontal="center" vertical="center"/>
    </xf>
    <xf numFmtId="0" fontId="0" fillId="0" borderId="6" xfId="0" applyFont="1" applyBorder="1" applyAlignment="1">
      <alignment horizontal="right" inden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2" fillId="2" borderId="7" xfId="0" applyNumberFormat="1" applyFont="1" applyFill="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49" fontId="8" fillId="3" borderId="18" xfId="0" applyNumberFormat="1" applyFont="1" applyFill="1" applyBorder="1" applyAlignment="1" applyProtection="1">
      <alignment horizontal="left" vertical="center"/>
      <protection locked="0"/>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6" xfId="0" applyNumberFormat="1" applyFont="1" applyBorder="1" applyAlignment="1">
      <alignment horizontal="right" vertical="center" indent="1"/>
    </xf>
    <xf numFmtId="0" fontId="0" fillId="0" borderId="8" xfId="0" applyFont="1" applyBorder="1" applyAlignment="1">
      <alignment horizontal="right" indent="1"/>
    </xf>
    <xf numFmtId="49" fontId="8" fillId="3" borderId="0" xfId="0" applyNumberFormat="1" applyFont="1" applyFill="1" applyBorder="1" applyAlignment="1" applyProtection="1">
      <alignment horizontal="left" vertical="center"/>
      <protection locked="0"/>
    </xf>
    <xf numFmtId="49" fontId="8" fillId="3" borderId="6" xfId="0" applyNumberFormat="1" applyFont="1" applyFill="1" applyBorder="1" applyAlignment="1" applyProtection="1">
      <alignment horizontal="left" vertical="center"/>
      <protection locked="0"/>
    </xf>
    <xf numFmtId="4" fontId="7" fillId="4" borderId="38" xfId="0" applyNumberFormat="1" applyFont="1" applyFill="1" applyBorder="1" applyAlignment="1"/>
    <xf numFmtId="4" fontId="7" fillId="0" borderId="33" xfId="0" applyNumberFormat="1" applyFont="1" applyBorder="1" applyAlignment="1">
      <alignment vertical="center"/>
    </xf>
    <xf numFmtId="49" fontId="7" fillId="0" borderId="26" xfId="0" applyNumberFormat="1" applyFont="1" applyBorder="1" applyAlignment="1">
      <alignment vertical="center" wrapText="1"/>
    </xf>
    <xf numFmtId="49" fontId="7" fillId="0" borderId="0" xfId="0" applyNumberFormat="1" applyFont="1" applyBorder="1" applyAlignment="1">
      <alignment vertical="center" wrapText="1"/>
    </xf>
    <xf numFmtId="2" fontId="12" fillId="2" borderId="7" xfId="0" applyNumberFormat="1" applyFont="1" applyFill="1" applyBorder="1" applyAlignment="1">
      <alignment horizontal="right" vertical="center"/>
    </xf>
    <xf numFmtId="3" fontId="0" fillId="0" borderId="12" xfId="0" applyNumberFormat="1" applyBorder="1"/>
    <xf numFmtId="3" fontId="0" fillId="0" borderId="12" xfId="0" applyNumberFormat="1" applyBorder="1" applyAlignment="1">
      <alignment wrapText="1"/>
    </xf>
    <xf numFmtId="49" fontId="7" fillId="0" borderId="10" xfId="0" applyNumberFormat="1" applyFont="1" applyBorder="1" applyAlignment="1">
      <alignment vertical="center" wrapText="1"/>
    </xf>
    <xf numFmtId="49" fontId="7" fillId="0" borderId="6" xfId="0" applyNumberFormat="1" applyFont="1" applyBorder="1" applyAlignment="1">
      <alignment vertical="center" wrapText="1"/>
    </xf>
    <xf numFmtId="4" fontId="7" fillId="0" borderId="38" xfId="0" applyNumberFormat="1" applyFont="1" applyBorder="1" applyAlignment="1">
      <alignment vertical="center"/>
    </xf>
    <xf numFmtId="0" fontId="8" fillId="0" borderId="6" xfId="0" applyFont="1" applyBorder="1" applyAlignment="1">
      <alignment horizontal="center"/>
    </xf>
    <xf numFmtId="0" fontId="0" fillId="0" borderId="18" xfId="0" applyBorder="1" applyAlignment="1">
      <alignment horizontal="center"/>
    </xf>
    <xf numFmtId="3" fontId="0" fillId="4" borderId="31" xfId="0" applyNumberFormat="1" applyFill="1" applyBorder="1"/>
    <xf numFmtId="3" fontId="0" fillId="4" borderId="12" xfId="0" applyNumberFormat="1" applyFill="1" applyBorder="1"/>
    <xf numFmtId="3" fontId="0" fillId="4" borderId="32" xfId="0" applyNumberFormat="1" applyFill="1" applyBorder="1"/>
    <xf numFmtId="0" fontId="15" fillId="2" borderId="35" xfId="0" applyFont="1" applyFill="1" applyBorder="1" applyAlignment="1">
      <alignment horizontal="center" vertical="center" wrapText="1"/>
    </xf>
    <xf numFmtId="4" fontId="7" fillId="0" borderId="35" xfId="0" applyNumberFormat="1" applyFont="1" applyBorder="1" applyAlignment="1">
      <alignment vertical="center"/>
    </xf>
    <xf numFmtId="49" fontId="7" fillId="0" borderId="36" xfId="0" applyNumberFormat="1" applyFont="1" applyBorder="1" applyAlignment="1">
      <alignment vertical="center" wrapText="1"/>
    </xf>
    <xf numFmtId="49" fontId="7" fillId="0" borderId="18"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6" fillId="0" borderId="0" xfId="0" applyFont="1" applyAlignment="1">
      <alignment horizontal="center"/>
    </xf>
    <xf numFmtId="49" fontId="0" fillId="0" borderId="39" xfId="0" applyNumberFormat="1" applyBorder="1" applyAlignment="1">
      <alignment vertical="center"/>
    </xf>
    <xf numFmtId="0" fontId="0" fillId="0" borderId="39" xfId="0" applyBorder="1" applyAlignment="1">
      <alignment vertical="center"/>
    </xf>
    <xf numFmtId="0" fontId="0" fillId="0" borderId="46" xfId="0" applyBorder="1" applyAlignment="1">
      <alignment vertic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0" fontId="16" fillId="0" borderId="26" xfId="0" applyFont="1" applyFill="1" applyBorder="1" applyAlignment="1">
      <alignment vertical="top"/>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RTS%20Stavitel%202016\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List5112">
    <tabColor rgb="FF66FF66"/>
  </sheetPr>
  <dimension ref="A1:O61"/>
  <sheetViews>
    <sheetView showGridLines="0" tabSelected="1" view="pageBreakPreview" topLeftCell="B1" zoomScale="75" zoomScaleNormal="100" zoomScaleSheetLayoutView="75" workbookViewId="0">
      <selection activeCell="L20" sqref="L20"/>
    </sheetView>
  </sheetViews>
  <sheetFormatPr defaultColWidth="9" defaultRowHeight="12.75"/>
  <cols>
    <col min="1" max="1" width="8.42578125" hidden="1" customWidth="1"/>
    <col min="2" max="2" width="9.140625" customWidth="1"/>
    <col min="3" max="3" width="7.42578125" customWidth="1"/>
    <col min="4" max="4" width="13.42578125" customWidth="1"/>
    <col min="5" max="5" width="12.140625" customWidth="1"/>
    <col min="6" max="6" width="11.42578125" customWidth="1"/>
    <col min="7" max="7" width="12.7109375" style="1" customWidth="1"/>
    <col min="8" max="8" width="12.7109375" customWidth="1"/>
    <col min="9" max="9" width="12.7109375" style="1" customWidth="1"/>
    <col min="10" max="10" width="6.7109375" style="1" customWidth="1"/>
    <col min="11" max="11" width="4.28515625" customWidth="1"/>
    <col min="12" max="15" width="10.7109375" customWidth="1"/>
  </cols>
  <sheetData>
    <row r="1" spans="1:15" ht="33.75" customHeight="1">
      <c r="A1" s="71" t="s">
        <v>34</v>
      </c>
      <c r="B1" s="220" t="s">
        <v>323</v>
      </c>
      <c r="C1" s="221"/>
      <c r="D1" s="221"/>
      <c r="E1" s="221"/>
      <c r="F1" s="221"/>
      <c r="G1" s="221"/>
      <c r="H1" s="221"/>
      <c r="I1" s="221"/>
      <c r="J1" s="222"/>
    </row>
    <row r="2" spans="1:15" ht="23.25" customHeight="1">
      <c r="A2" s="4"/>
      <c r="B2" s="79" t="s">
        <v>36</v>
      </c>
      <c r="C2" s="80"/>
      <c r="D2" s="206" t="s">
        <v>40</v>
      </c>
      <c r="E2" s="207"/>
      <c r="F2" s="207"/>
      <c r="G2" s="207"/>
      <c r="H2" s="207"/>
      <c r="I2" s="207"/>
      <c r="J2" s="208"/>
      <c r="O2" s="2"/>
    </row>
    <row r="3" spans="1:15" ht="23.25" customHeight="1">
      <c r="A3" s="4"/>
      <c r="B3" s="81" t="s">
        <v>38</v>
      </c>
      <c r="C3" s="82"/>
      <c r="D3" s="213" t="s">
        <v>140</v>
      </c>
      <c r="E3" s="214"/>
      <c r="F3" s="214"/>
      <c r="G3" s="214"/>
      <c r="H3" s="214"/>
      <c r="I3" s="214"/>
      <c r="J3" s="215"/>
    </row>
    <row r="4" spans="1:15" ht="23.25" customHeight="1">
      <c r="A4" s="4"/>
      <c r="B4" s="83" t="s">
        <v>39</v>
      </c>
      <c r="C4" s="84"/>
      <c r="D4" s="216" t="s">
        <v>324</v>
      </c>
      <c r="E4" s="217"/>
      <c r="F4" s="217"/>
      <c r="G4" s="217"/>
      <c r="H4" s="217"/>
      <c r="I4" s="217"/>
      <c r="J4" s="218"/>
    </row>
    <row r="5" spans="1:15" ht="24" customHeight="1">
      <c r="A5" s="4"/>
      <c r="B5" s="45" t="s">
        <v>21</v>
      </c>
      <c r="C5" s="5"/>
      <c r="D5" s="85"/>
      <c r="E5" s="25"/>
      <c r="F5" s="25"/>
      <c r="G5" s="25"/>
      <c r="H5" s="27" t="s">
        <v>31</v>
      </c>
      <c r="I5" s="85"/>
      <c r="J5" s="11"/>
    </row>
    <row r="6" spans="1:15" ht="15.75" customHeight="1">
      <c r="A6" s="4"/>
      <c r="B6" s="39"/>
      <c r="C6" s="25"/>
      <c r="D6" s="85"/>
      <c r="E6" s="25"/>
      <c r="F6" s="25"/>
      <c r="G6" s="25"/>
      <c r="H6" s="27" t="s">
        <v>32</v>
      </c>
      <c r="I6" s="85"/>
      <c r="J6" s="11"/>
    </row>
    <row r="7" spans="1:15" ht="15.75" customHeight="1">
      <c r="A7" s="4"/>
      <c r="B7" s="40"/>
      <c r="C7" s="86"/>
      <c r="D7" s="78"/>
      <c r="E7" s="32"/>
      <c r="F7" s="32"/>
      <c r="G7" s="32"/>
      <c r="H7" s="34"/>
      <c r="I7" s="32"/>
      <c r="J7" s="49"/>
    </row>
    <row r="8" spans="1:15" ht="24" hidden="1" customHeight="1">
      <c r="A8" s="4"/>
      <c r="B8" s="45" t="s">
        <v>19</v>
      </c>
      <c r="C8" s="5"/>
      <c r="D8" s="33"/>
      <c r="E8" s="5"/>
      <c r="F8" s="5"/>
      <c r="G8" s="43"/>
      <c r="H8" s="27" t="s">
        <v>31</v>
      </c>
      <c r="I8" s="31"/>
      <c r="J8" s="11"/>
    </row>
    <row r="9" spans="1:15" ht="15.75" hidden="1" customHeight="1">
      <c r="A9" s="4"/>
      <c r="B9" s="4"/>
      <c r="C9" s="5"/>
      <c r="D9" s="33"/>
      <c r="E9" s="5"/>
      <c r="F9" s="5"/>
      <c r="G9" s="43"/>
      <c r="H9" s="27" t="s">
        <v>32</v>
      </c>
      <c r="I9" s="31"/>
      <c r="J9" s="11"/>
    </row>
    <row r="10" spans="1:15" ht="15.75" hidden="1" customHeight="1">
      <c r="A10" s="4"/>
      <c r="B10" s="50"/>
      <c r="C10" s="26"/>
      <c r="D10" s="44"/>
      <c r="E10" s="53"/>
      <c r="F10" s="53"/>
      <c r="G10" s="51"/>
      <c r="H10" s="51"/>
      <c r="I10" s="52"/>
      <c r="J10" s="49"/>
    </row>
    <row r="11" spans="1:15" ht="24" customHeight="1">
      <c r="A11" s="4"/>
      <c r="B11" s="45" t="s">
        <v>18</v>
      </c>
      <c r="C11" s="5"/>
      <c r="D11" s="231"/>
      <c r="E11" s="231"/>
      <c r="F11" s="231"/>
      <c r="G11" s="231"/>
      <c r="H11" s="27" t="s">
        <v>31</v>
      </c>
      <c r="I11" s="88"/>
      <c r="J11" s="11"/>
    </row>
    <row r="12" spans="1:15" ht="15.75" customHeight="1">
      <c r="A12" s="4"/>
      <c r="B12" s="39"/>
      <c r="C12" s="25"/>
      <c r="D12" s="236"/>
      <c r="E12" s="236"/>
      <c r="F12" s="236"/>
      <c r="G12" s="236"/>
      <c r="H12" s="27" t="s">
        <v>32</v>
      </c>
      <c r="I12" s="88"/>
      <c r="J12" s="11"/>
    </row>
    <row r="13" spans="1:15" ht="15.75" customHeight="1">
      <c r="A13" s="4"/>
      <c r="B13" s="40"/>
      <c r="C13" s="87"/>
      <c r="D13" s="237"/>
      <c r="E13" s="237"/>
      <c r="F13" s="237"/>
      <c r="G13" s="237"/>
      <c r="H13" s="28"/>
      <c r="I13" s="32"/>
      <c r="J13" s="49"/>
    </row>
    <row r="14" spans="1:15" ht="24" hidden="1" customHeight="1">
      <c r="A14" s="4"/>
      <c r="B14" s="64" t="s">
        <v>20</v>
      </c>
      <c r="C14" s="65"/>
      <c r="D14" s="66"/>
      <c r="E14" s="67"/>
      <c r="F14" s="67"/>
      <c r="G14" s="67"/>
      <c r="H14" s="68"/>
      <c r="I14" s="67"/>
      <c r="J14" s="69"/>
    </row>
    <row r="15" spans="1:15" ht="32.25" customHeight="1">
      <c r="A15" s="4"/>
      <c r="B15" s="50" t="s">
        <v>29</v>
      </c>
      <c r="C15" s="70"/>
      <c r="D15" s="51"/>
      <c r="E15" s="212"/>
      <c r="F15" s="212"/>
      <c r="G15" s="219"/>
      <c r="H15" s="219"/>
      <c r="I15" s="219" t="s">
        <v>28</v>
      </c>
      <c r="J15" s="235"/>
    </row>
    <row r="16" spans="1:15" ht="23.25" customHeight="1">
      <c r="A16" s="134" t="s">
        <v>23</v>
      </c>
      <c r="B16" s="135" t="s">
        <v>23</v>
      </c>
      <c r="C16" s="56"/>
      <c r="D16" s="57"/>
      <c r="E16" s="209"/>
      <c r="F16" s="210"/>
      <c r="G16" s="209"/>
      <c r="H16" s="210"/>
      <c r="I16" s="209">
        <f>SUMIF(F47:F56,A16,I47:I56)+SUMIF(F47:F56,"PSU",I47:I56)</f>
        <v>0</v>
      </c>
      <c r="J16" s="211"/>
    </row>
    <row r="17" spans="1:10" ht="23.25" customHeight="1">
      <c r="A17" s="134" t="s">
        <v>24</v>
      </c>
      <c r="B17" s="135" t="s">
        <v>24</v>
      </c>
      <c r="C17" s="56"/>
      <c r="D17" s="57"/>
      <c r="E17" s="209"/>
      <c r="F17" s="210"/>
      <c r="G17" s="209"/>
      <c r="H17" s="210"/>
      <c r="I17" s="209">
        <f>SUMIF(F47:F56,A17,I47:I56)</f>
        <v>0</v>
      </c>
      <c r="J17" s="211"/>
    </row>
    <row r="18" spans="1:10" ht="23.25" customHeight="1">
      <c r="A18" s="134" t="s">
        <v>25</v>
      </c>
      <c r="B18" s="135" t="s">
        <v>25</v>
      </c>
      <c r="C18" s="56"/>
      <c r="D18" s="57"/>
      <c r="E18" s="209"/>
      <c r="F18" s="210"/>
      <c r="G18" s="209"/>
      <c r="H18" s="210"/>
      <c r="I18" s="209">
        <f>SUMIF(F47:F56,A18,I47:I56)</f>
        <v>0</v>
      </c>
      <c r="J18" s="211"/>
    </row>
    <row r="19" spans="1:10" ht="23.25" customHeight="1">
      <c r="A19" s="134" t="s">
        <v>60</v>
      </c>
      <c r="B19" s="135" t="s">
        <v>26</v>
      </c>
      <c r="C19" s="56"/>
      <c r="D19" s="57"/>
      <c r="E19" s="209"/>
      <c r="F19" s="210"/>
      <c r="G19" s="209"/>
      <c r="H19" s="210"/>
      <c r="I19" s="209">
        <f>I57</f>
        <v>0</v>
      </c>
      <c r="J19" s="211"/>
    </row>
    <row r="20" spans="1:10" ht="23.25" customHeight="1">
      <c r="A20" s="134" t="s">
        <v>61</v>
      </c>
      <c r="B20" s="135" t="s">
        <v>27</v>
      </c>
      <c r="C20" s="56"/>
      <c r="D20" s="57"/>
      <c r="E20" s="209"/>
      <c r="F20" s="210"/>
      <c r="G20" s="209"/>
      <c r="H20" s="210"/>
      <c r="I20" s="209">
        <f>SUMIF(F47:F53,A20,I47:I53)</f>
        <v>0</v>
      </c>
      <c r="J20" s="211"/>
    </row>
    <row r="21" spans="1:10" ht="23.25" customHeight="1">
      <c r="A21" s="4"/>
      <c r="B21" s="72" t="s">
        <v>28</v>
      </c>
      <c r="C21" s="73"/>
      <c r="D21" s="74"/>
      <c r="E21" s="229"/>
      <c r="F21" s="230"/>
      <c r="G21" s="229"/>
      <c r="H21" s="230"/>
      <c r="I21" s="229">
        <f>SUM(I16:J20)</f>
        <v>0</v>
      </c>
      <c r="J21" s="234"/>
    </row>
    <row r="22" spans="1:10" ht="33" customHeight="1">
      <c r="A22" s="4"/>
      <c r="B22" s="63" t="s">
        <v>30</v>
      </c>
      <c r="C22" s="56"/>
      <c r="D22" s="57"/>
      <c r="E22" s="62"/>
      <c r="F22" s="59"/>
      <c r="G22" s="48"/>
      <c r="H22" s="48"/>
      <c r="I22" s="48"/>
      <c r="J22" s="60"/>
    </row>
    <row r="23" spans="1:10" ht="23.25" customHeight="1">
      <c r="A23" s="4"/>
      <c r="B23" s="55" t="s">
        <v>11</v>
      </c>
      <c r="C23" s="56"/>
      <c r="D23" s="57"/>
      <c r="E23" s="58">
        <v>12</v>
      </c>
      <c r="F23" s="59" t="s">
        <v>0</v>
      </c>
      <c r="G23" s="227">
        <v>0</v>
      </c>
      <c r="H23" s="228"/>
      <c r="I23" s="228"/>
      <c r="J23" s="60" t="str">
        <f t="shared" ref="J23:J28" si="0">Mena</f>
        <v>CZK</v>
      </c>
    </row>
    <row r="24" spans="1:10" ht="23.25" customHeight="1">
      <c r="A24" s="4"/>
      <c r="B24" s="55" t="s">
        <v>12</v>
      </c>
      <c r="C24" s="56"/>
      <c r="D24" s="57"/>
      <c r="E24" s="58">
        <f>SazbaDPH1</f>
        <v>12</v>
      </c>
      <c r="F24" s="59" t="s">
        <v>0</v>
      </c>
      <c r="G24" s="232">
        <f>ZakladDPHSni*SazbaDPH1/100</f>
        <v>0</v>
      </c>
      <c r="H24" s="233"/>
      <c r="I24" s="233"/>
      <c r="J24" s="60" t="str">
        <f t="shared" si="0"/>
        <v>CZK</v>
      </c>
    </row>
    <row r="25" spans="1:10" ht="23.25" customHeight="1">
      <c r="A25" s="4"/>
      <c r="B25" s="55" t="s">
        <v>13</v>
      </c>
      <c r="C25" s="56"/>
      <c r="D25" s="57"/>
      <c r="E25" s="58">
        <v>21</v>
      </c>
      <c r="F25" s="59" t="s">
        <v>0</v>
      </c>
      <c r="G25" s="227">
        <f>I21</f>
        <v>0</v>
      </c>
      <c r="H25" s="228"/>
      <c r="I25" s="228"/>
      <c r="J25" s="60" t="str">
        <f t="shared" si="0"/>
        <v>CZK</v>
      </c>
    </row>
    <row r="26" spans="1:10" ht="23.25" customHeight="1">
      <c r="A26" s="4"/>
      <c r="B26" s="47" t="s">
        <v>14</v>
      </c>
      <c r="C26" s="22"/>
      <c r="D26" s="18"/>
      <c r="E26" s="41">
        <f>SazbaDPH2</f>
        <v>21</v>
      </c>
      <c r="F26" s="42" t="s">
        <v>0</v>
      </c>
      <c r="G26" s="223">
        <f>ZakladDPHZakl*SazbaDPH2/100</f>
        <v>0</v>
      </c>
      <c r="H26" s="224"/>
      <c r="I26" s="224"/>
      <c r="J26" s="54" t="str">
        <f t="shared" si="0"/>
        <v>CZK</v>
      </c>
    </row>
    <row r="27" spans="1:10" ht="23.25" customHeight="1" thickBot="1">
      <c r="A27" s="4"/>
      <c r="B27" s="46" t="s">
        <v>4</v>
      </c>
      <c r="C27" s="20"/>
      <c r="D27" s="23"/>
      <c r="E27" s="20"/>
      <c r="F27" s="21"/>
      <c r="G27" s="225">
        <f>0</f>
        <v>0</v>
      </c>
      <c r="H27" s="225"/>
      <c r="I27" s="225"/>
      <c r="J27" s="61" t="str">
        <f t="shared" si="0"/>
        <v>CZK</v>
      </c>
    </row>
    <row r="28" spans="1:10" ht="27.75" hidden="1" customHeight="1" thickBot="1">
      <c r="A28" s="4"/>
      <c r="B28" s="106" t="s">
        <v>22</v>
      </c>
      <c r="C28" s="107"/>
      <c r="D28" s="107"/>
      <c r="E28" s="108"/>
      <c r="F28" s="109"/>
      <c r="G28" s="242" t="e">
        <f>ZakladDPHSniVypocet+ZakladDPHZaklVypocet</f>
        <v>#REF!</v>
      </c>
      <c r="H28" s="242"/>
      <c r="I28" s="242"/>
      <c r="J28" s="110" t="str">
        <f t="shared" si="0"/>
        <v>CZK</v>
      </c>
    </row>
    <row r="29" spans="1:10" ht="27.75" customHeight="1" thickBot="1">
      <c r="A29" s="4"/>
      <c r="B29" s="106" t="s">
        <v>33</v>
      </c>
      <c r="C29" s="111"/>
      <c r="D29" s="111"/>
      <c r="E29" s="111"/>
      <c r="F29" s="111"/>
      <c r="G29" s="226">
        <f>ZakladDPHSni+DPHSni+ZakladDPHZakl+DPHZakl+Zaokrouhleni</f>
        <v>0</v>
      </c>
      <c r="H29" s="226"/>
      <c r="I29" s="226"/>
      <c r="J29" s="112" t="s">
        <v>43</v>
      </c>
    </row>
    <row r="30" spans="1:10" ht="12.75" customHeight="1">
      <c r="A30" s="4"/>
      <c r="B30" s="4"/>
      <c r="C30" s="5"/>
      <c r="D30" s="5"/>
      <c r="E30" s="5"/>
      <c r="F30" s="5"/>
      <c r="G30" s="43"/>
      <c r="H30" s="5"/>
      <c r="I30" s="43"/>
      <c r="J30" s="12"/>
    </row>
    <row r="31" spans="1:10" ht="30" customHeight="1">
      <c r="A31" s="4"/>
      <c r="B31" s="4"/>
      <c r="C31" s="5"/>
      <c r="D31" s="5"/>
      <c r="E31" s="5"/>
      <c r="F31" s="5"/>
      <c r="G31" s="43"/>
      <c r="H31" s="5"/>
      <c r="I31" s="43"/>
      <c r="J31" s="12"/>
    </row>
    <row r="32" spans="1:10" ht="18.75" customHeight="1">
      <c r="A32" s="4"/>
      <c r="B32" s="24"/>
      <c r="C32" s="19" t="s">
        <v>10</v>
      </c>
      <c r="D32" s="37"/>
      <c r="E32" s="37"/>
      <c r="F32" s="19" t="s">
        <v>9</v>
      </c>
      <c r="G32" s="37"/>
      <c r="H32" s="38">
        <f ca="1">TODAY()</f>
        <v>45379</v>
      </c>
      <c r="I32" s="37"/>
      <c r="J32" s="12"/>
    </row>
    <row r="33" spans="1:10" ht="47.25" customHeight="1">
      <c r="A33" s="4"/>
      <c r="B33" s="4"/>
      <c r="C33" s="5"/>
      <c r="D33" s="5"/>
      <c r="E33" s="5"/>
      <c r="F33" s="5"/>
      <c r="G33" s="43"/>
      <c r="H33" s="5"/>
      <c r="I33" s="43"/>
      <c r="J33" s="12"/>
    </row>
    <row r="34" spans="1:10" s="35" customFormat="1" ht="18.75" customHeight="1">
      <c r="A34" s="29"/>
      <c r="B34" s="29"/>
      <c r="C34" s="30"/>
      <c r="D34" s="248"/>
      <c r="E34" s="248"/>
      <c r="F34" s="30"/>
      <c r="G34" s="248"/>
      <c r="H34" s="248"/>
      <c r="I34" s="248"/>
      <c r="J34" s="36"/>
    </row>
    <row r="35" spans="1:10" ht="12.75" customHeight="1">
      <c r="A35" s="4"/>
      <c r="B35" s="4"/>
      <c r="C35" s="5"/>
      <c r="D35" s="249" t="s">
        <v>2</v>
      </c>
      <c r="E35" s="249"/>
      <c r="F35" s="5"/>
      <c r="G35" s="43"/>
      <c r="H35" s="13" t="s">
        <v>3</v>
      </c>
      <c r="I35" s="43"/>
      <c r="J35" s="12"/>
    </row>
    <row r="36" spans="1:10" ht="13.5" customHeight="1" thickBot="1">
      <c r="A36" s="14"/>
      <c r="B36" s="14"/>
      <c r="C36" s="15"/>
      <c r="D36" s="15"/>
      <c r="E36" s="15"/>
      <c r="F36" s="15"/>
      <c r="G36" s="16"/>
      <c r="H36" s="15"/>
      <c r="I36" s="16"/>
      <c r="J36" s="17"/>
    </row>
    <row r="37" spans="1:10" ht="27" hidden="1" customHeight="1">
      <c r="B37" s="75" t="s">
        <v>15</v>
      </c>
      <c r="C37" s="3"/>
      <c r="D37" s="3"/>
      <c r="E37" s="3"/>
      <c r="F37" s="98"/>
      <c r="G37" s="98"/>
      <c r="H37" s="98"/>
      <c r="I37" s="98"/>
      <c r="J37" s="3"/>
    </row>
    <row r="38" spans="1:10" ht="25.5" hidden="1" customHeight="1">
      <c r="A38" s="90" t="s">
        <v>35</v>
      </c>
      <c r="B38" s="92" t="s">
        <v>16</v>
      </c>
      <c r="C38" s="93" t="s">
        <v>5</v>
      </c>
      <c r="D38" s="94"/>
      <c r="E38" s="94"/>
      <c r="F38" s="99" t="str">
        <f>B23</f>
        <v>Základ pro sníženou DPH</v>
      </c>
      <c r="G38" s="99" t="str">
        <f>B25</f>
        <v>Základ pro základní DPH</v>
      </c>
      <c r="H38" s="100" t="s">
        <v>17</v>
      </c>
      <c r="I38" s="100" t="s">
        <v>1</v>
      </c>
      <c r="J38" s="95" t="s">
        <v>0</v>
      </c>
    </row>
    <row r="39" spans="1:10" ht="25.5" hidden="1" customHeight="1">
      <c r="A39" s="90">
        <v>1</v>
      </c>
      <c r="B39" s="96" t="s">
        <v>41</v>
      </c>
      <c r="C39" s="243" t="s">
        <v>40</v>
      </c>
      <c r="D39" s="244"/>
      <c r="E39" s="244"/>
      <c r="F39" s="101" t="e">
        <f>'D.1.1 ARS'!P70</f>
        <v>#REF!</v>
      </c>
      <c r="G39" s="102" t="e">
        <f>'D.1.1 ARS'!Q70</f>
        <v>#REF!</v>
      </c>
      <c r="H39" s="103" t="e">
        <f>(F39*SazbaDPH1/100)+(G39*SazbaDPH2/100)</f>
        <v>#REF!</v>
      </c>
      <c r="I39" s="103" t="e">
        <f>F39+G39+H39</f>
        <v>#REF!</v>
      </c>
      <c r="J39" s="97" t="e">
        <f>IF(CenaCelkemVypocet=0,"",I39/CenaCelkemVypocet*100)</f>
        <v>#REF!</v>
      </c>
    </row>
    <row r="40" spans="1:10" ht="25.5" hidden="1" customHeight="1">
      <c r="A40" s="90"/>
      <c r="B40" s="250" t="s">
        <v>42</v>
      </c>
      <c r="C40" s="251"/>
      <c r="D40" s="251"/>
      <c r="E40" s="252"/>
      <c r="F40" s="104" t="e">
        <f>SUMIF(A39:A39,"=1",F39:F39)</f>
        <v>#REF!</v>
      </c>
      <c r="G40" s="105" t="e">
        <f>SUMIF(A39:A39,"=1",G39:G39)</f>
        <v>#REF!</v>
      </c>
      <c r="H40" s="105" t="e">
        <f>SUMIF(A39:A39,"=1",H39:H39)</f>
        <v>#REF!</v>
      </c>
      <c r="I40" s="105" t="e">
        <f>SUMIF(A39:A39,"=1",I39:I39)</f>
        <v>#REF!</v>
      </c>
      <c r="J40" s="91" t="e">
        <f>SUMIF(A39:A39,"=1",J39:J39)</f>
        <v>#REF!</v>
      </c>
    </row>
    <row r="44" spans="1:10" ht="15.75">
      <c r="B44" s="113" t="s">
        <v>44</v>
      </c>
    </row>
    <row r="46" spans="1:10" ht="25.5" customHeight="1">
      <c r="A46" s="114"/>
      <c r="B46" s="118" t="s">
        <v>16</v>
      </c>
      <c r="C46" s="118" t="s">
        <v>5</v>
      </c>
      <c r="D46" s="119"/>
      <c r="E46" s="119"/>
      <c r="F46" s="122" t="s">
        <v>45</v>
      </c>
      <c r="G46" s="122"/>
      <c r="H46" s="122"/>
      <c r="I46" s="253" t="s">
        <v>28</v>
      </c>
      <c r="J46" s="253"/>
    </row>
    <row r="47" spans="1:10" ht="25.5" customHeight="1">
      <c r="A47" s="115"/>
      <c r="B47" s="123" t="s">
        <v>46</v>
      </c>
      <c r="C47" s="255" t="s">
        <v>47</v>
      </c>
      <c r="D47" s="256"/>
      <c r="E47" s="256"/>
      <c r="F47" s="125" t="s">
        <v>23</v>
      </c>
      <c r="G47" s="126"/>
      <c r="H47" s="126"/>
      <c r="I47" s="254">
        <f>'D.1.1 ARS'!G8</f>
        <v>0</v>
      </c>
      <c r="J47" s="254"/>
    </row>
    <row r="48" spans="1:10" ht="25.5" customHeight="1">
      <c r="A48" s="115"/>
      <c r="B48" s="117" t="s">
        <v>48</v>
      </c>
      <c r="C48" s="240" t="s">
        <v>49</v>
      </c>
      <c r="D48" s="241"/>
      <c r="E48" s="241"/>
      <c r="F48" s="127" t="s">
        <v>23</v>
      </c>
      <c r="G48" s="128"/>
      <c r="H48" s="128"/>
      <c r="I48" s="239">
        <f>'D.1.1 ARS'!G13</f>
        <v>0</v>
      </c>
      <c r="J48" s="239"/>
    </row>
    <row r="49" spans="1:10" ht="25.5" customHeight="1">
      <c r="A49" s="115"/>
      <c r="B49" s="117" t="s">
        <v>50</v>
      </c>
      <c r="C49" s="240" t="s">
        <v>51</v>
      </c>
      <c r="D49" s="241"/>
      <c r="E49" s="241"/>
      <c r="F49" s="127" t="s">
        <v>23</v>
      </c>
      <c r="G49" s="128"/>
      <c r="H49" s="128"/>
      <c r="I49" s="239">
        <f>'D.1.1 ARS'!G17</f>
        <v>0</v>
      </c>
      <c r="J49" s="239"/>
    </row>
    <row r="50" spans="1:10" ht="25.5" customHeight="1">
      <c r="A50" s="115"/>
      <c r="B50" s="117" t="s">
        <v>52</v>
      </c>
      <c r="C50" s="240" t="s">
        <v>53</v>
      </c>
      <c r="D50" s="241"/>
      <c r="E50" s="241"/>
      <c r="F50" s="127" t="s">
        <v>23</v>
      </c>
      <c r="G50" s="128"/>
      <c r="H50" s="128"/>
      <c r="I50" s="239">
        <f>'D.1.1 ARS'!G28</f>
        <v>0</v>
      </c>
      <c r="J50" s="239"/>
    </row>
    <row r="51" spans="1:10" ht="25.5" customHeight="1">
      <c r="A51" s="115"/>
      <c r="B51" s="117" t="s">
        <v>54</v>
      </c>
      <c r="C51" s="240" t="s">
        <v>55</v>
      </c>
      <c r="D51" s="241"/>
      <c r="E51" s="241"/>
      <c r="F51" s="127" t="s">
        <v>23</v>
      </c>
      <c r="G51" s="128"/>
      <c r="H51" s="128"/>
      <c r="I51" s="239">
        <f>'D.1.1 ARS'!G35</f>
        <v>0</v>
      </c>
      <c r="J51" s="239"/>
    </row>
    <row r="52" spans="1:10" ht="25.5" customHeight="1">
      <c r="A52" s="115"/>
      <c r="B52" s="117" t="s">
        <v>56</v>
      </c>
      <c r="C52" s="240" t="s">
        <v>57</v>
      </c>
      <c r="D52" s="241"/>
      <c r="E52" s="241"/>
      <c r="F52" s="127" t="s">
        <v>23</v>
      </c>
      <c r="G52" s="128"/>
      <c r="H52" s="128"/>
      <c r="I52" s="239">
        <f>'D.1.1 ARS'!G51</f>
        <v>0</v>
      </c>
      <c r="J52" s="239"/>
    </row>
    <row r="53" spans="1:10" ht="25.5" customHeight="1">
      <c r="A53" s="115"/>
      <c r="B53" s="117" t="s">
        <v>58</v>
      </c>
      <c r="C53" s="240" t="s">
        <v>59</v>
      </c>
      <c r="D53" s="241"/>
      <c r="E53" s="241"/>
      <c r="F53" s="127" t="s">
        <v>24</v>
      </c>
      <c r="G53" s="129"/>
      <c r="H53" s="129"/>
      <c r="I53" s="239">
        <f>'D.1.1 ARS'!G54</f>
        <v>0</v>
      </c>
      <c r="J53" s="239"/>
    </row>
    <row r="54" spans="1:10" ht="25.5" customHeight="1">
      <c r="A54" s="115"/>
      <c r="B54" s="117" t="s">
        <v>209</v>
      </c>
      <c r="C54" s="240" t="s">
        <v>210</v>
      </c>
      <c r="D54" s="241"/>
      <c r="E54" s="241"/>
      <c r="F54" s="127" t="s">
        <v>25</v>
      </c>
      <c r="G54" s="129"/>
      <c r="H54" s="129"/>
      <c r="I54" s="239">
        <f>'D.1.4.3 VZT'!G42</f>
        <v>0</v>
      </c>
      <c r="J54" s="239"/>
    </row>
    <row r="55" spans="1:10" ht="25.5" customHeight="1">
      <c r="A55" s="115"/>
      <c r="B55" s="117" t="s">
        <v>211</v>
      </c>
      <c r="C55" s="240" t="s">
        <v>213</v>
      </c>
      <c r="D55" s="241"/>
      <c r="E55" s="241"/>
      <c r="F55" s="127" t="s">
        <v>24</v>
      </c>
      <c r="G55" s="129"/>
      <c r="H55" s="129"/>
      <c r="I55" s="239">
        <f>'D.1.4.5 UT'!G46</f>
        <v>0</v>
      </c>
      <c r="J55" s="239"/>
    </row>
    <row r="56" spans="1:10" ht="25.5" customHeight="1">
      <c r="A56" s="115"/>
      <c r="B56" s="117" t="s">
        <v>212</v>
      </c>
      <c r="C56" s="240" t="s">
        <v>214</v>
      </c>
      <c r="D56" s="241"/>
      <c r="E56" s="241"/>
      <c r="F56" s="127" t="s">
        <v>25</v>
      </c>
      <c r="G56" s="204"/>
      <c r="H56" s="204"/>
      <c r="I56" s="239">
        <f>'D.1.4.7 MAR'!G63</f>
        <v>0</v>
      </c>
      <c r="J56" s="239"/>
    </row>
    <row r="57" spans="1:10" ht="25.5" customHeight="1">
      <c r="A57" s="115"/>
      <c r="B57" s="124" t="s">
        <v>60</v>
      </c>
      <c r="C57" s="245" t="s">
        <v>26</v>
      </c>
      <c r="D57" s="246"/>
      <c r="E57" s="246"/>
      <c r="F57" s="130" t="s">
        <v>60</v>
      </c>
      <c r="G57" s="205"/>
      <c r="H57" s="205"/>
      <c r="I57" s="247">
        <f>'D.1.1 ARS'!G63</f>
        <v>0</v>
      </c>
      <c r="J57" s="247"/>
    </row>
    <row r="58" spans="1:10" ht="25.5" customHeight="1">
      <c r="A58" s="116"/>
      <c r="B58" s="120" t="s">
        <v>1</v>
      </c>
      <c r="C58" s="120"/>
      <c r="D58" s="121"/>
      <c r="E58" s="121"/>
      <c r="F58" s="131"/>
      <c r="G58" s="132"/>
      <c r="H58" s="132"/>
      <c r="I58" s="238">
        <f>SUM(I47:I57)</f>
        <v>0</v>
      </c>
      <c r="J58" s="238"/>
    </row>
    <row r="59" spans="1:10">
      <c r="F59" s="133"/>
      <c r="G59" s="89"/>
      <c r="H59" s="133"/>
      <c r="I59" s="89"/>
      <c r="J59" s="89"/>
    </row>
    <row r="60" spans="1:10">
      <c r="F60" s="133"/>
      <c r="G60" s="89"/>
      <c r="H60" s="133"/>
      <c r="I60" s="89"/>
      <c r="J60" s="89"/>
    </row>
    <row r="61" spans="1:10">
      <c r="F61" s="133"/>
      <c r="G61" s="89"/>
      <c r="H61" s="133"/>
      <c r="I61" s="89"/>
      <c r="J61" s="89"/>
    </row>
  </sheetData>
  <sheetProtection password="CCE1" sheet="1" objects="1" scenarios="1"/>
  <protectedRanges>
    <protectedRange sqref="I11:I12 D11:G13 C13" name="Oblast1"/>
  </protectedRanges>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4">
    <mergeCell ref="C50:E50"/>
    <mergeCell ref="C57:E57"/>
    <mergeCell ref="I57:J57"/>
    <mergeCell ref="G34:I34"/>
    <mergeCell ref="C54:E54"/>
    <mergeCell ref="D34:E34"/>
    <mergeCell ref="D35:E35"/>
    <mergeCell ref="B40:E40"/>
    <mergeCell ref="I46:J46"/>
    <mergeCell ref="I47:J47"/>
    <mergeCell ref="C47:E47"/>
    <mergeCell ref="I54:J54"/>
    <mergeCell ref="C55:E55"/>
    <mergeCell ref="I55:J55"/>
    <mergeCell ref="C56:E56"/>
    <mergeCell ref="I56:J56"/>
    <mergeCell ref="G19:H19"/>
    <mergeCell ref="G20:H20"/>
    <mergeCell ref="I58:J58"/>
    <mergeCell ref="I51:J51"/>
    <mergeCell ref="C51:E51"/>
    <mergeCell ref="I52:J52"/>
    <mergeCell ref="C52:E52"/>
    <mergeCell ref="I53:J53"/>
    <mergeCell ref="C53:E53"/>
    <mergeCell ref="I48:J48"/>
    <mergeCell ref="C48:E48"/>
    <mergeCell ref="I49:J49"/>
    <mergeCell ref="C49:E49"/>
    <mergeCell ref="I50:J50"/>
    <mergeCell ref="G28:I28"/>
    <mergeCell ref="C39:E39"/>
    <mergeCell ref="B1:J1"/>
    <mergeCell ref="G26:I26"/>
    <mergeCell ref="G27:I27"/>
    <mergeCell ref="G29:I29"/>
    <mergeCell ref="G25:I25"/>
    <mergeCell ref="I16:J16"/>
    <mergeCell ref="I19:J19"/>
    <mergeCell ref="E21:F21"/>
    <mergeCell ref="G21:H21"/>
    <mergeCell ref="D11:G11"/>
    <mergeCell ref="G24:I24"/>
    <mergeCell ref="G23:I23"/>
    <mergeCell ref="E19:F19"/>
    <mergeCell ref="E20:F20"/>
    <mergeCell ref="I20:J20"/>
    <mergeCell ref="I21:J21"/>
    <mergeCell ref="D2:J2"/>
    <mergeCell ref="E17:F17"/>
    <mergeCell ref="G16:H16"/>
    <mergeCell ref="G17:H17"/>
    <mergeCell ref="G18:H18"/>
    <mergeCell ref="I17:J17"/>
    <mergeCell ref="I18:J18"/>
    <mergeCell ref="E18:F18"/>
    <mergeCell ref="E15:F15"/>
    <mergeCell ref="D3:J3"/>
    <mergeCell ref="D4:J4"/>
    <mergeCell ref="G15:H15"/>
    <mergeCell ref="I15:J15"/>
    <mergeCell ref="E16:F16"/>
    <mergeCell ref="D12:G12"/>
    <mergeCell ref="D13:G1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Stránka &amp;P z &amp;N</oddFooter>
  </headerFooter>
  <rowBreaks count="1" manualBreakCount="1">
    <brk id="36" max="9" man="1"/>
  </rowBreaks>
  <legacyDrawing r:id="rId3"/>
</worksheet>
</file>

<file path=xl/worksheets/sheet2.xml><?xml version="1.0" encoding="utf-8"?>
<worksheet xmlns="http://schemas.openxmlformats.org/spreadsheetml/2006/main" xmlns:r="http://schemas.openxmlformats.org/officeDocument/2006/relationships">
  <sheetPr codeName="List4">
    <tabColor rgb="FFFF9966"/>
  </sheetPr>
  <dimension ref="A1:G5"/>
  <sheetViews>
    <sheetView workbookViewId="0">
      <selection activeCell="A5" sqref="A5:IV5"/>
    </sheetView>
  </sheetViews>
  <sheetFormatPr defaultRowHeight="12.75"/>
  <cols>
    <col min="1" max="1" width="4.28515625" style="6" customWidth="1"/>
    <col min="2" max="2" width="14.42578125" style="6" customWidth="1"/>
    <col min="3" max="3" width="38.28515625" style="10" customWidth="1"/>
    <col min="4" max="4" width="4.5703125" style="6" customWidth="1"/>
    <col min="5" max="5" width="10.5703125" style="6" customWidth="1"/>
    <col min="6" max="6" width="9.85546875" style="6" customWidth="1"/>
    <col min="7" max="7" width="12.7109375" style="6" customWidth="1"/>
    <col min="8" max="16384" width="9.140625" style="6"/>
  </cols>
  <sheetData>
    <row r="1" spans="1:7" ht="15.75">
      <c r="A1" s="257" t="s">
        <v>6</v>
      </c>
      <c r="B1" s="257"/>
      <c r="C1" s="258"/>
      <c r="D1" s="257"/>
      <c r="E1" s="257"/>
      <c r="F1" s="257"/>
      <c r="G1" s="257"/>
    </row>
    <row r="2" spans="1:7" ht="24.95" customHeight="1">
      <c r="A2" s="77" t="s">
        <v>37</v>
      </c>
      <c r="B2" s="76"/>
      <c r="C2" s="259"/>
      <c r="D2" s="259"/>
      <c r="E2" s="259"/>
      <c r="F2" s="259"/>
      <c r="G2" s="260"/>
    </row>
    <row r="3" spans="1:7" ht="24.95" hidden="1" customHeight="1">
      <c r="A3" s="77" t="s">
        <v>7</v>
      </c>
      <c r="B3" s="76"/>
      <c r="C3" s="259"/>
      <c r="D3" s="259"/>
      <c r="E3" s="259"/>
      <c r="F3" s="259"/>
      <c r="G3" s="260"/>
    </row>
    <row r="4" spans="1:7" ht="24.95" hidden="1" customHeight="1">
      <c r="A4" s="77" t="s">
        <v>8</v>
      </c>
      <c r="B4" s="76"/>
      <c r="C4" s="259"/>
      <c r="D4" s="259"/>
      <c r="E4" s="259"/>
      <c r="F4" s="259"/>
      <c r="G4" s="260"/>
    </row>
    <row r="5" spans="1:7" hidden="1">
      <c r="B5" s="7"/>
      <c r="C5" s="8"/>
      <c r="D5" s="9"/>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CE,Tučné"RTS Stavitel +,  © RTS, a.s.&amp;R&amp;"Arial,Obyčejné"Strana &amp;P z &amp;N</oddFooter>
  </headerFooter>
</worksheet>
</file>

<file path=xl/worksheets/sheet3.xml><?xml version="1.0" encoding="utf-8"?>
<worksheet xmlns="http://schemas.openxmlformats.org/spreadsheetml/2006/main" xmlns:r="http://schemas.openxmlformats.org/officeDocument/2006/relationships">
  <sheetPr>
    <outlinePr summaryBelow="0"/>
  </sheetPr>
  <dimension ref="A1:AU70"/>
  <sheetViews>
    <sheetView showZeros="0" view="pageBreakPreview" zoomScale="60" zoomScaleNormal="100" workbookViewId="0">
      <selection activeCell="K43" sqref="K43"/>
    </sheetView>
  </sheetViews>
  <sheetFormatPr defaultRowHeight="12.75" outlineLevelRow="1"/>
  <cols>
    <col min="1" max="1" width="4.28515625" style="6" customWidth="1"/>
    <col min="2" max="2" width="14.42578125" style="7" customWidth="1"/>
    <col min="3" max="3" width="50.7109375" style="7" customWidth="1"/>
    <col min="4" max="4" width="4.5703125" style="163" customWidth="1"/>
    <col min="5" max="5" width="10.5703125" style="133" customWidth="1"/>
    <col min="6" max="6" width="9.85546875" customWidth="1"/>
    <col min="7" max="7" width="12.7109375" customWidth="1"/>
    <col min="8" max="8" width="9.140625" style="163" customWidth="1"/>
    <col min="16" max="26" width="0" hidden="1" customWidth="1"/>
  </cols>
  <sheetData>
    <row r="1" spans="1:47" ht="15.75" customHeight="1">
      <c r="A1" s="261" t="s">
        <v>323</v>
      </c>
      <c r="B1" s="261"/>
      <c r="C1" s="261"/>
      <c r="D1" s="261"/>
      <c r="E1" s="261"/>
      <c r="F1" s="261"/>
      <c r="G1" s="261"/>
      <c r="R1" t="s">
        <v>63</v>
      </c>
    </row>
    <row r="2" spans="1:47" ht="24.95" customHeight="1">
      <c r="A2" s="183" t="s">
        <v>62</v>
      </c>
      <c r="B2" s="184"/>
      <c r="C2" s="262" t="s">
        <v>40</v>
      </c>
      <c r="D2" s="263"/>
      <c r="E2" s="263"/>
      <c r="F2" s="263"/>
      <c r="G2" s="264"/>
      <c r="R2" t="s">
        <v>64</v>
      </c>
    </row>
    <row r="3" spans="1:47" ht="24.95" customHeight="1">
      <c r="A3" s="185" t="s">
        <v>7</v>
      </c>
      <c r="B3" s="186"/>
      <c r="C3" s="265" t="s">
        <v>140</v>
      </c>
      <c r="D3" s="266"/>
      <c r="E3" s="266"/>
      <c r="F3" s="266"/>
      <c r="G3" s="267"/>
      <c r="R3" t="s">
        <v>65</v>
      </c>
    </row>
    <row r="4" spans="1:47" ht="24.95" customHeight="1">
      <c r="A4" s="185" t="s">
        <v>8</v>
      </c>
      <c r="B4" s="186"/>
      <c r="C4" s="265" t="s">
        <v>143</v>
      </c>
      <c r="D4" s="266"/>
      <c r="E4" s="266"/>
      <c r="F4" s="266"/>
      <c r="G4" s="267"/>
      <c r="R4" t="s">
        <v>66</v>
      </c>
    </row>
    <row r="5" spans="1:47">
      <c r="A5" s="187" t="s">
        <v>67</v>
      </c>
      <c r="B5" s="188"/>
      <c r="C5" s="188"/>
      <c r="D5" s="175"/>
      <c r="E5" s="169"/>
      <c r="F5" s="136"/>
      <c r="G5" s="137"/>
      <c r="R5" t="s">
        <v>68</v>
      </c>
    </row>
    <row r="7" spans="1:47" ht="25.5">
      <c r="A7" s="189" t="s">
        <v>69</v>
      </c>
      <c r="B7" s="190" t="s">
        <v>70</v>
      </c>
      <c r="C7" s="190" t="s">
        <v>71</v>
      </c>
      <c r="D7" s="176" t="s">
        <v>72</v>
      </c>
      <c r="E7" s="170" t="s">
        <v>73</v>
      </c>
      <c r="F7" s="138" t="s">
        <v>74</v>
      </c>
      <c r="G7" s="146" t="s">
        <v>28</v>
      </c>
      <c r="H7" s="164" t="s">
        <v>75</v>
      </c>
    </row>
    <row r="8" spans="1:47">
      <c r="A8" s="147" t="s">
        <v>76</v>
      </c>
      <c r="B8" s="148" t="s">
        <v>46</v>
      </c>
      <c r="C8" s="149" t="s">
        <v>47</v>
      </c>
      <c r="D8" s="177"/>
      <c r="E8" s="150"/>
      <c r="F8" s="150"/>
      <c r="G8" s="150">
        <f>SUMIF(R9:R12,"&lt;&gt;NOR",G9:G12)</f>
        <v>0</v>
      </c>
      <c r="H8" s="165"/>
      <c r="R8" t="s">
        <v>77</v>
      </c>
    </row>
    <row r="9" spans="1:47" outlineLevel="1">
      <c r="A9" s="140">
        <v>1</v>
      </c>
      <c r="B9" s="142" t="s">
        <v>78</v>
      </c>
      <c r="C9" s="157" t="s">
        <v>79</v>
      </c>
      <c r="D9" s="178" t="s">
        <v>80</v>
      </c>
      <c r="E9" s="144">
        <v>255</v>
      </c>
      <c r="F9" s="191"/>
      <c r="G9" s="144">
        <f>ROUND(E9*F9,2)</f>
        <v>0</v>
      </c>
      <c r="H9" s="194" t="s">
        <v>141</v>
      </c>
      <c r="I9" s="139"/>
      <c r="J9" s="139"/>
      <c r="K9" s="139"/>
      <c r="L9" s="139"/>
      <c r="M9" s="139"/>
      <c r="N9" s="139"/>
      <c r="O9" s="139"/>
      <c r="P9" s="139"/>
      <c r="Q9" s="139"/>
      <c r="R9" s="139" t="s">
        <v>81</v>
      </c>
      <c r="S9" s="139"/>
      <c r="T9" s="139"/>
      <c r="U9" s="139"/>
      <c r="V9" s="139"/>
      <c r="W9" s="139"/>
      <c r="X9" s="139"/>
      <c r="Y9" s="139"/>
      <c r="Z9" s="139"/>
      <c r="AA9" s="139"/>
      <c r="AB9" s="139"/>
      <c r="AC9" s="139"/>
      <c r="AD9" s="139"/>
      <c r="AE9" s="139"/>
      <c r="AF9" s="139"/>
      <c r="AG9" s="139"/>
      <c r="AH9" s="139"/>
      <c r="AI9" s="139"/>
      <c r="AJ9" s="139"/>
      <c r="AK9" s="139"/>
      <c r="AL9" s="139"/>
      <c r="AM9" s="139"/>
      <c r="AN9" s="139"/>
      <c r="AO9" s="139"/>
      <c r="AP9" s="139"/>
      <c r="AQ9" s="139"/>
      <c r="AR9" s="139"/>
      <c r="AS9" s="139"/>
      <c r="AT9" s="139"/>
      <c r="AU9" s="139"/>
    </row>
    <row r="10" spans="1:47" outlineLevel="1">
      <c r="A10" s="140"/>
      <c r="B10" s="142"/>
      <c r="C10" s="158" t="s">
        <v>82</v>
      </c>
      <c r="D10" s="179"/>
      <c r="E10" s="171">
        <v>255</v>
      </c>
      <c r="F10" s="191"/>
      <c r="G10" s="144"/>
      <c r="H10" s="194"/>
      <c r="I10" s="139"/>
      <c r="J10" s="139"/>
      <c r="K10" s="139"/>
      <c r="L10" s="139"/>
      <c r="M10" s="139"/>
      <c r="N10" s="139"/>
      <c r="O10" s="139"/>
      <c r="P10" s="139"/>
      <c r="Q10" s="139"/>
      <c r="R10" s="139" t="s">
        <v>83</v>
      </c>
      <c r="S10" s="139">
        <v>0</v>
      </c>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39"/>
    </row>
    <row r="11" spans="1:47" outlineLevel="1">
      <c r="A11" s="140">
        <v>2</v>
      </c>
      <c r="B11" s="142" t="s">
        <v>84</v>
      </c>
      <c r="C11" s="157" t="s">
        <v>85</v>
      </c>
      <c r="D11" s="178" t="s">
        <v>86</v>
      </c>
      <c r="E11" s="144">
        <v>1</v>
      </c>
      <c r="F11" s="191"/>
      <c r="G11" s="144">
        <f>ROUND(E11*F11,2)</f>
        <v>0</v>
      </c>
      <c r="H11" s="194" t="s">
        <v>141</v>
      </c>
      <c r="I11" s="139"/>
      <c r="J11" s="139"/>
      <c r="K11" s="139"/>
      <c r="L11" s="139"/>
      <c r="M11" s="139"/>
      <c r="N11" s="139"/>
      <c r="O11" s="139"/>
      <c r="P11" s="139"/>
      <c r="Q11" s="139"/>
      <c r="R11" s="139" t="s">
        <v>81</v>
      </c>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39"/>
    </row>
    <row r="12" spans="1:47" outlineLevel="1">
      <c r="A12" s="140"/>
      <c r="B12" s="142"/>
      <c r="C12" s="158" t="s">
        <v>87</v>
      </c>
      <c r="D12" s="179"/>
      <c r="E12" s="171">
        <v>1</v>
      </c>
      <c r="F12" s="191"/>
      <c r="G12" s="144"/>
      <c r="H12" s="194"/>
      <c r="I12" s="139"/>
      <c r="J12" s="139"/>
      <c r="K12" s="139"/>
      <c r="L12" s="139"/>
      <c r="M12" s="139"/>
      <c r="N12" s="139"/>
      <c r="O12" s="139"/>
      <c r="P12" s="139"/>
      <c r="Q12" s="139"/>
      <c r="R12" s="139" t="s">
        <v>83</v>
      </c>
      <c r="S12" s="139">
        <v>0</v>
      </c>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39"/>
    </row>
    <row r="13" spans="1:47">
      <c r="A13" s="141" t="s">
        <v>76</v>
      </c>
      <c r="B13" s="143" t="s">
        <v>48</v>
      </c>
      <c r="C13" s="159" t="s">
        <v>49</v>
      </c>
      <c r="D13" s="180"/>
      <c r="E13" s="145"/>
      <c r="F13" s="192"/>
      <c r="G13" s="145">
        <f>SUMIF(R14:R16,"&lt;&gt;NOR",G14:G16)</f>
        <v>0</v>
      </c>
      <c r="H13" s="167"/>
      <c r="R13" t="s">
        <v>77</v>
      </c>
    </row>
    <row r="14" spans="1:47" ht="22.5" outlineLevel="1">
      <c r="A14" s="140">
        <v>3</v>
      </c>
      <c r="B14" s="142" t="s">
        <v>88</v>
      </c>
      <c r="C14" s="157" t="s">
        <v>89</v>
      </c>
      <c r="D14" s="178" t="s">
        <v>80</v>
      </c>
      <c r="E14" s="144">
        <v>273.60000000000002</v>
      </c>
      <c r="F14" s="191"/>
      <c r="G14" s="144">
        <f>ROUND(E14*F14,2)</f>
        <v>0</v>
      </c>
      <c r="H14" s="196" t="s">
        <v>142</v>
      </c>
      <c r="I14" s="139"/>
      <c r="J14" s="139"/>
      <c r="K14" s="139"/>
      <c r="L14" s="139"/>
      <c r="M14" s="139"/>
      <c r="N14" s="139"/>
      <c r="O14" s="139"/>
      <c r="P14" s="139"/>
      <c r="Q14" s="139"/>
      <c r="R14" s="139" t="s">
        <v>81</v>
      </c>
      <c r="S14" s="139"/>
      <c r="T14" s="139"/>
      <c r="U14" s="139"/>
      <c r="V14" s="139"/>
      <c r="W14" s="139"/>
      <c r="X14" s="139"/>
      <c r="Y14" s="139"/>
      <c r="Z14" s="139"/>
      <c r="AA14" s="139"/>
      <c r="AB14" s="139"/>
      <c r="AC14" s="139"/>
      <c r="AD14" s="139"/>
      <c r="AE14" s="139"/>
      <c r="AF14" s="139"/>
      <c r="AG14" s="139"/>
      <c r="AH14" s="139"/>
      <c r="AI14" s="139"/>
      <c r="AJ14" s="139"/>
      <c r="AK14" s="139"/>
      <c r="AL14" s="139"/>
      <c r="AM14" s="139"/>
      <c r="AN14" s="139"/>
      <c r="AO14" s="139"/>
      <c r="AP14" s="139"/>
      <c r="AQ14" s="139"/>
      <c r="AR14" s="139"/>
      <c r="AS14" s="139"/>
      <c r="AT14" s="139"/>
      <c r="AU14" s="139"/>
    </row>
    <row r="15" spans="1:47" outlineLevel="1">
      <c r="A15" s="140"/>
      <c r="B15" s="142"/>
      <c r="C15" s="158" t="s">
        <v>90</v>
      </c>
      <c r="D15" s="179"/>
      <c r="E15" s="171">
        <v>255</v>
      </c>
      <c r="F15" s="191"/>
      <c r="G15" s="144"/>
      <c r="H15" s="166"/>
      <c r="I15" s="139"/>
      <c r="J15" s="139"/>
      <c r="K15" s="139"/>
      <c r="L15" s="139"/>
      <c r="M15" s="139"/>
      <c r="N15" s="139"/>
      <c r="O15" s="139"/>
      <c r="P15" s="139"/>
      <c r="Q15" s="139"/>
      <c r="R15" s="139" t="s">
        <v>83</v>
      </c>
      <c r="S15" s="139">
        <v>0</v>
      </c>
      <c r="T15" s="139"/>
      <c r="U15" s="139"/>
      <c r="V15" s="139"/>
      <c r="W15" s="139"/>
      <c r="X15" s="139"/>
      <c r="Y15" s="139"/>
      <c r="Z15" s="139"/>
      <c r="AA15" s="139"/>
      <c r="AB15" s="139"/>
      <c r="AC15" s="139"/>
      <c r="AD15" s="139"/>
      <c r="AE15" s="139"/>
      <c r="AF15" s="139"/>
      <c r="AG15" s="139"/>
      <c r="AH15" s="139"/>
      <c r="AI15" s="139"/>
      <c r="AJ15" s="139"/>
      <c r="AK15" s="139"/>
      <c r="AL15" s="139"/>
      <c r="AM15" s="139"/>
      <c r="AN15" s="139"/>
      <c r="AO15" s="139"/>
      <c r="AP15" s="139"/>
      <c r="AQ15" s="139"/>
      <c r="AR15" s="139"/>
      <c r="AS15" s="139"/>
      <c r="AT15" s="139"/>
      <c r="AU15" s="139"/>
    </row>
    <row r="16" spans="1:47" outlineLevel="1">
      <c r="A16" s="140"/>
      <c r="B16" s="142"/>
      <c r="C16" s="158" t="s">
        <v>91</v>
      </c>
      <c r="D16" s="179"/>
      <c r="E16" s="171">
        <v>18.600000000000001</v>
      </c>
      <c r="F16" s="191"/>
      <c r="G16" s="144"/>
      <c r="H16" s="166"/>
      <c r="I16" s="139"/>
      <c r="J16" s="139"/>
      <c r="K16" s="139"/>
      <c r="L16" s="139"/>
      <c r="M16" s="139"/>
      <c r="N16" s="139"/>
      <c r="O16" s="139"/>
      <c r="P16" s="139"/>
      <c r="Q16" s="139"/>
      <c r="R16" s="139" t="s">
        <v>83</v>
      </c>
      <c r="S16" s="139">
        <v>0</v>
      </c>
      <c r="T16" s="139"/>
      <c r="U16" s="139"/>
      <c r="V16" s="139"/>
      <c r="W16" s="139"/>
      <c r="X16" s="139"/>
      <c r="Y16" s="139"/>
      <c r="Z16" s="139"/>
      <c r="AA16" s="139"/>
      <c r="AB16" s="139"/>
      <c r="AC16" s="139"/>
      <c r="AD16" s="139"/>
      <c r="AE16" s="139"/>
      <c r="AF16" s="139"/>
      <c r="AG16" s="139"/>
      <c r="AH16" s="139"/>
      <c r="AI16" s="139"/>
      <c r="AJ16" s="139"/>
      <c r="AK16" s="139"/>
      <c r="AL16" s="139"/>
      <c r="AM16" s="139"/>
      <c r="AN16" s="139"/>
      <c r="AO16" s="139"/>
      <c r="AP16" s="139"/>
      <c r="AQ16" s="139"/>
      <c r="AR16" s="139"/>
      <c r="AS16" s="139"/>
      <c r="AT16" s="139"/>
      <c r="AU16" s="139"/>
    </row>
    <row r="17" spans="1:47">
      <c r="A17" s="141" t="s">
        <v>76</v>
      </c>
      <c r="B17" s="143" t="s">
        <v>50</v>
      </c>
      <c r="C17" s="159" t="s">
        <v>51</v>
      </c>
      <c r="D17" s="180"/>
      <c r="E17" s="145"/>
      <c r="F17" s="192"/>
      <c r="G17" s="145">
        <f>SUMIF(R18:R27,"&lt;&gt;NOR",G18:G27)</f>
        <v>0</v>
      </c>
      <c r="H17" s="167"/>
      <c r="R17" t="s">
        <v>77</v>
      </c>
    </row>
    <row r="18" spans="1:47" outlineLevel="1">
      <c r="A18" s="140">
        <v>4</v>
      </c>
      <c r="B18" s="142" t="s">
        <v>92</v>
      </c>
      <c r="C18" s="157" t="s">
        <v>93</v>
      </c>
      <c r="D18" s="178" t="s">
        <v>80</v>
      </c>
      <c r="E18" s="144">
        <v>55</v>
      </c>
      <c r="F18" s="191"/>
      <c r="G18" s="144">
        <f>ROUND(E18*F18,2)</f>
        <v>0</v>
      </c>
      <c r="H18" s="166" t="s">
        <v>142</v>
      </c>
      <c r="I18" s="139"/>
      <c r="J18" s="139"/>
      <c r="K18" s="139"/>
      <c r="L18" s="139"/>
      <c r="M18" s="139"/>
      <c r="N18" s="139"/>
      <c r="O18" s="139"/>
      <c r="P18" s="139"/>
      <c r="Q18" s="139"/>
      <c r="R18" s="139" t="s">
        <v>81</v>
      </c>
      <c r="S18" s="139"/>
      <c r="T18" s="139"/>
      <c r="U18" s="139"/>
      <c r="V18" s="139"/>
      <c r="W18" s="139"/>
      <c r="X18" s="139"/>
      <c r="Y18" s="139"/>
      <c r="Z18" s="139"/>
      <c r="AA18" s="139"/>
      <c r="AB18" s="139"/>
      <c r="AC18" s="139"/>
      <c r="AD18" s="139"/>
      <c r="AE18" s="139"/>
      <c r="AF18" s="139"/>
      <c r="AG18" s="139"/>
      <c r="AH18" s="139"/>
      <c r="AI18" s="139"/>
      <c r="AJ18" s="139"/>
      <c r="AK18" s="139"/>
      <c r="AL18" s="139"/>
      <c r="AM18" s="139"/>
      <c r="AN18" s="139"/>
      <c r="AO18" s="139"/>
      <c r="AP18" s="139"/>
      <c r="AQ18" s="139"/>
      <c r="AR18" s="139"/>
      <c r="AS18" s="139"/>
      <c r="AT18" s="139"/>
      <c r="AU18" s="139"/>
    </row>
    <row r="19" spans="1:47" outlineLevel="1">
      <c r="A19" s="140"/>
      <c r="B19" s="142"/>
      <c r="C19" s="158" t="s">
        <v>94</v>
      </c>
      <c r="D19" s="179"/>
      <c r="E19" s="171">
        <v>55</v>
      </c>
      <c r="F19" s="191"/>
      <c r="G19" s="144"/>
      <c r="H19" s="166">
        <v>0</v>
      </c>
      <c r="I19" s="195"/>
      <c r="J19" s="139"/>
      <c r="K19" s="139"/>
      <c r="L19" s="139"/>
      <c r="M19" s="139"/>
      <c r="N19" s="139"/>
      <c r="O19" s="139"/>
      <c r="P19" s="139"/>
      <c r="Q19" s="139"/>
      <c r="R19" s="139" t="s">
        <v>83</v>
      </c>
      <c r="S19" s="139">
        <v>0</v>
      </c>
      <c r="T19" s="139"/>
      <c r="U19" s="139"/>
      <c r="V19" s="139"/>
      <c r="W19" s="139"/>
      <c r="X19" s="139"/>
      <c r="Y19" s="139"/>
      <c r="Z19" s="139"/>
      <c r="AA19" s="139"/>
      <c r="AB19" s="139"/>
      <c r="AC19" s="139"/>
      <c r="AD19" s="139"/>
      <c r="AE19" s="139"/>
      <c r="AF19" s="139"/>
      <c r="AG19" s="139"/>
      <c r="AH19" s="139"/>
      <c r="AI19" s="139"/>
      <c r="AJ19" s="139"/>
      <c r="AK19" s="139"/>
      <c r="AL19" s="139"/>
      <c r="AM19" s="139"/>
      <c r="AN19" s="139"/>
      <c r="AO19" s="139"/>
      <c r="AP19" s="139"/>
      <c r="AQ19" s="139"/>
      <c r="AR19" s="139"/>
      <c r="AS19" s="139"/>
      <c r="AT19" s="139"/>
      <c r="AU19" s="139"/>
    </row>
    <row r="20" spans="1:47" outlineLevel="1">
      <c r="A20" s="140">
        <v>5</v>
      </c>
      <c r="B20" s="142" t="s">
        <v>95</v>
      </c>
      <c r="C20" s="157" t="s">
        <v>96</v>
      </c>
      <c r="D20" s="178" t="s">
        <v>97</v>
      </c>
      <c r="E20" s="144">
        <v>1400</v>
      </c>
      <c r="F20" s="191"/>
      <c r="G20" s="144">
        <f>ROUND(E20*F20,2)</f>
        <v>0</v>
      </c>
      <c r="H20" s="166" t="s">
        <v>142</v>
      </c>
      <c r="I20" s="195"/>
      <c r="J20" s="139"/>
      <c r="K20" s="139"/>
      <c r="L20" s="139"/>
      <c r="M20" s="139"/>
      <c r="N20" s="139"/>
      <c r="O20" s="139"/>
      <c r="P20" s="139"/>
      <c r="Q20" s="139"/>
      <c r="R20" s="139" t="s">
        <v>81</v>
      </c>
      <c r="S20" s="139"/>
      <c r="T20" s="139"/>
      <c r="U20" s="139"/>
      <c r="V20" s="139"/>
      <c r="W20" s="139"/>
      <c r="X20" s="139"/>
      <c r="Y20" s="139"/>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row>
    <row r="21" spans="1:47" outlineLevel="1">
      <c r="A21" s="140"/>
      <c r="B21" s="142"/>
      <c r="C21" s="158" t="s">
        <v>98</v>
      </c>
      <c r="D21" s="179"/>
      <c r="E21" s="171">
        <v>1400</v>
      </c>
      <c r="F21" s="191"/>
      <c r="G21" s="144"/>
      <c r="H21" s="166">
        <v>0</v>
      </c>
      <c r="I21" s="195"/>
      <c r="J21" s="139"/>
      <c r="K21" s="139"/>
      <c r="L21" s="139"/>
      <c r="M21" s="139"/>
      <c r="N21" s="139"/>
      <c r="O21" s="139"/>
      <c r="P21" s="139"/>
      <c r="Q21" s="139"/>
      <c r="R21" s="139" t="s">
        <v>83</v>
      </c>
      <c r="S21" s="139">
        <v>0</v>
      </c>
      <c r="T21" s="139"/>
      <c r="U21" s="139"/>
      <c r="V21" s="139"/>
      <c r="W21" s="139"/>
      <c r="X21" s="139"/>
      <c r="Y21" s="139"/>
      <c r="Z21" s="139"/>
      <c r="AA21" s="139"/>
      <c r="AB21" s="139"/>
      <c r="AC21" s="139"/>
      <c r="AD21" s="139"/>
      <c r="AE21" s="139"/>
      <c r="AF21" s="139"/>
      <c r="AG21" s="139"/>
      <c r="AH21" s="139"/>
      <c r="AI21" s="139"/>
      <c r="AJ21" s="139"/>
      <c r="AK21" s="139"/>
      <c r="AL21" s="139"/>
      <c r="AM21" s="139"/>
      <c r="AN21" s="139"/>
      <c r="AO21" s="139"/>
      <c r="AP21" s="139"/>
      <c r="AQ21" s="139"/>
      <c r="AR21" s="139"/>
      <c r="AS21" s="139"/>
      <c r="AT21" s="139"/>
      <c r="AU21" s="139"/>
    </row>
    <row r="22" spans="1:47" outlineLevel="1">
      <c r="A22" s="140">
        <v>6</v>
      </c>
      <c r="B22" s="142" t="s">
        <v>99</v>
      </c>
      <c r="C22" s="157" t="s">
        <v>100</v>
      </c>
      <c r="D22" s="178" t="s">
        <v>97</v>
      </c>
      <c r="E22" s="144">
        <v>1400</v>
      </c>
      <c r="F22" s="191"/>
      <c r="G22" s="144">
        <f>ROUND(E22*F22,2)</f>
        <v>0</v>
      </c>
      <c r="H22" s="166" t="s">
        <v>142</v>
      </c>
      <c r="I22" s="195"/>
      <c r="J22" s="139"/>
      <c r="K22" s="139"/>
      <c r="L22" s="139"/>
      <c r="M22" s="139"/>
      <c r="N22" s="139"/>
      <c r="O22" s="139"/>
      <c r="P22" s="139"/>
      <c r="Q22" s="139"/>
      <c r="R22" s="139" t="s">
        <v>81</v>
      </c>
      <c r="S22" s="139"/>
      <c r="T22" s="139"/>
      <c r="U22" s="139"/>
      <c r="V22" s="139"/>
      <c r="W22" s="139"/>
      <c r="X22" s="139"/>
      <c r="Y22" s="139"/>
      <c r="Z22" s="139"/>
      <c r="AA22" s="139"/>
      <c r="AB22" s="139"/>
      <c r="AC22" s="139"/>
      <c r="AD22" s="139"/>
      <c r="AE22" s="139"/>
      <c r="AF22" s="139"/>
      <c r="AG22" s="139"/>
      <c r="AH22" s="139"/>
      <c r="AI22" s="139"/>
      <c r="AJ22" s="139"/>
      <c r="AK22" s="139"/>
      <c r="AL22" s="139"/>
      <c r="AM22" s="139"/>
      <c r="AN22" s="139"/>
      <c r="AO22" s="139"/>
      <c r="AP22" s="139"/>
      <c r="AQ22" s="139"/>
      <c r="AR22" s="139"/>
      <c r="AS22" s="139"/>
      <c r="AT22" s="139"/>
      <c r="AU22" s="139"/>
    </row>
    <row r="23" spans="1:47" outlineLevel="1">
      <c r="A23" s="140"/>
      <c r="B23" s="142"/>
      <c r="C23" s="158" t="s">
        <v>98</v>
      </c>
      <c r="D23" s="179"/>
      <c r="E23" s="171">
        <v>1400</v>
      </c>
      <c r="F23" s="191"/>
      <c r="G23" s="144"/>
      <c r="H23" s="166">
        <v>0</v>
      </c>
      <c r="I23" s="195"/>
      <c r="J23" s="139"/>
      <c r="K23" s="139"/>
      <c r="L23" s="139"/>
      <c r="M23" s="139"/>
      <c r="N23" s="139"/>
      <c r="O23" s="139"/>
      <c r="P23" s="139"/>
      <c r="Q23" s="139"/>
      <c r="R23" s="139" t="s">
        <v>83</v>
      </c>
      <c r="S23" s="139">
        <v>0</v>
      </c>
      <c r="T23" s="139"/>
      <c r="U23" s="139"/>
      <c r="V23" s="139"/>
      <c r="W23" s="139"/>
      <c r="X23" s="139"/>
      <c r="Y23" s="139"/>
      <c r="Z23" s="139"/>
      <c r="AA23" s="139"/>
      <c r="AB23" s="139"/>
      <c r="AC23" s="139"/>
      <c r="AD23" s="139"/>
      <c r="AE23" s="139"/>
      <c r="AF23" s="139"/>
      <c r="AG23" s="139"/>
      <c r="AH23" s="139"/>
      <c r="AI23" s="139"/>
      <c r="AJ23" s="139"/>
      <c r="AK23" s="139"/>
      <c r="AL23" s="139"/>
      <c r="AM23" s="139"/>
      <c r="AN23" s="139"/>
      <c r="AO23" s="139"/>
      <c r="AP23" s="139"/>
      <c r="AQ23" s="139"/>
      <c r="AR23" s="139"/>
      <c r="AS23" s="139"/>
      <c r="AT23" s="139"/>
      <c r="AU23" s="139"/>
    </row>
    <row r="24" spans="1:47" outlineLevel="1">
      <c r="A24" s="140">
        <v>7</v>
      </c>
      <c r="B24" s="142" t="s">
        <v>101</v>
      </c>
      <c r="C24" s="157" t="s">
        <v>102</v>
      </c>
      <c r="D24" s="178" t="s">
        <v>97</v>
      </c>
      <c r="E24" s="144">
        <v>1400</v>
      </c>
      <c r="F24" s="191"/>
      <c r="G24" s="144">
        <f>ROUND(E24*F24,2)</f>
        <v>0</v>
      </c>
      <c r="H24" s="166" t="s">
        <v>142</v>
      </c>
      <c r="I24" s="195"/>
      <c r="J24" s="139"/>
      <c r="K24" s="139"/>
      <c r="L24" s="139"/>
      <c r="M24" s="139"/>
      <c r="N24" s="139"/>
      <c r="O24" s="139"/>
      <c r="P24" s="139"/>
      <c r="Q24" s="139"/>
      <c r="R24" s="139" t="s">
        <v>81</v>
      </c>
      <c r="S24" s="139"/>
      <c r="T24" s="139"/>
      <c r="U24" s="139"/>
      <c r="V24" s="139"/>
      <c r="W24" s="139"/>
      <c r="X24" s="139"/>
      <c r="Y24" s="139"/>
      <c r="Z24" s="139"/>
      <c r="AA24" s="139"/>
      <c r="AB24" s="139"/>
      <c r="AC24" s="139"/>
      <c r="AD24" s="139"/>
      <c r="AE24" s="139"/>
      <c r="AF24" s="139"/>
      <c r="AG24" s="139"/>
      <c r="AH24" s="139"/>
      <c r="AI24" s="139"/>
      <c r="AJ24" s="139"/>
      <c r="AK24" s="139"/>
      <c r="AL24" s="139"/>
      <c r="AM24" s="139"/>
      <c r="AN24" s="139"/>
      <c r="AO24" s="139"/>
      <c r="AP24" s="139"/>
      <c r="AQ24" s="139"/>
      <c r="AR24" s="139"/>
      <c r="AS24" s="139"/>
      <c r="AT24" s="139"/>
      <c r="AU24" s="139"/>
    </row>
    <row r="25" spans="1:47" outlineLevel="1">
      <c r="A25" s="140"/>
      <c r="B25" s="142"/>
      <c r="C25" s="158" t="s">
        <v>98</v>
      </c>
      <c r="D25" s="179"/>
      <c r="E25" s="171">
        <v>1400</v>
      </c>
      <c r="F25" s="191"/>
      <c r="G25" s="144"/>
      <c r="H25" s="166">
        <v>0</v>
      </c>
      <c r="I25" s="195"/>
      <c r="J25" s="139"/>
      <c r="K25" s="139"/>
      <c r="L25" s="139"/>
      <c r="M25" s="139"/>
      <c r="N25" s="139"/>
      <c r="O25" s="139"/>
      <c r="P25" s="139"/>
      <c r="Q25" s="139"/>
      <c r="R25" s="139" t="s">
        <v>83</v>
      </c>
      <c r="S25" s="139">
        <v>0</v>
      </c>
      <c r="T25" s="139"/>
      <c r="U25" s="139"/>
      <c r="V25" s="139"/>
      <c r="W25" s="139"/>
      <c r="X25" s="139"/>
      <c r="Y25" s="139"/>
      <c r="Z25" s="139"/>
      <c r="AA25" s="139"/>
      <c r="AB25" s="139"/>
      <c r="AC25" s="139"/>
      <c r="AD25" s="139"/>
      <c r="AE25" s="139"/>
      <c r="AF25" s="139"/>
      <c r="AG25" s="139"/>
      <c r="AH25" s="139"/>
      <c r="AI25" s="139"/>
      <c r="AJ25" s="139"/>
      <c r="AK25" s="139"/>
      <c r="AL25" s="139"/>
      <c r="AM25" s="139"/>
      <c r="AN25" s="139"/>
      <c r="AO25" s="139"/>
      <c r="AP25" s="139"/>
      <c r="AQ25" s="139"/>
      <c r="AR25" s="139"/>
      <c r="AS25" s="139"/>
      <c r="AT25" s="139"/>
      <c r="AU25" s="139"/>
    </row>
    <row r="26" spans="1:47" outlineLevel="1">
      <c r="A26" s="140">
        <v>8</v>
      </c>
      <c r="B26" s="142" t="s">
        <v>321</v>
      </c>
      <c r="C26" s="157" t="s">
        <v>322</v>
      </c>
      <c r="D26" s="178" t="s">
        <v>97</v>
      </c>
      <c r="E26" s="191">
        <v>1400</v>
      </c>
      <c r="F26" s="191"/>
      <c r="G26" s="191">
        <f>ROUND(E26*F26,2)</f>
        <v>0</v>
      </c>
      <c r="H26" s="196" t="s">
        <v>141</v>
      </c>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row>
    <row r="27" spans="1:47" outlineLevel="1">
      <c r="A27" s="140"/>
      <c r="B27" s="142"/>
      <c r="C27" s="158" t="s">
        <v>98</v>
      </c>
      <c r="D27" s="179"/>
      <c r="E27" s="171">
        <v>1400</v>
      </c>
      <c r="F27" s="191"/>
      <c r="G27" s="191"/>
      <c r="H27" s="196">
        <v>0</v>
      </c>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row>
    <row r="28" spans="1:47">
      <c r="A28" s="141" t="s">
        <v>76</v>
      </c>
      <c r="B28" s="143" t="s">
        <v>52</v>
      </c>
      <c r="C28" s="159" t="s">
        <v>53</v>
      </c>
      <c r="D28" s="180"/>
      <c r="E28" s="145"/>
      <c r="F28" s="192"/>
      <c r="G28" s="145">
        <f>SUMIF(R29:R34,"&lt;&gt;NOR",G29:G34)</f>
        <v>0</v>
      </c>
      <c r="H28" s="167"/>
      <c r="I28" s="195"/>
      <c r="R28" t="s">
        <v>77</v>
      </c>
    </row>
    <row r="29" spans="1:47" outlineLevel="1">
      <c r="A29" s="268">
        <v>9</v>
      </c>
      <c r="B29" s="142" t="s">
        <v>103</v>
      </c>
      <c r="C29" s="157" t="s">
        <v>104</v>
      </c>
      <c r="D29" s="178" t="s">
        <v>80</v>
      </c>
      <c r="E29" s="144">
        <v>55</v>
      </c>
      <c r="F29" s="191"/>
      <c r="G29" s="144">
        <f>ROUND(E29*F29,2)</f>
        <v>0</v>
      </c>
      <c r="H29" s="166" t="s">
        <v>142</v>
      </c>
      <c r="I29" s="195"/>
      <c r="J29" s="139"/>
      <c r="K29" s="139"/>
      <c r="L29" s="139"/>
      <c r="M29" s="139"/>
      <c r="N29" s="139"/>
      <c r="O29" s="139"/>
      <c r="P29" s="139"/>
      <c r="Q29" s="139"/>
      <c r="R29" s="139" t="s">
        <v>81</v>
      </c>
      <c r="S29" s="139"/>
      <c r="T29" s="139"/>
      <c r="U29" s="139"/>
      <c r="V29" s="139"/>
      <c r="W29" s="139"/>
      <c r="X29" s="139"/>
      <c r="Y29" s="139"/>
      <c r="Z29" s="139"/>
      <c r="AA29" s="139"/>
      <c r="AB29" s="139"/>
      <c r="AC29" s="139"/>
      <c r="AD29" s="139"/>
      <c r="AE29" s="139"/>
      <c r="AF29" s="139"/>
      <c r="AG29" s="139"/>
      <c r="AH29" s="139"/>
      <c r="AI29" s="139"/>
      <c r="AJ29" s="139"/>
      <c r="AK29" s="139"/>
      <c r="AL29" s="139"/>
      <c r="AM29" s="139"/>
      <c r="AN29" s="139"/>
      <c r="AO29" s="139"/>
      <c r="AP29" s="139"/>
      <c r="AQ29" s="139"/>
      <c r="AR29" s="139"/>
      <c r="AS29" s="139"/>
      <c r="AT29" s="139"/>
      <c r="AU29" s="139"/>
    </row>
    <row r="30" spans="1:47" outlineLevel="1">
      <c r="A30" s="140"/>
      <c r="B30" s="142"/>
      <c r="C30" s="158" t="s">
        <v>94</v>
      </c>
      <c r="D30" s="179"/>
      <c r="E30" s="171">
        <v>55</v>
      </c>
      <c r="F30" s="191"/>
      <c r="G30" s="144"/>
      <c r="H30" s="166">
        <v>0</v>
      </c>
      <c r="I30" s="195"/>
      <c r="J30" s="139"/>
      <c r="K30" s="139"/>
      <c r="L30" s="139"/>
      <c r="M30" s="139"/>
      <c r="N30" s="139"/>
      <c r="O30" s="139"/>
      <c r="P30" s="139"/>
      <c r="Q30" s="139"/>
      <c r="R30" s="139" t="s">
        <v>83</v>
      </c>
      <c r="S30" s="139">
        <v>0</v>
      </c>
      <c r="T30" s="139"/>
      <c r="U30" s="139"/>
      <c r="V30" s="139"/>
      <c r="W30" s="139"/>
      <c r="X30" s="139"/>
      <c r="Y30" s="139"/>
      <c r="Z30" s="139"/>
      <c r="AA30" s="139"/>
      <c r="AB30" s="139"/>
      <c r="AC30" s="139"/>
      <c r="AD30" s="139"/>
      <c r="AE30" s="139"/>
      <c r="AF30" s="139"/>
      <c r="AG30" s="139"/>
      <c r="AH30" s="139"/>
      <c r="AI30" s="139"/>
      <c r="AJ30" s="139"/>
      <c r="AK30" s="139"/>
      <c r="AL30" s="139"/>
      <c r="AM30" s="139"/>
      <c r="AN30" s="139"/>
      <c r="AO30" s="139"/>
      <c r="AP30" s="139"/>
      <c r="AQ30" s="139"/>
      <c r="AR30" s="139"/>
      <c r="AS30" s="139"/>
      <c r="AT30" s="139"/>
      <c r="AU30" s="139"/>
    </row>
    <row r="31" spans="1:47" outlineLevel="1">
      <c r="A31" s="140">
        <v>10</v>
      </c>
      <c r="B31" s="142" t="s">
        <v>105</v>
      </c>
      <c r="C31" s="157" t="s">
        <v>106</v>
      </c>
      <c r="D31" s="178" t="s">
        <v>80</v>
      </c>
      <c r="E31" s="144">
        <v>200</v>
      </c>
      <c r="F31" s="191"/>
      <c r="G31" s="144">
        <f>ROUND(E31*F31,2)</f>
        <v>0</v>
      </c>
      <c r="H31" s="166" t="s">
        <v>142</v>
      </c>
      <c r="I31" s="195"/>
      <c r="J31" s="139"/>
      <c r="K31" s="139"/>
      <c r="L31" s="139"/>
      <c r="M31" s="139"/>
      <c r="N31" s="139"/>
      <c r="O31" s="139"/>
      <c r="P31" s="139"/>
      <c r="Q31" s="139"/>
      <c r="R31" s="139" t="s">
        <v>81</v>
      </c>
      <c r="S31" s="139"/>
      <c r="T31" s="139"/>
      <c r="U31" s="139"/>
      <c r="V31" s="139"/>
      <c r="W31" s="139"/>
      <c r="X31" s="139"/>
      <c r="Y31" s="139"/>
      <c r="Z31" s="139"/>
      <c r="AA31" s="139"/>
      <c r="AB31" s="139"/>
      <c r="AC31" s="139"/>
      <c r="AD31" s="139"/>
      <c r="AE31" s="139"/>
      <c r="AF31" s="139"/>
      <c r="AG31" s="139"/>
      <c r="AH31" s="139"/>
      <c r="AI31" s="139"/>
      <c r="AJ31" s="139"/>
      <c r="AK31" s="139"/>
      <c r="AL31" s="139"/>
      <c r="AM31" s="139"/>
      <c r="AN31" s="139"/>
      <c r="AO31" s="139"/>
      <c r="AP31" s="139"/>
      <c r="AQ31" s="139"/>
      <c r="AR31" s="139"/>
      <c r="AS31" s="139"/>
      <c r="AT31" s="139"/>
      <c r="AU31" s="139"/>
    </row>
    <row r="32" spans="1:47" outlineLevel="1">
      <c r="A32" s="140"/>
      <c r="B32" s="142"/>
      <c r="C32" s="158" t="s">
        <v>107</v>
      </c>
      <c r="D32" s="179"/>
      <c r="E32" s="171">
        <v>200</v>
      </c>
      <c r="F32" s="191"/>
      <c r="G32" s="144"/>
      <c r="H32" s="166">
        <v>0</v>
      </c>
      <c r="I32" s="195"/>
      <c r="J32" s="139"/>
      <c r="K32" s="139"/>
      <c r="L32" s="139"/>
      <c r="M32" s="139"/>
      <c r="N32" s="139"/>
      <c r="O32" s="139"/>
      <c r="P32" s="139"/>
      <c r="Q32" s="139"/>
      <c r="R32" s="139" t="s">
        <v>83</v>
      </c>
      <c r="S32" s="139">
        <v>0</v>
      </c>
      <c r="T32" s="139"/>
      <c r="U32" s="139"/>
      <c r="V32" s="139"/>
      <c r="W32" s="139"/>
      <c r="X32" s="139"/>
      <c r="Y32" s="139"/>
      <c r="Z32" s="139"/>
      <c r="AA32" s="139"/>
      <c r="AB32" s="139"/>
      <c r="AC32" s="139"/>
      <c r="AD32" s="139"/>
      <c r="AE32" s="139"/>
      <c r="AF32" s="139"/>
      <c r="AG32" s="139"/>
      <c r="AH32" s="139"/>
      <c r="AI32" s="139"/>
      <c r="AJ32" s="139"/>
      <c r="AK32" s="139"/>
      <c r="AL32" s="139"/>
      <c r="AM32" s="139"/>
      <c r="AN32" s="139"/>
      <c r="AO32" s="139"/>
      <c r="AP32" s="139"/>
      <c r="AQ32" s="139"/>
      <c r="AR32" s="139"/>
      <c r="AS32" s="139"/>
      <c r="AT32" s="139"/>
      <c r="AU32" s="139"/>
    </row>
    <row r="33" spans="1:47" outlineLevel="1">
      <c r="A33" s="140">
        <v>11</v>
      </c>
      <c r="B33" s="142" t="s">
        <v>108</v>
      </c>
      <c r="C33" s="157" t="s">
        <v>109</v>
      </c>
      <c r="D33" s="178" t="s">
        <v>110</v>
      </c>
      <c r="E33" s="144">
        <v>5</v>
      </c>
      <c r="F33" s="191"/>
      <c r="G33" s="144">
        <f>ROUND(E33*F33,2)</f>
        <v>0</v>
      </c>
      <c r="H33" s="166" t="s">
        <v>142</v>
      </c>
      <c r="I33" s="195"/>
      <c r="J33" s="139"/>
      <c r="K33" s="139"/>
      <c r="L33" s="139"/>
      <c r="M33" s="139"/>
      <c r="N33" s="139"/>
      <c r="O33" s="139"/>
      <c r="P33" s="139"/>
      <c r="Q33" s="139"/>
      <c r="R33" s="139" t="s">
        <v>81</v>
      </c>
      <c r="S33" s="139"/>
      <c r="T33" s="139"/>
      <c r="U33" s="139"/>
      <c r="V33" s="139"/>
      <c r="W33" s="139"/>
      <c r="X33" s="139"/>
      <c r="Y33" s="139"/>
      <c r="Z33" s="139"/>
      <c r="AA33" s="139"/>
      <c r="AB33" s="139"/>
      <c r="AC33" s="139"/>
      <c r="AD33" s="139"/>
      <c r="AE33" s="139"/>
      <c r="AF33" s="139"/>
      <c r="AG33" s="139"/>
      <c r="AH33" s="139"/>
      <c r="AI33" s="139"/>
      <c r="AJ33" s="139"/>
      <c r="AK33" s="139"/>
      <c r="AL33" s="139"/>
      <c r="AM33" s="139"/>
      <c r="AN33" s="139"/>
      <c r="AO33" s="139"/>
      <c r="AP33" s="139"/>
      <c r="AQ33" s="139"/>
      <c r="AR33" s="139"/>
      <c r="AS33" s="139"/>
      <c r="AT33" s="139"/>
      <c r="AU33" s="139"/>
    </row>
    <row r="34" spans="1:47" outlineLevel="1">
      <c r="A34" s="140"/>
      <c r="B34" s="142"/>
      <c r="C34" s="158" t="s">
        <v>111</v>
      </c>
      <c r="D34" s="179"/>
      <c r="E34" s="171">
        <v>5</v>
      </c>
      <c r="F34" s="191"/>
      <c r="G34" s="144"/>
      <c r="H34" s="166">
        <v>0</v>
      </c>
      <c r="I34" s="195"/>
      <c r="J34" s="139"/>
      <c r="K34" s="139"/>
      <c r="L34" s="139"/>
      <c r="M34" s="139"/>
      <c r="N34" s="139"/>
      <c r="O34" s="139"/>
      <c r="P34" s="139"/>
      <c r="Q34" s="139"/>
      <c r="R34" s="139" t="s">
        <v>83</v>
      </c>
      <c r="S34" s="139">
        <v>0</v>
      </c>
      <c r="T34" s="139"/>
      <c r="U34" s="139"/>
      <c r="V34" s="139"/>
      <c r="W34" s="139"/>
      <c r="X34" s="139"/>
      <c r="Y34" s="139"/>
      <c r="Z34" s="139"/>
      <c r="AA34" s="139"/>
      <c r="AB34" s="139"/>
      <c r="AC34" s="139"/>
      <c r="AD34" s="139"/>
      <c r="AE34" s="139"/>
      <c r="AF34" s="139"/>
      <c r="AG34" s="139"/>
      <c r="AH34" s="139"/>
      <c r="AI34" s="139"/>
      <c r="AJ34" s="139"/>
      <c r="AK34" s="139"/>
      <c r="AL34" s="139"/>
      <c r="AM34" s="139"/>
      <c r="AN34" s="139"/>
      <c r="AO34" s="139"/>
      <c r="AP34" s="139"/>
      <c r="AQ34" s="139"/>
      <c r="AR34" s="139"/>
      <c r="AS34" s="139"/>
      <c r="AT34" s="139"/>
      <c r="AU34" s="139"/>
    </row>
    <row r="35" spans="1:47">
      <c r="A35" s="141" t="s">
        <v>76</v>
      </c>
      <c r="B35" s="143" t="s">
        <v>54</v>
      </c>
      <c r="C35" s="159" t="s">
        <v>55</v>
      </c>
      <c r="D35" s="180"/>
      <c r="E35" s="145"/>
      <c r="F35" s="192"/>
      <c r="G35" s="145">
        <f>SUMIF(R36:R50,"&lt;&gt;NOR",G36:G50)</f>
        <v>0</v>
      </c>
      <c r="H35" s="167"/>
      <c r="I35" s="195"/>
      <c r="R35" t="s">
        <v>77</v>
      </c>
    </row>
    <row r="36" spans="1:47" outlineLevel="1">
      <c r="A36" s="140">
        <v>12</v>
      </c>
      <c r="B36" s="142" t="s">
        <v>112</v>
      </c>
      <c r="C36" s="157" t="s">
        <v>113</v>
      </c>
      <c r="D36" s="178" t="s">
        <v>80</v>
      </c>
      <c r="E36" s="144">
        <v>273.60000000000002</v>
      </c>
      <c r="F36" s="191"/>
      <c r="G36" s="144">
        <f>ROUND(E36*F36,2)</f>
        <v>0</v>
      </c>
      <c r="H36" s="166" t="s">
        <v>142</v>
      </c>
      <c r="I36" s="195"/>
      <c r="J36" s="139"/>
      <c r="K36" s="139"/>
      <c r="L36" s="139"/>
      <c r="M36" s="139"/>
      <c r="N36" s="139"/>
      <c r="O36" s="139"/>
      <c r="P36" s="139"/>
      <c r="Q36" s="139"/>
      <c r="R36" s="139" t="s">
        <v>81</v>
      </c>
      <c r="S36" s="139"/>
      <c r="T36" s="139"/>
      <c r="U36" s="139"/>
      <c r="V36" s="139"/>
      <c r="W36" s="139"/>
      <c r="X36" s="139"/>
      <c r="Y36" s="139"/>
      <c r="Z36" s="139"/>
      <c r="AA36" s="139"/>
      <c r="AB36" s="139"/>
      <c r="AC36" s="139"/>
      <c r="AD36" s="139"/>
      <c r="AE36" s="139"/>
      <c r="AF36" s="139"/>
      <c r="AG36" s="139"/>
      <c r="AH36" s="139"/>
      <c r="AI36" s="139"/>
      <c r="AJ36" s="139"/>
      <c r="AK36" s="139"/>
      <c r="AL36" s="139"/>
      <c r="AM36" s="139"/>
      <c r="AN36" s="139"/>
      <c r="AO36" s="139"/>
      <c r="AP36" s="139"/>
      <c r="AQ36" s="139"/>
      <c r="AR36" s="139"/>
      <c r="AS36" s="139"/>
      <c r="AT36" s="139"/>
      <c r="AU36" s="139"/>
    </row>
    <row r="37" spans="1:47" outlineLevel="1">
      <c r="A37" s="140"/>
      <c r="B37" s="142"/>
      <c r="C37" s="158" t="s">
        <v>319</v>
      </c>
      <c r="D37" s="179"/>
      <c r="E37" s="171">
        <v>218.6</v>
      </c>
      <c r="F37" s="191"/>
      <c r="G37" s="144"/>
      <c r="H37" s="166">
        <v>0</v>
      </c>
      <c r="I37" s="195"/>
      <c r="J37" s="139"/>
      <c r="K37" s="139"/>
      <c r="L37" s="139"/>
      <c r="M37" s="139"/>
      <c r="N37" s="139"/>
      <c r="O37" s="139"/>
      <c r="P37" s="139"/>
      <c r="Q37" s="139"/>
      <c r="R37" s="139" t="s">
        <v>83</v>
      </c>
      <c r="S37" s="139">
        <v>0</v>
      </c>
      <c r="T37" s="139"/>
      <c r="U37" s="139"/>
      <c r="V37" s="139"/>
      <c r="W37" s="139"/>
      <c r="X37" s="139"/>
      <c r="Y37" s="139"/>
      <c r="Z37" s="139"/>
      <c r="AA37" s="139"/>
      <c r="AB37" s="139"/>
      <c r="AC37" s="139"/>
      <c r="AD37" s="139"/>
      <c r="AE37" s="139"/>
      <c r="AF37" s="139"/>
      <c r="AG37" s="139"/>
      <c r="AH37" s="139"/>
      <c r="AI37" s="139"/>
      <c r="AJ37" s="139"/>
      <c r="AK37" s="139"/>
      <c r="AL37" s="139"/>
      <c r="AM37" s="139"/>
      <c r="AN37" s="139"/>
      <c r="AO37" s="139"/>
      <c r="AP37" s="139"/>
      <c r="AQ37" s="139"/>
      <c r="AR37" s="139"/>
      <c r="AS37" s="139"/>
      <c r="AT37" s="139"/>
      <c r="AU37" s="139"/>
    </row>
    <row r="38" spans="1:47" outlineLevel="1">
      <c r="A38" s="140"/>
      <c r="B38" s="142"/>
      <c r="C38" s="158" t="s">
        <v>320</v>
      </c>
      <c r="D38" s="179"/>
      <c r="E38" s="171">
        <v>55</v>
      </c>
      <c r="F38" s="191"/>
      <c r="G38" s="144"/>
      <c r="H38" s="166">
        <v>0</v>
      </c>
      <c r="I38" s="195"/>
      <c r="J38" s="139"/>
      <c r="K38" s="139"/>
      <c r="L38" s="139"/>
      <c r="M38" s="139"/>
      <c r="N38" s="139"/>
      <c r="O38" s="139"/>
      <c r="P38" s="139"/>
      <c r="Q38" s="139"/>
      <c r="R38" s="139" t="s">
        <v>83</v>
      </c>
      <c r="S38" s="139">
        <v>0</v>
      </c>
      <c r="T38" s="139"/>
      <c r="U38" s="139"/>
      <c r="V38" s="139"/>
      <c r="W38" s="139"/>
      <c r="X38" s="139"/>
      <c r="Y38" s="139"/>
      <c r="Z38" s="139"/>
      <c r="AA38" s="139"/>
      <c r="AB38" s="139"/>
      <c r="AC38" s="139"/>
      <c r="AD38" s="139"/>
      <c r="AE38" s="139"/>
      <c r="AF38" s="139"/>
      <c r="AG38" s="139"/>
      <c r="AH38" s="139"/>
      <c r="AI38" s="139"/>
      <c r="AJ38" s="139"/>
      <c r="AK38" s="139"/>
      <c r="AL38" s="139"/>
      <c r="AM38" s="139"/>
      <c r="AN38" s="139"/>
      <c r="AO38" s="139"/>
      <c r="AP38" s="139"/>
      <c r="AQ38" s="139"/>
      <c r="AR38" s="139"/>
      <c r="AS38" s="139"/>
      <c r="AT38" s="139"/>
      <c r="AU38" s="139"/>
    </row>
    <row r="39" spans="1:47" outlineLevel="1">
      <c r="A39" s="140">
        <v>13</v>
      </c>
      <c r="B39" s="142" t="s">
        <v>114</v>
      </c>
      <c r="C39" s="157" t="s">
        <v>115</v>
      </c>
      <c r="D39" s="178" t="s">
        <v>86</v>
      </c>
      <c r="E39" s="144">
        <v>1</v>
      </c>
      <c r="F39" s="191"/>
      <c r="G39" s="144">
        <f>ROUND(E39*F39,2)</f>
        <v>0</v>
      </c>
      <c r="H39" s="196" t="s">
        <v>141</v>
      </c>
      <c r="I39" s="195"/>
      <c r="J39" s="139"/>
      <c r="K39" s="139"/>
      <c r="L39" s="139"/>
      <c r="M39" s="139"/>
      <c r="N39" s="139"/>
      <c r="O39" s="139"/>
      <c r="P39" s="139"/>
      <c r="Q39" s="139"/>
      <c r="R39" s="139" t="s">
        <v>81</v>
      </c>
      <c r="S39" s="139"/>
      <c r="T39" s="139"/>
      <c r="U39" s="139"/>
      <c r="V39" s="139"/>
      <c r="W39" s="139"/>
      <c r="X39" s="139"/>
      <c r="Y39" s="139"/>
      <c r="Z39" s="139"/>
      <c r="AA39" s="139"/>
      <c r="AB39" s="139"/>
      <c r="AC39" s="139"/>
      <c r="AD39" s="139"/>
      <c r="AE39" s="139"/>
      <c r="AF39" s="139"/>
      <c r="AG39" s="139"/>
      <c r="AH39" s="139"/>
      <c r="AI39" s="139"/>
      <c r="AJ39" s="139"/>
      <c r="AK39" s="139"/>
      <c r="AL39" s="139"/>
      <c r="AM39" s="139"/>
      <c r="AN39" s="139"/>
      <c r="AO39" s="139"/>
      <c r="AP39" s="139"/>
      <c r="AQ39" s="139"/>
      <c r="AR39" s="139"/>
      <c r="AS39" s="139"/>
      <c r="AT39" s="139"/>
      <c r="AU39" s="139"/>
    </row>
    <row r="40" spans="1:47" outlineLevel="1">
      <c r="A40" s="140"/>
      <c r="B40" s="142"/>
      <c r="C40" s="158" t="s">
        <v>87</v>
      </c>
      <c r="D40" s="179"/>
      <c r="E40" s="171">
        <v>1</v>
      </c>
      <c r="F40" s="191"/>
      <c r="G40" s="144"/>
      <c r="H40" s="166">
        <v>0</v>
      </c>
      <c r="I40" s="195"/>
      <c r="J40" s="139"/>
      <c r="K40" s="139"/>
      <c r="L40" s="139"/>
      <c r="M40" s="139"/>
      <c r="N40" s="139"/>
      <c r="O40" s="139"/>
      <c r="P40" s="139"/>
      <c r="Q40" s="139"/>
      <c r="R40" s="139" t="s">
        <v>83</v>
      </c>
      <c r="S40" s="139">
        <v>0</v>
      </c>
      <c r="T40" s="139"/>
      <c r="U40" s="139"/>
      <c r="V40" s="139"/>
      <c r="W40" s="139"/>
      <c r="X40" s="139"/>
      <c r="Y40" s="139"/>
      <c r="Z40" s="139"/>
      <c r="AA40" s="139"/>
      <c r="AB40" s="139"/>
      <c r="AC40" s="139"/>
      <c r="AD40" s="139"/>
      <c r="AE40" s="139"/>
      <c r="AF40" s="139"/>
      <c r="AG40" s="139"/>
      <c r="AH40" s="139"/>
      <c r="AI40" s="139"/>
      <c r="AJ40" s="139"/>
      <c r="AK40" s="139"/>
      <c r="AL40" s="139"/>
      <c r="AM40" s="139"/>
      <c r="AN40" s="139"/>
      <c r="AO40" s="139"/>
      <c r="AP40" s="139"/>
      <c r="AQ40" s="139"/>
      <c r="AR40" s="139"/>
      <c r="AS40" s="139"/>
      <c r="AT40" s="139"/>
      <c r="AU40" s="139"/>
    </row>
    <row r="41" spans="1:47" outlineLevel="1">
      <c r="A41" s="140">
        <v>14</v>
      </c>
      <c r="B41" s="142" t="s">
        <v>116</v>
      </c>
      <c r="C41" s="157" t="s">
        <v>117</v>
      </c>
      <c r="D41" s="178" t="s">
        <v>118</v>
      </c>
      <c r="E41" s="144">
        <v>3.25</v>
      </c>
      <c r="F41" s="191"/>
      <c r="G41" s="144">
        <f>ROUND(E41*F41,2)</f>
        <v>0</v>
      </c>
      <c r="H41" s="166" t="s">
        <v>142</v>
      </c>
      <c r="I41" s="195"/>
      <c r="J41" s="139"/>
      <c r="K41" s="139"/>
      <c r="L41" s="139"/>
      <c r="M41" s="139"/>
      <c r="N41" s="139"/>
      <c r="O41" s="139"/>
      <c r="P41" s="139"/>
      <c r="Q41" s="139"/>
      <c r="R41" s="139" t="s">
        <v>81</v>
      </c>
      <c r="S41" s="139"/>
      <c r="T41" s="139"/>
      <c r="U41" s="139"/>
      <c r="V41" s="139"/>
      <c r="W41" s="139"/>
      <c r="X41" s="139"/>
      <c r="Y41" s="139"/>
      <c r="Z41" s="139"/>
      <c r="AA41" s="139"/>
      <c r="AB41" s="139"/>
      <c r="AC41" s="139"/>
      <c r="AD41" s="139"/>
      <c r="AE41" s="139"/>
      <c r="AF41" s="139"/>
      <c r="AG41" s="139"/>
      <c r="AH41" s="139"/>
      <c r="AI41" s="139"/>
      <c r="AJ41" s="139"/>
      <c r="AK41" s="139"/>
      <c r="AL41" s="139"/>
      <c r="AM41" s="139"/>
      <c r="AN41" s="139"/>
      <c r="AO41" s="139"/>
      <c r="AP41" s="139"/>
      <c r="AQ41" s="139"/>
      <c r="AR41" s="139"/>
      <c r="AS41" s="139"/>
      <c r="AT41" s="139"/>
      <c r="AU41" s="139"/>
    </row>
    <row r="42" spans="1:47" outlineLevel="1">
      <c r="A42" s="140"/>
      <c r="B42" s="142"/>
      <c r="C42" s="158" t="s">
        <v>119</v>
      </c>
      <c r="D42" s="179"/>
      <c r="E42" s="171">
        <v>3.25</v>
      </c>
      <c r="F42" s="191"/>
      <c r="G42" s="144"/>
      <c r="H42" s="166">
        <v>0</v>
      </c>
      <c r="I42" s="195"/>
      <c r="J42" s="139"/>
      <c r="K42" s="139"/>
      <c r="L42" s="139"/>
      <c r="M42" s="139"/>
      <c r="N42" s="139"/>
      <c r="O42" s="139"/>
      <c r="P42" s="139"/>
      <c r="Q42" s="139"/>
      <c r="R42" s="139" t="s">
        <v>83</v>
      </c>
      <c r="S42" s="139">
        <v>0</v>
      </c>
      <c r="T42" s="139"/>
      <c r="U42" s="139"/>
      <c r="V42" s="139"/>
      <c r="W42" s="139"/>
      <c r="X42" s="139"/>
      <c r="Y42" s="139"/>
      <c r="Z42" s="139"/>
      <c r="AA42" s="139"/>
      <c r="AB42" s="139"/>
      <c r="AC42" s="139"/>
      <c r="AD42" s="139"/>
      <c r="AE42" s="139"/>
      <c r="AF42" s="139"/>
      <c r="AG42" s="139"/>
      <c r="AH42" s="139"/>
      <c r="AI42" s="139"/>
      <c r="AJ42" s="139"/>
      <c r="AK42" s="139"/>
      <c r="AL42" s="139"/>
      <c r="AM42" s="139"/>
      <c r="AN42" s="139"/>
      <c r="AO42" s="139"/>
      <c r="AP42" s="139"/>
      <c r="AQ42" s="139"/>
      <c r="AR42" s="139"/>
      <c r="AS42" s="139"/>
      <c r="AT42" s="139"/>
      <c r="AU42" s="139"/>
    </row>
    <row r="43" spans="1:47" outlineLevel="1">
      <c r="A43" s="140">
        <v>15</v>
      </c>
      <c r="B43" s="142" t="s">
        <v>120</v>
      </c>
      <c r="C43" s="157" t="s">
        <v>121</v>
      </c>
      <c r="D43" s="178" t="s">
        <v>118</v>
      </c>
      <c r="E43" s="144">
        <v>9.75</v>
      </c>
      <c r="F43" s="191"/>
      <c r="G43" s="144">
        <f>ROUND(E43*F43,2)</f>
        <v>0</v>
      </c>
      <c r="H43" s="166" t="s">
        <v>142</v>
      </c>
      <c r="I43" s="195"/>
      <c r="J43" s="139"/>
      <c r="K43" s="139"/>
      <c r="L43" s="139"/>
      <c r="M43" s="139"/>
      <c r="N43" s="139"/>
      <c r="O43" s="139"/>
      <c r="P43" s="139"/>
      <c r="Q43" s="139"/>
      <c r="R43" s="139" t="s">
        <v>81</v>
      </c>
      <c r="S43" s="139"/>
      <c r="T43" s="139"/>
      <c r="U43" s="139"/>
      <c r="V43" s="139"/>
      <c r="W43" s="139"/>
      <c r="X43" s="139"/>
      <c r="Y43" s="139"/>
      <c r="Z43" s="139"/>
      <c r="AA43" s="139"/>
      <c r="AB43" s="139"/>
      <c r="AC43" s="139"/>
      <c r="AD43" s="139"/>
      <c r="AE43" s="139"/>
      <c r="AF43" s="139"/>
      <c r="AG43" s="139"/>
      <c r="AH43" s="139"/>
      <c r="AI43" s="139"/>
      <c r="AJ43" s="139"/>
      <c r="AK43" s="139"/>
      <c r="AL43" s="139"/>
      <c r="AM43" s="139"/>
      <c r="AN43" s="139"/>
      <c r="AO43" s="139"/>
      <c r="AP43" s="139"/>
      <c r="AQ43" s="139"/>
      <c r="AR43" s="139"/>
      <c r="AS43" s="139"/>
      <c r="AT43" s="139"/>
      <c r="AU43" s="139"/>
    </row>
    <row r="44" spans="1:47" outlineLevel="1">
      <c r="A44" s="140"/>
      <c r="B44" s="142"/>
      <c r="C44" s="158" t="s">
        <v>122</v>
      </c>
      <c r="D44" s="179"/>
      <c r="E44" s="171">
        <v>9.75</v>
      </c>
      <c r="F44" s="191"/>
      <c r="G44" s="144"/>
      <c r="H44" s="166">
        <v>0</v>
      </c>
      <c r="I44" s="195"/>
      <c r="J44" s="139"/>
      <c r="K44" s="139"/>
      <c r="L44" s="139"/>
      <c r="M44" s="139"/>
      <c r="N44" s="139"/>
      <c r="O44" s="139"/>
      <c r="P44" s="139"/>
      <c r="Q44" s="139"/>
      <c r="R44" s="139" t="s">
        <v>83</v>
      </c>
      <c r="S44" s="139">
        <v>0</v>
      </c>
      <c r="T44" s="139"/>
      <c r="U44" s="139"/>
      <c r="V44" s="139"/>
      <c r="W44" s="139"/>
      <c r="X44" s="139"/>
      <c r="Y44" s="139"/>
      <c r="Z44" s="139"/>
      <c r="AA44" s="139"/>
      <c r="AB44" s="139"/>
      <c r="AC44" s="139"/>
      <c r="AD44" s="139"/>
      <c r="AE44" s="139"/>
      <c r="AF44" s="139"/>
      <c r="AG44" s="139"/>
      <c r="AH44" s="139"/>
      <c r="AI44" s="139"/>
      <c r="AJ44" s="139"/>
      <c r="AK44" s="139"/>
      <c r="AL44" s="139"/>
      <c r="AM44" s="139"/>
      <c r="AN44" s="139"/>
      <c r="AO44" s="139"/>
      <c r="AP44" s="139"/>
      <c r="AQ44" s="139"/>
      <c r="AR44" s="139"/>
      <c r="AS44" s="139"/>
      <c r="AT44" s="139"/>
      <c r="AU44" s="139"/>
    </row>
    <row r="45" spans="1:47" outlineLevel="1">
      <c r="A45" s="140">
        <v>16</v>
      </c>
      <c r="B45" s="142" t="s">
        <v>123</v>
      </c>
      <c r="C45" s="157" t="s">
        <v>124</v>
      </c>
      <c r="D45" s="178" t="s">
        <v>118</v>
      </c>
      <c r="E45" s="144">
        <v>3.25</v>
      </c>
      <c r="F45" s="191"/>
      <c r="G45" s="144">
        <f>ROUND(E45*F45,2)</f>
        <v>0</v>
      </c>
      <c r="H45" s="166" t="s">
        <v>142</v>
      </c>
      <c r="I45" s="195"/>
      <c r="J45" s="139"/>
      <c r="K45" s="139"/>
      <c r="L45" s="139"/>
      <c r="M45" s="139"/>
      <c r="N45" s="139"/>
      <c r="O45" s="139"/>
      <c r="P45" s="139"/>
      <c r="Q45" s="139"/>
      <c r="R45" s="139" t="s">
        <v>81</v>
      </c>
      <c r="S45" s="139"/>
      <c r="T45" s="139"/>
      <c r="U45" s="139"/>
      <c r="V45" s="139"/>
      <c r="W45" s="139"/>
      <c r="X45" s="139"/>
      <c r="Y45" s="139"/>
      <c r="Z45" s="139"/>
      <c r="AA45" s="139"/>
      <c r="AB45" s="139"/>
      <c r="AC45" s="139"/>
      <c r="AD45" s="139"/>
      <c r="AE45" s="139"/>
      <c r="AF45" s="139"/>
      <c r="AG45" s="139"/>
      <c r="AH45" s="139"/>
      <c r="AI45" s="139"/>
      <c r="AJ45" s="139"/>
      <c r="AK45" s="139"/>
      <c r="AL45" s="139"/>
      <c r="AM45" s="139"/>
      <c r="AN45" s="139"/>
      <c r="AO45" s="139"/>
      <c r="AP45" s="139"/>
      <c r="AQ45" s="139"/>
      <c r="AR45" s="139"/>
      <c r="AS45" s="139"/>
      <c r="AT45" s="139"/>
      <c r="AU45" s="139"/>
    </row>
    <row r="46" spans="1:47" outlineLevel="1">
      <c r="A46" s="140"/>
      <c r="B46" s="142"/>
      <c r="C46" s="158" t="s">
        <v>119</v>
      </c>
      <c r="D46" s="179"/>
      <c r="E46" s="171">
        <v>3.25</v>
      </c>
      <c r="F46" s="191"/>
      <c r="G46" s="144"/>
      <c r="H46" s="166">
        <v>0</v>
      </c>
      <c r="I46" s="195"/>
      <c r="J46" s="139"/>
      <c r="K46" s="139"/>
      <c r="L46" s="139"/>
      <c r="M46" s="139"/>
      <c r="N46" s="139"/>
      <c r="O46" s="139"/>
      <c r="P46" s="139"/>
      <c r="Q46" s="139"/>
      <c r="R46" s="139" t="s">
        <v>83</v>
      </c>
      <c r="S46" s="139">
        <v>0</v>
      </c>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39"/>
      <c r="AU46" s="139"/>
    </row>
    <row r="47" spans="1:47" outlineLevel="1">
      <c r="A47" s="140">
        <v>17</v>
      </c>
      <c r="B47" s="142" t="s">
        <v>125</v>
      </c>
      <c r="C47" s="157" t="s">
        <v>126</v>
      </c>
      <c r="D47" s="178" t="s">
        <v>118</v>
      </c>
      <c r="E47" s="144">
        <v>32.5</v>
      </c>
      <c r="F47" s="191"/>
      <c r="G47" s="144">
        <f>ROUND(E47*F47,2)</f>
        <v>0</v>
      </c>
      <c r="H47" s="166" t="s">
        <v>142</v>
      </c>
      <c r="I47" s="195"/>
      <c r="J47" s="139"/>
      <c r="K47" s="139"/>
      <c r="L47" s="139"/>
      <c r="M47" s="139"/>
      <c r="N47" s="139"/>
      <c r="O47" s="139"/>
      <c r="P47" s="139"/>
      <c r="Q47" s="139"/>
      <c r="R47" s="139" t="s">
        <v>81</v>
      </c>
      <c r="S47" s="139"/>
      <c r="T47" s="139"/>
      <c r="U47" s="139"/>
      <c r="V47" s="139"/>
      <c r="W47" s="139"/>
      <c r="X47" s="139"/>
      <c r="Y47" s="139"/>
      <c r="Z47" s="139"/>
      <c r="AA47" s="139"/>
      <c r="AB47" s="139"/>
      <c r="AC47" s="139"/>
      <c r="AD47" s="139"/>
      <c r="AE47" s="139"/>
      <c r="AF47" s="139"/>
      <c r="AG47" s="139"/>
      <c r="AH47" s="139"/>
      <c r="AI47" s="139"/>
      <c r="AJ47" s="139"/>
      <c r="AK47" s="139"/>
      <c r="AL47" s="139"/>
      <c r="AM47" s="139"/>
      <c r="AN47" s="139"/>
      <c r="AO47" s="139"/>
      <c r="AP47" s="139"/>
      <c r="AQ47" s="139"/>
      <c r="AR47" s="139"/>
      <c r="AS47" s="139"/>
      <c r="AT47" s="139"/>
      <c r="AU47" s="139"/>
    </row>
    <row r="48" spans="1:47" outlineLevel="1">
      <c r="A48" s="140"/>
      <c r="B48" s="142"/>
      <c r="C48" s="158" t="s">
        <v>127</v>
      </c>
      <c r="D48" s="179"/>
      <c r="E48" s="171">
        <v>32.5</v>
      </c>
      <c r="F48" s="191"/>
      <c r="G48" s="144"/>
      <c r="H48" s="166">
        <v>0</v>
      </c>
      <c r="I48" s="195"/>
      <c r="J48" s="139"/>
      <c r="K48" s="139"/>
      <c r="L48" s="139"/>
      <c r="M48" s="139"/>
      <c r="N48" s="139"/>
      <c r="O48" s="139"/>
      <c r="P48" s="139"/>
      <c r="Q48" s="139"/>
      <c r="R48" s="139" t="s">
        <v>83</v>
      </c>
      <c r="S48" s="139">
        <v>0</v>
      </c>
      <c r="T48" s="139"/>
      <c r="U48" s="139"/>
      <c r="V48" s="139"/>
      <c r="W48" s="139"/>
      <c r="X48" s="139"/>
      <c r="Y48" s="139"/>
      <c r="Z48" s="139"/>
      <c r="AA48" s="139"/>
      <c r="AB48" s="139"/>
      <c r="AC48" s="139"/>
      <c r="AD48" s="139"/>
      <c r="AE48" s="139"/>
      <c r="AF48" s="139"/>
      <c r="AG48" s="139"/>
      <c r="AH48" s="139"/>
      <c r="AI48" s="139"/>
      <c r="AJ48" s="139"/>
      <c r="AK48" s="139"/>
      <c r="AL48" s="139"/>
      <c r="AM48" s="139"/>
      <c r="AN48" s="139"/>
      <c r="AO48" s="139"/>
      <c r="AP48" s="139"/>
      <c r="AQ48" s="139"/>
      <c r="AR48" s="139"/>
      <c r="AS48" s="139"/>
      <c r="AT48" s="139"/>
      <c r="AU48" s="139"/>
    </row>
    <row r="49" spans="1:47" ht="22.5" outlineLevel="1">
      <c r="A49" s="140">
        <v>18</v>
      </c>
      <c r="B49" s="142" t="s">
        <v>128</v>
      </c>
      <c r="C49" s="157" t="s">
        <v>129</v>
      </c>
      <c r="D49" s="178" t="s">
        <v>118</v>
      </c>
      <c r="E49" s="144">
        <v>3.25</v>
      </c>
      <c r="F49" s="191"/>
      <c r="G49" s="144">
        <f>ROUND(E49*F49,2)</f>
        <v>0</v>
      </c>
      <c r="H49" s="166" t="s">
        <v>142</v>
      </c>
      <c r="I49" s="195"/>
      <c r="J49" s="139"/>
      <c r="K49" s="139"/>
      <c r="L49" s="139"/>
      <c r="M49" s="139"/>
      <c r="N49" s="139"/>
      <c r="O49" s="139"/>
      <c r="P49" s="139"/>
      <c r="Q49" s="139"/>
      <c r="R49" s="139" t="s">
        <v>81</v>
      </c>
      <c r="S49" s="139"/>
      <c r="T49" s="139"/>
      <c r="U49" s="139"/>
      <c r="V49" s="139"/>
      <c r="W49" s="139"/>
      <c r="X49" s="139"/>
      <c r="Y49" s="139"/>
      <c r="Z49" s="139"/>
      <c r="AA49" s="139"/>
      <c r="AB49" s="139"/>
      <c r="AC49" s="139"/>
      <c r="AD49" s="139"/>
      <c r="AE49" s="139"/>
      <c r="AF49" s="139"/>
      <c r="AG49" s="139"/>
      <c r="AH49" s="139"/>
      <c r="AI49" s="139"/>
      <c r="AJ49" s="139"/>
      <c r="AK49" s="139"/>
      <c r="AL49" s="139"/>
      <c r="AM49" s="139"/>
      <c r="AN49" s="139"/>
      <c r="AO49" s="139"/>
      <c r="AP49" s="139"/>
      <c r="AQ49" s="139"/>
      <c r="AR49" s="139"/>
      <c r="AS49" s="139"/>
      <c r="AT49" s="139"/>
      <c r="AU49" s="139"/>
    </row>
    <row r="50" spans="1:47" outlineLevel="1">
      <c r="A50" s="140"/>
      <c r="B50" s="142"/>
      <c r="C50" s="158" t="s">
        <v>119</v>
      </c>
      <c r="D50" s="179"/>
      <c r="E50" s="171">
        <v>3.25</v>
      </c>
      <c r="F50" s="191"/>
      <c r="G50" s="144"/>
      <c r="H50" s="166">
        <v>0</v>
      </c>
      <c r="I50" s="195"/>
      <c r="J50" s="139"/>
      <c r="K50" s="139"/>
      <c r="L50" s="139"/>
      <c r="M50" s="139"/>
      <c r="N50" s="139"/>
      <c r="O50" s="139"/>
      <c r="P50" s="139"/>
      <c r="Q50" s="139"/>
      <c r="R50" s="139" t="s">
        <v>83</v>
      </c>
      <c r="S50" s="139">
        <v>0</v>
      </c>
      <c r="T50" s="139"/>
      <c r="U50" s="139"/>
      <c r="V50" s="139"/>
      <c r="W50" s="139"/>
      <c r="X50" s="139"/>
      <c r="Y50" s="139"/>
      <c r="Z50" s="139"/>
      <c r="AA50" s="139"/>
      <c r="AB50" s="139"/>
      <c r="AC50" s="139"/>
      <c r="AD50" s="139"/>
      <c r="AE50" s="139"/>
      <c r="AF50" s="139"/>
      <c r="AG50" s="139"/>
      <c r="AH50" s="139"/>
      <c r="AI50" s="139"/>
      <c r="AJ50" s="139"/>
      <c r="AK50" s="139"/>
      <c r="AL50" s="139"/>
      <c r="AM50" s="139"/>
      <c r="AN50" s="139"/>
      <c r="AO50" s="139"/>
      <c r="AP50" s="139"/>
      <c r="AQ50" s="139"/>
      <c r="AR50" s="139"/>
      <c r="AS50" s="139"/>
      <c r="AT50" s="139"/>
      <c r="AU50" s="139"/>
    </row>
    <row r="51" spans="1:47">
      <c r="A51" s="141" t="s">
        <v>76</v>
      </c>
      <c r="B51" s="143" t="s">
        <v>56</v>
      </c>
      <c r="C51" s="159" t="s">
        <v>57</v>
      </c>
      <c r="D51" s="180"/>
      <c r="E51" s="145"/>
      <c r="F51" s="192"/>
      <c r="G51" s="145">
        <f>SUMIF(R52:R53,"&lt;&gt;NOR",G52:G53)</f>
        <v>0</v>
      </c>
      <c r="H51" s="167"/>
      <c r="I51" s="195"/>
      <c r="R51" t="s">
        <v>77</v>
      </c>
    </row>
    <row r="52" spans="1:47" outlineLevel="1">
      <c r="A52" s="140">
        <v>19</v>
      </c>
      <c r="B52" s="142" t="s">
        <v>130</v>
      </c>
      <c r="C52" s="157" t="s">
        <v>131</v>
      </c>
      <c r="D52" s="178" t="s">
        <v>118</v>
      </c>
      <c r="E52" s="144">
        <v>13.95</v>
      </c>
      <c r="F52" s="191"/>
      <c r="G52" s="144">
        <f>ROUND(E52*F52,2)</f>
        <v>0</v>
      </c>
      <c r="H52" s="166" t="s">
        <v>142</v>
      </c>
      <c r="I52" s="195"/>
      <c r="J52" s="139"/>
      <c r="K52" s="139"/>
      <c r="L52" s="139"/>
      <c r="M52" s="139"/>
      <c r="N52" s="139"/>
      <c r="O52" s="139"/>
      <c r="P52" s="139"/>
      <c r="Q52" s="139"/>
      <c r="R52" s="139" t="s">
        <v>81</v>
      </c>
      <c r="S52" s="139"/>
      <c r="T52" s="139"/>
      <c r="U52" s="139"/>
      <c r="V52" s="139"/>
      <c r="W52" s="139"/>
      <c r="X52" s="139"/>
      <c r="Y52" s="139"/>
      <c r="Z52" s="139"/>
      <c r="AA52" s="139"/>
      <c r="AB52" s="139"/>
      <c r="AC52" s="139"/>
      <c r="AD52" s="139"/>
      <c r="AE52" s="139"/>
      <c r="AF52" s="139"/>
      <c r="AG52" s="139"/>
      <c r="AH52" s="139"/>
      <c r="AI52" s="139"/>
      <c r="AJ52" s="139"/>
      <c r="AK52" s="139"/>
      <c r="AL52" s="139"/>
      <c r="AM52" s="139"/>
      <c r="AN52" s="139"/>
      <c r="AO52" s="139"/>
      <c r="AP52" s="139"/>
      <c r="AQ52" s="139"/>
      <c r="AR52" s="139"/>
      <c r="AS52" s="139"/>
      <c r="AT52" s="139"/>
      <c r="AU52" s="139"/>
    </row>
    <row r="53" spans="1:47" outlineLevel="1">
      <c r="A53" s="140"/>
      <c r="B53" s="142"/>
      <c r="C53" s="158" t="s">
        <v>132</v>
      </c>
      <c r="D53" s="179"/>
      <c r="E53" s="171">
        <v>13.95</v>
      </c>
      <c r="F53" s="191"/>
      <c r="G53" s="144"/>
      <c r="H53" s="166">
        <v>0</v>
      </c>
      <c r="I53" s="195"/>
      <c r="J53" s="139"/>
      <c r="K53" s="139"/>
      <c r="L53" s="139"/>
      <c r="M53" s="139"/>
      <c r="N53" s="139"/>
      <c r="O53" s="139"/>
      <c r="P53" s="139"/>
      <c r="Q53" s="139"/>
      <c r="R53" s="139" t="s">
        <v>83</v>
      </c>
      <c r="S53" s="139">
        <v>0</v>
      </c>
      <c r="T53" s="139"/>
      <c r="U53" s="139"/>
      <c r="V53" s="139"/>
      <c r="W53" s="139"/>
      <c r="X53" s="139"/>
      <c r="Y53" s="139"/>
      <c r="Z53" s="139"/>
      <c r="AA53" s="139"/>
      <c r="AB53" s="139"/>
      <c r="AC53" s="139"/>
      <c r="AD53" s="139"/>
      <c r="AE53" s="139"/>
      <c r="AF53" s="139"/>
      <c r="AG53" s="139"/>
      <c r="AH53" s="139"/>
      <c r="AI53" s="139"/>
      <c r="AJ53" s="139"/>
      <c r="AK53" s="139"/>
      <c r="AL53" s="139"/>
      <c r="AM53" s="139"/>
      <c r="AN53" s="139"/>
      <c r="AO53" s="139"/>
      <c r="AP53" s="139"/>
      <c r="AQ53" s="139"/>
      <c r="AR53" s="139"/>
      <c r="AS53" s="139"/>
      <c r="AT53" s="139"/>
      <c r="AU53" s="139"/>
    </row>
    <row r="54" spans="1:47">
      <c r="A54" s="141" t="s">
        <v>76</v>
      </c>
      <c r="B54" s="143" t="s">
        <v>58</v>
      </c>
      <c r="C54" s="159" t="s">
        <v>59</v>
      </c>
      <c r="D54" s="180"/>
      <c r="E54" s="145"/>
      <c r="F54" s="192"/>
      <c r="G54" s="145">
        <f>SUMIF(R55:R62,"&lt;&gt;NOR",G55:G62)</f>
        <v>0</v>
      </c>
      <c r="H54" s="167"/>
      <c r="I54" s="195"/>
      <c r="R54" t="s">
        <v>77</v>
      </c>
    </row>
    <row r="55" spans="1:47" outlineLevel="1">
      <c r="A55" s="140">
        <v>20</v>
      </c>
      <c r="B55" s="142" t="s">
        <v>133</v>
      </c>
      <c r="C55" s="157" t="s">
        <v>134</v>
      </c>
      <c r="D55" s="178" t="s">
        <v>80</v>
      </c>
      <c r="E55" s="144">
        <v>303.60000000000002</v>
      </c>
      <c r="F55" s="191"/>
      <c r="G55" s="144">
        <f>ROUND(E55*F55,2)</f>
        <v>0</v>
      </c>
      <c r="H55" s="166" t="s">
        <v>142</v>
      </c>
      <c r="I55" s="195"/>
      <c r="J55" s="139"/>
      <c r="K55" s="139"/>
      <c r="L55" s="139"/>
      <c r="M55" s="139"/>
      <c r="N55" s="139"/>
      <c r="O55" s="139"/>
      <c r="P55" s="139"/>
      <c r="Q55" s="139"/>
      <c r="R55" s="139" t="s">
        <v>81</v>
      </c>
      <c r="S55" s="139"/>
      <c r="T55" s="139"/>
      <c r="U55" s="139"/>
      <c r="V55" s="139"/>
      <c r="W55" s="139"/>
      <c r="X55" s="139"/>
      <c r="Y55" s="139"/>
      <c r="Z55" s="139"/>
      <c r="AA55" s="139"/>
      <c r="AB55" s="139"/>
      <c r="AC55" s="139"/>
      <c r="AD55" s="139"/>
      <c r="AE55" s="139"/>
      <c r="AF55" s="139"/>
      <c r="AG55" s="139"/>
      <c r="AH55" s="139"/>
      <c r="AI55" s="139"/>
      <c r="AJ55" s="139"/>
      <c r="AK55" s="139"/>
      <c r="AL55" s="139"/>
      <c r="AM55" s="139"/>
      <c r="AN55" s="139"/>
      <c r="AO55" s="139"/>
      <c r="AP55" s="139"/>
      <c r="AQ55" s="139"/>
      <c r="AR55" s="139"/>
      <c r="AS55" s="139"/>
      <c r="AT55" s="139"/>
      <c r="AU55" s="139"/>
    </row>
    <row r="56" spans="1:47" outlineLevel="1">
      <c r="A56" s="140"/>
      <c r="B56" s="142"/>
      <c r="C56" s="158" t="s">
        <v>90</v>
      </c>
      <c r="D56" s="179"/>
      <c r="E56" s="171">
        <v>255</v>
      </c>
      <c r="F56" s="191"/>
      <c r="G56" s="144"/>
      <c r="H56" s="166">
        <v>0</v>
      </c>
      <c r="I56" s="195"/>
      <c r="J56" s="139"/>
      <c r="K56" s="139"/>
      <c r="L56" s="139"/>
      <c r="M56" s="139"/>
      <c r="N56" s="139"/>
      <c r="O56" s="139"/>
      <c r="P56" s="139"/>
      <c r="Q56" s="139"/>
      <c r="R56" s="139" t="s">
        <v>83</v>
      </c>
      <c r="S56" s="139">
        <v>0</v>
      </c>
      <c r="T56" s="139"/>
      <c r="U56" s="139"/>
      <c r="V56" s="139"/>
      <c r="W56" s="139"/>
      <c r="X56" s="139"/>
      <c r="Y56" s="139"/>
      <c r="Z56" s="139"/>
      <c r="AA56" s="139"/>
      <c r="AB56" s="139"/>
      <c r="AC56" s="139"/>
      <c r="AD56" s="139"/>
      <c r="AE56" s="139"/>
      <c r="AF56" s="139"/>
      <c r="AG56" s="139"/>
      <c r="AH56" s="139"/>
      <c r="AI56" s="139"/>
      <c r="AJ56" s="139"/>
      <c r="AK56" s="139"/>
      <c r="AL56" s="139"/>
      <c r="AM56" s="139"/>
      <c r="AN56" s="139"/>
      <c r="AO56" s="139"/>
      <c r="AP56" s="139"/>
      <c r="AQ56" s="139"/>
      <c r="AR56" s="139"/>
      <c r="AS56" s="139"/>
      <c r="AT56" s="139"/>
      <c r="AU56" s="139"/>
    </row>
    <row r="57" spans="1:47" outlineLevel="1">
      <c r="A57" s="140"/>
      <c r="B57" s="142"/>
      <c r="C57" s="158" t="s">
        <v>91</v>
      </c>
      <c r="D57" s="179"/>
      <c r="E57" s="171">
        <v>18.600000000000001</v>
      </c>
      <c r="F57" s="191"/>
      <c r="G57" s="144"/>
      <c r="H57" s="166">
        <v>0</v>
      </c>
      <c r="I57" s="195"/>
      <c r="J57" s="139"/>
      <c r="K57" s="139"/>
      <c r="L57" s="139"/>
      <c r="M57" s="139"/>
      <c r="N57" s="139"/>
      <c r="O57" s="139"/>
      <c r="P57" s="139"/>
      <c r="Q57" s="139"/>
      <c r="R57" s="139" t="s">
        <v>83</v>
      </c>
      <c r="S57" s="139">
        <v>0</v>
      </c>
      <c r="T57" s="139"/>
      <c r="U57" s="139"/>
      <c r="V57" s="139"/>
      <c r="W57" s="139"/>
      <c r="X57" s="139"/>
      <c r="Y57" s="139"/>
      <c r="Z57" s="139"/>
      <c r="AA57" s="139"/>
      <c r="AB57" s="139"/>
      <c r="AC57" s="139"/>
      <c r="AD57" s="139"/>
      <c r="AE57" s="139"/>
      <c r="AF57" s="139"/>
      <c r="AG57" s="139"/>
      <c r="AH57" s="139"/>
      <c r="AI57" s="139"/>
      <c r="AJ57" s="139"/>
      <c r="AK57" s="139"/>
      <c r="AL57" s="139"/>
      <c r="AM57" s="139"/>
      <c r="AN57" s="139"/>
      <c r="AO57" s="139"/>
      <c r="AP57" s="139"/>
      <c r="AQ57" s="139"/>
      <c r="AR57" s="139"/>
      <c r="AS57" s="139"/>
      <c r="AT57" s="139"/>
      <c r="AU57" s="139"/>
    </row>
    <row r="58" spans="1:47" outlineLevel="1">
      <c r="A58" s="140"/>
      <c r="B58" s="142"/>
      <c r="C58" s="158" t="s">
        <v>135</v>
      </c>
      <c r="D58" s="179"/>
      <c r="E58" s="171">
        <v>30</v>
      </c>
      <c r="F58" s="191"/>
      <c r="G58" s="144"/>
      <c r="H58" s="166">
        <v>0</v>
      </c>
      <c r="I58" s="195"/>
      <c r="J58" s="139"/>
      <c r="K58" s="139"/>
      <c r="L58" s="139"/>
      <c r="M58" s="139"/>
      <c r="N58" s="139"/>
      <c r="O58" s="139"/>
      <c r="P58" s="139"/>
      <c r="Q58" s="139"/>
      <c r="R58" s="139" t="s">
        <v>83</v>
      </c>
      <c r="S58" s="139">
        <v>0</v>
      </c>
      <c r="T58" s="139"/>
      <c r="U58" s="139"/>
      <c r="V58" s="139"/>
      <c r="W58" s="139"/>
      <c r="X58" s="139"/>
      <c r="Y58" s="139"/>
      <c r="Z58" s="139"/>
      <c r="AA58" s="139"/>
      <c r="AB58" s="139"/>
      <c r="AC58" s="139"/>
      <c r="AD58" s="139"/>
      <c r="AE58" s="139"/>
      <c r="AF58" s="139"/>
      <c r="AG58" s="139"/>
      <c r="AH58" s="139"/>
      <c r="AI58" s="139"/>
      <c r="AJ58" s="139"/>
      <c r="AK58" s="139"/>
      <c r="AL58" s="139"/>
      <c r="AM58" s="139"/>
      <c r="AN58" s="139"/>
      <c r="AO58" s="139"/>
      <c r="AP58" s="139"/>
      <c r="AQ58" s="139"/>
      <c r="AR58" s="139"/>
      <c r="AS58" s="139"/>
      <c r="AT58" s="139"/>
      <c r="AU58" s="139"/>
    </row>
    <row r="59" spans="1:47" outlineLevel="1">
      <c r="A59" s="140">
        <v>21</v>
      </c>
      <c r="B59" s="142" t="s">
        <v>136</v>
      </c>
      <c r="C59" s="157" t="s">
        <v>137</v>
      </c>
      <c r="D59" s="178" t="s">
        <v>80</v>
      </c>
      <c r="E59" s="144">
        <v>303.60000000000002</v>
      </c>
      <c r="F59" s="191"/>
      <c r="G59" s="144">
        <f>ROUND(E59*F59,2)</f>
        <v>0</v>
      </c>
      <c r="H59" s="196" t="s">
        <v>141</v>
      </c>
      <c r="I59" s="195"/>
      <c r="J59" s="139"/>
      <c r="K59" s="139"/>
      <c r="L59" s="139"/>
      <c r="M59" s="139"/>
      <c r="N59" s="139"/>
      <c r="O59" s="139"/>
      <c r="P59" s="139"/>
      <c r="Q59" s="139"/>
      <c r="R59" s="139" t="s">
        <v>81</v>
      </c>
      <c r="S59" s="139"/>
      <c r="T59" s="139"/>
      <c r="U59" s="139"/>
      <c r="V59" s="139"/>
      <c r="W59" s="139"/>
      <c r="X59" s="139"/>
      <c r="Y59" s="139"/>
      <c r="Z59" s="139"/>
      <c r="AA59" s="139"/>
      <c r="AB59" s="139"/>
      <c r="AC59" s="139"/>
      <c r="AD59" s="139"/>
      <c r="AE59" s="139"/>
      <c r="AF59" s="139"/>
      <c r="AG59" s="139"/>
      <c r="AH59" s="139"/>
      <c r="AI59" s="139"/>
      <c r="AJ59" s="139"/>
      <c r="AK59" s="139"/>
      <c r="AL59" s="139"/>
      <c r="AM59" s="139"/>
      <c r="AN59" s="139"/>
      <c r="AO59" s="139"/>
      <c r="AP59" s="139"/>
      <c r="AQ59" s="139"/>
      <c r="AR59" s="139"/>
      <c r="AS59" s="139"/>
      <c r="AT59" s="139"/>
      <c r="AU59" s="139"/>
    </row>
    <row r="60" spans="1:47" outlineLevel="1">
      <c r="A60" s="140"/>
      <c r="B60" s="142"/>
      <c r="C60" s="158" t="s">
        <v>90</v>
      </c>
      <c r="D60" s="179"/>
      <c r="E60" s="171">
        <v>255</v>
      </c>
      <c r="F60" s="191"/>
      <c r="G60" s="144"/>
      <c r="H60" s="166"/>
      <c r="I60" s="139"/>
      <c r="J60" s="139"/>
      <c r="K60" s="139"/>
      <c r="L60" s="139"/>
      <c r="M60" s="139"/>
      <c r="N60" s="139"/>
      <c r="O60" s="139"/>
      <c r="P60" s="139"/>
      <c r="Q60" s="139"/>
      <c r="R60" s="139" t="s">
        <v>83</v>
      </c>
      <c r="S60" s="139">
        <v>0</v>
      </c>
      <c r="T60" s="139"/>
      <c r="U60" s="139"/>
      <c r="V60" s="139"/>
      <c r="W60" s="139"/>
      <c r="X60" s="139"/>
      <c r="Y60" s="139"/>
      <c r="Z60" s="139"/>
      <c r="AA60" s="139"/>
      <c r="AB60" s="139"/>
      <c r="AC60" s="139"/>
      <c r="AD60" s="139"/>
      <c r="AE60" s="139"/>
      <c r="AF60" s="139"/>
      <c r="AG60" s="139"/>
      <c r="AH60" s="139"/>
      <c r="AI60" s="139"/>
      <c r="AJ60" s="139"/>
      <c r="AK60" s="139"/>
      <c r="AL60" s="139"/>
      <c r="AM60" s="139"/>
      <c r="AN60" s="139"/>
      <c r="AO60" s="139"/>
      <c r="AP60" s="139"/>
      <c r="AQ60" s="139"/>
      <c r="AR60" s="139"/>
      <c r="AS60" s="139"/>
      <c r="AT60" s="139"/>
      <c r="AU60" s="139"/>
    </row>
    <row r="61" spans="1:47" outlineLevel="1">
      <c r="A61" s="140"/>
      <c r="B61" s="142"/>
      <c r="C61" s="158" t="s">
        <v>91</v>
      </c>
      <c r="D61" s="179"/>
      <c r="E61" s="171">
        <v>18.600000000000001</v>
      </c>
      <c r="F61" s="191"/>
      <c r="G61" s="144"/>
      <c r="H61" s="166"/>
      <c r="I61" s="139"/>
      <c r="J61" s="139"/>
      <c r="K61" s="139"/>
      <c r="L61" s="139"/>
      <c r="M61" s="139"/>
      <c r="N61" s="139"/>
      <c r="O61" s="139"/>
      <c r="P61" s="139"/>
      <c r="Q61" s="139"/>
      <c r="R61" s="139" t="s">
        <v>83</v>
      </c>
      <c r="S61" s="139">
        <v>0</v>
      </c>
      <c r="T61" s="139"/>
      <c r="U61" s="139"/>
      <c r="V61" s="139"/>
      <c r="W61" s="139"/>
      <c r="X61" s="139"/>
      <c r="Y61" s="139"/>
      <c r="Z61" s="139"/>
      <c r="AA61" s="139"/>
      <c r="AB61" s="139"/>
      <c r="AC61" s="139"/>
      <c r="AD61" s="139"/>
      <c r="AE61" s="139"/>
      <c r="AF61" s="139"/>
      <c r="AG61" s="139"/>
      <c r="AH61" s="139"/>
      <c r="AI61" s="139"/>
      <c r="AJ61" s="139"/>
      <c r="AK61" s="139"/>
      <c r="AL61" s="139"/>
      <c r="AM61" s="139"/>
      <c r="AN61" s="139"/>
      <c r="AO61" s="139"/>
      <c r="AP61" s="139"/>
      <c r="AQ61" s="139"/>
      <c r="AR61" s="139"/>
      <c r="AS61" s="139"/>
      <c r="AT61" s="139"/>
      <c r="AU61" s="139"/>
    </row>
    <row r="62" spans="1:47" outlineLevel="1">
      <c r="A62" s="140"/>
      <c r="B62" s="142"/>
      <c r="C62" s="158" t="s">
        <v>135</v>
      </c>
      <c r="D62" s="179"/>
      <c r="E62" s="171">
        <v>30</v>
      </c>
      <c r="F62" s="191"/>
      <c r="G62" s="191"/>
      <c r="H62" s="196"/>
      <c r="I62" s="139"/>
      <c r="J62" s="139"/>
      <c r="K62" s="139"/>
      <c r="L62" s="139"/>
      <c r="M62" s="139"/>
      <c r="N62" s="139"/>
      <c r="O62" s="139"/>
      <c r="P62" s="139"/>
      <c r="Q62" s="139"/>
      <c r="R62" s="139" t="s">
        <v>83</v>
      </c>
      <c r="S62" s="139">
        <v>0</v>
      </c>
      <c r="T62" s="139"/>
      <c r="U62" s="139"/>
      <c r="V62" s="139"/>
      <c r="W62" s="139"/>
      <c r="X62" s="139"/>
      <c r="Y62" s="139"/>
      <c r="Z62" s="139"/>
      <c r="AA62" s="139"/>
      <c r="AB62" s="139"/>
      <c r="AC62" s="139"/>
      <c r="AD62" s="139"/>
      <c r="AE62" s="139"/>
      <c r="AF62" s="139"/>
      <c r="AG62" s="139"/>
      <c r="AH62" s="139"/>
      <c r="AI62" s="139"/>
      <c r="AJ62" s="139"/>
      <c r="AK62" s="139"/>
      <c r="AL62" s="139"/>
      <c r="AM62" s="139"/>
      <c r="AN62" s="139"/>
      <c r="AO62" s="139"/>
      <c r="AP62" s="139"/>
      <c r="AQ62" s="139"/>
      <c r="AR62" s="139"/>
      <c r="AS62" s="139"/>
      <c r="AT62" s="139"/>
      <c r="AU62" s="139"/>
    </row>
    <row r="63" spans="1:47">
      <c r="A63" s="141" t="s">
        <v>76</v>
      </c>
      <c r="B63" s="143" t="s">
        <v>60</v>
      </c>
      <c r="C63" s="159" t="s">
        <v>26</v>
      </c>
      <c r="D63" s="180"/>
      <c r="E63" s="192"/>
      <c r="F63" s="192"/>
      <c r="G63" s="192">
        <f>SUM(G64:G69)</f>
        <v>0</v>
      </c>
      <c r="H63" s="167"/>
      <c r="P63">
        <v>12</v>
      </c>
      <c r="Q63">
        <v>21</v>
      </c>
    </row>
    <row r="64" spans="1:47">
      <c r="A64" s="140">
        <v>22</v>
      </c>
      <c r="B64" s="142" t="s">
        <v>313</v>
      </c>
      <c r="C64" s="157" t="s">
        <v>314</v>
      </c>
      <c r="D64" s="178" t="s">
        <v>199</v>
      </c>
      <c r="E64" s="191">
        <v>100</v>
      </c>
      <c r="F64" s="191"/>
      <c r="G64" s="191">
        <f>ROUND(E64*F64,2)</f>
        <v>0</v>
      </c>
      <c r="H64" s="196" t="s">
        <v>142</v>
      </c>
    </row>
    <row r="65" spans="1:18">
      <c r="A65" s="140"/>
      <c r="B65" s="142"/>
      <c r="C65" s="158" t="s">
        <v>315</v>
      </c>
      <c r="D65" s="179"/>
      <c r="E65" s="171">
        <v>28</v>
      </c>
      <c r="F65" s="191"/>
      <c r="G65" s="191"/>
      <c r="H65" s="196"/>
    </row>
    <row r="66" spans="1:18">
      <c r="A66" s="140"/>
      <c r="B66" s="142"/>
      <c r="C66" s="158" t="s">
        <v>316</v>
      </c>
      <c r="D66" s="179"/>
      <c r="E66" s="171">
        <v>40</v>
      </c>
      <c r="F66" s="191"/>
      <c r="G66" s="191"/>
      <c r="H66" s="196"/>
    </row>
    <row r="67" spans="1:18">
      <c r="A67" s="140"/>
      <c r="B67" s="142"/>
      <c r="C67" s="158" t="s">
        <v>317</v>
      </c>
      <c r="D67" s="179"/>
      <c r="E67" s="171">
        <v>20</v>
      </c>
      <c r="F67" s="191"/>
      <c r="G67" s="191"/>
      <c r="H67" s="196"/>
    </row>
    <row r="68" spans="1:18">
      <c r="A68" s="151"/>
      <c r="B68" s="152"/>
      <c r="C68" s="160" t="s">
        <v>318</v>
      </c>
      <c r="D68" s="181"/>
      <c r="E68" s="172">
        <v>12</v>
      </c>
      <c r="F68" s="193"/>
      <c r="G68" s="193"/>
      <c r="H68" s="168"/>
    </row>
    <row r="69" spans="1:18">
      <c r="C69" s="161"/>
      <c r="D69" s="9"/>
      <c r="E69" s="173"/>
      <c r="F69" s="6"/>
      <c r="G69" s="6"/>
      <c r="H69" s="9"/>
    </row>
    <row r="70" spans="1:18">
      <c r="A70" s="153"/>
      <c r="B70" s="154" t="s">
        <v>28</v>
      </c>
      <c r="C70" s="162" t="s">
        <v>138</v>
      </c>
      <c r="D70" s="182"/>
      <c r="E70" s="174"/>
      <c r="F70" s="155"/>
      <c r="G70" s="156">
        <f>G8+G13+G17+G28+G35+G51+G54+G63</f>
        <v>0</v>
      </c>
      <c r="H70" s="9"/>
      <c r="P70" t="e">
        <f>SUMIF(#REF!,P63,G7:G62)</f>
        <v>#REF!</v>
      </c>
      <c r="Q70" t="e">
        <f>SUMIF(#REF!,Q63,G7:G62)</f>
        <v>#REF!</v>
      </c>
      <c r="R70" t="s">
        <v>139</v>
      </c>
    </row>
  </sheetData>
  <sheetProtection password="CCE1" sheet="1" objects="1" scenarios="1"/>
  <protectedRanges>
    <protectedRange sqref="F9:F64"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72" orientation="portrait" r:id="rId1"/>
  <headerFooter>
    <oddFooter>Stránka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AU42"/>
  <sheetViews>
    <sheetView showZeros="0" view="pageBreakPreview" zoomScale="60" zoomScaleNormal="100" workbookViewId="0">
      <selection activeCell="AA15" sqref="AA15"/>
    </sheetView>
  </sheetViews>
  <sheetFormatPr defaultRowHeight="12.75" outlineLevelRow="1"/>
  <cols>
    <col min="1" max="1" width="4.28515625" style="6" customWidth="1"/>
    <col min="2" max="2" width="14.42578125" style="7" customWidth="1"/>
    <col min="3" max="3" width="50.7109375" style="7" customWidth="1"/>
    <col min="4" max="4" width="4.5703125" style="163" customWidth="1"/>
    <col min="5" max="5" width="10.5703125" style="133" customWidth="1"/>
    <col min="6" max="6" width="9.85546875" customWidth="1"/>
    <col min="7" max="7" width="12.7109375" customWidth="1"/>
    <col min="8" max="8" width="9.140625" style="163" customWidth="1"/>
    <col min="16" max="26" width="0" hidden="1" customWidth="1"/>
  </cols>
  <sheetData>
    <row r="1" spans="1:47" ht="15.75" customHeight="1">
      <c r="A1" s="261" t="s">
        <v>323</v>
      </c>
      <c r="B1" s="261"/>
      <c r="C1" s="261"/>
      <c r="D1" s="261"/>
      <c r="E1" s="261"/>
      <c r="F1" s="261"/>
      <c r="G1" s="261"/>
      <c r="R1" t="s">
        <v>63</v>
      </c>
    </row>
    <row r="2" spans="1:47" ht="24.95" customHeight="1">
      <c r="A2" s="183" t="s">
        <v>62</v>
      </c>
      <c r="B2" s="184"/>
      <c r="C2" s="262" t="s">
        <v>40</v>
      </c>
      <c r="D2" s="263"/>
      <c r="E2" s="263"/>
      <c r="F2" s="263"/>
      <c r="G2" s="264"/>
      <c r="R2" t="s">
        <v>64</v>
      </c>
    </row>
    <row r="3" spans="1:47" ht="24.95" customHeight="1">
      <c r="A3" s="185" t="s">
        <v>7</v>
      </c>
      <c r="B3" s="186"/>
      <c r="C3" s="265" t="s">
        <v>140</v>
      </c>
      <c r="D3" s="266"/>
      <c r="E3" s="266"/>
      <c r="F3" s="266"/>
      <c r="G3" s="267"/>
      <c r="R3" t="s">
        <v>65</v>
      </c>
    </row>
    <row r="4" spans="1:47" ht="24.95" customHeight="1">
      <c r="A4" s="185" t="s">
        <v>8</v>
      </c>
      <c r="B4" s="186"/>
      <c r="C4" s="265" t="s">
        <v>144</v>
      </c>
      <c r="D4" s="266"/>
      <c r="E4" s="266"/>
      <c r="F4" s="266"/>
      <c r="G4" s="267"/>
      <c r="R4" t="s">
        <v>66</v>
      </c>
    </row>
    <row r="5" spans="1:47">
      <c r="A5" s="187" t="s">
        <v>67</v>
      </c>
      <c r="B5" s="188"/>
      <c r="C5" s="188"/>
      <c r="D5" s="175"/>
      <c r="E5" s="169"/>
      <c r="F5" s="136"/>
      <c r="G5" s="137"/>
      <c r="R5" t="s">
        <v>68</v>
      </c>
    </row>
    <row r="7" spans="1:47" ht="25.5">
      <c r="A7" s="189" t="s">
        <v>69</v>
      </c>
      <c r="B7" s="190" t="s">
        <v>70</v>
      </c>
      <c r="C7" s="190" t="s">
        <v>71</v>
      </c>
      <c r="D7" s="176" t="s">
        <v>72</v>
      </c>
      <c r="E7" s="170" t="s">
        <v>73</v>
      </c>
      <c r="F7" s="138" t="s">
        <v>74</v>
      </c>
      <c r="G7" s="146" t="s">
        <v>28</v>
      </c>
      <c r="H7" s="164" t="s">
        <v>75</v>
      </c>
    </row>
    <row r="8" spans="1:47">
      <c r="A8" s="147" t="s">
        <v>76</v>
      </c>
      <c r="B8" s="148" t="s">
        <v>145</v>
      </c>
      <c r="C8" s="149" t="s">
        <v>146</v>
      </c>
      <c r="D8" s="177"/>
      <c r="E8" s="150"/>
      <c r="F8" s="150"/>
      <c r="G8" s="150">
        <f>SUM(G9:G31)</f>
        <v>0</v>
      </c>
      <c r="H8" s="165"/>
      <c r="R8" t="s">
        <v>77</v>
      </c>
    </row>
    <row r="9" spans="1:47" ht="175.5" customHeight="1" outlineLevel="1">
      <c r="A9" s="140">
        <v>1</v>
      </c>
      <c r="B9" s="142" t="s">
        <v>147</v>
      </c>
      <c r="C9" s="157" t="s">
        <v>148</v>
      </c>
      <c r="D9" s="178" t="s">
        <v>86</v>
      </c>
      <c r="E9" s="191">
        <v>1</v>
      </c>
      <c r="F9" s="191"/>
      <c r="G9" s="191">
        <f>ROUND(E9*F9,2)</f>
        <v>0</v>
      </c>
      <c r="H9" s="196" t="s">
        <v>141</v>
      </c>
      <c r="I9" s="195"/>
      <c r="J9" s="195"/>
      <c r="K9" s="195"/>
      <c r="L9" s="195"/>
      <c r="M9" s="195"/>
      <c r="N9" s="195"/>
      <c r="O9" s="195"/>
      <c r="P9" s="195"/>
      <c r="Q9" s="195"/>
      <c r="R9" s="195" t="s">
        <v>81</v>
      </c>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row>
    <row r="10" spans="1:47" ht="67.5" outlineLevel="1">
      <c r="A10" s="140">
        <v>2</v>
      </c>
      <c r="B10" s="142"/>
      <c r="C10" s="157" t="s">
        <v>149</v>
      </c>
      <c r="D10" s="178" t="s">
        <v>86</v>
      </c>
      <c r="E10" s="191">
        <v>1</v>
      </c>
      <c r="F10" s="191"/>
      <c r="G10" s="191">
        <f t="shared" ref="G10:G31" si="0">ROUND(E10*F10,2)</f>
        <v>0</v>
      </c>
      <c r="H10" s="196" t="s">
        <v>141</v>
      </c>
      <c r="I10" s="195"/>
      <c r="J10" s="195"/>
      <c r="K10" s="195"/>
      <c r="L10" s="195"/>
      <c r="M10" s="195"/>
      <c r="N10" s="195"/>
      <c r="O10" s="195"/>
      <c r="P10" s="195"/>
      <c r="Q10" s="195"/>
      <c r="R10" s="195" t="s">
        <v>83</v>
      </c>
      <c r="S10" s="195">
        <v>0</v>
      </c>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row>
    <row r="11" spans="1:47" ht="45" outlineLevel="1">
      <c r="A11" s="140">
        <v>3</v>
      </c>
      <c r="B11" s="142"/>
      <c r="C11" s="157" t="s">
        <v>150</v>
      </c>
      <c r="D11" s="178" t="s">
        <v>86</v>
      </c>
      <c r="E11" s="191">
        <v>1</v>
      </c>
      <c r="F11" s="191"/>
      <c r="G11" s="191">
        <f t="shared" si="0"/>
        <v>0</v>
      </c>
      <c r="H11" s="196" t="s">
        <v>141</v>
      </c>
      <c r="I11" s="195"/>
      <c r="J11" s="195"/>
      <c r="K11" s="195"/>
      <c r="L11" s="195"/>
      <c r="M11" s="195"/>
      <c r="N11" s="195"/>
      <c r="O11" s="195"/>
      <c r="P11" s="195"/>
      <c r="Q11" s="195"/>
      <c r="R11" s="195" t="s">
        <v>81</v>
      </c>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row>
    <row r="12" spans="1:47" outlineLevel="1">
      <c r="A12" s="140">
        <v>4</v>
      </c>
      <c r="B12" s="142"/>
      <c r="C12" s="157" t="s">
        <v>151</v>
      </c>
      <c r="D12" s="178" t="s">
        <v>86</v>
      </c>
      <c r="E12" s="191">
        <v>1</v>
      </c>
      <c r="F12" s="191"/>
      <c r="G12" s="191">
        <f t="shared" si="0"/>
        <v>0</v>
      </c>
      <c r="H12" s="196" t="s">
        <v>141</v>
      </c>
      <c r="I12" s="195"/>
      <c r="J12" s="195"/>
      <c r="K12" s="195"/>
      <c r="L12" s="195"/>
      <c r="M12" s="195"/>
      <c r="N12" s="195"/>
      <c r="O12" s="195"/>
      <c r="P12" s="195"/>
      <c r="Q12" s="195"/>
      <c r="R12" s="195" t="s">
        <v>83</v>
      </c>
      <c r="S12" s="195">
        <v>0</v>
      </c>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row>
    <row r="13" spans="1:47" ht="67.5" outlineLevel="1">
      <c r="A13" s="140">
        <v>5</v>
      </c>
      <c r="B13" s="142"/>
      <c r="C13" s="157" t="s">
        <v>152</v>
      </c>
      <c r="D13" s="178" t="s">
        <v>153</v>
      </c>
      <c r="E13" s="191">
        <v>20</v>
      </c>
      <c r="F13" s="191"/>
      <c r="G13" s="191">
        <f t="shared" si="0"/>
        <v>0</v>
      </c>
      <c r="H13" s="196" t="s">
        <v>141</v>
      </c>
      <c r="I13" s="195"/>
      <c r="J13" s="195"/>
      <c r="K13" s="195"/>
      <c r="L13" s="195"/>
      <c r="M13" s="195"/>
      <c r="N13" s="195"/>
      <c r="O13" s="195"/>
      <c r="P13" s="195"/>
      <c r="Q13" s="195"/>
      <c r="R13" s="195" t="s">
        <v>81</v>
      </c>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row>
    <row r="14" spans="1:47" ht="45" outlineLevel="1">
      <c r="A14" s="140">
        <v>6</v>
      </c>
      <c r="B14" s="142" t="s">
        <v>154</v>
      </c>
      <c r="C14" s="157" t="s">
        <v>155</v>
      </c>
      <c r="D14" s="178" t="s">
        <v>86</v>
      </c>
      <c r="E14" s="191">
        <v>4</v>
      </c>
      <c r="F14" s="191"/>
      <c r="G14" s="191">
        <f t="shared" si="0"/>
        <v>0</v>
      </c>
      <c r="H14" s="196" t="s">
        <v>141</v>
      </c>
      <c r="I14" s="195"/>
      <c r="J14" s="195"/>
      <c r="K14" s="195"/>
      <c r="L14" s="195"/>
      <c r="M14" s="195"/>
      <c r="N14" s="195"/>
      <c r="O14" s="195"/>
      <c r="P14" s="195"/>
      <c r="Q14" s="195"/>
      <c r="R14" s="195" t="s">
        <v>83</v>
      </c>
      <c r="S14" s="195">
        <v>0</v>
      </c>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row>
    <row r="15" spans="1:47" ht="90" outlineLevel="1">
      <c r="A15" s="140">
        <v>7</v>
      </c>
      <c r="B15" s="142" t="s">
        <v>156</v>
      </c>
      <c r="C15" s="157" t="s">
        <v>157</v>
      </c>
      <c r="D15" s="178" t="s">
        <v>86</v>
      </c>
      <c r="E15" s="191">
        <v>4</v>
      </c>
      <c r="F15" s="191"/>
      <c r="G15" s="191">
        <f t="shared" si="0"/>
        <v>0</v>
      </c>
      <c r="H15" s="196" t="s">
        <v>141</v>
      </c>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row>
    <row r="16" spans="1:47" ht="45" outlineLevel="1">
      <c r="A16" s="140">
        <v>8</v>
      </c>
      <c r="B16" s="142" t="s">
        <v>158</v>
      </c>
      <c r="C16" s="157" t="s">
        <v>159</v>
      </c>
      <c r="D16" s="178" t="s">
        <v>86</v>
      </c>
      <c r="E16" s="191">
        <v>16</v>
      </c>
      <c r="F16" s="191"/>
      <c r="G16" s="191">
        <f t="shared" si="0"/>
        <v>0</v>
      </c>
      <c r="H16" s="196" t="s">
        <v>141</v>
      </c>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row>
    <row r="17" spans="1:47" ht="56.25" outlineLevel="1">
      <c r="A17" s="140">
        <v>9</v>
      </c>
      <c r="B17" s="142" t="s">
        <v>160</v>
      </c>
      <c r="C17" s="157" t="s">
        <v>161</v>
      </c>
      <c r="D17" s="178" t="s">
        <v>86</v>
      </c>
      <c r="E17" s="191">
        <v>1</v>
      </c>
      <c r="F17" s="191"/>
      <c r="G17" s="191">
        <f t="shared" si="0"/>
        <v>0</v>
      </c>
      <c r="H17" s="196" t="s">
        <v>141</v>
      </c>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row>
    <row r="18" spans="1:47" ht="33.75" outlineLevel="1">
      <c r="A18" s="140">
        <v>10</v>
      </c>
      <c r="B18" s="142" t="s">
        <v>162</v>
      </c>
      <c r="C18" s="157" t="s">
        <v>163</v>
      </c>
      <c r="D18" s="178" t="s">
        <v>153</v>
      </c>
      <c r="E18" s="191">
        <v>8</v>
      </c>
      <c r="F18" s="191"/>
      <c r="G18" s="191">
        <f t="shared" si="0"/>
        <v>0</v>
      </c>
      <c r="H18" s="196" t="s">
        <v>141</v>
      </c>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row>
    <row r="19" spans="1:47" ht="33.75" outlineLevel="1">
      <c r="A19" s="140">
        <v>11</v>
      </c>
      <c r="B19" s="142" t="s">
        <v>164</v>
      </c>
      <c r="C19" s="157" t="s">
        <v>165</v>
      </c>
      <c r="D19" s="178" t="s">
        <v>153</v>
      </c>
      <c r="E19" s="191">
        <v>30</v>
      </c>
      <c r="F19" s="191"/>
      <c r="G19" s="191">
        <f t="shared" si="0"/>
        <v>0</v>
      </c>
      <c r="H19" s="196" t="s">
        <v>141</v>
      </c>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row>
    <row r="20" spans="1:47" ht="33.75" outlineLevel="1">
      <c r="A20" s="140">
        <v>12</v>
      </c>
      <c r="B20" s="142" t="s">
        <v>166</v>
      </c>
      <c r="C20" s="157" t="s">
        <v>167</v>
      </c>
      <c r="D20" s="178" t="s">
        <v>80</v>
      </c>
      <c r="E20" s="191">
        <v>40</v>
      </c>
      <c r="F20" s="191"/>
      <c r="G20" s="191">
        <f t="shared" si="0"/>
        <v>0</v>
      </c>
      <c r="H20" s="196" t="s">
        <v>141</v>
      </c>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row>
    <row r="21" spans="1:47" ht="33.75" outlineLevel="1">
      <c r="A21" s="140">
        <v>13</v>
      </c>
      <c r="B21" s="142" t="s">
        <v>168</v>
      </c>
      <c r="C21" s="157" t="s">
        <v>169</v>
      </c>
      <c r="D21" s="178" t="s">
        <v>80</v>
      </c>
      <c r="E21" s="191">
        <v>10</v>
      </c>
      <c r="F21" s="191"/>
      <c r="G21" s="191">
        <f t="shared" si="0"/>
        <v>0</v>
      </c>
      <c r="H21" s="196" t="s">
        <v>141</v>
      </c>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row>
    <row r="22" spans="1:47" ht="33.75" outlineLevel="1">
      <c r="A22" s="140">
        <v>14</v>
      </c>
      <c r="B22" s="142" t="s">
        <v>170</v>
      </c>
      <c r="C22" s="157" t="s">
        <v>171</v>
      </c>
      <c r="D22" s="178" t="s">
        <v>80</v>
      </c>
      <c r="E22" s="191">
        <v>20</v>
      </c>
      <c r="F22" s="191"/>
      <c r="G22" s="191">
        <f t="shared" si="0"/>
        <v>0</v>
      </c>
      <c r="H22" s="196" t="s">
        <v>141</v>
      </c>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row>
    <row r="23" spans="1:47" ht="33.75" outlineLevel="1">
      <c r="A23" s="140">
        <v>15</v>
      </c>
      <c r="B23" s="142" t="s">
        <v>172</v>
      </c>
      <c r="C23" s="157" t="s">
        <v>173</v>
      </c>
      <c r="D23" s="178" t="s">
        <v>80</v>
      </c>
      <c r="E23" s="191">
        <v>10</v>
      </c>
      <c r="F23" s="191"/>
      <c r="G23" s="191">
        <f t="shared" si="0"/>
        <v>0</v>
      </c>
      <c r="H23" s="196" t="s">
        <v>141</v>
      </c>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row>
    <row r="24" spans="1:47" ht="56.25" outlineLevel="1">
      <c r="A24" s="140">
        <v>16</v>
      </c>
      <c r="B24" s="142" t="s">
        <v>174</v>
      </c>
      <c r="C24" s="157" t="s">
        <v>175</v>
      </c>
      <c r="D24" s="178" t="s">
        <v>86</v>
      </c>
      <c r="E24" s="191">
        <v>2</v>
      </c>
      <c r="F24" s="191"/>
      <c r="G24" s="191">
        <f t="shared" si="0"/>
        <v>0</v>
      </c>
      <c r="H24" s="196" t="s">
        <v>141</v>
      </c>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row>
    <row r="25" spans="1:47" ht="56.25" outlineLevel="1">
      <c r="A25" s="140">
        <v>17</v>
      </c>
      <c r="B25" s="142" t="s">
        <v>176</v>
      </c>
      <c r="C25" s="157" t="s">
        <v>177</v>
      </c>
      <c r="D25" s="178" t="s">
        <v>86</v>
      </c>
      <c r="E25" s="191">
        <v>1</v>
      </c>
      <c r="F25" s="191"/>
      <c r="G25" s="191">
        <f t="shared" si="0"/>
        <v>0</v>
      </c>
      <c r="H25" s="196" t="s">
        <v>141</v>
      </c>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row>
    <row r="26" spans="1:47" ht="56.25" outlineLevel="1">
      <c r="A26" s="140">
        <v>18</v>
      </c>
      <c r="B26" s="142" t="s">
        <v>178</v>
      </c>
      <c r="C26" s="157" t="s">
        <v>179</v>
      </c>
      <c r="D26" s="178" t="s">
        <v>86</v>
      </c>
      <c r="E26" s="191">
        <v>2</v>
      </c>
      <c r="F26" s="191"/>
      <c r="G26" s="191">
        <f t="shared" si="0"/>
        <v>0</v>
      </c>
      <c r="H26" s="196" t="s">
        <v>141</v>
      </c>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row>
    <row r="27" spans="1:47" ht="33.75" outlineLevel="1">
      <c r="A27" s="140">
        <v>19</v>
      </c>
      <c r="B27" s="142" t="s">
        <v>180</v>
      </c>
      <c r="C27" s="157" t="s">
        <v>181</v>
      </c>
      <c r="D27" s="178" t="s">
        <v>80</v>
      </c>
      <c r="E27" s="191">
        <v>45</v>
      </c>
      <c r="F27" s="191"/>
      <c r="G27" s="191">
        <f t="shared" si="0"/>
        <v>0</v>
      </c>
      <c r="H27" s="196" t="s">
        <v>141</v>
      </c>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row>
    <row r="28" spans="1:47" ht="33.75" outlineLevel="1">
      <c r="A28" s="140">
        <v>20</v>
      </c>
      <c r="B28" s="142" t="s">
        <v>182</v>
      </c>
      <c r="C28" s="157" t="s">
        <v>183</v>
      </c>
      <c r="D28" s="178" t="s">
        <v>80</v>
      </c>
      <c r="E28" s="191">
        <v>120</v>
      </c>
      <c r="F28" s="191"/>
      <c r="G28" s="191">
        <f t="shared" si="0"/>
        <v>0</v>
      </c>
      <c r="H28" s="196" t="s">
        <v>141</v>
      </c>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row>
    <row r="29" spans="1:47" ht="33.75" outlineLevel="1">
      <c r="A29" s="140">
        <v>21</v>
      </c>
      <c r="B29" s="142" t="s">
        <v>184</v>
      </c>
      <c r="C29" s="157" t="s">
        <v>309</v>
      </c>
      <c r="D29" s="178" t="s">
        <v>80</v>
      </c>
      <c r="E29" s="191">
        <v>20</v>
      </c>
      <c r="F29" s="191"/>
      <c r="G29" s="191">
        <f t="shared" si="0"/>
        <v>0</v>
      </c>
      <c r="H29" s="196" t="s">
        <v>141</v>
      </c>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row>
    <row r="30" spans="1:47" ht="33.75" outlineLevel="1">
      <c r="A30" s="140">
        <v>22</v>
      </c>
      <c r="B30" s="142" t="s">
        <v>310</v>
      </c>
      <c r="C30" s="157" t="s">
        <v>185</v>
      </c>
      <c r="D30" s="178" t="s">
        <v>80</v>
      </c>
      <c r="E30" s="191">
        <v>2</v>
      </c>
      <c r="F30" s="191"/>
      <c r="G30" s="191">
        <f t="shared" si="0"/>
        <v>0</v>
      </c>
      <c r="H30" s="196" t="s">
        <v>141</v>
      </c>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195"/>
      <c r="AS30" s="195"/>
      <c r="AT30" s="195"/>
      <c r="AU30" s="195"/>
    </row>
    <row r="31" spans="1:47" ht="77.25" customHeight="1" outlineLevel="1">
      <c r="A31" s="140">
        <v>23</v>
      </c>
      <c r="B31" s="142" t="s">
        <v>311</v>
      </c>
      <c r="C31" s="157" t="s">
        <v>186</v>
      </c>
      <c r="D31" s="178" t="s">
        <v>187</v>
      </c>
      <c r="E31" s="191">
        <v>80</v>
      </c>
      <c r="F31" s="191"/>
      <c r="G31" s="191">
        <f t="shared" si="0"/>
        <v>0</v>
      </c>
      <c r="H31" s="196" t="s">
        <v>141</v>
      </c>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row>
    <row r="32" spans="1:47">
      <c r="A32" s="141" t="s">
        <v>76</v>
      </c>
      <c r="B32" s="143" t="s">
        <v>188</v>
      </c>
      <c r="C32" s="159" t="s">
        <v>189</v>
      </c>
      <c r="D32" s="180"/>
      <c r="E32" s="192"/>
      <c r="F32" s="192"/>
      <c r="G32" s="192">
        <f>SUM(G33:G35)</f>
        <v>0</v>
      </c>
      <c r="H32" s="167"/>
      <c r="R32" t="s">
        <v>77</v>
      </c>
    </row>
    <row r="33" spans="1:47" ht="56.25" outlineLevel="1">
      <c r="A33" s="140">
        <v>24</v>
      </c>
      <c r="B33" s="142" t="s">
        <v>190</v>
      </c>
      <c r="C33" s="157" t="s">
        <v>191</v>
      </c>
      <c r="D33" s="178" t="s">
        <v>187</v>
      </c>
      <c r="E33" s="191">
        <v>1500</v>
      </c>
      <c r="F33" s="191"/>
      <c r="G33" s="191">
        <f t="shared" ref="G33:G35" si="1">ROUND(E33*F33,2)</f>
        <v>0</v>
      </c>
      <c r="H33" s="196" t="s">
        <v>141</v>
      </c>
      <c r="I33" s="195"/>
      <c r="J33" s="195"/>
      <c r="K33" s="195"/>
      <c r="L33" s="195"/>
      <c r="M33" s="195"/>
      <c r="N33" s="195"/>
      <c r="O33" s="195"/>
      <c r="P33" s="195"/>
      <c r="Q33" s="195"/>
      <c r="R33" s="195" t="s">
        <v>81</v>
      </c>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row>
    <row r="34" spans="1:47" ht="56.25" outlineLevel="1">
      <c r="A34" s="140">
        <v>25</v>
      </c>
      <c r="B34" s="142" t="s">
        <v>192</v>
      </c>
      <c r="C34" s="157" t="s">
        <v>193</v>
      </c>
      <c r="D34" s="178" t="s">
        <v>153</v>
      </c>
      <c r="E34" s="191">
        <v>30</v>
      </c>
      <c r="F34" s="191"/>
      <c r="G34" s="191">
        <f t="shared" si="1"/>
        <v>0</v>
      </c>
      <c r="H34" s="196" t="s">
        <v>141</v>
      </c>
      <c r="I34" s="195"/>
      <c r="J34" s="195"/>
      <c r="K34" s="195"/>
      <c r="L34" s="195"/>
      <c r="M34" s="195"/>
      <c r="N34" s="195"/>
      <c r="O34" s="195"/>
      <c r="P34" s="195"/>
      <c r="Q34" s="195"/>
      <c r="R34" s="195" t="s">
        <v>83</v>
      </c>
      <c r="S34" s="195">
        <v>0</v>
      </c>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row>
    <row r="35" spans="1:47" ht="83.25" customHeight="1" outlineLevel="1">
      <c r="A35" s="140">
        <v>26</v>
      </c>
      <c r="B35" s="142" t="s">
        <v>194</v>
      </c>
      <c r="C35" s="157" t="s">
        <v>195</v>
      </c>
      <c r="D35" s="178" t="s">
        <v>153</v>
      </c>
      <c r="E35" s="191">
        <v>150</v>
      </c>
      <c r="F35" s="191"/>
      <c r="G35" s="191">
        <f t="shared" si="1"/>
        <v>0</v>
      </c>
      <c r="H35" s="196" t="s">
        <v>141</v>
      </c>
      <c r="I35" s="195"/>
      <c r="J35" s="195"/>
      <c r="K35" s="195"/>
      <c r="L35" s="195"/>
      <c r="M35" s="195"/>
      <c r="N35" s="195"/>
      <c r="O35" s="195"/>
      <c r="P35" s="195"/>
      <c r="Q35" s="195"/>
      <c r="R35" s="195" t="s">
        <v>83</v>
      </c>
      <c r="S35" s="195">
        <v>0</v>
      </c>
      <c r="T35" s="195"/>
      <c r="U35" s="195"/>
      <c r="V35" s="195"/>
      <c r="W35" s="195"/>
      <c r="X35" s="195"/>
      <c r="Y35" s="195"/>
      <c r="Z35" s="195"/>
      <c r="AA35" s="195"/>
      <c r="AB35" s="195"/>
      <c r="AC35" s="195"/>
      <c r="AD35" s="195"/>
      <c r="AE35" s="195"/>
      <c r="AF35" s="195"/>
      <c r="AG35" s="195"/>
      <c r="AH35" s="195"/>
      <c r="AI35" s="195"/>
      <c r="AJ35" s="195"/>
      <c r="AK35" s="195"/>
      <c r="AL35" s="195"/>
      <c r="AM35" s="195"/>
      <c r="AN35" s="195"/>
      <c r="AO35" s="195"/>
      <c r="AP35" s="195"/>
      <c r="AQ35" s="195"/>
      <c r="AR35" s="195"/>
      <c r="AS35" s="195"/>
      <c r="AT35" s="195"/>
      <c r="AU35" s="195"/>
    </row>
    <row r="36" spans="1:47">
      <c r="A36" s="141" t="s">
        <v>76</v>
      </c>
      <c r="B36" s="143" t="s">
        <v>196</v>
      </c>
      <c r="C36" s="159" t="s">
        <v>197</v>
      </c>
      <c r="D36" s="180"/>
      <c r="E36" s="192"/>
      <c r="F36" s="192"/>
      <c r="G36" s="192">
        <f>SUM(G37:G40)</f>
        <v>0</v>
      </c>
      <c r="H36" s="167"/>
      <c r="R36" t="s">
        <v>77</v>
      </c>
    </row>
    <row r="37" spans="1:47" outlineLevel="1">
      <c r="A37" s="140">
        <v>27</v>
      </c>
      <c r="B37" s="142" t="s">
        <v>200</v>
      </c>
      <c r="C37" s="157" t="s">
        <v>201</v>
      </c>
      <c r="D37" s="178" t="s">
        <v>199</v>
      </c>
      <c r="E37" s="191">
        <v>24</v>
      </c>
      <c r="F37" s="191"/>
      <c r="G37" s="191">
        <f t="shared" ref="G37:G40" si="2">ROUND(E37*F37,2)</f>
        <v>0</v>
      </c>
      <c r="H37" s="196" t="s">
        <v>141</v>
      </c>
      <c r="I37" s="195"/>
      <c r="J37" s="195"/>
      <c r="K37" s="195"/>
      <c r="L37" s="195"/>
      <c r="M37" s="195"/>
      <c r="N37" s="195"/>
      <c r="O37" s="195"/>
      <c r="P37" s="195"/>
      <c r="Q37" s="195"/>
      <c r="R37" s="195" t="s">
        <v>83</v>
      </c>
      <c r="S37" s="195">
        <v>0</v>
      </c>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row>
    <row r="38" spans="1:47" outlineLevel="1">
      <c r="A38" s="140">
        <v>28</v>
      </c>
      <c r="B38" s="142" t="s">
        <v>202</v>
      </c>
      <c r="C38" s="157" t="s">
        <v>203</v>
      </c>
      <c r="D38" s="178" t="s">
        <v>86</v>
      </c>
      <c r="E38" s="191">
        <v>1</v>
      </c>
      <c r="F38" s="191"/>
      <c r="G38" s="191">
        <f t="shared" si="2"/>
        <v>0</v>
      </c>
      <c r="H38" s="196" t="s">
        <v>141</v>
      </c>
      <c r="I38" s="195"/>
      <c r="J38" s="195"/>
      <c r="K38" s="195"/>
      <c r="L38" s="195"/>
      <c r="M38" s="195"/>
      <c r="N38" s="195"/>
      <c r="O38" s="195"/>
      <c r="P38" s="195"/>
      <c r="Q38" s="195"/>
      <c r="R38" s="195" t="s">
        <v>81</v>
      </c>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row>
    <row r="39" spans="1:47" outlineLevel="1">
      <c r="A39" s="140">
        <v>29</v>
      </c>
      <c r="B39" s="142" t="s">
        <v>204</v>
      </c>
      <c r="C39" s="157" t="s">
        <v>205</v>
      </c>
      <c r="D39" s="178" t="s">
        <v>199</v>
      </c>
      <c r="E39" s="191">
        <v>6</v>
      </c>
      <c r="F39" s="191"/>
      <c r="G39" s="191">
        <f t="shared" si="2"/>
        <v>0</v>
      </c>
      <c r="H39" s="196" t="s">
        <v>141</v>
      </c>
      <c r="I39" s="195"/>
      <c r="J39" s="195"/>
      <c r="K39" s="195"/>
      <c r="L39" s="195"/>
      <c r="M39" s="195"/>
      <c r="N39" s="195"/>
      <c r="O39" s="195"/>
      <c r="P39" s="195"/>
      <c r="Q39" s="195"/>
      <c r="R39" s="195" t="s">
        <v>83</v>
      </c>
      <c r="S39" s="195">
        <v>0</v>
      </c>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row>
    <row r="40" spans="1:47" outlineLevel="1">
      <c r="A40" s="151">
        <v>30</v>
      </c>
      <c r="B40" s="152" t="s">
        <v>207</v>
      </c>
      <c r="C40" s="197" t="s">
        <v>312</v>
      </c>
      <c r="D40" s="198" t="s">
        <v>86</v>
      </c>
      <c r="E40" s="193">
        <v>1</v>
      </c>
      <c r="F40" s="193"/>
      <c r="G40" s="193">
        <f t="shared" si="2"/>
        <v>0</v>
      </c>
      <c r="H40" s="168" t="s">
        <v>141</v>
      </c>
      <c r="I40" s="195"/>
      <c r="J40" s="195"/>
      <c r="K40" s="195"/>
      <c r="L40" s="195"/>
      <c r="M40" s="195"/>
      <c r="N40" s="195"/>
      <c r="O40" s="195"/>
      <c r="P40" s="195"/>
      <c r="Q40" s="195"/>
      <c r="R40" s="195" t="s">
        <v>83</v>
      </c>
      <c r="S40" s="195">
        <v>0</v>
      </c>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row>
    <row r="41" spans="1:47">
      <c r="B41" s="7" t="s">
        <v>138</v>
      </c>
      <c r="C41" s="161" t="s">
        <v>138</v>
      </c>
      <c r="D41" s="9"/>
      <c r="E41" s="173"/>
      <c r="F41" s="6"/>
      <c r="G41" s="6"/>
      <c r="H41" s="9"/>
      <c r="P41">
        <v>12</v>
      </c>
      <c r="Q41">
        <v>21</v>
      </c>
    </row>
    <row r="42" spans="1:47">
      <c r="A42" s="153"/>
      <c r="B42" s="154" t="s">
        <v>28</v>
      </c>
      <c r="C42" s="162" t="s">
        <v>138</v>
      </c>
      <c r="D42" s="182"/>
      <c r="E42" s="174"/>
      <c r="F42" s="155"/>
      <c r="G42" s="156">
        <f>G8+G32+G36</f>
        <v>0</v>
      </c>
      <c r="H42" s="9"/>
      <c r="P42" t="e">
        <f>SUMIF(#REF!,P41,G7:G40)</f>
        <v>#REF!</v>
      </c>
      <c r="Q42" t="e">
        <f>SUMIF(#REF!,Q41,G7:G40)</f>
        <v>#REF!</v>
      </c>
      <c r="R42" t="s">
        <v>139</v>
      </c>
    </row>
  </sheetData>
  <sheetProtection password="CCE1" sheet="1" objects="1" scenarios="1"/>
  <protectedRanges>
    <protectedRange sqref="F9:F40"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72" orientation="portrait" r:id="rId1"/>
  <headerFooter>
    <oddFooter>Stránka &amp;P z &amp;N</oddFooter>
  </headerFooter>
</worksheet>
</file>

<file path=xl/worksheets/sheet5.xml><?xml version="1.0" encoding="utf-8"?>
<worksheet xmlns="http://schemas.openxmlformats.org/spreadsheetml/2006/main" xmlns:r="http://schemas.openxmlformats.org/officeDocument/2006/relationships">
  <sheetPr>
    <outlinePr summaryBelow="0"/>
  </sheetPr>
  <dimension ref="A1:AU46"/>
  <sheetViews>
    <sheetView showZeros="0" view="pageBreakPreview" zoomScale="60" zoomScaleNormal="85" workbookViewId="0">
      <selection activeCell="N23" sqref="N23"/>
    </sheetView>
  </sheetViews>
  <sheetFormatPr defaultRowHeight="12.75" outlineLevelRow="1"/>
  <cols>
    <col min="1" max="1" width="4.28515625" style="6" customWidth="1"/>
    <col min="2" max="2" width="14.42578125" style="7" customWidth="1"/>
    <col min="3" max="3" width="50.7109375" style="7" customWidth="1"/>
    <col min="4" max="4" width="4.5703125" style="163" customWidth="1"/>
    <col min="5" max="5" width="10.5703125" style="133" customWidth="1"/>
    <col min="6" max="6" width="9.85546875" customWidth="1"/>
    <col min="7" max="7" width="12.7109375" customWidth="1"/>
    <col min="8" max="8" width="9.140625" style="163" customWidth="1"/>
    <col min="16" max="26" width="0" hidden="1" customWidth="1"/>
  </cols>
  <sheetData>
    <row r="1" spans="1:47" ht="15.75" customHeight="1">
      <c r="A1" s="261" t="s">
        <v>323</v>
      </c>
      <c r="B1" s="261"/>
      <c r="C1" s="261"/>
      <c r="D1" s="261"/>
      <c r="E1" s="261"/>
      <c r="F1" s="261"/>
      <c r="G1" s="261"/>
      <c r="R1" t="s">
        <v>63</v>
      </c>
    </row>
    <row r="2" spans="1:47" ht="24.95" customHeight="1">
      <c r="A2" s="183" t="s">
        <v>62</v>
      </c>
      <c r="B2" s="184"/>
      <c r="C2" s="262" t="s">
        <v>40</v>
      </c>
      <c r="D2" s="263"/>
      <c r="E2" s="263"/>
      <c r="F2" s="263"/>
      <c r="G2" s="264"/>
      <c r="R2" t="s">
        <v>64</v>
      </c>
    </row>
    <row r="3" spans="1:47" ht="24.95" customHeight="1">
      <c r="A3" s="185" t="s">
        <v>7</v>
      </c>
      <c r="B3" s="186"/>
      <c r="C3" s="265" t="s">
        <v>140</v>
      </c>
      <c r="D3" s="266"/>
      <c r="E3" s="266"/>
      <c r="F3" s="266"/>
      <c r="G3" s="267"/>
      <c r="R3" t="s">
        <v>65</v>
      </c>
    </row>
    <row r="4" spans="1:47" ht="24.95" customHeight="1">
      <c r="A4" s="185" t="s">
        <v>8</v>
      </c>
      <c r="B4" s="186"/>
      <c r="C4" s="265" t="s">
        <v>215</v>
      </c>
      <c r="D4" s="266"/>
      <c r="E4" s="266"/>
      <c r="F4" s="266"/>
      <c r="G4" s="267"/>
      <c r="R4" t="s">
        <v>66</v>
      </c>
    </row>
    <row r="5" spans="1:47">
      <c r="A5" s="187" t="s">
        <v>67</v>
      </c>
      <c r="B5" s="188"/>
      <c r="C5" s="188"/>
      <c r="D5" s="175"/>
      <c r="E5" s="169"/>
      <c r="F5" s="136"/>
      <c r="G5" s="137"/>
      <c r="R5" t="s">
        <v>68</v>
      </c>
    </row>
    <row r="7" spans="1:47" ht="25.5">
      <c r="A7" s="189" t="s">
        <v>69</v>
      </c>
      <c r="B7" s="190" t="s">
        <v>70</v>
      </c>
      <c r="C7" s="190" t="s">
        <v>71</v>
      </c>
      <c r="D7" s="176" t="s">
        <v>72</v>
      </c>
      <c r="E7" s="170" t="s">
        <v>73</v>
      </c>
      <c r="F7" s="138" t="s">
        <v>74</v>
      </c>
      <c r="G7" s="146" t="s">
        <v>28</v>
      </c>
      <c r="H7" s="164" t="s">
        <v>75</v>
      </c>
    </row>
    <row r="8" spans="1:47">
      <c r="A8" s="147" t="s">
        <v>76</v>
      </c>
      <c r="B8" s="148" t="s">
        <v>216</v>
      </c>
      <c r="C8" s="149" t="s">
        <v>217</v>
      </c>
      <c r="D8" s="177"/>
      <c r="E8" s="150"/>
      <c r="F8" s="150"/>
      <c r="G8" s="150">
        <f>SUM(G9:G35)</f>
        <v>0</v>
      </c>
      <c r="H8" s="165"/>
      <c r="R8" t="s">
        <v>77</v>
      </c>
    </row>
    <row r="9" spans="1:47" ht="175.5" customHeight="1" outlineLevel="1">
      <c r="A9" s="140">
        <v>1</v>
      </c>
      <c r="B9" s="142"/>
      <c r="C9" s="157" t="s">
        <v>218</v>
      </c>
      <c r="D9" s="178"/>
      <c r="E9" s="191"/>
      <c r="F9" s="191"/>
      <c r="G9" s="191">
        <f>ROUND(E9*F9,2)</f>
        <v>0</v>
      </c>
      <c r="H9" s="196" t="s">
        <v>141</v>
      </c>
      <c r="I9" s="195"/>
      <c r="J9" s="195"/>
      <c r="K9" s="195"/>
      <c r="L9" s="195"/>
      <c r="M9" s="195"/>
      <c r="N9" s="195"/>
      <c r="O9" s="195"/>
      <c r="P9" s="195"/>
      <c r="Q9" s="195"/>
      <c r="R9" s="195" t="s">
        <v>81</v>
      </c>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row>
    <row r="10" spans="1:47" outlineLevel="1">
      <c r="A10" s="140">
        <v>2</v>
      </c>
      <c r="B10" s="142"/>
      <c r="C10" s="157" t="s">
        <v>219</v>
      </c>
      <c r="D10" s="178" t="s">
        <v>86</v>
      </c>
      <c r="E10" s="191">
        <v>3</v>
      </c>
      <c r="F10" s="191"/>
      <c r="G10" s="191">
        <f t="shared" ref="G10" si="0">ROUND(E10*F10,2)</f>
        <v>0</v>
      </c>
      <c r="H10" s="196" t="s">
        <v>141</v>
      </c>
      <c r="I10" s="195"/>
      <c r="J10" s="195"/>
      <c r="K10" s="195"/>
      <c r="L10" s="195"/>
      <c r="M10" s="195"/>
      <c r="N10" s="195"/>
      <c r="O10" s="195"/>
      <c r="P10" s="195"/>
      <c r="Q10" s="195"/>
      <c r="R10" s="195" t="s">
        <v>83</v>
      </c>
      <c r="S10" s="195">
        <v>0</v>
      </c>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row>
    <row r="11" spans="1:47" outlineLevel="1">
      <c r="A11" s="140">
        <v>3</v>
      </c>
      <c r="B11" s="142"/>
      <c r="C11" s="157" t="s">
        <v>220</v>
      </c>
      <c r="D11" s="178" t="s">
        <v>86</v>
      </c>
      <c r="E11" s="191">
        <v>6</v>
      </c>
      <c r="F11" s="191"/>
      <c r="G11" s="191">
        <f t="shared" ref="G11:G35" si="1">ROUND(E11*F11,2)</f>
        <v>0</v>
      </c>
      <c r="H11" s="196" t="s">
        <v>141</v>
      </c>
      <c r="I11" s="195"/>
      <c r="J11" s="195"/>
      <c r="K11" s="195"/>
      <c r="L11" s="195"/>
      <c r="M11" s="195"/>
      <c r="N11" s="195"/>
      <c r="O11" s="195"/>
      <c r="P11" s="195"/>
      <c r="Q11" s="195"/>
      <c r="R11" s="195" t="s">
        <v>81</v>
      </c>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row>
    <row r="12" spans="1:47" ht="56.25" outlineLevel="1">
      <c r="A12" s="140">
        <v>4</v>
      </c>
      <c r="B12" s="142"/>
      <c r="C12" s="157" t="s">
        <v>221</v>
      </c>
      <c r="D12" s="178"/>
      <c r="E12" s="191"/>
      <c r="F12" s="191"/>
      <c r="G12" s="191"/>
      <c r="H12" s="196"/>
      <c r="I12" s="195"/>
      <c r="J12" s="195"/>
      <c r="K12" s="195"/>
      <c r="L12" s="195"/>
      <c r="M12" s="195"/>
      <c r="N12" s="195"/>
      <c r="O12" s="195"/>
      <c r="P12" s="195"/>
      <c r="Q12" s="195"/>
      <c r="R12" s="195" t="s">
        <v>83</v>
      </c>
      <c r="S12" s="195">
        <v>0</v>
      </c>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row>
    <row r="13" spans="1:47" outlineLevel="1">
      <c r="A13" s="140">
        <v>5</v>
      </c>
      <c r="B13" s="142"/>
      <c r="C13" s="157" t="s">
        <v>219</v>
      </c>
      <c r="D13" s="178" t="s">
        <v>86</v>
      </c>
      <c r="E13" s="191">
        <v>1</v>
      </c>
      <c r="F13" s="191"/>
      <c r="G13" s="191">
        <f t="shared" si="1"/>
        <v>0</v>
      </c>
      <c r="H13" s="196" t="s">
        <v>141</v>
      </c>
      <c r="I13" s="195"/>
      <c r="J13" s="195"/>
      <c r="K13" s="195"/>
      <c r="L13" s="195"/>
      <c r="M13" s="195"/>
      <c r="N13" s="195"/>
      <c r="O13" s="195"/>
      <c r="P13" s="195"/>
      <c r="Q13" s="195"/>
      <c r="R13" s="195" t="s">
        <v>81</v>
      </c>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row>
    <row r="14" spans="1:47" ht="56.25" outlineLevel="1">
      <c r="A14" s="140">
        <v>6</v>
      </c>
      <c r="B14" s="142"/>
      <c r="C14" s="157" t="s">
        <v>222</v>
      </c>
      <c r="D14" s="178"/>
      <c r="E14" s="191"/>
      <c r="F14" s="191"/>
      <c r="G14" s="191"/>
      <c r="H14" s="196"/>
      <c r="I14" s="195"/>
      <c r="J14" s="195"/>
      <c r="K14" s="195"/>
      <c r="L14" s="195"/>
      <c r="M14" s="195"/>
      <c r="N14" s="195"/>
      <c r="O14" s="195"/>
      <c r="P14" s="195"/>
      <c r="Q14" s="195"/>
      <c r="R14" s="195" t="s">
        <v>83</v>
      </c>
      <c r="S14" s="195">
        <v>0</v>
      </c>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row>
    <row r="15" spans="1:47" outlineLevel="1">
      <c r="A15" s="140">
        <v>7</v>
      </c>
      <c r="B15" s="142"/>
      <c r="C15" s="157" t="s">
        <v>223</v>
      </c>
      <c r="D15" s="178" t="s">
        <v>86</v>
      </c>
      <c r="E15" s="191">
        <v>1</v>
      </c>
      <c r="F15" s="191"/>
      <c r="G15" s="191">
        <f t="shared" si="1"/>
        <v>0</v>
      </c>
      <c r="H15" s="196" t="s">
        <v>141</v>
      </c>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row>
    <row r="16" spans="1:47" ht="33.75" outlineLevel="1">
      <c r="A16" s="140">
        <v>8</v>
      </c>
      <c r="B16" s="142"/>
      <c r="C16" s="157" t="s">
        <v>224</v>
      </c>
      <c r="D16" s="178"/>
      <c r="E16" s="191"/>
      <c r="F16" s="191"/>
      <c r="G16" s="191"/>
      <c r="H16" s="196"/>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row>
    <row r="17" spans="1:47" outlineLevel="1">
      <c r="A17" s="140">
        <v>9</v>
      </c>
      <c r="B17" s="142"/>
      <c r="C17" s="157" t="s">
        <v>225</v>
      </c>
      <c r="D17" s="178" t="s">
        <v>86</v>
      </c>
      <c r="E17" s="191">
        <v>1</v>
      </c>
      <c r="F17" s="191"/>
      <c r="G17" s="191">
        <f t="shared" si="1"/>
        <v>0</v>
      </c>
      <c r="H17" s="196" t="s">
        <v>141</v>
      </c>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row>
    <row r="18" spans="1:47" outlineLevel="1">
      <c r="A18" s="140">
        <v>10</v>
      </c>
      <c r="B18" s="142"/>
      <c r="C18" s="157" t="s">
        <v>226</v>
      </c>
      <c r="D18" s="178"/>
      <c r="E18" s="191">
        <v>2</v>
      </c>
      <c r="F18" s="191"/>
      <c r="G18" s="191"/>
      <c r="H18" s="196"/>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row>
    <row r="19" spans="1:47" outlineLevel="1">
      <c r="A19" s="140">
        <v>11</v>
      </c>
      <c r="B19" s="142"/>
      <c r="C19" s="157" t="s">
        <v>220</v>
      </c>
      <c r="D19" s="178" t="s">
        <v>86</v>
      </c>
      <c r="E19" s="191">
        <v>3</v>
      </c>
      <c r="F19" s="191"/>
      <c r="G19" s="191">
        <f t="shared" si="1"/>
        <v>0</v>
      </c>
      <c r="H19" s="196" t="s">
        <v>141</v>
      </c>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row>
    <row r="20" spans="1:47" outlineLevel="1">
      <c r="A20" s="140">
        <v>12</v>
      </c>
      <c r="B20" s="142"/>
      <c r="C20" s="157" t="s">
        <v>227</v>
      </c>
      <c r="D20" s="178" t="s">
        <v>86</v>
      </c>
      <c r="E20" s="191">
        <v>3</v>
      </c>
      <c r="F20" s="191"/>
      <c r="G20" s="191">
        <f t="shared" si="1"/>
        <v>0</v>
      </c>
      <c r="H20" s="196" t="s">
        <v>141</v>
      </c>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row>
    <row r="21" spans="1:47" outlineLevel="1">
      <c r="A21" s="140">
        <v>13</v>
      </c>
      <c r="B21" s="142"/>
      <c r="C21" s="157" t="s">
        <v>228</v>
      </c>
      <c r="D21" s="178" t="s">
        <v>86</v>
      </c>
      <c r="E21" s="191">
        <v>3</v>
      </c>
      <c r="F21" s="191"/>
      <c r="G21" s="191">
        <f t="shared" si="1"/>
        <v>0</v>
      </c>
      <c r="H21" s="196" t="s">
        <v>141</v>
      </c>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row>
    <row r="22" spans="1:47" outlineLevel="1">
      <c r="A22" s="140">
        <v>14</v>
      </c>
      <c r="B22" s="142"/>
      <c r="C22" s="157" t="s">
        <v>229</v>
      </c>
      <c r="D22" s="178" t="s">
        <v>86</v>
      </c>
      <c r="E22" s="191">
        <v>4</v>
      </c>
      <c r="F22" s="191"/>
      <c r="G22" s="191">
        <f t="shared" si="1"/>
        <v>0</v>
      </c>
      <c r="H22" s="196" t="s">
        <v>141</v>
      </c>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row>
    <row r="23" spans="1:47" outlineLevel="1">
      <c r="A23" s="140">
        <v>15</v>
      </c>
      <c r="B23" s="142"/>
      <c r="C23" s="157" t="s">
        <v>230</v>
      </c>
      <c r="D23" s="178" t="s">
        <v>86</v>
      </c>
      <c r="E23" s="191">
        <v>1</v>
      </c>
      <c r="F23" s="191"/>
      <c r="G23" s="191">
        <f t="shared" si="1"/>
        <v>0</v>
      </c>
      <c r="H23" s="196" t="s">
        <v>141</v>
      </c>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row>
    <row r="24" spans="1:47" ht="22.5" outlineLevel="1">
      <c r="A24" s="140">
        <v>16</v>
      </c>
      <c r="B24" s="142"/>
      <c r="C24" s="157" t="s">
        <v>231</v>
      </c>
      <c r="D24" s="178"/>
      <c r="E24" s="191"/>
      <c r="F24" s="191"/>
      <c r="G24" s="191"/>
      <c r="H24" s="196"/>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row>
    <row r="25" spans="1:47" outlineLevel="1">
      <c r="A25" s="140">
        <v>17</v>
      </c>
      <c r="B25" s="142"/>
      <c r="C25" s="157" t="s">
        <v>223</v>
      </c>
      <c r="D25" s="178" t="s">
        <v>232</v>
      </c>
      <c r="E25" s="191">
        <v>25</v>
      </c>
      <c r="F25" s="191"/>
      <c r="G25" s="191">
        <f t="shared" si="1"/>
        <v>0</v>
      </c>
      <c r="H25" s="196" t="s">
        <v>141</v>
      </c>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row>
    <row r="26" spans="1:47" outlineLevel="1">
      <c r="A26" s="140">
        <v>18</v>
      </c>
      <c r="B26" s="142"/>
      <c r="C26" s="157" t="s">
        <v>220</v>
      </c>
      <c r="D26" s="178" t="s">
        <v>232</v>
      </c>
      <c r="E26" s="191">
        <v>5</v>
      </c>
      <c r="F26" s="191"/>
      <c r="G26" s="191">
        <f t="shared" si="1"/>
        <v>0</v>
      </c>
      <c r="H26" s="196" t="s">
        <v>141</v>
      </c>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row>
    <row r="27" spans="1:47" ht="45" outlineLevel="1">
      <c r="A27" s="140">
        <v>19</v>
      </c>
      <c r="B27" s="142"/>
      <c r="C27" s="157" t="s">
        <v>233</v>
      </c>
      <c r="D27" s="178"/>
      <c r="E27" s="191"/>
      <c r="F27" s="191"/>
      <c r="G27" s="191"/>
      <c r="H27" s="196"/>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row>
    <row r="28" spans="1:47" outlineLevel="1">
      <c r="A28" s="140">
        <v>20</v>
      </c>
      <c r="B28" s="142"/>
      <c r="C28" s="157" t="s">
        <v>234</v>
      </c>
      <c r="D28" s="178" t="s">
        <v>232</v>
      </c>
      <c r="E28" s="191">
        <v>25</v>
      </c>
      <c r="F28" s="191"/>
      <c r="G28" s="191">
        <f t="shared" si="1"/>
        <v>0</v>
      </c>
      <c r="H28" s="196" t="s">
        <v>141</v>
      </c>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row>
    <row r="29" spans="1:47" ht="33.75" outlineLevel="1">
      <c r="A29" s="140">
        <v>21</v>
      </c>
      <c r="B29" s="142"/>
      <c r="C29" s="157" t="s">
        <v>235</v>
      </c>
      <c r="D29" s="178" t="s">
        <v>232</v>
      </c>
      <c r="E29" s="191">
        <v>30</v>
      </c>
      <c r="F29" s="191"/>
      <c r="G29" s="191">
        <f t="shared" si="1"/>
        <v>0</v>
      </c>
      <c r="H29" s="196" t="s">
        <v>141</v>
      </c>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row>
    <row r="30" spans="1:47" ht="22.5" outlineLevel="1">
      <c r="A30" s="140">
        <v>22</v>
      </c>
      <c r="B30" s="142"/>
      <c r="C30" s="157" t="s">
        <v>236</v>
      </c>
      <c r="D30" s="178" t="s">
        <v>86</v>
      </c>
      <c r="E30" s="191">
        <v>1</v>
      </c>
      <c r="F30" s="191"/>
      <c r="G30" s="191">
        <f t="shared" si="1"/>
        <v>0</v>
      </c>
      <c r="H30" s="196" t="s">
        <v>141</v>
      </c>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195"/>
      <c r="AS30" s="195"/>
      <c r="AT30" s="195"/>
      <c r="AU30" s="195"/>
    </row>
    <row r="31" spans="1:47" outlineLevel="1">
      <c r="A31" s="140">
        <v>23</v>
      </c>
      <c r="B31" s="142"/>
      <c r="C31" s="157" t="s">
        <v>237</v>
      </c>
      <c r="D31" s="178" t="s">
        <v>86</v>
      </c>
      <c r="E31" s="191">
        <v>1</v>
      </c>
      <c r="F31" s="191"/>
      <c r="G31" s="191">
        <f t="shared" si="1"/>
        <v>0</v>
      </c>
      <c r="H31" s="196" t="s">
        <v>141</v>
      </c>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row>
    <row r="32" spans="1:47" outlineLevel="1">
      <c r="A32" s="140">
        <v>24</v>
      </c>
      <c r="B32" s="142"/>
      <c r="C32" s="157" t="s">
        <v>238</v>
      </c>
      <c r="D32" s="178" t="s">
        <v>86</v>
      </c>
      <c r="E32" s="191">
        <v>1</v>
      </c>
      <c r="F32" s="191"/>
      <c r="G32" s="191">
        <f t="shared" si="1"/>
        <v>0</v>
      </c>
      <c r="H32" s="196" t="s">
        <v>141</v>
      </c>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row>
    <row r="33" spans="1:47" outlineLevel="1">
      <c r="A33" s="140">
        <v>25</v>
      </c>
      <c r="B33" s="142"/>
      <c r="C33" s="157" t="s">
        <v>239</v>
      </c>
      <c r="D33" s="178" t="s">
        <v>86</v>
      </c>
      <c r="E33" s="191">
        <v>1</v>
      </c>
      <c r="F33" s="191"/>
      <c r="G33" s="191">
        <f t="shared" si="1"/>
        <v>0</v>
      </c>
      <c r="H33" s="196" t="s">
        <v>141</v>
      </c>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row>
    <row r="34" spans="1:47" outlineLevel="1">
      <c r="A34" s="140">
        <v>26</v>
      </c>
      <c r="B34" s="142"/>
      <c r="C34" s="157" t="s">
        <v>240</v>
      </c>
      <c r="D34" s="178" t="s">
        <v>86</v>
      </c>
      <c r="E34" s="191">
        <v>1</v>
      </c>
      <c r="F34" s="191"/>
      <c r="G34" s="191">
        <f t="shared" si="1"/>
        <v>0</v>
      </c>
      <c r="H34" s="196" t="s">
        <v>141</v>
      </c>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row>
    <row r="35" spans="1:47" outlineLevel="1">
      <c r="A35" s="140">
        <v>27</v>
      </c>
      <c r="B35" s="142"/>
      <c r="C35" s="157" t="s">
        <v>241</v>
      </c>
      <c r="D35" s="178" t="s">
        <v>187</v>
      </c>
      <c r="E35" s="191">
        <v>50</v>
      </c>
      <c r="F35" s="191"/>
      <c r="G35" s="191">
        <f t="shared" si="1"/>
        <v>0</v>
      </c>
      <c r="H35" s="196" t="s">
        <v>141</v>
      </c>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5"/>
      <c r="AL35" s="195"/>
      <c r="AM35" s="195"/>
      <c r="AN35" s="195"/>
      <c r="AO35" s="195"/>
      <c r="AP35" s="195"/>
      <c r="AQ35" s="195"/>
      <c r="AR35" s="195"/>
      <c r="AS35" s="195"/>
      <c r="AT35" s="195"/>
      <c r="AU35" s="195"/>
    </row>
    <row r="36" spans="1:47">
      <c r="A36" s="141" t="s">
        <v>76</v>
      </c>
      <c r="B36" s="143" t="s">
        <v>242</v>
      </c>
      <c r="C36" s="159" t="s">
        <v>243</v>
      </c>
      <c r="D36" s="180"/>
      <c r="E36" s="192"/>
      <c r="F36" s="192"/>
      <c r="G36" s="192">
        <f>SUM(G37:G40)</f>
        <v>0</v>
      </c>
      <c r="H36" s="167"/>
      <c r="R36" t="s">
        <v>77</v>
      </c>
    </row>
    <row r="37" spans="1:47" ht="22.5" outlineLevel="1">
      <c r="A37" s="140">
        <v>28</v>
      </c>
      <c r="B37" s="142"/>
      <c r="C37" s="157" t="s">
        <v>244</v>
      </c>
      <c r="D37" s="178" t="s">
        <v>232</v>
      </c>
      <c r="E37" s="191">
        <v>20</v>
      </c>
      <c r="F37" s="191"/>
      <c r="G37" s="191">
        <f t="shared" ref="G37:G39" si="2">ROUND(E37*F37,2)</f>
        <v>0</v>
      </c>
      <c r="H37" s="196" t="s">
        <v>141</v>
      </c>
      <c r="I37" s="195"/>
      <c r="J37" s="195"/>
      <c r="K37" s="195"/>
      <c r="L37" s="195"/>
      <c r="M37" s="195"/>
      <c r="N37" s="195"/>
      <c r="O37" s="195"/>
      <c r="P37" s="195"/>
      <c r="Q37" s="195"/>
      <c r="R37" s="195" t="s">
        <v>81</v>
      </c>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row>
    <row r="38" spans="1:47" ht="22.5" outlineLevel="1">
      <c r="A38" s="140">
        <v>29</v>
      </c>
      <c r="B38" s="142"/>
      <c r="C38" s="157" t="s">
        <v>245</v>
      </c>
      <c r="D38" s="178" t="s">
        <v>232</v>
      </c>
      <c r="E38" s="191">
        <v>20</v>
      </c>
      <c r="F38" s="191"/>
      <c r="G38" s="191">
        <f t="shared" si="2"/>
        <v>0</v>
      </c>
      <c r="H38" s="196" t="s">
        <v>141</v>
      </c>
      <c r="I38" s="195"/>
      <c r="J38" s="195"/>
      <c r="K38" s="195"/>
      <c r="L38" s="195"/>
      <c r="M38" s="195"/>
      <c r="N38" s="195"/>
      <c r="O38" s="195"/>
      <c r="P38" s="195"/>
      <c r="Q38" s="195"/>
      <c r="R38" s="195" t="s">
        <v>83</v>
      </c>
      <c r="S38" s="195">
        <v>0</v>
      </c>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row>
    <row r="39" spans="1:47" ht="18" customHeight="1" outlineLevel="1">
      <c r="A39" s="140">
        <v>30</v>
      </c>
      <c r="B39" s="142"/>
      <c r="C39" s="157" t="s">
        <v>246</v>
      </c>
      <c r="D39" s="178" t="s">
        <v>86</v>
      </c>
      <c r="E39" s="191">
        <v>1</v>
      </c>
      <c r="F39" s="191"/>
      <c r="G39" s="191">
        <f t="shared" si="2"/>
        <v>0</v>
      </c>
      <c r="H39" s="196" t="s">
        <v>141</v>
      </c>
      <c r="I39" s="195"/>
      <c r="J39" s="195"/>
      <c r="K39" s="195"/>
      <c r="L39" s="195"/>
      <c r="M39" s="195"/>
      <c r="N39" s="195"/>
      <c r="O39" s="195"/>
      <c r="P39" s="195"/>
      <c r="Q39" s="195"/>
      <c r="R39" s="195" t="s">
        <v>83</v>
      </c>
      <c r="S39" s="195">
        <v>0</v>
      </c>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row>
    <row r="40" spans="1:47" ht="33.75" customHeight="1" outlineLevel="1">
      <c r="A40" s="140">
        <v>31</v>
      </c>
      <c r="B40" s="142"/>
      <c r="C40" s="157" t="s">
        <v>247</v>
      </c>
      <c r="D40" s="178" t="s">
        <v>86</v>
      </c>
      <c r="E40" s="191">
        <v>1</v>
      </c>
      <c r="F40" s="191"/>
      <c r="G40" s="191">
        <f t="shared" ref="G40" si="3">ROUND(E40*F40,2)</f>
        <v>0</v>
      </c>
      <c r="H40" s="196" t="s">
        <v>141</v>
      </c>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row>
    <row r="41" spans="1:47">
      <c r="A41" s="141" t="s">
        <v>76</v>
      </c>
      <c r="B41" s="143" t="s">
        <v>300</v>
      </c>
      <c r="C41" s="159" t="s">
        <v>197</v>
      </c>
      <c r="D41" s="180"/>
      <c r="E41" s="192"/>
      <c r="F41" s="192"/>
      <c r="G41" s="192">
        <f>SUM(G42:G44)</f>
        <v>0</v>
      </c>
      <c r="H41" s="167"/>
      <c r="R41" t="s">
        <v>77</v>
      </c>
    </row>
    <row r="42" spans="1:47" outlineLevel="1">
      <c r="A42" s="140">
        <v>32</v>
      </c>
      <c r="B42" s="142" t="s">
        <v>198</v>
      </c>
      <c r="C42" s="157" t="s">
        <v>201</v>
      </c>
      <c r="D42" s="178" t="s">
        <v>199</v>
      </c>
      <c r="E42" s="191">
        <v>16</v>
      </c>
      <c r="F42" s="191"/>
      <c r="G42" s="199">
        <f t="shared" ref="G42:G44" si="4">ROUND(E42*F42,2)</f>
        <v>0</v>
      </c>
      <c r="H42" s="200" t="s">
        <v>141</v>
      </c>
      <c r="I42" s="195"/>
      <c r="J42" s="195"/>
      <c r="K42" s="195"/>
      <c r="L42" s="195"/>
      <c r="M42" s="195"/>
      <c r="N42" s="195"/>
      <c r="O42" s="195"/>
      <c r="P42" s="195"/>
      <c r="Q42" s="195"/>
      <c r="R42" s="195" t="s">
        <v>81</v>
      </c>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row>
    <row r="43" spans="1:47" outlineLevel="1">
      <c r="A43" s="140">
        <v>33</v>
      </c>
      <c r="B43" s="142" t="s">
        <v>200</v>
      </c>
      <c r="C43" s="157" t="s">
        <v>205</v>
      </c>
      <c r="D43" s="178" t="s">
        <v>199</v>
      </c>
      <c r="E43" s="191">
        <v>4</v>
      </c>
      <c r="F43" s="191"/>
      <c r="G43" s="191">
        <f t="shared" si="4"/>
        <v>0</v>
      </c>
      <c r="H43" s="196" t="s">
        <v>141</v>
      </c>
      <c r="I43" s="195"/>
      <c r="J43" s="195"/>
      <c r="K43" s="195"/>
      <c r="L43" s="195"/>
      <c r="M43" s="195"/>
      <c r="N43" s="195"/>
      <c r="O43" s="195"/>
      <c r="P43" s="195"/>
      <c r="Q43" s="195"/>
      <c r="R43" s="195" t="s">
        <v>83</v>
      </c>
      <c r="S43" s="195">
        <v>0</v>
      </c>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row>
    <row r="44" spans="1:47" outlineLevel="1">
      <c r="A44" s="151">
        <v>34</v>
      </c>
      <c r="B44" s="152" t="s">
        <v>206</v>
      </c>
      <c r="C44" s="197" t="s">
        <v>208</v>
      </c>
      <c r="D44" s="198" t="s">
        <v>86</v>
      </c>
      <c r="E44" s="193">
        <v>1</v>
      </c>
      <c r="F44" s="193"/>
      <c r="G44" s="193">
        <f t="shared" si="4"/>
        <v>0</v>
      </c>
      <c r="H44" s="168" t="s">
        <v>141</v>
      </c>
      <c r="I44" s="195"/>
      <c r="J44" s="195"/>
      <c r="K44" s="195"/>
      <c r="L44" s="195"/>
      <c r="M44" s="195"/>
      <c r="N44" s="195"/>
      <c r="O44" s="195"/>
      <c r="P44" s="195"/>
      <c r="Q44" s="195"/>
      <c r="R44" s="195" t="s">
        <v>81</v>
      </c>
      <c r="S44" s="195"/>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T44" s="195"/>
      <c r="AU44" s="195"/>
    </row>
    <row r="45" spans="1:47">
      <c r="B45" s="7" t="s">
        <v>138</v>
      </c>
      <c r="C45" s="161" t="s">
        <v>138</v>
      </c>
      <c r="D45" s="9"/>
      <c r="E45" s="173"/>
      <c r="F45" s="6"/>
      <c r="G45" s="6"/>
      <c r="H45" s="9"/>
      <c r="P45">
        <v>12</v>
      </c>
      <c r="Q45">
        <v>21</v>
      </c>
    </row>
    <row r="46" spans="1:47">
      <c r="A46" s="153"/>
      <c r="B46" s="154" t="s">
        <v>28</v>
      </c>
      <c r="C46" s="162" t="s">
        <v>138</v>
      </c>
      <c r="D46" s="182"/>
      <c r="E46" s="174"/>
      <c r="F46" s="155"/>
      <c r="G46" s="156">
        <f>G8+G36+G41</f>
        <v>0</v>
      </c>
      <c r="H46" s="9"/>
      <c r="P46" t="e">
        <f>SUMIF(#REF!,P45,G7:G44)</f>
        <v>#REF!</v>
      </c>
      <c r="Q46" t="e">
        <f>SUMIF(#REF!,Q45,G7:G44)</f>
        <v>#REF!</v>
      </c>
      <c r="R46" t="s">
        <v>139</v>
      </c>
    </row>
  </sheetData>
  <sheetProtection password="CCE1" sheet="1" objects="1" scenarios="1"/>
  <protectedRanges>
    <protectedRange sqref="F9:F44"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72" orientation="portrait" r:id="rId1"/>
  <headerFooter>
    <oddFooter>Stránka &amp;P z &amp;N</oddFooter>
  </headerFooter>
</worksheet>
</file>

<file path=xl/worksheets/sheet6.xml><?xml version="1.0" encoding="utf-8"?>
<worksheet xmlns="http://schemas.openxmlformats.org/spreadsheetml/2006/main" xmlns:r="http://schemas.openxmlformats.org/officeDocument/2006/relationships">
  <sheetPr>
    <outlinePr summaryBelow="0"/>
  </sheetPr>
  <dimension ref="A1:AU63"/>
  <sheetViews>
    <sheetView showZeros="0" view="pageBreakPreview" topLeftCell="A4" zoomScale="60" zoomScaleNormal="85" workbookViewId="0">
      <selection activeCell="AC18" sqref="AC18"/>
    </sheetView>
  </sheetViews>
  <sheetFormatPr defaultRowHeight="12.75" outlineLevelRow="1"/>
  <cols>
    <col min="1" max="1" width="4.28515625" style="6" customWidth="1"/>
    <col min="2" max="2" width="14.42578125" style="7" customWidth="1"/>
    <col min="3" max="3" width="50.7109375" style="7" customWidth="1"/>
    <col min="4" max="4" width="4.5703125" style="163" customWidth="1"/>
    <col min="5" max="5" width="10.5703125" style="133" customWidth="1"/>
    <col min="6" max="6" width="9.85546875" customWidth="1"/>
    <col min="7" max="7" width="12.7109375" customWidth="1"/>
    <col min="8" max="8" width="9.140625" style="163" customWidth="1"/>
    <col min="16" max="26" width="0" hidden="1" customWidth="1"/>
  </cols>
  <sheetData>
    <row r="1" spans="1:47" ht="15.75" customHeight="1">
      <c r="A1" s="261" t="s">
        <v>323</v>
      </c>
      <c r="B1" s="261"/>
      <c r="C1" s="261"/>
      <c r="D1" s="261"/>
      <c r="E1" s="261"/>
      <c r="F1" s="261"/>
      <c r="G1" s="261"/>
      <c r="R1" t="s">
        <v>63</v>
      </c>
    </row>
    <row r="2" spans="1:47" ht="24.95" customHeight="1">
      <c r="A2" s="183" t="s">
        <v>62</v>
      </c>
      <c r="B2" s="184"/>
      <c r="C2" s="262" t="s">
        <v>40</v>
      </c>
      <c r="D2" s="263"/>
      <c r="E2" s="263"/>
      <c r="F2" s="263"/>
      <c r="G2" s="264"/>
      <c r="R2" t="s">
        <v>64</v>
      </c>
    </row>
    <row r="3" spans="1:47" ht="24.95" customHeight="1">
      <c r="A3" s="185" t="s">
        <v>7</v>
      </c>
      <c r="B3" s="186"/>
      <c r="C3" s="265" t="s">
        <v>140</v>
      </c>
      <c r="D3" s="266"/>
      <c r="E3" s="266"/>
      <c r="F3" s="266"/>
      <c r="G3" s="267"/>
      <c r="R3" t="s">
        <v>65</v>
      </c>
    </row>
    <row r="4" spans="1:47" ht="24.95" customHeight="1">
      <c r="A4" s="185" t="s">
        <v>8</v>
      </c>
      <c r="B4" s="186"/>
      <c r="C4" s="265" t="s">
        <v>248</v>
      </c>
      <c r="D4" s="266"/>
      <c r="E4" s="266"/>
      <c r="F4" s="266"/>
      <c r="G4" s="267"/>
      <c r="R4" t="s">
        <v>66</v>
      </c>
    </row>
    <row r="5" spans="1:47">
      <c r="A5" s="187" t="s">
        <v>67</v>
      </c>
      <c r="B5" s="188"/>
      <c r="C5" s="188"/>
      <c r="D5" s="175"/>
      <c r="E5" s="169"/>
      <c r="F5" s="136"/>
      <c r="G5" s="137"/>
      <c r="R5" t="s">
        <v>68</v>
      </c>
    </row>
    <row r="7" spans="1:47" ht="25.5">
      <c r="A7" s="189" t="s">
        <v>69</v>
      </c>
      <c r="B7" s="190" t="s">
        <v>70</v>
      </c>
      <c r="C7" s="190" t="s">
        <v>71</v>
      </c>
      <c r="D7" s="176" t="s">
        <v>72</v>
      </c>
      <c r="E7" s="170" t="s">
        <v>73</v>
      </c>
      <c r="F7" s="138" t="s">
        <v>74</v>
      </c>
      <c r="G7" s="146" t="s">
        <v>28</v>
      </c>
      <c r="H7" s="164" t="s">
        <v>75</v>
      </c>
    </row>
    <row r="8" spans="1:47">
      <c r="A8" s="147" t="s">
        <v>76</v>
      </c>
      <c r="B8" s="148" t="s">
        <v>249</v>
      </c>
      <c r="C8" s="149" t="s">
        <v>250</v>
      </c>
      <c r="D8" s="177"/>
      <c r="E8" s="150"/>
      <c r="F8" s="150"/>
      <c r="G8" s="150">
        <f>SUM(G9:G40)</f>
        <v>0</v>
      </c>
      <c r="H8" s="165"/>
      <c r="R8" t="s">
        <v>77</v>
      </c>
    </row>
    <row r="9" spans="1:47" ht="175.5" customHeight="1" outlineLevel="1">
      <c r="A9" s="140">
        <v>1</v>
      </c>
      <c r="B9" s="142"/>
      <c r="C9" s="157" t="s">
        <v>251</v>
      </c>
      <c r="D9" s="178"/>
      <c r="E9" s="191"/>
      <c r="F9" s="191"/>
      <c r="G9" s="191">
        <f>ROUND(E9*F9,2)</f>
        <v>0</v>
      </c>
      <c r="H9" s="196"/>
      <c r="I9" s="195"/>
      <c r="J9" s="195"/>
      <c r="K9" s="195"/>
      <c r="L9" s="195"/>
      <c r="M9" s="195"/>
      <c r="N9" s="195"/>
      <c r="O9" s="195"/>
      <c r="P9" s="195"/>
      <c r="Q9" s="195"/>
      <c r="R9" s="195" t="s">
        <v>81</v>
      </c>
      <c r="S9" s="195"/>
      <c r="T9" s="195"/>
      <c r="U9" s="195"/>
      <c r="V9" s="195"/>
      <c r="W9" s="195"/>
      <c r="X9" s="195"/>
      <c r="Y9" s="195"/>
      <c r="Z9" s="195"/>
      <c r="AA9" s="195"/>
      <c r="AB9" s="195"/>
      <c r="AC9" s="195"/>
      <c r="AD9" s="195"/>
      <c r="AE9" s="195"/>
      <c r="AF9" s="195"/>
      <c r="AG9" s="195"/>
      <c r="AH9" s="195"/>
      <c r="AI9" s="195"/>
      <c r="AJ9" s="195"/>
      <c r="AK9" s="195"/>
      <c r="AL9" s="195"/>
      <c r="AM9" s="195"/>
      <c r="AN9" s="195"/>
      <c r="AO9" s="195"/>
      <c r="AP9" s="195"/>
      <c r="AQ9" s="195"/>
      <c r="AR9" s="195"/>
      <c r="AS9" s="195"/>
      <c r="AT9" s="195"/>
      <c r="AU9" s="195"/>
    </row>
    <row r="10" spans="1:47" outlineLevel="1">
      <c r="A10" s="140">
        <v>2</v>
      </c>
      <c r="B10" s="142" t="s">
        <v>252</v>
      </c>
      <c r="C10" s="157" t="s">
        <v>253</v>
      </c>
      <c r="D10" s="178" t="s">
        <v>86</v>
      </c>
      <c r="E10" s="191">
        <v>2</v>
      </c>
      <c r="F10" s="191"/>
      <c r="G10" s="191">
        <f t="shared" ref="G10:G40" si="0">ROUND(E10*F10,2)</f>
        <v>0</v>
      </c>
      <c r="H10" s="196" t="s">
        <v>141</v>
      </c>
      <c r="I10" s="195"/>
      <c r="J10" s="195"/>
      <c r="K10" s="195"/>
      <c r="L10" s="195"/>
      <c r="M10" s="195"/>
      <c r="N10" s="195"/>
      <c r="O10" s="195"/>
      <c r="P10" s="195"/>
      <c r="Q10" s="195"/>
      <c r="R10" s="195" t="s">
        <v>83</v>
      </c>
      <c r="S10" s="195">
        <v>0</v>
      </c>
      <c r="T10" s="195"/>
      <c r="U10" s="195"/>
      <c r="V10" s="195"/>
      <c r="W10" s="195"/>
      <c r="X10" s="195"/>
      <c r="Y10" s="195"/>
      <c r="Z10" s="195"/>
      <c r="AA10" s="195"/>
      <c r="AB10" s="195"/>
      <c r="AC10" s="195"/>
      <c r="AD10" s="195"/>
      <c r="AE10" s="195"/>
      <c r="AF10" s="195"/>
      <c r="AG10" s="195"/>
      <c r="AH10" s="195"/>
      <c r="AI10" s="195"/>
      <c r="AJ10" s="195"/>
      <c r="AK10" s="195"/>
      <c r="AL10" s="195"/>
      <c r="AM10" s="195"/>
      <c r="AN10" s="195"/>
      <c r="AO10" s="195"/>
      <c r="AP10" s="195"/>
      <c r="AQ10" s="195"/>
      <c r="AR10" s="195"/>
      <c r="AS10" s="195"/>
      <c r="AT10" s="195"/>
      <c r="AU10" s="195"/>
    </row>
    <row r="11" spans="1:47" outlineLevel="1">
      <c r="A11" s="140">
        <v>3</v>
      </c>
      <c r="B11" s="142" t="s">
        <v>254</v>
      </c>
      <c r="C11" s="157" t="s">
        <v>255</v>
      </c>
      <c r="D11" s="178" t="s">
        <v>86</v>
      </c>
      <c r="E11" s="191">
        <v>1</v>
      </c>
      <c r="F11" s="191"/>
      <c r="G11" s="191">
        <f t="shared" si="0"/>
        <v>0</v>
      </c>
      <c r="H11" s="196" t="s">
        <v>141</v>
      </c>
      <c r="I11" s="195"/>
      <c r="J11" s="195"/>
      <c r="K11" s="195"/>
      <c r="L11" s="195"/>
      <c r="M11" s="195"/>
      <c r="N11" s="195"/>
      <c r="O11" s="195"/>
      <c r="P11" s="195"/>
      <c r="Q11" s="195"/>
      <c r="R11" s="195" t="s">
        <v>81</v>
      </c>
      <c r="S11" s="195"/>
      <c r="T11" s="195"/>
      <c r="U11" s="195"/>
      <c r="V11" s="195"/>
      <c r="W11" s="195"/>
      <c r="X11" s="195"/>
      <c r="Y11" s="195"/>
      <c r="Z11" s="195"/>
      <c r="AA11" s="195"/>
      <c r="AB11" s="195"/>
      <c r="AC11" s="195"/>
      <c r="AD11" s="195"/>
      <c r="AE11" s="195"/>
      <c r="AF11" s="195"/>
      <c r="AG11" s="195"/>
      <c r="AH11" s="195"/>
      <c r="AI11" s="195"/>
      <c r="AJ11" s="195"/>
      <c r="AK11" s="195"/>
      <c r="AL11" s="195"/>
      <c r="AM11" s="195"/>
      <c r="AN11" s="195"/>
      <c r="AO11" s="195"/>
      <c r="AP11" s="195"/>
      <c r="AQ11" s="195"/>
      <c r="AR11" s="195"/>
      <c r="AS11" s="195"/>
      <c r="AT11" s="195"/>
      <c r="AU11" s="195"/>
    </row>
    <row r="12" spans="1:47" ht="22.5" outlineLevel="1">
      <c r="A12" s="140">
        <v>4</v>
      </c>
      <c r="B12" s="142" t="s">
        <v>256</v>
      </c>
      <c r="C12" s="157" t="s">
        <v>257</v>
      </c>
      <c r="D12" s="178" t="s">
        <v>86</v>
      </c>
      <c r="E12" s="191">
        <v>4</v>
      </c>
      <c r="F12" s="191"/>
      <c r="G12" s="191">
        <f t="shared" si="0"/>
        <v>0</v>
      </c>
      <c r="H12" s="196"/>
      <c r="I12" s="195"/>
      <c r="J12" s="195"/>
      <c r="K12" s="195"/>
      <c r="L12" s="195"/>
      <c r="M12" s="195"/>
      <c r="N12" s="195"/>
      <c r="O12" s="195"/>
      <c r="P12" s="195"/>
      <c r="Q12" s="195"/>
      <c r="R12" s="195" t="s">
        <v>83</v>
      </c>
      <c r="S12" s="195">
        <v>0</v>
      </c>
      <c r="T12" s="195"/>
      <c r="U12" s="195"/>
      <c r="V12" s="195"/>
      <c r="W12" s="195"/>
      <c r="X12" s="195"/>
      <c r="Y12" s="195"/>
      <c r="Z12" s="195"/>
      <c r="AA12" s="195"/>
      <c r="AB12" s="195"/>
      <c r="AC12" s="195"/>
      <c r="AD12" s="195"/>
      <c r="AE12" s="195"/>
      <c r="AF12" s="195"/>
      <c r="AG12" s="195"/>
      <c r="AH12" s="195"/>
      <c r="AI12" s="195"/>
      <c r="AJ12" s="195"/>
      <c r="AK12" s="195"/>
      <c r="AL12" s="195"/>
      <c r="AM12" s="195"/>
      <c r="AN12" s="195"/>
      <c r="AO12" s="195"/>
      <c r="AP12" s="195"/>
      <c r="AQ12" s="195"/>
      <c r="AR12" s="195"/>
      <c r="AS12" s="195"/>
      <c r="AT12" s="195"/>
      <c r="AU12" s="195"/>
    </row>
    <row r="13" spans="1:47" outlineLevel="1">
      <c r="A13" s="140">
        <v>5</v>
      </c>
      <c r="B13" s="142" t="s">
        <v>258</v>
      </c>
      <c r="C13" s="157" t="s">
        <v>259</v>
      </c>
      <c r="D13" s="178" t="s">
        <v>86</v>
      </c>
      <c r="E13" s="191">
        <v>1</v>
      </c>
      <c r="F13" s="191"/>
      <c r="G13" s="191">
        <f t="shared" si="0"/>
        <v>0</v>
      </c>
      <c r="H13" s="196"/>
      <c r="I13" s="195"/>
      <c r="J13" s="195"/>
      <c r="K13" s="195"/>
      <c r="L13" s="195"/>
      <c r="M13" s="195"/>
      <c r="N13" s="195"/>
      <c r="O13" s="195"/>
      <c r="P13" s="195"/>
      <c r="Q13" s="195"/>
      <c r="R13" s="195" t="s">
        <v>81</v>
      </c>
      <c r="S13" s="195"/>
      <c r="T13" s="195"/>
      <c r="U13" s="195"/>
      <c r="V13" s="195"/>
      <c r="W13" s="195"/>
      <c r="X13" s="195"/>
      <c r="Y13" s="195"/>
      <c r="Z13" s="195"/>
      <c r="AA13" s="195"/>
      <c r="AB13" s="195"/>
      <c r="AC13" s="195"/>
      <c r="AD13" s="195"/>
      <c r="AE13" s="195"/>
      <c r="AF13" s="195"/>
      <c r="AG13" s="195"/>
      <c r="AH13" s="195"/>
      <c r="AI13" s="195"/>
      <c r="AJ13" s="195"/>
      <c r="AK13" s="195"/>
      <c r="AL13" s="195"/>
      <c r="AM13" s="195"/>
      <c r="AN13" s="195"/>
      <c r="AO13" s="195"/>
      <c r="AP13" s="195"/>
      <c r="AQ13" s="195"/>
      <c r="AR13" s="195"/>
      <c r="AS13" s="195"/>
      <c r="AT13" s="195"/>
      <c r="AU13" s="195"/>
    </row>
    <row r="14" spans="1:47" ht="22.5" outlineLevel="1">
      <c r="A14" s="140">
        <v>6</v>
      </c>
      <c r="B14" s="142"/>
      <c r="C14" s="157" t="s">
        <v>260</v>
      </c>
      <c r="D14" s="178"/>
      <c r="E14" s="191"/>
      <c r="F14" s="191"/>
      <c r="G14" s="191"/>
      <c r="H14" s="196"/>
      <c r="I14" s="195"/>
      <c r="J14" s="195"/>
      <c r="K14" s="195"/>
      <c r="L14" s="195"/>
      <c r="M14" s="195"/>
      <c r="N14" s="195"/>
      <c r="O14" s="195"/>
      <c r="P14" s="195"/>
      <c r="Q14" s="195"/>
      <c r="R14" s="195" t="s">
        <v>83</v>
      </c>
      <c r="S14" s="195">
        <v>0</v>
      </c>
      <c r="T14" s="195"/>
      <c r="U14" s="195"/>
      <c r="V14" s="195"/>
      <c r="W14" s="195"/>
      <c r="X14" s="195"/>
      <c r="Y14" s="195"/>
      <c r="Z14" s="195"/>
      <c r="AA14" s="195"/>
      <c r="AB14" s="195"/>
      <c r="AC14" s="195"/>
      <c r="AD14" s="195"/>
      <c r="AE14" s="195"/>
      <c r="AF14" s="195"/>
      <c r="AG14" s="195"/>
      <c r="AH14" s="195"/>
      <c r="AI14" s="195"/>
      <c r="AJ14" s="195"/>
      <c r="AK14" s="195"/>
      <c r="AL14" s="195"/>
      <c r="AM14" s="195"/>
      <c r="AN14" s="195"/>
      <c r="AO14" s="195"/>
      <c r="AP14" s="195"/>
      <c r="AQ14" s="195"/>
      <c r="AR14" s="195"/>
      <c r="AS14" s="195"/>
      <c r="AT14" s="195"/>
      <c r="AU14" s="195"/>
    </row>
    <row r="15" spans="1:47" outlineLevel="1">
      <c r="A15" s="140">
        <v>7</v>
      </c>
      <c r="B15" s="142"/>
      <c r="C15" s="157"/>
      <c r="D15" s="178"/>
      <c r="E15" s="191"/>
      <c r="F15" s="191"/>
      <c r="G15" s="191"/>
      <c r="H15" s="196"/>
      <c r="I15" s="195"/>
      <c r="J15" s="195"/>
      <c r="K15" s="195"/>
      <c r="L15" s="195"/>
      <c r="M15" s="195"/>
      <c r="N15" s="195"/>
      <c r="O15" s="195"/>
      <c r="P15" s="195"/>
      <c r="Q15" s="195"/>
      <c r="R15" s="195"/>
      <c r="S15" s="195"/>
      <c r="T15" s="195"/>
      <c r="U15" s="195"/>
      <c r="V15" s="195"/>
      <c r="W15" s="195"/>
      <c r="X15" s="195"/>
      <c r="Y15" s="195"/>
      <c r="Z15" s="195"/>
      <c r="AA15" s="195"/>
      <c r="AB15" s="195"/>
      <c r="AC15" s="195"/>
      <c r="AD15" s="195"/>
      <c r="AE15" s="195"/>
      <c r="AF15" s="195"/>
      <c r="AG15" s="195"/>
      <c r="AH15" s="195"/>
      <c r="AI15" s="195"/>
      <c r="AJ15" s="195"/>
      <c r="AK15" s="195"/>
      <c r="AL15" s="195"/>
      <c r="AM15" s="195"/>
      <c r="AN15" s="195"/>
      <c r="AO15" s="195"/>
      <c r="AP15" s="195"/>
      <c r="AQ15" s="195"/>
      <c r="AR15" s="195"/>
      <c r="AS15" s="195"/>
      <c r="AT15" s="195"/>
      <c r="AU15" s="195"/>
    </row>
    <row r="16" spans="1:47" ht="22.5" outlineLevel="1">
      <c r="A16" s="140">
        <v>8</v>
      </c>
      <c r="B16" s="142" t="s">
        <v>261</v>
      </c>
      <c r="C16" s="157" t="s">
        <v>262</v>
      </c>
      <c r="D16" s="178" t="s">
        <v>86</v>
      </c>
      <c r="E16" s="191">
        <v>1</v>
      </c>
      <c r="F16" s="191"/>
      <c r="G16" s="191">
        <f t="shared" si="0"/>
        <v>0</v>
      </c>
      <c r="H16" s="196" t="s">
        <v>141</v>
      </c>
      <c r="I16" s="195"/>
      <c r="J16" s="195"/>
      <c r="K16" s="195"/>
      <c r="L16" s="195"/>
      <c r="M16" s="195"/>
      <c r="N16" s="195"/>
      <c r="O16" s="195"/>
      <c r="P16" s="195"/>
      <c r="Q16" s="195"/>
      <c r="R16" s="195"/>
      <c r="S16" s="195"/>
      <c r="T16" s="195"/>
      <c r="U16" s="195"/>
      <c r="V16" s="195"/>
      <c r="W16" s="195"/>
      <c r="X16" s="195"/>
      <c r="Y16" s="195"/>
      <c r="Z16" s="195"/>
      <c r="AA16" s="195"/>
      <c r="AB16" s="195"/>
      <c r="AC16" s="195"/>
      <c r="AD16" s="195"/>
      <c r="AE16" s="195"/>
      <c r="AF16" s="195"/>
      <c r="AG16" s="195"/>
      <c r="AH16" s="195"/>
      <c r="AI16" s="195"/>
      <c r="AJ16" s="195"/>
      <c r="AK16" s="195"/>
      <c r="AL16" s="195"/>
      <c r="AM16" s="195"/>
      <c r="AN16" s="195"/>
      <c r="AO16" s="195"/>
      <c r="AP16" s="195"/>
      <c r="AQ16" s="195"/>
      <c r="AR16" s="195"/>
      <c r="AS16" s="195"/>
      <c r="AT16" s="195"/>
      <c r="AU16" s="195"/>
    </row>
    <row r="17" spans="1:47" outlineLevel="1">
      <c r="A17" s="140">
        <v>9</v>
      </c>
      <c r="B17" s="142"/>
      <c r="C17" s="157"/>
      <c r="D17" s="178"/>
      <c r="E17" s="191"/>
      <c r="F17" s="191"/>
      <c r="G17" s="191"/>
      <c r="H17" s="196"/>
      <c r="I17" s="195"/>
      <c r="J17" s="195"/>
      <c r="K17" s="195"/>
      <c r="L17" s="195"/>
      <c r="M17" s="195"/>
      <c r="N17" s="195"/>
      <c r="O17" s="195"/>
      <c r="P17" s="195"/>
      <c r="Q17" s="195"/>
      <c r="R17" s="195"/>
      <c r="S17" s="195"/>
      <c r="T17" s="195"/>
      <c r="U17" s="195"/>
      <c r="V17" s="195"/>
      <c r="W17" s="195"/>
      <c r="X17" s="195"/>
      <c r="Y17" s="195"/>
      <c r="Z17" s="195"/>
      <c r="AA17" s="195"/>
      <c r="AB17" s="195"/>
      <c r="AC17" s="195"/>
      <c r="AD17" s="195"/>
      <c r="AE17" s="195"/>
      <c r="AF17" s="195"/>
      <c r="AG17" s="195"/>
      <c r="AH17" s="195"/>
      <c r="AI17" s="195"/>
      <c r="AJ17" s="195"/>
      <c r="AK17" s="195"/>
      <c r="AL17" s="195"/>
      <c r="AM17" s="195"/>
      <c r="AN17" s="195"/>
      <c r="AO17" s="195"/>
      <c r="AP17" s="195"/>
      <c r="AQ17" s="195"/>
      <c r="AR17" s="195"/>
      <c r="AS17" s="195"/>
      <c r="AT17" s="195"/>
      <c r="AU17" s="195"/>
    </row>
    <row r="18" spans="1:47" outlineLevel="1">
      <c r="A18" s="140">
        <v>10</v>
      </c>
      <c r="B18" s="142"/>
      <c r="C18" s="157" t="s">
        <v>263</v>
      </c>
      <c r="D18" s="178"/>
      <c r="E18" s="191"/>
      <c r="F18" s="191"/>
      <c r="G18" s="191"/>
      <c r="H18" s="196"/>
      <c r="I18" s="195"/>
      <c r="J18" s="195"/>
      <c r="K18" s="195"/>
      <c r="L18" s="195"/>
      <c r="M18" s="195"/>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5"/>
      <c r="AL18" s="195"/>
      <c r="AM18" s="195"/>
      <c r="AN18" s="195"/>
      <c r="AO18" s="195"/>
      <c r="AP18" s="195"/>
      <c r="AQ18" s="195"/>
      <c r="AR18" s="195"/>
      <c r="AS18" s="195"/>
      <c r="AT18" s="195"/>
      <c r="AU18" s="195"/>
    </row>
    <row r="19" spans="1:47" ht="22.5" outlineLevel="1">
      <c r="A19" s="140">
        <v>11</v>
      </c>
      <c r="B19" s="142" t="s">
        <v>264</v>
      </c>
      <c r="C19" s="157" t="s">
        <v>265</v>
      </c>
      <c r="D19" s="178" t="s">
        <v>86</v>
      </c>
      <c r="E19" s="191">
        <v>1</v>
      </c>
      <c r="F19" s="191"/>
      <c r="G19" s="191">
        <f t="shared" si="0"/>
        <v>0</v>
      </c>
      <c r="H19" s="196" t="s">
        <v>141</v>
      </c>
      <c r="I19" s="195"/>
      <c r="J19" s="195"/>
      <c r="K19" s="195"/>
      <c r="L19" s="195"/>
      <c r="M19" s="195"/>
      <c r="N19" s="195"/>
      <c r="O19" s="195"/>
      <c r="P19" s="195"/>
      <c r="Q19" s="195"/>
      <c r="R19" s="195"/>
      <c r="S19" s="195"/>
      <c r="T19" s="195"/>
      <c r="U19" s="195"/>
      <c r="V19" s="195"/>
      <c r="W19" s="195"/>
      <c r="X19" s="195"/>
      <c r="Y19" s="195"/>
      <c r="Z19" s="195"/>
      <c r="AA19" s="195"/>
      <c r="AB19" s="195"/>
      <c r="AC19" s="195"/>
      <c r="AD19" s="195"/>
      <c r="AE19" s="195"/>
      <c r="AF19" s="195"/>
      <c r="AG19" s="195"/>
      <c r="AH19" s="195"/>
      <c r="AI19" s="195"/>
      <c r="AJ19" s="195"/>
      <c r="AK19" s="195"/>
      <c r="AL19" s="195"/>
      <c r="AM19" s="195"/>
      <c r="AN19" s="195"/>
      <c r="AO19" s="195"/>
      <c r="AP19" s="195"/>
      <c r="AQ19" s="195"/>
      <c r="AR19" s="195"/>
      <c r="AS19" s="195"/>
      <c r="AT19" s="195"/>
      <c r="AU19" s="195"/>
    </row>
    <row r="20" spans="1:47" outlineLevel="1">
      <c r="A20" s="140">
        <v>12</v>
      </c>
      <c r="B20" s="142"/>
      <c r="C20" s="157" t="s">
        <v>266</v>
      </c>
      <c r="D20" s="178"/>
      <c r="E20" s="191"/>
      <c r="F20" s="191"/>
      <c r="G20" s="191"/>
      <c r="H20" s="196"/>
      <c r="I20" s="195"/>
      <c r="J20" s="195"/>
      <c r="K20" s="195"/>
      <c r="L20" s="195"/>
      <c r="M20" s="195"/>
      <c r="N20" s="195"/>
      <c r="O20" s="195"/>
      <c r="P20" s="195"/>
      <c r="Q20" s="195"/>
      <c r="R20" s="195"/>
      <c r="S20" s="195"/>
      <c r="T20" s="195"/>
      <c r="U20" s="195"/>
      <c r="V20" s="195"/>
      <c r="W20" s="195"/>
      <c r="X20" s="195"/>
      <c r="Y20" s="195"/>
      <c r="Z20" s="195"/>
      <c r="AA20" s="195"/>
      <c r="AB20" s="195"/>
      <c r="AC20" s="195"/>
      <c r="AD20" s="195"/>
      <c r="AE20" s="195"/>
      <c r="AF20" s="195"/>
      <c r="AG20" s="195"/>
      <c r="AH20" s="195"/>
      <c r="AI20" s="195"/>
      <c r="AJ20" s="195"/>
      <c r="AK20" s="195"/>
      <c r="AL20" s="195"/>
      <c r="AM20" s="195"/>
      <c r="AN20" s="195"/>
      <c r="AO20" s="195"/>
      <c r="AP20" s="195"/>
      <c r="AQ20" s="195"/>
      <c r="AR20" s="195"/>
      <c r="AS20" s="195"/>
      <c r="AT20" s="195"/>
      <c r="AU20" s="195"/>
    </row>
    <row r="21" spans="1:47" outlineLevel="1">
      <c r="A21" s="140">
        <v>13</v>
      </c>
      <c r="B21" s="142"/>
      <c r="C21" s="157" t="s">
        <v>267</v>
      </c>
      <c r="D21" s="178"/>
      <c r="E21" s="191"/>
      <c r="F21" s="191"/>
      <c r="G21" s="191"/>
      <c r="H21" s="196"/>
      <c r="I21" s="195"/>
      <c r="J21" s="195"/>
      <c r="K21" s="195"/>
      <c r="L21" s="195"/>
      <c r="M21" s="195"/>
      <c r="N21" s="195"/>
      <c r="O21" s="195"/>
      <c r="P21" s="195"/>
      <c r="Q21" s="195"/>
      <c r="R21" s="195"/>
      <c r="S21" s="195"/>
      <c r="T21" s="195"/>
      <c r="U21" s="195"/>
      <c r="V21" s="195"/>
      <c r="W21" s="195"/>
      <c r="X21" s="195"/>
      <c r="Y21" s="195"/>
      <c r="Z21" s="195"/>
      <c r="AA21" s="195"/>
      <c r="AB21" s="195"/>
      <c r="AC21" s="195"/>
      <c r="AD21" s="195"/>
      <c r="AE21" s="195"/>
      <c r="AF21" s="195"/>
      <c r="AG21" s="195"/>
      <c r="AH21" s="195"/>
      <c r="AI21" s="195"/>
      <c r="AJ21" s="195"/>
      <c r="AK21" s="195"/>
      <c r="AL21" s="195"/>
      <c r="AM21" s="195"/>
      <c r="AN21" s="195"/>
      <c r="AO21" s="195"/>
      <c r="AP21" s="195"/>
      <c r="AQ21" s="195"/>
      <c r="AR21" s="195"/>
      <c r="AS21" s="195"/>
      <c r="AT21" s="195"/>
      <c r="AU21" s="195"/>
    </row>
    <row r="22" spans="1:47" ht="22.5" outlineLevel="1">
      <c r="A22" s="140">
        <v>14</v>
      </c>
      <c r="B22" s="142"/>
      <c r="C22" s="157" t="s">
        <v>268</v>
      </c>
      <c r="D22" s="178" t="s">
        <v>86</v>
      </c>
      <c r="E22" s="191">
        <v>1</v>
      </c>
      <c r="F22" s="191"/>
      <c r="G22" s="191"/>
      <c r="H22" s="196"/>
      <c r="I22" s="195"/>
      <c r="J22" s="195"/>
      <c r="K22" s="195"/>
      <c r="L22" s="195"/>
      <c r="M22" s="195"/>
      <c r="N22" s="195"/>
      <c r="O22" s="195"/>
      <c r="P22" s="195"/>
      <c r="Q22" s="195"/>
      <c r="R22" s="195"/>
      <c r="S22" s="195"/>
      <c r="T22" s="195"/>
      <c r="U22" s="195"/>
      <c r="V22" s="195"/>
      <c r="W22" s="195"/>
      <c r="X22" s="195"/>
      <c r="Y22" s="195"/>
      <c r="Z22" s="195"/>
      <c r="AA22" s="195"/>
      <c r="AB22" s="195"/>
      <c r="AC22" s="195"/>
      <c r="AD22" s="195"/>
      <c r="AE22" s="195"/>
      <c r="AF22" s="195"/>
      <c r="AG22" s="195"/>
      <c r="AH22" s="195"/>
      <c r="AI22" s="195"/>
      <c r="AJ22" s="195"/>
      <c r="AK22" s="195"/>
      <c r="AL22" s="195"/>
      <c r="AM22" s="195"/>
      <c r="AN22" s="195"/>
      <c r="AO22" s="195"/>
      <c r="AP22" s="195"/>
      <c r="AQ22" s="195"/>
      <c r="AR22" s="195"/>
      <c r="AS22" s="195"/>
      <c r="AT22" s="195"/>
      <c r="AU22" s="195"/>
    </row>
    <row r="23" spans="1:47" outlineLevel="1">
      <c r="A23" s="140">
        <v>15</v>
      </c>
      <c r="B23" s="142"/>
      <c r="C23" s="157" t="s">
        <v>269</v>
      </c>
      <c r="D23" s="178" t="s">
        <v>86</v>
      </c>
      <c r="E23" s="191">
        <v>1</v>
      </c>
      <c r="F23" s="191"/>
      <c r="G23" s="191"/>
      <c r="H23" s="196"/>
      <c r="I23" s="195"/>
      <c r="J23" s="195"/>
      <c r="K23" s="195"/>
      <c r="L23" s="195"/>
      <c r="M23" s="195"/>
      <c r="N23" s="195"/>
      <c r="O23" s="195"/>
      <c r="P23" s="195"/>
      <c r="Q23" s="195"/>
      <c r="R23" s="195"/>
      <c r="S23" s="195"/>
      <c r="T23" s="195"/>
      <c r="U23" s="195"/>
      <c r="V23" s="195"/>
      <c r="W23" s="195"/>
      <c r="X23" s="195"/>
      <c r="Y23" s="195"/>
      <c r="Z23" s="195"/>
      <c r="AA23" s="195"/>
      <c r="AB23" s="195"/>
      <c r="AC23" s="195"/>
      <c r="AD23" s="195"/>
      <c r="AE23" s="195"/>
      <c r="AF23" s="195"/>
      <c r="AG23" s="195"/>
      <c r="AH23" s="195"/>
      <c r="AI23" s="195"/>
      <c r="AJ23" s="195"/>
      <c r="AK23" s="195"/>
      <c r="AL23" s="195"/>
      <c r="AM23" s="195"/>
      <c r="AN23" s="195"/>
      <c r="AO23" s="195"/>
      <c r="AP23" s="195"/>
      <c r="AQ23" s="195"/>
      <c r="AR23" s="195"/>
      <c r="AS23" s="195"/>
      <c r="AT23" s="195"/>
      <c r="AU23" s="195"/>
    </row>
    <row r="24" spans="1:47" ht="22.5" outlineLevel="1">
      <c r="A24" s="140">
        <v>16</v>
      </c>
      <c r="B24" s="142"/>
      <c r="C24" s="157" t="s">
        <v>270</v>
      </c>
      <c r="D24" s="178" t="s">
        <v>86</v>
      </c>
      <c r="E24" s="191">
        <v>1</v>
      </c>
      <c r="F24" s="191"/>
      <c r="G24" s="191"/>
      <c r="H24" s="196"/>
      <c r="I24" s="195"/>
      <c r="J24" s="195"/>
      <c r="K24" s="195"/>
      <c r="L24" s="195"/>
      <c r="M24" s="195"/>
      <c r="N24" s="195"/>
      <c r="O24" s="195"/>
      <c r="P24" s="195"/>
      <c r="Q24" s="195"/>
      <c r="R24" s="195"/>
      <c r="S24" s="195"/>
      <c r="T24" s="195"/>
      <c r="U24" s="195"/>
      <c r="V24" s="195"/>
      <c r="W24" s="195"/>
      <c r="X24" s="195"/>
      <c r="Y24" s="195"/>
      <c r="Z24" s="195"/>
      <c r="AA24" s="195"/>
      <c r="AB24" s="195"/>
      <c r="AC24" s="195"/>
      <c r="AD24" s="195"/>
      <c r="AE24" s="195"/>
      <c r="AF24" s="195"/>
      <c r="AG24" s="195"/>
      <c r="AH24" s="195"/>
      <c r="AI24" s="195"/>
      <c r="AJ24" s="195"/>
      <c r="AK24" s="195"/>
      <c r="AL24" s="195"/>
      <c r="AM24" s="195"/>
      <c r="AN24" s="195"/>
      <c r="AO24" s="195"/>
      <c r="AP24" s="195"/>
      <c r="AQ24" s="195"/>
      <c r="AR24" s="195"/>
      <c r="AS24" s="195"/>
      <c r="AT24" s="195"/>
      <c r="AU24" s="195"/>
    </row>
    <row r="25" spans="1:47" outlineLevel="1">
      <c r="A25" s="140">
        <v>17</v>
      </c>
      <c r="B25" s="142"/>
      <c r="C25" s="157" t="s">
        <v>271</v>
      </c>
      <c r="D25" s="178" t="s">
        <v>86</v>
      </c>
      <c r="E25" s="191">
        <v>2</v>
      </c>
      <c r="F25" s="191"/>
      <c r="G25" s="191"/>
      <c r="H25" s="196"/>
      <c r="I25" s="195"/>
      <c r="J25" s="195"/>
      <c r="K25" s="195"/>
      <c r="L25" s="195"/>
      <c r="M25" s="195"/>
      <c r="N25" s="195"/>
      <c r="O25" s="195"/>
      <c r="P25" s="195"/>
      <c r="Q25" s="195"/>
      <c r="R25" s="195"/>
      <c r="S25" s="195"/>
      <c r="T25" s="195"/>
      <c r="U25" s="195"/>
      <c r="V25" s="195"/>
      <c r="W25" s="195"/>
      <c r="X25" s="195"/>
      <c r="Y25" s="195"/>
      <c r="Z25" s="195"/>
      <c r="AA25" s="195"/>
      <c r="AB25" s="195"/>
      <c r="AC25" s="195"/>
      <c r="AD25" s="195"/>
      <c r="AE25" s="195"/>
      <c r="AF25" s="195"/>
      <c r="AG25" s="195"/>
      <c r="AH25" s="195"/>
      <c r="AI25" s="195"/>
      <c r="AJ25" s="195"/>
      <c r="AK25" s="195"/>
      <c r="AL25" s="195"/>
      <c r="AM25" s="195"/>
      <c r="AN25" s="195"/>
      <c r="AO25" s="195"/>
      <c r="AP25" s="195"/>
      <c r="AQ25" s="195"/>
      <c r="AR25" s="195"/>
      <c r="AS25" s="195"/>
      <c r="AT25" s="195"/>
      <c r="AU25" s="195"/>
    </row>
    <row r="26" spans="1:47" outlineLevel="1">
      <c r="A26" s="140">
        <v>18</v>
      </c>
      <c r="B26" s="142"/>
      <c r="C26" s="157" t="s">
        <v>272</v>
      </c>
      <c r="D26" s="178" t="s">
        <v>86</v>
      </c>
      <c r="E26" s="191">
        <v>2</v>
      </c>
      <c r="F26" s="191"/>
      <c r="G26" s="191"/>
      <c r="H26" s="196"/>
      <c r="I26" s="195"/>
      <c r="J26" s="195"/>
      <c r="K26" s="195"/>
      <c r="L26" s="195"/>
      <c r="M26" s="195"/>
      <c r="N26" s="195"/>
      <c r="O26" s="195"/>
      <c r="P26" s="195"/>
      <c r="Q26" s="195"/>
      <c r="R26" s="195"/>
      <c r="S26" s="195"/>
      <c r="T26" s="195"/>
      <c r="U26" s="195"/>
      <c r="V26" s="195"/>
      <c r="W26" s="195"/>
      <c r="X26" s="195"/>
      <c r="Y26" s="195"/>
      <c r="Z26" s="195"/>
      <c r="AA26" s="195"/>
      <c r="AB26" s="195"/>
      <c r="AC26" s="195"/>
      <c r="AD26" s="195"/>
      <c r="AE26" s="195"/>
      <c r="AF26" s="195"/>
      <c r="AG26" s="195"/>
      <c r="AH26" s="195"/>
      <c r="AI26" s="195"/>
      <c r="AJ26" s="195"/>
      <c r="AK26" s="195"/>
      <c r="AL26" s="195"/>
      <c r="AM26" s="195"/>
      <c r="AN26" s="195"/>
      <c r="AO26" s="195"/>
      <c r="AP26" s="195"/>
      <c r="AQ26" s="195"/>
      <c r="AR26" s="195"/>
      <c r="AS26" s="195"/>
      <c r="AT26" s="195"/>
      <c r="AU26" s="195"/>
    </row>
    <row r="27" spans="1:47" outlineLevel="1">
      <c r="A27" s="140">
        <v>19</v>
      </c>
      <c r="B27" s="142"/>
      <c r="C27" s="157" t="s">
        <v>273</v>
      </c>
      <c r="D27" s="178" t="s">
        <v>86</v>
      </c>
      <c r="E27" s="191">
        <v>3</v>
      </c>
      <c r="F27" s="191"/>
      <c r="G27" s="191"/>
      <c r="H27" s="196"/>
      <c r="I27" s="195"/>
      <c r="J27" s="195"/>
      <c r="K27" s="195"/>
      <c r="L27" s="195"/>
      <c r="M27" s="195"/>
      <c r="N27" s="195"/>
      <c r="O27" s="195"/>
      <c r="P27" s="195"/>
      <c r="Q27" s="195"/>
      <c r="R27" s="195"/>
      <c r="S27" s="195"/>
      <c r="T27" s="195"/>
      <c r="U27" s="195"/>
      <c r="V27" s="195"/>
      <c r="W27" s="195"/>
      <c r="X27" s="195"/>
      <c r="Y27" s="195"/>
      <c r="Z27" s="195"/>
      <c r="AA27" s="195"/>
      <c r="AB27" s="195"/>
      <c r="AC27" s="195"/>
      <c r="AD27" s="195"/>
      <c r="AE27" s="195"/>
      <c r="AF27" s="195"/>
      <c r="AG27" s="195"/>
      <c r="AH27" s="195"/>
      <c r="AI27" s="195"/>
      <c r="AJ27" s="195"/>
      <c r="AK27" s="195"/>
      <c r="AL27" s="195"/>
      <c r="AM27" s="195"/>
      <c r="AN27" s="195"/>
      <c r="AO27" s="195"/>
      <c r="AP27" s="195"/>
      <c r="AQ27" s="195"/>
      <c r="AR27" s="195"/>
      <c r="AS27" s="195"/>
      <c r="AT27" s="195"/>
      <c r="AU27" s="195"/>
    </row>
    <row r="28" spans="1:47" outlineLevel="1">
      <c r="A28" s="140">
        <v>20</v>
      </c>
      <c r="B28" s="142"/>
      <c r="C28" s="157" t="s">
        <v>274</v>
      </c>
      <c r="D28" s="178" t="s">
        <v>86</v>
      </c>
      <c r="E28" s="191">
        <v>2</v>
      </c>
      <c r="F28" s="191"/>
      <c r="G28" s="191"/>
      <c r="H28" s="196"/>
      <c r="I28" s="195"/>
      <c r="J28" s="195"/>
      <c r="K28" s="195"/>
      <c r="L28" s="195"/>
      <c r="M28" s="195"/>
      <c r="N28" s="195"/>
      <c r="O28" s="195"/>
      <c r="P28" s="195"/>
      <c r="Q28" s="195"/>
      <c r="R28" s="195"/>
      <c r="S28" s="195"/>
      <c r="T28" s="195"/>
      <c r="U28" s="195"/>
      <c r="V28" s="195"/>
      <c r="W28" s="195"/>
      <c r="X28" s="195"/>
      <c r="Y28" s="195"/>
      <c r="Z28" s="195"/>
      <c r="AA28" s="195"/>
      <c r="AB28" s="195"/>
      <c r="AC28" s="195"/>
      <c r="AD28" s="195"/>
      <c r="AE28" s="195"/>
      <c r="AF28" s="195"/>
      <c r="AG28" s="195"/>
      <c r="AH28" s="195"/>
      <c r="AI28" s="195"/>
      <c r="AJ28" s="195"/>
      <c r="AK28" s="195"/>
      <c r="AL28" s="195"/>
      <c r="AM28" s="195"/>
      <c r="AN28" s="195"/>
      <c r="AO28" s="195"/>
      <c r="AP28" s="195"/>
      <c r="AQ28" s="195"/>
      <c r="AR28" s="195"/>
      <c r="AS28" s="195"/>
      <c r="AT28" s="195"/>
      <c r="AU28" s="195"/>
    </row>
    <row r="29" spans="1:47" outlineLevel="1">
      <c r="A29" s="140">
        <v>21</v>
      </c>
      <c r="B29" s="142"/>
      <c r="C29" s="157" t="s">
        <v>275</v>
      </c>
      <c r="D29" s="178" t="s">
        <v>86</v>
      </c>
      <c r="E29" s="191">
        <v>1</v>
      </c>
      <c r="F29" s="191"/>
      <c r="G29" s="191"/>
      <c r="H29" s="196"/>
      <c r="I29" s="195"/>
      <c r="J29" s="195"/>
      <c r="K29" s="195"/>
      <c r="L29" s="195"/>
      <c r="M29" s="195"/>
      <c r="N29" s="195"/>
      <c r="O29" s="195"/>
      <c r="P29" s="195"/>
      <c r="Q29" s="195"/>
      <c r="R29" s="195"/>
      <c r="S29" s="195"/>
      <c r="T29" s="195"/>
      <c r="U29" s="195"/>
      <c r="V29" s="195"/>
      <c r="W29" s="195"/>
      <c r="X29" s="195"/>
      <c r="Y29" s="195"/>
      <c r="Z29" s="195"/>
      <c r="AA29" s="195"/>
      <c r="AB29" s="195"/>
      <c r="AC29" s="195"/>
      <c r="AD29" s="195"/>
      <c r="AE29" s="195"/>
      <c r="AF29" s="195"/>
      <c r="AG29" s="195"/>
      <c r="AH29" s="195"/>
      <c r="AI29" s="195"/>
      <c r="AJ29" s="195"/>
      <c r="AK29" s="195"/>
      <c r="AL29" s="195"/>
      <c r="AM29" s="195"/>
      <c r="AN29" s="195"/>
      <c r="AO29" s="195"/>
      <c r="AP29" s="195"/>
      <c r="AQ29" s="195"/>
      <c r="AR29" s="195"/>
      <c r="AS29" s="195"/>
      <c r="AT29" s="195"/>
      <c r="AU29" s="195"/>
    </row>
    <row r="30" spans="1:47" outlineLevel="1">
      <c r="A30" s="140">
        <v>22</v>
      </c>
      <c r="B30" s="142"/>
      <c r="C30" s="157" t="s">
        <v>276</v>
      </c>
      <c r="D30" s="178" t="s">
        <v>86</v>
      </c>
      <c r="E30" s="191">
        <v>2</v>
      </c>
      <c r="F30" s="191"/>
      <c r="G30" s="191"/>
      <c r="H30" s="196"/>
      <c r="I30" s="195"/>
      <c r="J30" s="195"/>
      <c r="K30" s="195"/>
      <c r="L30" s="195"/>
      <c r="M30" s="195"/>
      <c r="N30" s="195"/>
      <c r="O30" s="195"/>
      <c r="P30" s="195"/>
      <c r="Q30" s="195"/>
      <c r="R30" s="195"/>
      <c r="S30" s="195"/>
      <c r="T30" s="195"/>
      <c r="U30" s="195"/>
      <c r="V30" s="195"/>
      <c r="W30" s="195"/>
      <c r="X30" s="195"/>
      <c r="Y30" s="195"/>
      <c r="Z30" s="195"/>
      <c r="AA30" s="195"/>
      <c r="AB30" s="195"/>
      <c r="AC30" s="195"/>
      <c r="AD30" s="195"/>
      <c r="AE30" s="195"/>
      <c r="AF30" s="195"/>
      <c r="AG30" s="195"/>
      <c r="AH30" s="195"/>
      <c r="AI30" s="195"/>
      <c r="AJ30" s="195"/>
      <c r="AK30" s="195"/>
      <c r="AL30" s="195"/>
      <c r="AM30" s="195"/>
      <c r="AN30" s="195"/>
      <c r="AO30" s="195"/>
      <c r="AP30" s="195"/>
      <c r="AQ30" s="195"/>
      <c r="AR30" s="195"/>
      <c r="AS30" s="195"/>
      <c r="AT30" s="195"/>
      <c r="AU30" s="195"/>
    </row>
    <row r="31" spans="1:47" outlineLevel="1">
      <c r="A31" s="140">
        <v>23</v>
      </c>
      <c r="B31" s="142"/>
      <c r="C31" s="157" t="s">
        <v>277</v>
      </c>
      <c r="D31" s="178" t="s">
        <v>86</v>
      </c>
      <c r="E31" s="191">
        <v>1</v>
      </c>
      <c r="F31" s="191"/>
      <c r="G31" s="191"/>
      <c r="H31" s="196"/>
      <c r="I31" s="195"/>
      <c r="J31" s="195"/>
      <c r="K31" s="195"/>
      <c r="L31" s="195"/>
      <c r="M31" s="195"/>
      <c r="N31" s="195"/>
      <c r="O31" s="195"/>
      <c r="P31" s="195"/>
      <c r="Q31" s="195"/>
      <c r="R31" s="195"/>
      <c r="S31" s="195"/>
      <c r="T31" s="195"/>
      <c r="U31" s="195"/>
      <c r="V31" s="195"/>
      <c r="W31" s="195"/>
      <c r="X31" s="195"/>
      <c r="Y31" s="195"/>
      <c r="Z31" s="195"/>
      <c r="AA31" s="195"/>
      <c r="AB31" s="195"/>
      <c r="AC31" s="195"/>
      <c r="AD31" s="195"/>
      <c r="AE31" s="195"/>
      <c r="AF31" s="195"/>
      <c r="AG31" s="195"/>
      <c r="AH31" s="195"/>
      <c r="AI31" s="195"/>
      <c r="AJ31" s="195"/>
      <c r="AK31" s="195"/>
      <c r="AL31" s="195"/>
      <c r="AM31" s="195"/>
      <c r="AN31" s="195"/>
      <c r="AO31" s="195"/>
      <c r="AP31" s="195"/>
      <c r="AQ31" s="195"/>
      <c r="AR31" s="195"/>
      <c r="AS31" s="195"/>
      <c r="AT31" s="195"/>
      <c r="AU31" s="195"/>
    </row>
    <row r="32" spans="1:47" outlineLevel="1">
      <c r="A32" s="140">
        <v>24</v>
      </c>
      <c r="B32" s="142"/>
      <c r="C32" s="157" t="s">
        <v>278</v>
      </c>
      <c r="D32" s="178" t="s">
        <v>86</v>
      </c>
      <c r="E32" s="191">
        <v>1</v>
      </c>
      <c r="F32" s="191"/>
      <c r="G32" s="191"/>
      <c r="H32" s="196"/>
      <c r="I32" s="195"/>
      <c r="J32" s="195"/>
      <c r="K32" s="195"/>
      <c r="L32" s="195"/>
      <c r="M32" s="195"/>
      <c r="N32" s="195"/>
      <c r="O32" s="195"/>
      <c r="P32" s="195"/>
      <c r="Q32" s="195"/>
      <c r="R32" s="195"/>
      <c r="S32" s="195"/>
      <c r="T32" s="195"/>
      <c r="U32" s="195"/>
      <c r="V32" s="195"/>
      <c r="W32" s="195"/>
      <c r="X32" s="195"/>
      <c r="Y32" s="195"/>
      <c r="Z32" s="195"/>
      <c r="AA32" s="195"/>
      <c r="AB32" s="195"/>
      <c r="AC32" s="195"/>
      <c r="AD32" s="195"/>
      <c r="AE32" s="195"/>
      <c r="AF32" s="195"/>
      <c r="AG32" s="195"/>
      <c r="AH32" s="195"/>
      <c r="AI32" s="195"/>
      <c r="AJ32" s="195"/>
      <c r="AK32" s="195"/>
      <c r="AL32" s="195"/>
      <c r="AM32" s="195"/>
      <c r="AN32" s="195"/>
      <c r="AO32" s="195"/>
      <c r="AP32" s="195"/>
      <c r="AQ32" s="195"/>
      <c r="AR32" s="195"/>
      <c r="AS32" s="195"/>
      <c r="AT32" s="195"/>
      <c r="AU32" s="195"/>
    </row>
    <row r="33" spans="1:47" outlineLevel="1">
      <c r="A33" s="140">
        <v>25</v>
      </c>
      <c r="B33" s="142"/>
      <c r="C33" s="157" t="s">
        <v>279</v>
      </c>
      <c r="D33" s="178" t="s">
        <v>86</v>
      </c>
      <c r="E33" s="191">
        <v>1</v>
      </c>
      <c r="F33" s="191"/>
      <c r="G33" s="191"/>
      <c r="H33" s="196"/>
      <c r="I33" s="195"/>
      <c r="J33" s="195"/>
      <c r="K33" s="195"/>
      <c r="L33" s="195"/>
      <c r="M33" s="195"/>
      <c r="N33" s="195"/>
      <c r="O33" s="195"/>
      <c r="P33" s="195"/>
      <c r="Q33" s="195"/>
      <c r="R33" s="195"/>
      <c r="S33" s="195"/>
      <c r="T33" s="195"/>
      <c r="U33" s="195"/>
      <c r="V33" s="195"/>
      <c r="W33" s="195"/>
      <c r="X33" s="195"/>
      <c r="Y33" s="195"/>
      <c r="Z33" s="195"/>
      <c r="AA33" s="195"/>
      <c r="AB33" s="195"/>
      <c r="AC33" s="195"/>
      <c r="AD33" s="195"/>
      <c r="AE33" s="195"/>
      <c r="AF33" s="195"/>
      <c r="AG33" s="195"/>
      <c r="AH33" s="195"/>
      <c r="AI33" s="195"/>
      <c r="AJ33" s="195"/>
      <c r="AK33" s="195"/>
      <c r="AL33" s="195"/>
      <c r="AM33" s="195"/>
      <c r="AN33" s="195"/>
      <c r="AO33" s="195"/>
      <c r="AP33" s="195"/>
      <c r="AQ33" s="195"/>
      <c r="AR33" s="195"/>
      <c r="AS33" s="195"/>
      <c r="AT33" s="195"/>
      <c r="AU33" s="195"/>
    </row>
    <row r="34" spans="1:47" outlineLevel="1">
      <c r="A34" s="140">
        <v>26</v>
      </c>
      <c r="B34" s="142"/>
      <c r="C34" s="157" t="s">
        <v>280</v>
      </c>
      <c r="D34" s="178" t="s">
        <v>86</v>
      </c>
      <c r="E34" s="191">
        <v>10</v>
      </c>
      <c r="F34" s="191"/>
      <c r="G34" s="191"/>
      <c r="H34" s="196"/>
      <c r="I34" s="195"/>
      <c r="J34" s="19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c r="AI34" s="195"/>
      <c r="AJ34" s="195"/>
      <c r="AK34" s="195"/>
      <c r="AL34" s="195"/>
      <c r="AM34" s="195"/>
      <c r="AN34" s="195"/>
      <c r="AO34" s="195"/>
      <c r="AP34" s="195"/>
      <c r="AQ34" s="195"/>
      <c r="AR34" s="195"/>
      <c r="AS34" s="195"/>
      <c r="AT34" s="195"/>
      <c r="AU34" s="195"/>
    </row>
    <row r="35" spans="1:47" outlineLevel="1">
      <c r="A35" s="140">
        <v>27</v>
      </c>
      <c r="B35" s="142"/>
      <c r="C35" s="157" t="s">
        <v>281</v>
      </c>
      <c r="D35" s="178" t="s">
        <v>86</v>
      </c>
      <c r="E35" s="191">
        <v>1</v>
      </c>
      <c r="F35" s="191"/>
      <c r="G35" s="191"/>
      <c r="H35" s="196"/>
      <c r="I35" s="195"/>
      <c r="J35" s="195"/>
      <c r="K35" s="195"/>
      <c r="L35" s="195"/>
      <c r="M35" s="195"/>
      <c r="N35" s="195"/>
      <c r="O35" s="195"/>
      <c r="P35" s="195"/>
      <c r="Q35" s="195"/>
      <c r="R35" s="195"/>
      <c r="S35" s="195"/>
      <c r="T35" s="195"/>
      <c r="U35" s="195"/>
      <c r="V35" s="195"/>
      <c r="W35" s="195"/>
      <c r="X35" s="195"/>
      <c r="Y35" s="195"/>
      <c r="Z35" s="195"/>
      <c r="AA35" s="195"/>
      <c r="AB35" s="195"/>
      <c r="AC35" s="195"/>
      <c r="AD35" s="195"/>
      <c r="AE35" s="195"/>
      <c r="AF35" s="195"/>
      <c r="AG35" s="195"/>
      <c r="AH35" s="195"/>
      <c r="AI35" s="195"/>
      <c r="AJ35" s="195"/>
      <c r="AK35" s="195"/>
      <c r="AL35" s="195"/>
      <c r="AM35" s="195"/>
      <c r="AN35" s="195"/>
      <c r="AO35" s="195"/>
      <c r="AP35" s="195"/>
      <c r="AQ35" s="195"/>
      <c r="AR35" s="195"/>
      <c r="AS35" s="195"/>
      <c r="AT35" s="195"/>
      <c r="AU35" s="195"/>
    </row>
    <row r="36" spans="1:47" outlineLevel="1">
      <c r="A36" s="140">
        <v>28</v>
      </c>
      <c r="B36" s="142"/>
      <c r="C36" s="157"/>
      <c r="D36" s="178"/>
      <c r="E36" s="191"/>
      <c r="F36" s="191"/>
      <c r="G36" s="191"/>
      <c r="H36" s="196"/>
      <c r="I36" s="195"/>
      <c r="J36" s="195"/>
      <c r="K36" s="195"/>
      <c r="L36" s="195"/>
      <c r="M36" s="195"/>
      <c r="N36" s="195"/>
      <c r="O36" s="195"/>
      <c r="P36" s="195"/>
      <c r="Q36" s="195"/>
      <c r="R36" s="195"/>
      <c r="S36" s="195"/>
      <c r="T36" s="195"/>
      <c r="U36" s="195"/>
      <c r="V36" s="195"/>
      <c r="W36" s="195"/>
      <c r="X36" s="195"/>
      <c r="Y36" s="195"/>
      <c r="Z36" s="195"/>
      <c r="AA36" s="195"/>
      <c r="AB36" s="195"/>
      <c r="AC36" s="195"/>
      <c r="AD36" s="195"/>
      <c r="AE36" s="195"/>
      <c r="AF36" s="195"/>
      <c r="AG36" s="195"/>
      <c r="AH36" s="195"/>
      <c r="AI36" s="195"/>
      <c r="AJ36" s="195"/>
      <c r="AK36" s="195"/>
      <c r="AL36" s="195"/>
      <c r="AM36" s="195"/>
      <c r="AN36" s="195"/>
      <c r="AO36" s="195"/>
      <c r="AP36" s="195"/>
      <c r="AQ36" s="195"/>
      <c r="AR36" s="195"/>
      <c r="AS36" s="195"/>
      <c r="AT36" s="195"/>
      <c r="AU36" s="195"/>
    </row>
    <row r="37" spans="1:47" outlineLevel="1">
      <c r="A37" s="140">
        <v>29</v>
      </c>
      <c r="B37" s="142"/>
      <c r="C37" s="157" t="s">
        <v>282</v>
      </c>
      <c r="D37" s="178"/>
      <c r="E37" s="191"/>
      <c r="F37" s="191"/>
      <c r="G37" s="191"/>
      <c r="H37" s="196"/>
      <c r="I37" s="195"/>
      <c r="J37" s="195"/>
      <c r="K37" s="195"/>
      <c r="L37" s="195"/>
      <c r="M37" s="195"/>
      <c r="N37" s="195"/>
      <c r="O37" s="195"/>
      <c r="P37" s="195"/>
      <c r="Q37" s="195"/>
      <c r="R37" s="195"/>
      <c r="S37" s="195"/>
      <c r="T37" s="195"/>
      <c r="U37" s="195"/>
      <c r="V37" s="195"/>
      <c r="W37" s="195"/>
      <c r="X37" s="195"/>
      <c r="Y37" s="195"/>
      <c r="Z37" s="195"/>
      <c r="AA37" s="195"/>
      <c r="AB37" s="195"/>
      <c r="AC37" s="195"/>
      <c r="AD37" s="195"/>
      <c r="AE37" s="195"/>
      <c r="AF37" s="195"/>
      <c r="AG37" s="195"/>
      <c r="AH37" s="195"/>
      <c r="AI37" s="195"/>
      <c r="AJ37" s="195"/>
      <c r="AK37" s="195"/>
      <c r="AL37" s="195"/>
      <c r="AM37" s="195"/>
      <c r="AN37" s="195"/>
      <c r="AO37" s="195"/>
      <c r="AP37" s="195"/>
      <c r="AQ37" s="195"/>
      <c r="AR37" s="195"/>
      <c r="AS37" s="195"/>
      <c r="AT37" s="195"/>
      <c r="AU37" s="195"/>
    </row>
    <row r="38" spans="1:47" ht="22.5" outlineLevel="1">
      <c r="A38" s="140">
        <v>30</v>
      </c>
      <c r="B38" s="142"/>
      <c r="C38" s="157" t="s">
        <v>283</v>
      </c>
      <c r="D38" s="178" t="s">
        <v>86</v>
      </c>
      <c r="E38" s="191">
        <v>1</v>
      </c>
      <c r="F38" s="191"/>
      <c r="G38" s="191">
        <f t="shared" si="0"/>
        <v>0</v>
      </c>
      <c r="H38" s="196" t="s">
        <v>141</v>
      </c>
      <c r="I38" s="195"/>
      <c r="J38" s="195"/>
      <c r="K38" s="195"/>
      <c r="L38" s="195"/>
      <c r="M38" s="195"/>
      <c r="N38" s="195"/>
      <c r="O38" s="195"/>
      <c r="P38" s="195"/>
      <c r="Q38" s="195"/>
      <c r="R38" s="195"/>
      <c r="S38" s="195"/>
      <c r="T38" s="195"/>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row>
    <row r="39" spans="1:47" outlineLevel="1">
      <c r="A39" s="140">
        <v>31</v>
      </c>
      <c r="B39" s="142"/>
      <c r="C39" s="157" t="s">
        <v>284</v>
      </c>
      <c r="D39" s="178" t="s">
        <v>86</v>
      </c>
      <c r="E39" s="191">
        <v>1</v>
      </c>
      <c r="F39" s="191"/>
      <c r="G39" s="191">
        <f t="shared" si="0"/>
        <v>0</v>
      </c>
      <c r="H39" s="196" t="s">
        <v>141</v>
      </c>
      <c r="I39" s="195"/>
      <c r="J39" s="195"/>
      <c r="K39" s="195"/>
      <c r="L39" s="195"/>
      <c r="M39" s="195"/>
      <c r="N39" s="195"/>
      <c r="O39" s="195"/>
      <c r="P39" s="195"/>
      <c r="Q39" s="195"/>
      <c r="R39" s="195"/>
      <c r="S39" s="195"/>
      <c r="T39" s="195"/>
      <c r="U39" s="195"/>
      <c r="V39" s="195"/>
      <c r="W39" s="195"/>
      <c r="X39" s="195"/>
      <c r="Y39" s="195"/>
      <c r="Z39" s="195"/>
      <c r="AA39" s="195"/>
      <c r="AB39" s="195"/>
      <c r="AC39" s="195"/>
      <c r="AD39" s="195"/>
      <c r="AE39" s="195"/>
      <c r="AF39" s="195"/>
      <c r="AG39" s="195"/>
      <c r="AH39" s="195"/>
      <c r="AI39" s="195"/>
      <c r="AJ39" s="195"/>
      <c r="AK39" s="195"/>
      <c r="AL39" s="195"/>
      <c r="AM39" s="195"/>
      <c r="AN39" s="195"/>
      <c r="AO39" s="195"/>
      <c r="AP39" s="195"/>
      <c r="AQ39" s="195"/>
      <c r="AR39" s="195"/>
      <c r="AS39" s="195"/>
      <c r="AT39" s="195"/>
      <c r="AU39" s="195"/>
    </row>
    <row r="40" spans="1:47" outlineLevel="1">
      <c r="A40" s="140">
        <v>32</v>
      </c>
      <c r="B40" s="142"/>
      <c r="C40" s="157" t="s">
        <v>285</v>
      </c>
      <c r="D40" s="178" t="s">
        <v>86</v>
      </c>
      <c r="E40" s="191">
        <v>1</v>
      </c>
      <c r="F40" s="191"/>
      <c r="G40" s="191">
        <f t="shared" si="0"/>
        <v>0</v>
      </c>
      <c r="H40" s="196" t="s">
        <v>141</v>
      </c>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row>
    <row r="41" spans="1:47">
      <c r="A41" s="141" t="s">
        <v>76</v>
      </c>
      <c r="B41" s="143" t="s">
        <v>286</v>
      </c>
      <c r="C41" s="159" t="s">
        <v>287</v>
      </c>
      <c r="D41" s="180"/>
      <c r="E41" s="192"/>
      <c r="F41" s="192"/>
      <c r="G41" s="192">
        <f>SUM(G42:G52)</f>
        <v>0</v>
      </c>
      <c r="H41" s="167"/>
      <c r="R41" t="s">
        <v>77</v>
      </c>
    </row>
    <row r="42" spans="1:47" outlineLevel="1">
      <c r="A42" s="140">
        <v>33</v>
      </c>
      <c r="B42" s="142"/>
      <c r="C42" s="157" t="s">
        <v>288</v>
      </c>
      <c r="D42" s="178" t="s">
        <v>232</v>
      </c>
      <c r="E42" s="191">
        <v>4</v>
      </c>
      <c r="F42" s="191"/>
      <c r="G42" s="191">
        <f t="shared" ref="G42" si="1">ROUND(E42*F42,2)</f>
        <v>0</v>
      </c>
      <c r="H42" s="196" t="s">
        <v>141</v>
      </c>
      <c r="I42" s="195"/>
      <c r="J42" s="195"/>
      <c r="K42" s="195"/>
      <c r="L42" s="195"/>
      <c r="M42" s="195"/>
      <c r="N42" s="195"/>
      <c r="O42" s="195"/>
      <c r="P42" s="195"/>
      <c r="Q42" s="195"/>
      <c r="R42" s="195" t="s">
        <v>81</v>
      </c>
      <c r="S42" s="195"/>
      <c r="T42" s="195"/>
      <c r="U42" s="195"/>
      <c r="V42" s="195"/>
      <c r="W42" s="195"/>
      <c r="X42" s="195"/>
      <c r="Y42" s="195"/>
      <c r="Z42" s="195"/>
      <c r="AA42" s="195"/>
      <c r="AB42" s="195"/>
      <c r="AC42" s="195"/>
      <c r="AD42" s="195"/>
      <c r="AE42" s="195"/>
      <c r="AF42" s="195"/>
      <c r="AG42" s="195"/>
      <c r="AH42" s="195"/>
      <c r="AI42" s="195"/>
      <c r="AJ42" s="195"/>
      <c r="AK42" s="195"/>
      <c r="AL42" s="195"/>
      <c r="AM42" s="195"/>
      <c r="AN42" s="195"/>
      <c r="AO42" s="195"/>
      <c r="AP42" s="195"/>
      <c r="AQ42" s="195"/>
      <c r="AR42" s="195"/>
      <c r="AS42" s="195"/>
      <c r="AT42" s="195"/>
      <c r="AU42" s="195"/>
    </row>
    <row r="43" spans="1:47" outlineLevel="1">
      <c r="A43" s="140">
        <v>34</v>
      </c>
      <c r="B43" s="142"/>
      <c r="C43" s="157" t="s">
        <v>289</v>
      </c>
      <c r="D43" s="178" t="s">
        <v>232</v>
      </c>
      <c r="E43" s="191">
        <v>4</v>
      </c>
      <c r="F43" s="191"/>
      <c r="G43" s="191">
        <f t="shared" ref="G43:G52" si="2">ROUND(E43*F43,2)</f>
        <v>0</v>
      </c>
      <c r="H43" s="196" t="s">
        <v>141</v>
      </c>
      <c r="I43" s="195"/>
      <c r="J43" s="195"/>
      <c r="K43" s="195"/>
      <c r="L43" s="195"/>
      <c r="M43" s="195"/>
      <c r="N43" s="195"/>
      <c r="O43" s="195"/>
      <c r="P43" s="195"/>
      <c r="Q43" s="195"/>
      <c r="R43" s="195" t="s">
        <v>83</v>
      </c>
      <c r="S43" s="195">
        <v>0</v>
      </c>
      <c r="T43" s="195"/>
      <c r="U43" s="195"/>
      <c r="V43" s="195"/>
      <c r="W43" s="195"/>
      <c r="X43" s="195"/>
      <c r="Y43" s="195"/>
      <c r="Z43" s="195"/>
      <c r="AA43" s="195"/>
      <c r="AB43" s="195"/>
      <c r="AC43" s="195"/>
      <c r="AD43" s="195"/>
      <c r="AE43" s="195"/>
      <c r="AF43" s="195"/>
      <c r="AG43" s="195"/>
      <c r="AH43" s="195"/>
      <c r="AI43" s="195"/>
      <c r="AJ43" s="195"/>
      <c r="AK43" s="195"/>
      <c r="AL43" s="195"/>
      <c r="AM43" s="195"/>
      <c r="AN43" s="195"/>
      <c r="AO43" s="195"/>
      <c r="AP43" s="195"/>
      <c r="AQ43" s="195"/>
      <c r="AR43" s="195"/>
      <c r="AS43" s="195"/>
      <c r="AT43" s="195"/>
      <c r="AU43" s="195"/>
    </row>
    <row r="44" spans="1:47" ht="12.75" customHeight="1" outlineLevel="1">
      <c r="A44" s="140">
        <v>35</v>
      </c>
      <c r="B44" s="142"/>
      <c r="C44" s="157" t="s">
        <v>290</v>
      </c>
      <c r="D44" s="178" t="s">
        <v>232</v>
      </c>
      <c r="E44" s="191">
        <v>4</v>
      </c>
      <c r="F44" s="191"/>
      <c r="G44" s="191">
        <f t="shared" si="2"/>
        <v>0</v>
      </c>
      <c r="H44" s="196" t="s">
        <v>141</v>
      </c>
      <c r="I44" s="195"/>
      <c r="J44" s="195"/>
      <c r="K44" s="195"/>
      <c r="L44" s="195"/>
      <c r="M44" s="195"/>
      <c r="N44" s="195"/>
      <c r="O44" s="195"/>
      <c r="P44" s="195"/>
      <c r="Q44" s="195"/>
      <c r="R44" s="195" t="s">
        <v>83</v>
      </c>
      <c r="S44" s="195">
        <v>0</v>
      </c>
      <c r="T44" s="195"/>
      <c r="U44" s="195"/>
      <c r="V44" s="195"/>
      <c r="W44" s="195"/>
      <c r="X44" s="195"/>
      <c r="Y44" s="195"/>
      <c r="Z44" s="195"/>
      <c r="AA44" s="195"/>
      <c r="AB44" s="195"/>
      <c r="AC44" s="195"/>
      <c r="AD44" s="195"/>
      <c r="AE44" s="195"/>
      <c r="AF44" s="195"/>
      <c r="AG44" s="195"/>
      <c r="AH44" s="195"/>
      <c r="AI44" s="195"/>
      <c r="AJ44" s="195"/>
      <c r="AK44" s="195"/>
      <c r="AL44" s="195"/>
      <c r="AM44" s="195"/>
      <c r="AN44" s="195"/>
      <c r="AO44" s="195"/>
      <c r="AP44" s="195"/>
      <c r="AQ44" s="195"/>
      <c r="AR44" s="195"/>
      <c r="AS44" s="195"/>
      <c r="AT44" s="195"/>
      <c r="AU44" s="195"/>
    </row>
    <row r="45" spans="1:47" ht="12.75" customHeight="1" outlineLevel="1">
      <c r="A45" s="140">
        <v>36</v>
      </c>
      <c r="B45" s="142"/>
      <c r="C45" s="157" t="s">
        <v>291</v>
      </c>
      <c r="D45" s="178" t="s">
        <v>232</v>
      </c>
      <c r="E45" s="191">
        <v>13</v>
      </c>
      <c r="F45" s="191"/>
      <c r="G45" s="191">
        <f t="shared" si="2"/>
        <v>0</v>
      </c>
      <c r="H45" s="196" t="s">
        <v>141</v>
      </c>
      <c r="I45" s="195"/>
      <c r="J45" s="195"/>
      <c r="K45" s="195"/>
      <c r="L45" s="195"/>
      <c r="M45" s="195"/>
      <c r="N45" s="195"/>
      <c r="O45" s="195"/>
      <c r="P45" s="195"/>
      <c r="Q45" s="195"/>
      <c r="R45" s="195"/>
      <c r="S45" s="195"/>
      <c r="T45" s="195"/>
      <c r="U45" s="195"/>
      <c r="V45" s="195"/>
      <c r="W45" s="195"/>
      <c r="X45" s="195"/>
      <c r="Y45" s="195"/>
      <c r="Z45" s="195"/>
      <c r="AA45" s="195"/>
      <c r="AB45" s="195"/>
      <c r="AC45" s="195"/>
      <c r="AD45" s="195"/>
      <c r="AE45" s="195"/>
      <c r="AF45" s="195"/>
      <c r="AG45" s="195"/>
      <c r="AH45" s="195"/>
      <c r="AI45" s="195"/>
      <c r="AJ45" s="195"/>
      <c r="AK45" s="195"/>
      <c r="AL45" s="195"/>
      <c r="AM45" s="195"/>
      <c r="AN45" s="195"/>
      <c r="AO45" s="195"/>
      <c r="AP45" s="195"/>
      <c r="AQ45" s="195"/>
      <c r="AR45" s="195"/>
      <c r="AS45" s="195"/>
      <c r="AT45" s="195"/>
      <c r="AU45" s="195"/>
    </row>
    <row r="46" spans="1:47" ht="12.75" customHeight="1" outlineLevel="1">
      <c r="A46" s="140">
        <v>37</v>
      </c>
      <c r="B46" s="142"/>
      <c r="C46" s="157" t="s">
        <v>292</v>
      </c>
      <c r="D46" s="178" t="s">
        <v>232</v>
      </c>
      <c r="E46" s="191">
        <v>288</v>
      </c>
      <c r="F46" s="191"/>
      <c r="G46" s="191">
        <f t="shared" si="2"/>
        <v>0</v>
      </c>
      <c r="H46" s="196" t="s">
        <v>141</v>
      </c>
      <c r="I46" s="195"/>
      <c r="J46" s="195"/>
      <c r="K46" s="195"/>
      <c r="L46" s="195"/>
      <c r="M46" s="195"/>
      <c r="N46" s="195"/>
      <c r="O46" s="195"/>
      <c r="P46" s="195"/>
      <c r="Q46" s="195"/>
      <c r="R46" s="195"/>
      <c r="S46" s="195"/>
      <c r="T46" s="195"/>
      <c r="U46" s="195"/>
      <c r="V46" s="195"/>
      <c r="W46" s="195"/>
      <c r="X46" s="195"/>
      <c r="Y46" s="195"/>
      <c r="Z46" s="195"/>
      <c r="AA46" s="195"/>
      <c r="AB46" s="195"/>
      <c r="AC46" s="195"/>
      <c r="AD46" s="195"/>
      <c r="AE46" s="195"/>
      <c r="AF46" s="195"/>
      <c r="AG46" s="195"/>
      <c r="AH46" s="195"/>
      <c r="AI46" s="195"/>
      <c r="AJ46" s="195"/>
      <c r="AK46" s="195"/>
      <c r="AL46" s="195"/>
      <c r="AM46" s="195"/>
      <c r="AN46" s="195"/>
      <c r="AO46" s="195"/>
      <c r="AP46" s="195"/>
      <c r="AQ46" s="195"/>
      <c r="AR46" s="195"/>
      <c r="AS46" s="195"/>
      <c r="AT46" s="195"/>
      <c r="AU46" s="195"/>
    </row>
    <row r="47" spans="1:47" ht="12.75" customHeight="1" outlineLevel="1">
      <c r="A47" s="140">
        <v>38</v>
      </c>
      <c r="B47" s="142"/>
      <c r="C47" s="157" t="s">
        <v>293</v>
      </c>
      <c r="D47" s="178" t="s">
        <v>232</v>
      </c>
      <c r="E47" s="191">
        <v>105</v>
      </c>
      <c r="F47" s="191"/>
      <c r="G47" s="191">
        <f t="shared" si="2"/>
        <v>0</v>
      </c>
      <c r="H47" s="196" t="s">
        <v>141</v>
      </c>
      <c r="I47" s="195"/>
      <c r="J47" s="195"/>
      <c r="K47" s="195"/>
      <c r="L47" s="195"/>
      <c r="M47" s="195"/>
      <c r="N47" s="195"/>
      <c r="O47" s="195"/>
      <c r="P47" s="195"/>
      <c r="Q47" s="195"/>
      <c r="R47" s="195"/>
      <c r="S47" s="195"/>
      <c r="T47" s="195"/>
      <c r="U47" s="195"/>
      <c r="V47" s="195"/>
      <c r="W47" s="195"/>
      <c r="X47" s="195"/>
      <c r="Y47" s="195"/>
      <c r="Z47" s="195"/>
      <c r="AA47" s="195"/>
      <c r="AB47" s="195"/>
      <c r="AC47" s="195"/>
      <c r="AD47" s="195"/>
      <c r="AE47" s="195"/>
      <c r="AF47" s="195"/>
      <c r="AG47" s="195"/>
      <c r="AH47" s="195"/>
      <c r="AI47" s="195"/>
      <c r="AJ47" s="195"/>
      <c r="AK47" s="195"/>
      <c r="AL47" s="195"/>
      <c r="AM47" s="195"/>
      <c r="AN47" s="195"/>
      <c r="AO47" s="195"/>
      <c r="AP47" s="195"/>
      <c r="AQ47" s="195"/>
      <c r="AR47" s="195"/>
      <c r="AS47" s="195"/>
      <c r="AT47" s="195"/>
      <c r="AU47" s="195"/>
    </row>
    <row r="48" spans="1:47" ht="12.75" customHeight="1" outlineLevel="1">
      <c r="A48" s="140">
        <v>39</v>
      </c>
      <c r="B48" s="142"/>
      <c r="C48" s="157" t="s">
        <v>294</v>
      </c>
      <c r="D48" s="178" t="s">
        <v>232</v>
      </c>
      <c r="E48" s="191">
        <v>40</v>
      </c>
      <c r="F48" s="191"/>
      <c r="G48" s="191">
        <f t="shared" si="2"/>
        <v>0</v>
      </c>
      <c r="H48" s="196" t="s">
        <v>141</v>
      </c>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95"/>
      <c r="AN48" s="195"/>
      <c r="AO48" s="195"/>
      <c r="AP48" s="195"/>
      <c r="AQ48" s="195"/>
      <c r="AR48" s="195"/>
      <c r="AS48" s="195"/>
      <c r="AT48" s="195"/>
      <c r="AU48" s="195"/>
    </row>
    <row r="49" spans="1:47" ht="12.75" customHeight="1" outlineLevel="1">
      <c r="A49" s="140">
        <v>40</v>
      </c>
      <c r="B49" s="142"/>
      <c r="C49" s="157" t="s">
        <v>295</v>
      </c>
      <c r="D49" s="178" t="s">
        <v>232</v>
      </c>
      <c r="E49" s="191">
        <v>15</v>
      </c>
      <c r="F49" s="191"/>
      <c r="G49" s="191">
        <f t="shared" si="2"/>
        <v>0</v>
      </c>
      <c r="H49" s="196" t="s">
        <v>141</v>
      </c>
      <c r="I49" s="195"/>
      <c r="J49" s="195"/>
      <c r="K49" s="195"/>
      <c r="L49" s="195"/>
      <c r="M49" s="195"/>
      <c r="N49" s="195"/>
      <c r="O49" s="195"/>
      <c r="P49" s="195"/>
      <c r="Q49" s="195"/>
      <c r="R49" s="195"/>
      <c r="S49" s="195"/>
      <c r="T49" s="195"/>
      <c r="U49" s="195"/>
      <c r="V49" s="195"/>
      <c r="W49" s="195"/>
      <c r="X49" s="195"/>
      <c r="Y49" s="195"/>
      <c r="Z49" s="195"/>
      <c r="AA49" s="195"/>
      <c r="AB49" s="195"/>
      <c r="AC49" s="195"/>
      <c r="AD49" s="195"/>
      <c r="AE49" s="195"/>
      <c r="AF49" s="195"/>
      <c r="AG49" s="195"/>
      <c r="AH49" s="195"/>
      <c r="AI49" s="195"/>
      <c r="AJ49" s="195"/>
      <c r="AK49" s="195"/>
      <c r="AL49" s="195"/>
      <c r="AM49" s="195"/>
      <c r="AN49" s="195"/>
      <c r="AO49" s="195"/>
      <c r="AP49" s="195"/>
      <c r="AQ49" s="195"/>
      <c r="AR49" s="195"/>
      <c r="AS49" s="195"/>
      <c r="AT49" s="195"/>
      <c r="AU49" s="195"/>
    </row>
    <row r="50" spans="1:47" ht="12.75" customHeight="1" outlineLevel="1">
      <c r="A50" s="140">
        <v>41</v>
      </c>
      <c r="B50" s="142"/>
      <c r="C50" s="157" t="s">
        <v>296</v>
      </c>
      <c r="D50" s="178" t="s">
        <v>232</v>
      </c>
      <c r="E50" s="191">
        <v>80</v>
      </c>
      <c r="F50" s="191"/>
      <c r="G50" s="191">
        <f t="shared" si="2"/>
        <v>0</v>
      </c>
      <c r="H50" s="196" t="s">
        <v>141</v>
      </c>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95"/>
      <c r="AN50" s="195"/>
      <c r="AO50" s="195"/>
      <c r="AP50" s="195"/>
      <c r="AQ50" s="195"/>
      <c r="AR50" s="195"/>
      <c r="AS50" s="195"/>
      <c r="AT50" s="195"/>
      <c r="AU50" s="195"/>
    </row>
    <row r="51" spans="1:47" ht="12.75" customHeight="1" outlineLevel="1">
      <c r="A51" s="140">
        <v>42</v>
      </c>
      <c r="B51" s="142"/>
      <c r="C51" s="157" t="s">
        <v>297</v>
      </c>
      <c r="D51" s="178" t="s">
        <v>232</v>
      </c>
      <c r="E51" s="191">
        <v>50</v>
      </c>
      <c r="F51" s="191"/>
      <c r="G51" s="191">
        <f t="shared" si="2"/>
        <v>0</v>
      </c>
      <c r="H51" s="196" t="s">
        <v>141</v>
      </c>
      <c r="I51" s="195"/>
      <c r="J51" s="195"/>
      <c r="K51" s="195"/>
      <c r="L51" s="195"/>
      <c r="M51" s="195"/>
      <c r="N51" s="195"/>
      <c r="O51" s="195"/>
      <c r="P51" s="195"/>
      <c r="Q51" s="195"/>
      <c r="R51" s="195"/>
      <c r="S51" s="195"/>
      <c r="T51" s="195"/>
      <c r="U51" s="195"/>
      <c r="V51" s="195"/>
      <c r="W51" s="195"/>
      <c r="X51" s="195"/>
      <c r="Y51" s="195"/>
      <c r="Z51" s="195"/>
      <c r="AA51" s="195"/>
      <c r="AB51" s="195"/>
      <c r="AC51" s="195"/>
      <c r="AD51" s="195"/>
      <c r="AE51" s="195"/>
      <c r="AF51" s="195"/>
      <c r="AG51" s="195"/>
      <c r="AH51" s="195"/>
      <c r="AI51" s="195"/>
      <c r="AJ51" s="195"/>
      <c r="AK51" s="195"/>
      <c r="AL51" s="195"/>
      <c r="AM51" s="195"/>
      <c r="AN51" s="195"/>
      <c r="AO51" s="195"/>
      <c r="AP51" s="195"/>
      <c r="AQ51" s="195"/>
      <c r="AR51" s="195"/>
      <c r="AS51" s="195"/>
      <c r="AT51" s="195"/>
      <c r="AU51" s="195"/>
    </row>
    <row r="52" spans="1:47" ht="12.75" customHeight="1" outlineLevel="1">
      <c r="A52" s="140">
        <v>43</v>
      </c>
      <c r="B52" s="142"/>
      <c r="C52" s="157" t="s">
        <v>298</v>
      </c>
      <c r="D52" s="178" t="s">
        <v>86</v>
      </c>
      <c r="E52" s="191">
        <v>1</v>
      </c>
      <c r="F52" s="191"/>
      <c r="G52" s="191">
        <f t="shared" si="2"/>
        <v>0</v>
      </c>
      <c r="H52" s="196" t="s">
        <v>141</v>
      </c>
      <c r="I52" s="195"/>
      <c r="J52" s="195"/>
      <c r="K52" s="195"/>
      <c r="L52" s="195"/>
      <c r="M52" s="195"/>
      <c r="N52" s="195"/>
      <c r="O52" s="195"/>
      <c r="P52" s="195"/>
      <c r="Q52" s="195"/>
      <c r="R52" s="195"/>
      <c r="S52" s="195"/>
      <c r="T52" s="195"/>
      <c r="U52" s="195"/>
      <c r="V52" s="195"/>
      <c r="W52" s="195"/>
      <c r="X52" s="195"/>
      <c r="Y52" s="195"/>
      <c r="Z52" s="195"/>
      <c r="AA52" s="195"/>
      <c r="AB52" s="195"/>
      <c r="AC52" s="195"/>
      <c r="AD52" s="195"/>
      <c r="AE52" s="195"/>
      <c r="AF52" s="195"/>
      <c r="AG52" s="195"/>
      <c r="AH52" s="195"/>
      <c r="AI52" s="195"/>
      <c r="AJ52" s="195"/>
      <c r="AK52" s="195"/>
      <c r="AL52" s="195"/>
      <c r="AM52" s="195"/>
      <c r="AN52" s="195"/>
      <c r="AO52" s="195"/>
      <c r="AP52" s="195"/>
      <c r="AQ52" s="195"/>
      <c r="AR52" s="195"/>
      <c r="AS52" s="195"/>
      <c r="AT52" s="195"/>
      <c r="AU52" s="195"/>
    </row>
    <row r="53" spans="1:47">
      <c r="A53" s="141" t="s">
        <v>76</v>
      </c>
      <c r="B53" s="143" t="s">
        <v>299</v>
      </c>
      <c r="C53" s="159" t="s">
        <v>197</v>
      </c>
      <c r="D53" s="180"/>
      <c r="E53" s="192"/>
      <c r="F53" s="192"/>
      <c r="G53" s="192">
        <f>SUM(G54:G61)</f>
        <v>0</v>
      </c>
      <c r="H53" s="167"/>
      <c r="R53" t="s">
        <v>77</v>
      </c>
    </row>
    <row r="54" spans="1:47" outlineLevel="1">
      <c r="A54" s="201">
        <v>44</v>
      </c>
      <c r="B54" s="142"/>
      <c r="C54" s="157" t="s">
        <v>301</v>
      </c>
      <c r="D54" s="178" t="s">
        <v>86</v>
      </c>
      <c r="E54" s="191">
        <v>1</v>
      </c>
      <c r="F54" s="191"/>
      <c r="G54" s="199">
        <f t="shared" ref="G54:G61" si="3">ROUND(E54*F54,2)</f>
        <v>0</v>
      </c>
      <c r="H54" s="200" t="s">
        <v>141</v>
      </c>
      <c r="I54" s="195"/>
      <c r="J54" s="195"/>
      <c r="K54" s="195"/>
      <c r="L54" s="195"/>
      <c r="M54" s="195"/>
      <c r="N54" s="195"/>
      <c r="O54" s="195"/>
      <c r="P54" s="195"/>
      <c r="Q54" s="195"/>
      <c r="R54" s="195" t="s">
        <v>81</v>
      </c>
      <c r="S54" s="195"/>
      <c r="T54" s="195"/>
      <c r="U54" s="195"/>
      <c r="V54" s="195"/>
      <c r="W54" s="195"/>
      <c r="X54" s="195"/>
      <c r="Y54" s="195"/>
      <c r="Z54" s="195"/>
      <c r="AA54" s="195"/>
      <c r="AB54" s="195"/>
      <c r="AC54" s="195"/>
      <c r="AD54" s="195"/>
      <c r="AE54" s="195"/>
      <c r="AF54" s="195"/>
      <c r="AG54" s="195"/>
      <c r="AH54" s="195"/>
      <c r="AI54" s="195"/>
      <c r="AJ54" s="195"/>
      <c r="AK54" s="195"/>
      <c r="AL54" s="195"/>
      <c r="AM54" s="195"/>
      <c r="AN54" s="195"/>
      <c r="AO54" s="195"/>
      <c r="AP54" s="195"/>
      <c r="AQ54" s="195"/>
      <c r="AR54" s="195"/>
      <c r="AS54" s="195"/>
      <c r="AT54" s="195"/>
      <c r="AU54" s="195"/>
    </row>
    <row r="55" spans="1:47" outlineLevel="1">
      <c r="A55" s="202">
        <v>45</v>
      </c>
      <c r="B55" s="142"/>
      <c r="C55" s="157" t="s">
        <v>302</v>
      </c>
      <c r="D55" s="178" t="s">
        <v>86</v>
      </c>
      <c r="E55" s="191">
        <v>1</v>
      </c>
      <c r="F55" s="191"/>
      <c r="G55" s="191">
        <f t="shared" si="3"/>
        <v>0</v>
      </c>
      <c r="H55" s="196" t="s">
        <v>141</v>
      </c>
      <c r="I55" s="195"/>
      <c r="J55" s="195"/>
      <c r="K55" s="195"/>
      <c r="L55" s="195"/>
      <c r="M55" s="195"/>
      <c r="N55" s="195"/>
      <c r="O55" s="195"/>
      <c r="P55" s="195"/>
      <c r="Q55" s="195"/>
      <c r="R55" s="195" t="s">
        <v>83</v>
      </c>
      <c r="S55" s="195">
        <v>0</v>
      </c>
      <c r="T55" s="195"/>
      <c r="U55" s="195"/>
      <c r="V55" s="195"/>
      <c r="W55" s="195"/>
      <c r="X55" s="195"/>
      <c r="Y55" s="195"/>
      <c r="Z55" s="195"/>
      <c r="AA55" s="195"/>
      <c r="AB55" s="195"/>
      <c r="AC55" s="195"/>
      <c r="AD55" s="195"/>
      <c r="AE55" s="195"/>
      <c r="AF55" s="195"/>
      <c r="AG55" s="195"/>
      <c r="AH55" s="195"/>
      <c r="AI55" s="195"/>
      <c r="AJ55" s="195"/>
      <c r="AK55" s="195"/>
      <c r="AL55" s="195"/>
      <c r="AM55" s="195"/>
      <c r="AN55" s="195"/>
      <c r="AO55" s="195"/>
      <c r="AP55" s="195"/>
      <c r="AQ55" s="195"/>
      <c r="AR55" s="195"/>
      <c r="AS55" s="195"/>
      <c r="AT55" s="195"/>
      <c r="AU55" s="195"/>
    </row>
    <row r="56" spans="1:47" outlineLevel="1">
      <c r="A56" s="202">
        <v>46</v>
      </c>
      <c r="B56" s="142"/>
      <c r="C56" s="157" t="s">
        <v>303</v>
      </c>
      <c r="D56" s="178" t="s">
        <v>86</v>
      </c>
      <c r="E56" s="191">
        <v>1</v>
      </c>
      <c r="F56" s="191"/>
      <c r="G56" s="191">
        <f t="shared" si="3"/>
        <v>0</v>
      </c>
      <c r="H56" s="196" t="s">
        <v>141</v>
      </c>
      <c r="I56" s="195"/>
      <c r="J56" s="195"/>
      <c r="K56" s="195"/>
      <c r="L56" s="195"/>
      <c r="M56" s="195"/>
      <c r="N56" s="195"/>
      <c r="O56" s="195"/>
      <c r="P56" s="195"/>
      <c r="Q56" s="195"/>
      <c r="R56" s="195" t="s">
        <v>81</v>
      </c>
      <c r="S56" s="195"/>
      <c r="T56" s="195"/>
      <c r="U56" s="195"/>
      <c r="V56" s="195"/>
      <c r="W56" s="195"/>
      <c r="X56" s="195"/>
      <c r="Y56" s="195"/>
      <c r="Z56" s="195"/>
      <c r="AA56" s="195"/>
      <c r="AB56" s="195"/>
      <c r="AC56" s="195"/>
      <c r="AD56" s="195"/>
      <c r="AE56" s="195"/>
      <c r="AF56" s="195"/>
      <c r="AG56" s="195"/>
      <c r="AH56" s="195"/>
      <c r="AI56" s="195"/>
      <c r="AJ56" s="195"/>
      <c r="AK56" s="195"/>
      <c r="AL56" s="195"/>
      <c r="AM56" s="195"/>
      <c r="AN56" s="195"/>
      <c r="AO56" s="195"/>
      <c r="AP56" s="195"/>
      <c r="AQ56" s="195"/>
      <c r="AR56" s="195"/>
      <c r="AS56" s="195"/>
      <c r="AT56" s="195"/>
      <c r="AU56" s="195"/>
    </row>
    <row r="57" spans="1:47" outlineLevel="1">
      <c r="A57" s="202">
        <v>47</v>
      </c>
      <c r="B57" s="142"/>
      <c r="C57" s="157" t="s">
        <v>304</v>
      </c>
      <c r="D57" s="178" t="s">
        <v>86</v>
      </c>
      <c r="E57" s="191">
        <v>1</v>
      </c>
      <c r="F57" s="191"/>
      <c r="G57" s="191">
        <f t="shared" si="3"/>
        <v>0</v>
      </c>
      <c r="H57" s="196" t="s">
        <v>141</v>
      </c>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95"/>
      <c r="AR57" s="195"/>
      <c r="AS57" s="195"/>
      <c r="AT57" s="195"/>
      <c r="AU57" s="195"/>
    </row>
    <row r="58" spans="1:47" outlineLevel="1">
      <c r="A58" s="202">
        <v>48</v>
      </c>
      <c r="B58" s="142"/>
      <c r="C58" s="157" t="s">
        <v>305</v>
      </c>
      <c r="D58" s="178" t="s">
        <v>86</v>
      </c>
      <c r="E58" s="191">
        <v>1</v>
      </c>
      <c r="F58" s="191"/>
      <c r="G58" s="191">
        <f t="shared" si="3"/>
        <v>0</v>
      </c>
      <c r="H58" s="196" t="s">
        <v>141</v>
      </c>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c r="AI58" s="195"/>
      <c r="AJ58" s="195"/>
      <c r="AK58" s="195"/>
      <c r="AL58" s="195"/>
      <c r="AM58" s="195"/>
      <c r="AN58" s="195"/>
      <c r="AO58" s="195"/>
      <c r="AP58" s="195"/>
      <c r="AQ58" s="195"/>
      <c r="AR58" s="195"/>
      <c r="AS58" s="195"/>
      <c r="AT58" s="195"/>
      <c r="AU58" s="195"/>
    </row>
    <row r="59" spans="1:47" outlineLevel="1">
      <c r="A59" s="202">
        <v>49</v>
      </c>
      <c r="B59" s="142"/>
      <c r="C59" s="157" t="s">
        <v>306</v>
      </c>
      <c r="D59" s="178" t="s">
        <v>86</v>
      </c>
      <c r="E59" s="191">
        <v>1</v>
      </c>
      <c r="F59" s="191"/>
      <c r="G59" s="191">
        <f t="shared" si="3"/>
        <v>0</v>
      </c>
      <c r="H59" s="196" t="s">
        <v>141</v>
      </c>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5"/>
      <c r="AL59" s="195"/>
      <c r="AM59" s="195"/>
      <c r="AN59" s="195"/>
      <c r="AO59" s="195"/>
      <c r="AP59" s="195"/>
      <c r="AQ59" s="195"/>
      <c r="AR59" s="195"/>
      <c r="AS59" s="195"/>
      <c r="AT59" s="195"/>
      <c r="AU59" s="195"/>
    </row>
    <row r="60" spans="1:47" outlineLevel="1">
      <c r="A60" s="202">
        <v>50</v>
      </c>
      <c r="B60" s="142"/>
      <c r="C60" s="157" t="s">
        <v>307</v>
      </c>
      <c r="D60" s="178" t="s">
        <v>86</v>
      </c>
      <c r="E60" s="191">
        <v>1</v>
      </c>
      <c r="F60" s="191"/>
      <c r="G60" s="191">
        <f t="shared" si="3"/>
        <v>0</v>
      </c>
      <c r="H60" s="196" t="s">
        <v>141</v>
      </c>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c r="AI60" s="195"/>
      <c r="AJ60" s="195"/>
      <c r="AK60" s="195"/>
      <c r="AL60" s="195"/>
      <c r="AM60" s="195"/>
      <c r="AN60" s="195"/>
      <c r="AO60" s="195"/>
      <c r="AP60" s="195"/>
      <c r="AQ60" s="195"/>
      <c r="AR60" s="195"/>
      <c r="AS60" s="195"/>
      <c r="AT60" s="195"/>
      <c r="AU60" s="195"/>
    </row>
    <row r="61" spans="1:47" outlineLevel="1">
      <c r="A61" s="203">
        <v>51</v>
      </c>
      <c r="B61" s="152"/>
      <c r="C61" s="197" t="s">
        <v>308</v>
      </c>
      <c r="D61" s="198" t="s">
        <v>86</v>
      </c>
      <c r="E61" s="193">
        <v>1</v>
      </c>
      <c r="F61" s="193"/>
      <c r="G61" s="193">
        <f t="shared" si="3"/>
        <v>0</v>
      </c>
      <c r="H61" s="168" t="s">
        <v>141</v>
      </c>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c r="AI61" s="195"/>
      <c r="AJ61" s="195"/>
      <c r="AK61" s="195"/>
      <c r="AL61" s="195"/>
      <c r="AM61" s="195"/>
      <c r="AN61" s="195"/>
      <c r="AO61" s="195"/>
      <c r="AP61" s="195"/>
      <c r="AQ61" s="195"/>
      <c r="AR61" s="195"/>
      <c r="AS61" s="195"/>
      <c r="AT61" s="195"/>
      <c r="AU61" s="195"/>
    </row>
    <row r="62" spans="1:47">
      <c r="B62" s="7" t="s">
        <v>138</v>
      </c>
      <c r="C62" s="161" t="s">
        <v>138</v>
      </c>
      <c r="D62" s="9"/>
      <c r="E62" s="173"/>
      <c r="F62" s="6"/>
      <c r="G62" s="6"/>
      <c r="H62" s="9"/>
      <c r="P62">
        <v>12</v>
      </c>
      <c r="Q62">
        <v>21</v>
      </c>
    </row>
    <row r="63" spans="1:47">
      <c r="A63" s="153"/>
      <c r="B63" s="154" t="s">
        <v>28</v>
      </c>
      <c r="C63" s="162" t="s">
        <v>138</v>
      </c>
      <c r="D63" s="182"/>
      <c r="E63" s="174"/>
      <c r="F63" s="155"/>
      <c r="G63" s="156">
        <f>G8+G41+G53</f>
        <v>0</v>
      </c>
      <c r="H63" s="9"/>
      <c r="P63" t="e">
        <f>SUMIF(#REF!,P62,G7:G61)</f>
        <v>#REF!</v>
      </c>
      <c r="Q63" t="e">
        <f>SUMIF(#REF!,Q62,G7:G61)</f>
        <v>#REF!</v>
      </c>
      <c r="R63" t="s">
        <v>139</v>
      </c>
    </row>
  </sheetData>
  <sheetProtection password="CCE1" sheet="1" objects="1" scenarios="1"/>
  <protectedRanges>
    <protectedRange sqref="F9:F61" name="Oblast1"/>
  </protectedRanges>
  <mergeCells count="4">
    <mergeCell ref="A1:G1"/>
    <mergeCell ref="C2:G2"/>
    <mergeCell ref="C3:G3"/>
    <mergeCell ref="C4:G4"/>
  </mergeCells>
  <pageMargins left="0.39370078740157483" right="0.19685039370078741" top="0.78740157480314965" bottom="0.78740157480314965" header="0.31496062992125984" footer="0.31496062992125984"/>
  <pageSetup paperSize="9" scale="72" orientation="portrait" r:id="rId1"/>
  <headerFooter>
    <oddFooter>Stránka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54</vt:i4>
      </vt:variant>
    </vt:vector>
  </HeadingPairs>
  <TitlesOfParts>
    <vt:vector size="60" baseType="lpstr">
      <vt:lpstr>Stavba</vt:lpstr>
      <vt:lpstr>VzorPolozky</vt:lpstr>
      <vt:lpstr>D.1.1 ARS</vt:lpstr>
      <vt:lpstr>D.1.4.3 VZT</vt:lpstr>
      <vt:lpstr>D.1.4.5 UT</vt:lpstr>
      <vt:lpstr>D.1.4.7 MAR</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'D.1.1 ARS'!Názvy_tisku</vt:lpstr>
      <vt:lpstr>'D.1.4.3 VZT'!Názvy_tisku</vt:lpstr>
      <vt:lpstr>'D.1.4.5 UT'!Názvy_tisku</vt:lpstr>
      <vt:lpstr>'D.1.4.7 MAR'!Názvy_tisku</vt:lpstr>
      <vt:lpstr>oadresa</vt:lpstr>
      <vt:lpstr>Stavba!Objednatel</vt:lpstr>
      <vt:lpstr>Stavba!Objekt</vt:lpstr>
      <vt:lpstr>'D.1.1 ARS'!Oblast_tisku</vt:lpstr>
      <vt:lpstr>'D.1.4.3 VZT'!Oblast_tisku</vt:lpstr>
      <vt:lpstr>'D.1.4.5 UT'!Oblast_tisku</vt:lpstr>
      <vt:lpstr>'D.1.4.7 MAR'!Oblast_tisku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dc:creator>
  <cp:lastModifiedBy>Uživatel</cp:lastModifiedBy>
  <cp:lastPrinted>2014-02-28T09:52:57Z</cp:lastPrinted>
  <dcterms:created xsi:type="dcterms:W3CDTF">2009-04-08T07:15:50Z</dcterms:created>
  <dcterms:modified xsi:type="dcterms:W3CDTF">2024-03-28T08:39:06Z</dcterms:modified>
</cp:coreProperties>
</file>