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Rozpočty 2024\232_2024 OPRAVA SOCIÁLNÍHO ZAŘÍZENÍ OBJEKTU Z KOLEJE AKADEMIE\Rozpočty_export\Export_16_10_2024\"/>
    </mc:Choice>
  </mc:AlternateContent>
  <xr:revisionPtr revIDLastSave="0" documentId="8_{BF6B0A47-76F9-4FC1-94A0-5D3182009F07}"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099 01 Naklady" sheetId="12" r:id="rId4"/>
    <sheet name="01 01 Pol" sheetId="13" r:id="rId5"/>
    <sheet name="01 02 Pol" sheetId="14" r:id="rId6"/>
    <sheet name="01 03 Pol" sheetId="15" r:id="rId7"/>
    <sheet name="01 04 Pol" sheetId="16" r:id="rId8"/>
  </sheets>
  <externalReferences>
    <externalReference r:id="rId9"/>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01 Pol'!$1:$7</definedName>
    <definedName name="_xlnm.Print_Titles" localSheetId="5">'01 02 Pol'!$1:$7</definedName>
    <definedName name="_xlnm.Print_Titles" localSheetId="6">'01 03 Pol'!$1:$7</definedName>
    <definedName name="_xlnm.Print_Titles" localSheetId="7">'01 04 Pol'!$1:$7</definedName>
    <definedName name="_xlnm.Print_Titles" localSheetId="3">'099 01 Naklady'!$1:$7</definedName>
    <definedName name="oadresa">Stavba!$D$6</definedName>
    <definedName name="Objednatel" localSheetId="1">Stavba!$D$5</definedName>
    <definedName name="Objekt" localSheetId="1">Stavba!$B$38</definedName>
    <definedName name="_xlnm.Print_Area" localSheetId="4">'01 01 Pol'!$A$1:$Y$685</definedName>
    <definedName name="_xlnm.Print_Area" localSheetId="5">'01 02 Pol'!$A$1:$Y$175</definedName>
    <definedName name="_xlnm.Print_Area" localSheetId="6">'01 03 Pol'!$A$1:$Y$38</definedName>
    <definedName name="_xlnm.Print_Area" localSheetId="7">'01 04 Pol'!$A$1:$Y$50</definedName>
    <definedName name="_xlnm.Print_Area" localSheetId="3">'099 01 Naklady'!$A$1:$Y$23</definedName>
    <definedName name="_xlnm.Print_Area" localSheetId="1">Stavba!$A$1:$J$100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9" i="1" l="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G47" i="1"/>
  <c r="F47" i="1"/>
  <c r="G46" i="1"/>
  <c r="F46" i="1"/>
  <c r="G45" i="1"/>
  <c r="F45" i="1"/>
  <c r="G44" i="1"/>
  <c r="F44" i="1"/>
  <c r="G43" i="1"/>
  <c r="F43" i="1"/>
  <c r="G41" i="1"/>
  <c r="F41" i="1"/>
  <c r="G40" i="1"/>
  <c r="F40" i="1"/>
  <c r="G39" i="1"/>
  <c r="F39" i="1"/>
  <c r="G49" i="16"/>
  <c r="BA26" i="16"/>
  <c r="BA20" i="16"/>
  <c r="G9" i="16"/>
  <c r="M9" i="16" s="1"/>
  <c r="I9" i="16"/>
  <c r="K9" i="16"/>
  <c r="K8" i="16" s="1"/>
  <c r="O9" i="16"/>
  <c r="Q9" i="16"/>
  <c r="V9" i="16"/>
  <c r="V8" i="16" s="1"/>
  <c r="G10" i="16"/>
  <c r="I10" i="16"/>
  <c r="K10" i="16"/>
  <c r="M10" i="16"/>
  <c r="O10" i="16"/>
  <c r="Q10" i="16"/>
  <c r="V10" i="16"/>
  <c r="G11" i="16"/>
  <c r="AF49" i="16" s="1"/>
  <c r="I11" i="16"/>
  <c r="K11" i="16"/>
  <c r="O11" i="16"/>
  <c r="O8" i="16" s="1"/>
  <c r="Q11" i="16"/>
  <c r="V11" i="16"/>
  <c r="G12" i="16"/>
  <c r="M12" i="16" s="1"/>
  <c r="I12" i="16"/>
  <c r="I8" i="16" s="1"/>
  <c r="K12" i="16"/>
  <c r="O12" i="16"/>
  <c r="Q12" i="16"/>
  <c r="Q8" i="16" s="1"/>
  <c r="V12" i="16"/>
  <c r="G14" i="16"/>
  <c r="I14" i="16"/>
  <c r="K14" i="16"/>
  <c r="M14" i="16"/>
  <c r="O14" i="16"/>
  <c r="Q14" i="16"/>
  <c r="V14" i="16"/>
  <c r="G15" i="16"/>
  <c r="G13" i="16" s="1"/>
  <c r="I15" i="16"/>
  <c r="K15" i="16"/>
  <c r="O15" i="16"/>
  <c r="O13" i="16" s="1"/>
  <c r="Q15" i="16"/>
  <c r="V15" i="16"/>
  <c r="G16" i="16"/>
  <c r="M16" i="16" s="1"/>
  <c r="I16" i="16"/>
  <c r="I13" i="16" s="1"/>
  <c r="K16" i="16"/>
  <c r="O16" i="16"/>
  <c r="Q16" i="16"/>
  <c r="Q13" i="16" s="1"/>
  <c r="V16" i="16"/>
  <c r="G17" i="16"/>
  <c r="M17" i="16" s="1"/>
  <c r="I17" i="16"/>
  <c r="K17" i="16"/>
  <c r="K13" i="16" s="1"/>
  <c r="O17" i="16"/>
  <c r="Q17" i="16"/>
  <c r="V17" i="16"/>
  <c r="V13" i="16" s="1"/>
  <c r="G18" i="16"/>
  <c r="I18" i="16"/>
  <c r="K18" i="16"/>
  <c r="M18" i="16"/>
  <c r="O18" i="16"/>
  <c r="Q18" i="16"/>
  <c r="V18" i="16"/>
  <c r="G19" i="16"/>
  <c r="M19" i="16" s="1"/>
  <c r="I19" i="16"/>
  <c r="K19" i="16"/>
  <c r="O19" i="16"/>
  <c r="Q19" i="16"/>
  <c r="V19" i="16"/>
  <c r="G25" i="16"/>
  <c r="M25" i="16" s="1"/>
  <c r="I25" i="16"/>
  <c r="K25" i="16"/>
  <c r="O25" i="16"/>
  <c r="Q25" i="16"/>
  <c r="V25" i="16"/>
  <c r="G31" i="16"/>
  <c r="M31" i="16" s="1"/>
  <c r="I31" i="16"/>
  <c r="K31" i="16"/>
  <c r="O31" i="16"/>
  <c r="Q31" i="16"/>
  <c r="V31" i="16"/>
  <c r="G32" i="16"/>
  <c r="I32" i="16"/>
  <c r="K32" i="16"/>
  <c r="M32" i="16"/>
  <c r="O32" i="16"/>
  <c r="Q32" i="16"/>
  <c r="V32" i="16"/>
  <c r="G33" i="16"/>
  <c r="M33" i="16" s="1"/>
  <c r="I33" i="16"/>
  <c r="K33" i="16"/>
  <c r="O33" i="16"/>
  <c r="Q33" i="16"/>
  <c r="V33" i="16"/>
  <c r="G34" i="16"/>
  <c r="M34" i="16" s="1"/>
  <c r="I34" i="16"/>
  <c r="K34" i="16"/>
  <c r="O34" i="16"/>
  <c r="Q34" i="16"/>
  <c r="V34" i="16"/>
  <c r="G36" i="16"/>
  <c r="I36" i="16"/>
  <c r="K36" i="16"/>
  <c r="M36" i="16"/>
  <c r="O36" i="16"/>
  <c r="Q36" i="16"/>
  <c r="V36" i="16"/>
  <c r="G37" i="16"/>
  <c r="G35" i="16" s="1"/>
  <c r="I37" i="16"/>
  <c r="K37" i="16"/>
  <c r="O37" i="16"/>
  <c r="O35" i="16" s="1"/>
  <c r="Q37" i="16"/>
  <c r="V37" i="16"/>
  <c r="G38" i="16"/>
  <c r="M38" i="16" s="1"/>
  <c r="I38" i="16"/>
  <c r="I35" i="16" s="1"/>
  <c r="K38" i="16"/>
  <c r="O38" i="16"/>
  <c r="Q38" i="16"/>
  <c r="Q35" i="16" s="1"/>
  <c r="V38" i="16"/>
  <c r="G39" i="16"/>
  <c r="M39" i="16" s="1"/>
  <c r="I39" i="16"/>
  <c r="K39" i="16"/>
  <c r="K35" i="16" s="1"/>
  <c r="O39" i="16"/>
  <c r="Q39" i="16"/>
  <c r="V39" i="16"/>
  <c r="V35" i="16" s="1"/>
  <c r="G40" i="16"/>
  <c r="I40" i="16"/>
  <c r="K40" i="16"/>
  <c r="M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I44" i="16"/>
  <c r="K44" i="16"/>
  <c r="M44" i="16"/>
  <c r="O44" i="16"/>
  <c r="Q44" i="16"/>
  <c r="V44" i="16"/>
  <c r="G45" i="16"/>
  <c r="M45" i="16" s="1"/>
  <c r="I45" i="16"/>
  <c r="K45" i="16"/>
  <c r="O45" i="16"/>
  <c r="Q45" i="16"/>
  <c r="V45" i="16"/>
  <c r="G46" i="16"/>
  <c r="M46" i="16" s="1"/>
  <c r="I46" i="16"/>
  <c r="K46" i="16"/>
  <c r="O46" i="16"/>
  <c r="Q46" i="16"/>
  <c r="V46" i="16"/>
  <c r="G47" i="16"/>
  <c r="M47" i="16" s="1"/>
  <c r="I47" i="16"/>
  <c r="K47" i="16"/>
  <c r="O47" i="16"/>
  <c r="Q47" i="16"/>
  <c r="V47" i="16"/>
  <c r="AE49" i="16"/>
  <c r="G37"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AF37" i="15" s="1"/>
  <c r="I12" i="15"/>
  <c r="K12" i="15"/>
  <c r="O12" i="15"/>
  <c r="O8" i="15" s="1"/>
  <c r="Q12" i="15"/>
  <c r="V12" i="15"/>
  <c r="G13" i="15"/>
  <c r="I13" i="15"/>
  <c r="K13" i="15"/>
  <c r="M13" i="15"/>
  <c r="O13" i="15"/>
  <c r="Q13" i="15"/>
  <c r="V13" i="15"/>
  <c r="G14" i="15"/>
  <c r="M14" i="15" s="1"/>
  <c r="I14" i="15"/>
  <c r="K14" i="15"/>
  <c r="O14" i="15"/>
  <c r="Q14" i="15"/>
  <c r="V14" i="15"/>
  <c r="G16" i="15"/>
  <c r="G15" i="15" s="1"/>
  <c r="I16" i="15"/>
  <c r="I15" i="15" s="1"/>
  <c r="K16" i="15"/>
  <c r="K15" i="15" s="1"/>
  <c r="O16" i="15"/>
  <c r="O15" i="15" s="1"/>
  <c r="Q16" i="15"/>
  <c r="Q15" i="15" s="1"/>
  <c r="V16" i="15"/>
  <c r="V15" i="15" s="1"/>
  <c r="G17" i="15"/>
  <c r="I17" i="15"/>
  <c r="K17" i="15"/>
  <c r="M17" i="15"/>
  <c r="O17" i="15"/>
  <c r="Q17" i="15"/>
  <c r="V17" i="15"/>
  <c r="K18" i="15"/>
  <c r="V18" i="15"/>
  <c r="G19" i="15"/>
  <c r="G18" i="15" s="1"/>
  <c r="I19" i="15"/>
  <c r="I18" i="15" s="1"/>
  <c r="K19" i="15"/>
  <c r="M19" i="15"/>
  <c r="O19" i="15"/>
  <c r="O18" i="15" s="1"/>
  <c r="Q19" i="15"/>
  <c r="Q18" i="15" s="1"/>
  <c r="V19" i="15"/>
  <c r="G20" i="15"/>
  <c r="M20" i="15" s="1"/>
  <c r="I20" i="15"/>
  <c r="K20" i="15"/>
  <c r="O20" i="15"/>
  <c r="Q20" i="15"/>
  <c r="V20" i="15"/>
  <c r="G21" i="15"/>
  <c r="I21" i="15"/>
  <c r="K21" i="15"/>
  <c r="M21" i="15"/>
  <c r="O21" i="15"/>
  <c r="Q21" i="15"/>
  <c r="V21" i="15"/>
  <c r="K22" i="15"/>
  <c r="V22" i="15"/>
  <c r="G23" i="15"/>
  <c r="I23" i="15"/>
  <c r="I22" i="15" s="1"/>
  <c r="K23" i="15"/>
  <c r="M23" i="15"/>
  <c r="O23" i="15"/>
  <c r="Q23" i="15"/>
  <c r="Q22" i="15" s="1"/>
  <c r="V23" i="15"/>
  <c r="G24" i="15"/>
  <c r="G22" i="15" s="1"/>
  <c r="I24" i="15"/>
  <c r="K24" i="15"/>
  <c r="O24" i="15"/>
  <c r="O22" i="15" s="1"/>
  <c r="Q24" i="15"/>
  <c r="V24" i="15"/>
  <c r="I25" i="15"/>
  <c r="Q25" i="15"/>
  <c r="G26" i="15"/>
  <c r="M26" i="15" s="1"/>
  <c r="M25" i="15" s="1"/>
  <c r="I26" i="15"/>
  <c r="K26" i="15"/>
  <c r="K25" i="15" s="1"/>
  <c r="O26" i="15"/>
  <c r="O25" i="15" s="1"/>
  <c r="Q26" i="15"/>
  <c r="V26" i="15"/>
  <c r="V25" i="15" s="1"/>
  <c r="G28" i="15"/>
  <c r="G27" i="15" s="1"/>
  <c r="I28" i="15"/>
  <c r="I27" i="15" s="1"/>
  <c r="K28" i="15"/>
  <c r="K27" i="15" s="1"/>
  <c r="O28" i="15"/>
  <c r="O27" i="15" s="1"/>
  <c r="Q28" i="15"/>
  <c r="Q27" i="15" s="1"/>
  <c r="V28" i="15"/>
  <c r="V27" i="15" s="1"/>
  <c r="G30" i="15"/>
  <c r="M30" i="15" s="1"/>
  <c r="I30" i="15"/>
  <c r="K30" i="15"/>
  <c r="K29" i="15" s="1"/>
  <c r="O30" i="15"/>
  <c r="O29" i="15" s="1"/>
  <c r="Q30" i="15"/>
  <c r="V30" i="15"/>
  <c r="V29" i="15" s="1"/>
  <c r="G31" i="15"/>
  <c r="I31" i="15"/>
  <c r="K31" i="15"/>
  <c r="M31" i="15"/>
  <c r="O31" i="15"/>
  <c r="Q31" i="15"/>
  <c r="V31" i="15"/>
  <c r="G32" i="15"/>
  <c r="M32" i="15" s="1"/>
  <c r="I32" i="15"/>
  <c r="K32" i="15"/>
  <c r="O32" i="15"/>
  <c r="Q32" i="15"/>
  <c r="V32" i="15"/>
  <c r="G33" i="15"/>
  <c r="I33" i="15"/>
  <c r="I29" i="15" s="1"/>
  <c r="K33" i="15"/>
  <c r="M33" i="15"/>
  <c r="O33" i="15"/>
  <c r="Q33" i="15"/>
  <c r="Q29" i="15" s="1"/>
  <c r="V33" i="15"/>
  <c r="G34" i="15"/>
  <c r="M34" i="15" s="1"/>
  <c r="I34" i="15"/>
  <c r="K34" i="15"/>
  <c r="O34" i="15"/>
  <c r="Q34" i="15"/>
  <c r="V34" i="15"/>
  <c r="G35" i="15"/>
  <c r="I35" i="15"/>
  <c r="K35" i="15"/>
  <c r="M35" i="15"/>
  <c r="O35" i="15"/>
  <c r="Q35" i="15"/>
  <c r="V35" i="15"/>
  <c r="AE37" i="15"/>
  <c r="G174" i="14"/>
  <c r="BA165" i="14"/>
  <c r="G9" i="14"/>
  <c r="M9" i="14" s="1"/>
  <c r="I9" i="14"/>
  <c r="I8" i="14" s="1"/>
  <c r="K9" i="14"/>
  <c r="K8" i="14" s="1"/>
  <c r="O9" i="14"/>
  <c r="Q9" i="14"/>
  <c r="Q8" i="14" s="1"/>
  <c r="V9" i="14"/>
  <c r="V8" i="14" s="1"/>
  <c r="G14" i="14"/>
  <c r="I14" i="14"/>
  <c r="K14" i="14"/>
  <c r="M14" i="14"/>
  <c r="O14" i="14"/>
  <c r="Q14" i="14"/>
  <c r="V14" i="14"/>
  <c r="G19" i="14"/>
  <c r="I19" i="14"/>
  <c r="K19" i="14"/>
  <c r="M19" i="14"/>
  <c r="O19" i="14"/>
  <c r="Q19" i="14"/>
  <c r="V19" i="14"/>
  <c r="G24" i="14"/>
  <c r="M24" i="14" s="1"/>
  <c r="I24" i="14"/>
  <c r="K24" i="14"/>
  <c r="O24" i="14"/>
  <c r="O8" i="14" s="1"/>
  <c r="Q24" i="14"/>
  <c r="V24" i="14"/>
  <c r="G28" i="14"/>
  <c r="M28" i="14" s="1"/>
  <c r="I28" i="14"/>
  <c r="K28" i="14"/>
  <c r="O28" i="14"/>
  <c r="Q28" i="14"/>
  <c r="V28" i="14"/>
  <c r="G33" i="14"/>
  <c r="I33" i="14"/>
  <c r="K33" i="14"/>
  <c r="M33" i="14"/>
  <c r="O33" i="14"/>
  <c r="Q33" i="14"/>
  <c r="V33" i="14"/>
  <c r="G37" i="14"/>
  <c r="I37" i="14"/>
  <c r="K37" i="14"/>
  <c r="M37" i="14"/>
  <c r="O37" i="14"/>
  <c r="Q37" i="14"/>
  <c r="V37" i="14"/>
  <c r="G40" i="14"/>
  <c r="M40" i="14" s="1"/>
  <c r="I40" i="14"/>
  <c r="K40" i="14"/>
  <c r="O40" i="14"/>
  <c r="Q40" i="14"/>
  <c r="V40" i="14"/>
  <c r="G43" i="14"/>
  <c r="M43" i="14" s="1"/>
  <c r="I43" i="14"/>
  <c r="K43" i="14"/>
  <c r="O43" i="14"/>
  <c r="Q43" i="14"/>
  <c r="V43" i="14"/>
  <c r="G48" i="14"/>
  <c r="I48" i="14"/>
  <c r="K48" i="14"/>
  <c r="M48" i="14"/>
  <c r="O48" i="14"/>
  <c r="Q48" i="14"/>
  <c r="V48" i="14"/>
  <c r="G50" i="14"/>
  <c r="I50" i="14"/>
  <c r="K50" i="14"/>
  <c r="M50" i="14"/>
  <c r="O50" i="14"/>
  <c r="Q50" i="14"/>
  <c r="V50" i="14"/>
  <c r="G56" i="14"/>
  <c r="M56" i="14" s="1"/>
  <c r="I56" i="14"/>
  <c r="I55" i="14" s="1"/>
  <c r="K56" i="14"/>
  <c r="K55" i="14" s="1"/>
  <c r="O56" i="14"/>
  <c r="Q56" i="14"/>
  <c r="Q55" i="14" s="1"/>
  <c r="V56" i="14"/>
  <c r="V55" i="14" s="1"/>
  <c r="G61" i="14"/>
  <c r="I61" i="14"/>
  <c r="K61" i="14"/>
  <c r="M61" i="14"/>
  <c r="O61" i="14"/>
  <c r="Q61" i="14"/>
  <c r="V61" i="14"/>
  <c r="G64" i="14"/>
  <c r="I64" i="14"/>
  <c r="K64" i="14"/>
  <c r="M64" i="14"/>
  <c r="O64" i="14"/>
  <c r="Q64" i="14"/>
  <c r="V64" i="14"/>
  <c r="G65" i="14"/>
  <c r="M65" i="14" s="1"/>
  <c r="I65" i="14"/>
  <c r="K65" i="14"/>
  <c r="O65" i="14"/>
  <c r="O55" i="14" s="1"/>
  <c r="Q65" i="14"/>
  <c r="V65" i="14"/>
  <c r="G72" i="14"/>
  <c r="I72" i="14"/>
  <c r="K72" i="14"/>
  <c r="M72" i="14"/>
  <c r="O72" i="14"/>
  <c r="Q72" i="14"/>
  <c r="V72" i="14"/>
  <c r="G73" i="14"/>
  <c r="I73" i="14"/>
  <c r="K73" i="14"/>
  <c r="M73" i="14"/>
  <c r="O73" i="14"/>
  <c r="Q73" i="14"/>
  <c r="V73" i="14"/>
  <c r="G78" i="14"/>
  <c r="I78" i="14"/>
  <c r="K78" i="14"/>
  <c r="M78" i="14"/>
  <c r="O78" i="14"/>
  <c r="Q78" i="14"/>
  <c r="V78" i="14"/>
  <c r="G80" i="14"/>
  <c r="M80" i="14" s="1"/>
  <c r="I80" i="14"/>
  <c r="K80" i="14"/>
  <c r="O80" i="14"/>
  <c r="Q80" i="14"/>
  <c r="V80" i="14"/>
  <c r="G86" i="14"/>
  <c r="M86" i="14" s="1"/>
  <c r="I86" i="14"/>
  <c r="K86" i="14"/>
  <c r="K85" i="14" s="1"/>
  <c r="O86" i="14"/>
  <c r="Q86" i="14"/>
  <c r="V86" i="14"/>
  <c r="V85" i="14" s="1"/>
  <c r="G89" i="14"/>
  <c r="I89" i="14"/>
  <c r="K89" i="14"/>
  <c r="M89" i="14"/>
  <c r="O89" i="14"/>
  <c r="Q89" i="14"/>
  <c r="V89" i="14"/>
  <c r="G92" i="14"/>
  <c r="G85" i="14" s="1"/>
  <c r="I92" i="14"/>
  <c r="K92" i="14"/>
  <c r="O92" i="14"/>
  <c r="O85" i="14" s="1"/>
  <c r="Q92" i="14"/>
  <c r="V92" i="14"/>
  <c r="G95" i="14"/>
  <c r="M95" i="14" s="1"/>
  <c r="I95" i="14"/>
  <c r="I85" i="14" s="1"/>
  <c r="K95" i="14"/>
  <c r="O95" i="14"/>
  <c r="Q95" i="14"/>
  <c r="Q85" i="14" s="1"/>
  <c r="V95" i="14"/>
  <c r="G99" i="14"/>
  <c r="M99" i="14" s="1"/>
  <c r="I99" i="14"/>
  <c r="K99" i="14"/>
  <c r="O99" i="14"/>
  <c r="Q99" i="14"/>
  <c r="V99" i="14"/>
  <c r="G104" i="14"/>
  <c r="I104" i="14"/>
  <c r="K104" i="14"/>
  <c r="M104" i="14"/>
  <c r="O104" i="14"/>
  <c r="Q104" i="14"/>
  <c r="V104" i="14"/>
  <c r="G107" i="14"/>
  <c r="M107" i="14" s="1"/>
  <c r="I107" i="14"/>
  <c r="K107" i="14"/>
  <c r="O107" i="14"/>
  <c r="Q107" i="14"/>
  <c r="V107" i="14"/>
  <c r="G108" i="14"/>
  <c r="M108" i="14" s="1"/>
  <c r="I108" i="14"/>
  <c r="K108" i="14"/>
  <c r="O108" i="14"/>
  <c r="Q108" i="14"/>
  <c r="V108" i="14"/>
  <c r="G111" i="14"/>
  <c r="M111" i="14" s="1"/>
  <c r="I111" i="14"/>
  <c r="K111" i="14"/>
  <c r="O111" i="14"/>
  <c r="Q111" i="14"/>
  <c r="V111" i="14"/>
  <c r="G114" i="14"/>
  <c r="I114" i="14"/>
  <c r="K114" i="14"/>
  <c r="M114" i="14"/>
  <c r="O114" i="14"/>
  <c r="Q114" i="14"/>
  <c r="V114" i="14"/>
  <c r="G121" i="14"/>
  <c r="M121" i="14" s="1"/>
  <c r="I121" i="14"/>
  <c r="K121" i="14"/>
  <c r="O121" i="14"/>
  <c r="Q121" i="14"/>
  <c r="V121" i="14"/>
  <c r="G124" i="14"/>
  <c r="M124" i="14" s="1"/>
  <c r="I124" i="14"/>
  <c r="K124" i="14"/>
  <c r="O124" i="14"/>
  <c r="Q124" i="14"/>
  <c r="V124" i="14"/>
  <c r="G127" i="14"/>
  <c r="M127" i="14" s="1"/>
  <c r="I127" i="14"/>
  <c r="K127" i="14"/>
  <c r="O127" i="14"/>
  <c r="Q127" i="14"/>
  <c r="V127" i="14"/>
  <c r="G130" i="14"/>
  <c r="I130" i="14"/>
  <c r="K130" i="14"/>
  <c r="M130" i="14"/>
  <c r="O130" i="14"/>
  <c r="Q130" i="14"/>
  <c r="V130" i="14"/>
  <c r="G134" i="14"/>
  <c r="M134" i="14" s="1"/>
  <c r="I134" i="14"/>
  <c r="K134" i="14"/>
  <c r="O134" i="14"/>
  <c r="Q134" i="14"/>
  <c r="V134" i="14"/>
  <c r="G137" i="14"/>
  <c r="M137" i="14" s="1"/>
  <c r="I137" i="14"/>
  <c r="K137" i="14"/>
  <c r="O137" i="14"/>
  <c r="Q137" i="14"/>
  <c r="V137" i="14"/>
  <c r="G140" i="14"/>
  <c r="M140" i="14" s="1"/>
  <c r="I140" i="14"/>
  <c r="K140" i="14"/>
  <c r="O140" i="14"/>
  <c r="Q140" i="14"/>
  <c r="V140" i="14"/>
  <c r="G143" i="14"/>
  <c r="I143" i="14"/>
  <c r="K143" i="14"/>
  <c r="M143" i="14"/>
  <c r="O143" i="14"/>
  <c r="Q143" i="14"/>
  <c r="V143" i="14"/>
  <c r="G145" i="14"/>
  <c r="M145" i="14" s="1"/>
  <c r="I145" i="14"/>
  <c r="K145" i="14"/>
  <c r="O145" i="14"/>
  <c r="Q145" i="14"/>
  <c r="V145" i="14"/>
  <c r="G148" i="14"/>
  <c r="M148" i="14" s="1"/>
  <c r="I148" i="14"/>
  <c r="K148" i="14"/>
  <c r="O148" i="14"/>
  <c r="Q148" i="14"/>
  <c r="V148" i="14"/>
  <c r="G152" i="14"/>
  <c r="M152" i="14" s="1"/>
  <c r="I152" i="14"/>
  <c r="K152" i="14"/>
  <c r="O152" i="14"/>
  <c r="Q152" i="14"/>
  <c r="V152" i="14"/>
  <c r="G155" i="14"/>
  <c r="I155" i="14"/>
  <c r="K155" i="14"/>
  <c r="M155" i="14"/>
  <c r="O155" i="14"/>
  <c r="Q155" i="14"/>
  <c r="V155" i="14"/>
  <c r="G158" i="14"/>
  <c r="M158" i="14" s="1"/>
  <c r="I158" i="14"/>
  <c r="K158" i="14"/>
  <c r="O158" i="14"/>
  <c r="Q158" i="14"/>
  <c r="V158" i="14"/>
  <c r="G161" i="14"/>
  <c r="M161" i="14" s="1"/>
  <c r="I161" i="14"/>
  <c r="K161" i="14"/>
  <c r="O161" i="14"/>
  <c r="Q161" i="14"/>
  <c r="V161" i="14"/>
  <c r="G164" i="14"/>
  <c r="M164" i="14" s="1"/>
  <c r="I164" i="14"/>
  <c r="K164" i="14"/>
  <c r="O164" i="14"/>
  <c r="Q164" i="14"/>
  <c r="V164" i="14"/>
  <c r="G168" i="14"/>
  <c r="I168" i="14"/>
  <c r="K168" i="14"/>
  <c r="M168" i="14"/>
  <c r="O168" i="14"/>
  <c r="Q168" i="14"/>
  <c r="V168" i="14"/>
  <c r="AE174" i="14"/>
  <c r="G684" i="13"/>
  <c r="BA193" i="13"/>
  <c r="BA105" i="13"/>
  <c r="BA85" i="13"/>
  <c r="BA33" i="13"/>
  <c r="BA18" i="13"/>
  <c r="BA10" i="13"/>
  <c r="G8" i="13"/>
  <c r="O8" i="13"/>
  <c r="G9" i="13"/>
  <c r="M9" i="13" s="1"/>
  <c r="M8" i="13" s="1"/>
  <c r="I9" i="13"/>
  <c r="I8" i="13" s="1"/>
  <c r="K9" i="13"/>
  <c r="K8" i="13" s="1"/>
  <c r="O9" i="13"/>
  <c r="Q9" i="13"/>
  <c r="Q8" i="13" s="1"/>
  <c r="V9" i="13"/>
  <c r="V8" i="13" s="1"/>
  <c r="G13" i="13"/>
  <c r="K13" i="13"/>
  <c r="O13" i="13"/>
  <c r="V13" i="13"/>
  <c r="G14" i="13"/>
  <c r="I14" i="13"/>
  <c r="I13" i="13" s="1"/>
  <c r="K14" i="13"/>
  <c r="M14" i="13"/>
  <c r="M13" i="13" s="1"/>
  <c r="O14" i="13"/>
  <c r="Q14" i="13"/>
  <c r="Q13" i="13" s="1"/>
  <c r="V14" i="13"/>
  <c r="G31" i="13"/>
  <c r="K31" i="13"/>
  <c r="O31" i="13"/>
  <c r="V31" i="13"/>
  <c r="G32" i="13"/>
  <c r="I32" i="13"/>
  <c r="I31" i="13" s="1"/>
  <c r="K32" i="13"/>
  <c r="M32" i="13"/>
  <c r="M31" i="13" s="1"/>
  <c r="O32" i="13"/>
  <c r="Q32" i="13"/>
  <c r="Q31" i="13" s="1"/>
  <c r="V32" i="13"/>
  <c r="G36" i="13"/>
  <c r="K36" i="13"/>
  <c r="O36" i="13"/>
  <c r="V36" i="13"/>
  <c r="G37" i="13"/>
  <c r="I37" i="13"/>
  <c r="I36" i="13" s="1"/>
  <c r="K37" i="13"/>
  <c r="M37" i="13"/>
  <c r="M36" i="13" s="1"/>
  <c r="O37" i="13"/>
  <c r="Q37" i="13"/>
  <c r="Q36" i="13" s="1"/>
  <c r="V37" i="13"/>
  <c r="G52" i="13"/>
  <c r="I52" i="13"/>
  <c r="I51" i="13" s="1"/>
  <c r="K52" i="13"/>
  <c r="M52" i="13"/>
  <c r="O52" i="13"/>
  <c r="Q52" i="13"/>
  <c r="Q51" i="13" s="1"/>
  <c r="V52" i="13"/>
  <c r="G55" i="13"/>
  <c r="G51" i="13" s="1"/>
  <c r="I55" i="13"/>
  <c r="K55" i="13"/>
  <c r="K51" i="13" s="1"/>
  <c r="O55" i="13"/>
  <c r="O51" i="13" s="1"/>
  <c r="Q55" i="13"/>
  <c r="V55" i="13"/>
  <c r="V51" i="13" s="1"/>
  <c r="G80" i="13"/>
  <c r="I80" i="13"/>
  <c r="K80" i="13"/>
  <c r="M80" i="13"/>
  <c r="O80" i="13"/>
  <c r="Q80" i="13"/>
  <c r="V80" i="13"/>
  <c r="G84" i="13"/>
  <c r="M84" i="13" s="1"/>
  <c r="I84" i="13"/>
  <c r="K84" i="13"/>
  <c r="O84" i="13"/>
  <c r="Q84" i="13"/>
  <c r="V84" i="13"/>
  <c r="G90" i="13"/>
  <c r="I90" i="13"/>
  <c r="K90" i="13"/>
  <c r="M90" i="13"/>
  <c r="O90" i="13"/>
  <c r="Q90" i="13"/>
  <c r="V90" i="13"/>
  <c r="G95" i="13"/>
  <c r="M95" i="13" s="1"/>
  <c r="I95" i="13"/>
  <c r="K95" i="13"/>
  <c r="O95" i="13"/>
  <c r="Q95" i="13"/>
  <c r="V95" i="13"/>
  <c r="G98" i="13"/>
  <c r="I98" i="13"/>
  <c r="K98" i="13"/>
  <c r="M98" i="13"/>
  <c r="O98" i="13"/>
  <c r="Q98" i="13"/>
  <c r="V98" i="13"/>
  <c r="G104" i="13"/>
  <c r="M104" i="13" s="1"/>
  <c r="I104" i="13"/>
  <c r="K104" i="13"/>
  <c r="O104" i="13"/>
  <c r="Q104" i="13"/>
  <c r="V104" i="13"/>
  <c r="I118" i="13"/>
  <c r="Q118" i="13"/>
  <c r="G119" i="13"/>
  <c r="G118" i="13" s="1"/>
  <c r="I119" i="13"/>
  <c r="K119" i="13"/>
  <c r="K118" i="13" s="1"/>
  <c r="O119" i="13"/>
  <c r="O118" i="13" s="1"/>
  <c r="Q119" i="13"/>
  <c r="V119" i="13"/>
  <c r="V118" i="13" s="1"/>
  <c r="G134" i="13"/>
  <c r="M134" i="13" s="1"/>
  <c r="I134" i="13"/>
  <c r="K134" i="13"/>
  <c r="K133" i="13" s="1"/>
  <c r="O134" i="13"/>
  <c r="O133" i="13" s="1"/>
  <c r="Q134" i="13"/>
  <c r="V134" i="13"/>
  <c r="V133" i="13" s="1"/>
  <c r="G137" i="13"/>
  <c r="I137" i="13"/>
  <c r="I133" i="13" s="1"/>
  <c r="K137" i="13"/>
  <c r="M137" i="13"/>
  <c r="O137" i="13"/>
  <c r="Q137" i="13"/>
  <c r="Q133" i="13" s="1"/>
  <c r="V137" i="13"/>
  <c r="G139" i="13"/>
  <c r="M139" i="13" s="1"/>
  <c r="I139" i="13"/>
  <c r="K139" i="13"/>
  <c r="O139" i="13"/>
  <c r="Q139" i="13"/>
  <c r="V139" i="13"/>
  <c r="I141" i="13"/>
  <c r="Q141" i="13"/>
  <c r="G142" i="13"/>
  <c r="M142" i="13" s="1"/>
  <c r="M141" i="13" s="1"/>
  <c r="I142" i="13"/>
  <c r="K142" i="13"/>
  <c r="K141" i="13" s="1"/>
  <c r="O142" i="13"/>
  <c r="O141" i="13" s="1"/>
  <c r="Q142" i="13"/>
  <c r="V142" i="13"/>
  <c r="V141" i="13" s="1"/>
  <c r="I163" i="13"/>
  <c r="Q163" i="13"/>
  <c r="G164" i="13"/>
  <c r="G163" i="13" s="1"/>
  <c r="I164" i="13"/>
  <c r="K164" i="13"/>
  <c r="K163" i="13" s="1"/>
  <c r="O164" i="13"/>
  <c r="O163" i="13" s="1"/>
  <c r="Q164" i="13"/>
  <c r="V164" i="13"/>
  <c r="V163" i="13" s="1"/>
  <c r="G192" i="13"/>
  <c r="M192" i="13" s="1"/>
  <c r="I192" i="13"/>
  <c r="K192" i="13"/>
  <c r="K191" i="13" s="1"/>
  <c r="O192" i="13"/>
  <c r="O191" i="13" s="1"/>
  <c r="Q192" i="13"/>
  <c r="V192" i="13"/>
  <c r="V191" i="13" s="1"/>
  <c r="G209" i="13"/>
  <c r="I209" i="13"/>
  <c r="I191" i="13" s="1"/>
  <c r="K209" i="13"/>
  <c r="M209" i="13"/>
  <c r="O209" i="13"/>
  <c r="Q209" i="13"/>
  <c r="Q191" i="13" s="1"/>
  <c r="V209" i="13"/>
  <c r="G220" i="13"/>
  <c r="M220" i="13" s="1"/>
  <c r="I220" i="13"/>
  <c r="K220" i="13"/>
  <c r="O220" i="13"/>
  <c r="Q220" i="13"/>
  <c r="V220" i="13"/>
  <c r="G225" i="13"/>
  <c r="I225" i="13"/>
  <c r="K225" i="13"/>
  <c r="M225" i="13"/>
  <c r="O225" i="13"/>
  <c r="Q225" i="13"/>
  <c r="V225" i="13"/>
  <c r="G247" i="13"/>
  <c r="M247" i="13" s="1"/>
  <c r="I247" i="13"/>
  <c r="K247" i="13"/>
  <c r="O247" i="13"/>
  <c r="Q247" i="13"/>
  <c r="V247" i="13"/>
  <c r="G249" i="13"/>
  <c r="I249" i="13"/>
  <c r="K249" i="13"/>
  <c r="M249" i="13"/>
  <c r="O249" i="13"/>
  <c r="Q249" i="13"/>
  <c r="V249" i="13"/>
  <c r="G254" i="13"/>
  <c r="M254" i="13" s="1"/>
  <c r="I254" i="13"/>
  <c r="K254" i="13"/>
  <c r="O254" i="13"/>
  <c r="Q254" i="13"/>
  <c r="V254" i="13"/>
  <c r="G262" i="13"/>
  <c r="I262" i="13"/>
  <c r="K262" i="13"/>
  <c r="M262" i="13"/>
  <c r="O262" i="13"/>
  <c r="Q262" i="13"/>
  <c r="V262" i="13"/>
  <c r="G265" i="13"/>
  <c r="M265" i="13" s="1"/>
  <c r="I265" i="13"/>
  <c r="K265" i="13"/>
  <c r="O265" i="13"/>
  <c r="Q265" i="13"/>
  <c r="V265" i="13"/>
  <c r="G267" i="13"/>
  <c r="I267" i="13"/>
  <c r="K267" i="13"/>
  <c r="M267" i="13"/>
  <c r="O267" i="13"/>
  <c r="Q267" i="13"/>
  <c r="V267" i="13"/>
  <c r="G285" i="13"/>
  <c r="M285" i="13" s="1"/>
  <c r="I285" i="13"/>
  <c r="K285" i="13"/>
  <c r="O285" i="13"/>
  <c r="Q285" i="13"/>
  <c r="V285" i="13"/>
  <c r="I307" i="13"/>
  <c r="Q307" i="13"/>
  <c r="G308" i="13"/>
  <c r="M308" i="13" s="1"/>
  <c r="M307" i="13" s="1"/>
  <c r="I308" i="13"/>
  <c r="K308" i="13"/>
  <c r="K307" i="13" s="1"/>
  <c r="O308" i="13"/>
  <c r="O307" i="13" s="1"/>
  <c r="Q308" i="13"/>
  <c r="V308" i="13"/>
  <c r="V307" i="13" s="1"/>
  <c r="G314" i="13"/>
  <c r="G313" i="13" s="1"/>
  <c r="I314" i="13"/>
  <c r="K314" i="13"/>
  <c r="K313" i="13" s="1"/>
  <c r="O314" i="13"/>
  <c r="O313" i="13" s="1"/>
  <c r="Q314" i="13"/>
  <c r="V314" i="13"/>
  <c r="V313" i="13" s="1"/>
  <c r="G331" i="13"/>
  <c r="I331" i="13"/>
  <c r="I313" i="13" s="1"/>
  <c r="K331" i="13"/>
  <c r="M331" i="13"/>
  <c r="O331" i="13"/>
  <c r="Q331" i="13"/>
  <c r="Q313" i="13" s="1"/>
  <c r="V331" i="13"/>
  <c r="G344" i="13"/>
  <c r="M344" i="13" s="1"/>
  <c r="I344" i="13"/>
  <c r="K344" i="13"/>
  <c r="O344" i="13"/>
  <c r="Q344" i="13"/>
  <c r="V344" i="13"/>
  <c r="G346" i="13"/>
  <c r="I346" i="13"/>
  <c r="K346" i="13"/>
  <c r="M346" i="13"/>
  <c r="O346" i="13"/>
  <c r="Q346" i="13"/>
  <c r="V346" i="13"/>
  <c r="G352" i="13"/>
  <c r="I352" i="13"/>
  <c r="I351" i="13" s="1"/>
  <c r="K352" i="13"/>
  <c r="M352" i="13"/>
  <c r="O352" i="13"/>
  <c r="Q352" i="13"/>
  <c r="Q351" i="13" s="1"/>
  <c r="V352" i="13"/>
  <c r="G374" i="13"/>
  <c r="M374" i="13" s="1"/>
  <c r="I374" i="13"/>
  <c r="K374" i="13"/>
  <c r="K351" i="13" s="1"/>
  <c r="O374" i="13"/>
  <c r="Q374" i="13"/>
  <c r="V374" i="13"/>
  <c r="V351" i="13" s="1"/>
  <c r="G387" i="13"/>
  <c r="I387" i="13"/>
  <c r="K387" i="13"/>
  <c r="M387" i="13"/>
  <c r="O387" i="13"/>
  <c r="Q387" i="13"/>
  <c r="V387" i="13"/>
  <c r="G389" i="13"/>
  <c r="G351" i="13" s="1"/>
  <c r="I389" i="13"/>
  <c r="K389" i="13"/>
  <c r="O389" i="13"/>
  <c r="O351" i="13" s="1"/>
  <c r="Q389" i="13"/>
  <c r="V389" i="13"/>
  <c r="G402" i="13"/>
  <c r="I402" i="13"/>
  <c r="K402" i="13"/>
  <c r="M402" i="13"/>
  <c r="O402" i="13"/>
  <c r="Q402" i="13"/>
  <c r="V402" i="13"/>
  <c r="G405" i="13"/>
  <c r="M405" i="13" s="1"/>
  <c r="I405" i="13"/>
  <c r="K405" i="13"/>
  <c r="O405" i="13"/>
  <c r="Q405" i="13"/>
  <c r="V405" i="13"/>
  <c r="G411" i="13"/>
  <c r="G410" i="13" s="1"/>
  <c r="I411" i="13"/>
  <c r="K411" i="13"/>
  <c r="K410" i="13" s="1"/>
  <c r="O411" i="13"/>
  <c r="O410" i="13" s="1"/>
  <c r="Q411" i="13"/>
  <c r="V411" i="13"/>
  <c r="V410" i="13" s="1"/>
  <c r="G416" i="13"/>
  <c r="I416" i="13"/>
  <c r="I410" i="13" s="1"/>
  <c r="K416" i="13"/>
  <c r="M416" i="13"/>
  <c r="O416" i="13"/>
  <c r="Q416" i="13"/>
  <c r="Q410" i="13" s="1"/>
  <c r="V416" i="13"/>
  <c r="G419" i="13"/>
  <c r="M419" i="13" s="1"/>
  <c r="I419" i="13"/>
  <c r="K419" i="13"/>
  <c r="O419" i="13"/>
  <c r="Q419" i="13"/>
  <c r="V419" i="13"/>
  <c r="G423" i="13"/>
  <c r="G422" i="13" s="1"/>
  <c r="I423" i="13"/>
  <c r="K423" i="13"/>
  <c r="K422" i="13" s="1"/>
  <c r="O423" i="13"/>
  <c r="O422" i="13" s="1"/>
  <c r="Q423" i="13"/>
  <c r="V423" i="13"/>
  <c r="V422" i="13" s="1"/>
  <c r="G426" i="13"/>
  <c r="I426" i="13"/>
  <c r="I422" i="13" s="1"/>
  <c r="K426" i="13"/>
  <c r="M426" i="13"/>
  <c r="O426" i="13"/>
  <c r="Q426" i="13"/>
  <c r="Q422" i="13" s="1"/>
  <c r="V426" i="13"/>
  <c r="G429" i="13"/>
  <c r="M429" i="13" s="1"/>
  <c r="I429" i="13"/>
  <c r="K429" i="13"/>
  <c r="O429" i="13"/>
  <c r="Q429" i="13"/>
  <c r="V429" i="13"/>
  <c r="G432" i="13"/>
  <c r="I432" i="13"/>
  <c r="K432" i="13"/>
  <c r="M432" i="13"/>
  <c r="O432" i="13"/>
  <c r="Q432" i="13"/>
  <c r="V432" i="13"/>
  <c r="G435" i="13"/>
  <c r="M435" i="13" s="1"/>
  <c r="I435" i="13"/>
  <c r="K435" i="13"/>
  <c r="O435" i="13"/>
  <c r="Q435" i="13"/>
  <c r="V435" i="13"/>
  <c r="G438" i="13"/>
  <c r="I438" i="13"/>
  <c r="K438" i="13"/>
  <c r="M438" i="13"/>
  <c r="O438" i="13"/>
  <c r="Q438" i="13"/>
  <c r="V438" i="13"/>
  <c r="G440" i="13"/>
  <c r="M440" i="13" s="1"/>
  <c r="I440" i="13"/>
  <c r="K440" i="13"/>
  <c r="O440" i="13"/>
  <c r="Q440" i="13"/>
  <c r="V440" i="13"/>
  <c r="G444" i="13"/>
  <c r="I444" i="13"/>
  <c r="K444" i="13"/>
  <c r="M444" i="13"/>
  <c r="O444" i="13"/>
  <c r="Q444" i="13"/>
  <c r="V444" i="13"/>
  <c r="G446" i="13"/>
  <c r="O446" i="13"/>
  <c r="G447" i="13"/>
  <c r="I447" i="13"/>
  <c r="I446" i="13" s="1"/>
  <c r="K447" i="13"/>
  <c r="M447" i="13"/>
  <c r="O447" i="13"/>
  <c r="Q447" i="13"/>
  <c r="Q446" i="13" s="1"/>
  <c r="V447" i="13"/>
  <c r="G450" i="13"/>
  <c r="M450" i="13" s="1"/>
  <c r="I450" i="13"/>
  <c r="K450" i="13"/>
  <c r="K446" i="13" s="1"/>
  <c r="O450" i="13"/>
  <c r="Q450" i="13"/>
  <c r="V450" i="13"/>
  <c r="V446" i="13" s="1"/>
  <c r="G452" i="13"/>
  <c r="I452" i="13"/>
  <c r="K452" i="13"/>
  <c r="M452" i="13"/>
  <c r="O452" i="13"/>
  <c r="Q452" i="13"/>
  <c r="V452" i="13"/>
  <c r="G455" i="13"/>
  <c r="I455" i="13"/>
  <c r="I454" i="13" s="1"/>
  <c r="K455" i="13"/>
  <c r="M455" i="13"/>
  <c r="O455" i="13"/>
  <c r="Q455" i="13"/>
  <c r="Q454" i="13" s="1"/>
  <c r="V455" i="13"/>
  <c r="G457" i="13"/>
  <c r="M457" i="13" s="1"/>
  <c r="I457" i="13"/>
  <c r="K457" i="13"/>
  <c r="K454" i="13" s="1"/>
  <c r="O457" i="13"/>
  <c r="Q457" i="13"/>
  <c r="V457" i="13"/>
  <c r="V454" i="13" s="1"/>
  <c r="G459" i="13"/>
  <c r="I459" i="13"/>
  <c r="K459" i="13"/>
  <c r="M459" i="13"/>
  <c r="O459" i="13"/>
  <c r="Q459" i="13"/>
  <c r="V459" i="13"/>
  <c r="G462" i="13"/>
  <c r="G454" i="13" s="1"/>
  <c r="I462" i="13"/>
  <c r="K462" i="13"/>
  <c r="O462" i="13"/>
  <c r="O454" i="13" s="1"/>
  <c r="Q462" i="13"/>
  <c r="V462" i="13"/>
  <c r="G466" i="13"/>
  <c r="I466" i="13"/>
  <c r="K466" i="13"/>
  <c r="M466" i="13"/>
  <c r="O466" i="13"/>
  <c r="Q466" i="13"/>
  <c r="V466" i="13"/>
  <c r="G468" i="13"/>
  <c r="M468" i="13" s="1"/>
  <c r="I468" i="13"/>
  <c r="K468" i="13"/>
  <c r="O468" i="13"/>
  <c r="Q468" i="13"/>
  <c r="V468" i="13"/>
  <c r="G470" i="13"/>
  <c r="I470" i="13"/>
  <c r="K470" i="13"/>
  <c r="M470" i="13"/>
  <c r="O470" i="13"/>
  <c r="Q470" i="13"/>
  <c r="V470" i="13"/>
  <c r="G472" i="13"/>
  <c r="M472" i="13" s="1"/>
  <c r="I472" i="13"/>
  <c r="K472" i="13"/>
  <c r="O472" i="13"/>
  <c r="Q472" i="13"/>
  <c r="V472" i="13"/>
  <c r="G474" i="13"/>
  <c r="I474" i="13"/>
  <c r="K474" i="13"/>
  <c r="M474" i="13"/>
  <c r="O474" i="13"/>
  <c r="Q474" i="13"/>
  <c r="V474" i="13"/>
  <c r="G480" i="13"/>
  <c r="I480" i="13"/>
  <c r="I479" i="13" s="1"/>
  <c r="K480" i="13"/>
  <c r="M480" i="13"/>
  <c r="O480" i="13"/>
  <c r="Q480" i="13"/>
  <c r="Q479" i="13" s="1"/>
  <c r="V480" i="13"/>
  <c r="G483" i="13"/>
  <c r="G479" i="13" s="1"/>
  <c r="I483" i="13"/>
  <c r="K483" i="13"/>
  <c r="O483" i="13"/>
  <c r="O479" i="13" s="1"/>
  <c r="Q483" i="13"/>
  <c r="V483" i="13"/>
  <c r="G485" i="13"/>
  <c r="I485" i="13"/>
  <c r="K485" i="13"/>
  <c r="M485" i="13"/>
  <c r="O485" i="13"/>
  <c r="Q485" i="13"/>
  <c r="V485" i="13"/>
  <c r="G487" i="13"/>
  <c r="M487" i="13" s="1"/>
  <c r="I487" i="13"/>
  <c r="K487" i="13"/>
  <c r="K479" i="13" s="1"/>
  <c r="O487" i="13"/>
  <c r="Q487" i="13"/>
  <c r="V487" i="13"/>
  <c r="V479" i="13" s="1"/>
  <c r="G493" i="13"/>
  <c r="G492" i="13" s="1"/>
  <c r="I493" i="13"/>
  <c r="K493" i="13"/>
  <c r="K492" i="13" s="1"/>
  <c r="O493" i="13"/>
  <c r="O492" i="13" s="1"/>
  <c r="Q493" i="13"/>
  <c r="V493" i="13"/>
  <c r="V492" i="13" s="1"/>
  <c r="G495" i="13"/>
  <c r="I495" i="13"/>
  <c r="I492" i="13" s="1"/>
  <c r="K495" i="13"/>
  <c r="M495" i="13"/>
  <c r="O495" i="13"/>
  <c r="Q495" i="13"/>
  <c r="Q492" i="13" s="1"/>
  <c r="V495" i="13"/>
  <c r="G508" i="13"/>
  <c r="M508" i="13" s="1"/>
  <c r="I508" i="13"/>
  <c r="K508" i="13"/>
  <c r="O508" i="13"/>
  <c r="Q508" i="13"/>
  <c r="V508" i="13"/>
  <c r="G522" i="13"/>
  <c r="I522" i="13"/>
  <c r="K522" i="13"/>
  <c r="M522" i="13"/>
  <c r="O522" i="13"/>
  <c r="Q522" i="13"/>
  <c r="V522" i="13"/>
  <c r="G526" i="13"/>
  <c r="M526" i="13" s="1"/>
  <c r="I526" i="13"/>
  <c r="K526" i="13"/>
  <c r="O526" i="13"/>
  <c r="Q526" i="13"/>
  <c r="V526" i="13"/>
  <c r="G532" i="13"/>
  <c r="M532" i="13" s="1"/>
  <c r="I532" i="13"/>
  <c r="K532" i="13"/>
  <c r="K531" i="13" s="1"/>
  <c r="O532" i="13"/>
  <c r="O531" i="13" s="1"/>
  <c r="Q532" i="13"/>
  <c r="V532" i="13"/>
  <c r="V531" i="13" s="1"/>
  <c r="G547" i="13"/>
  <c r="I547" i="13"/>
  <c r="K547" i="13"/>
  <c r="M547" i="13"/>
  <c r="O547" i="13"/>
  <c r="Q547" i="13"/>
  <c r="V547" i="13"/>
  <c r="G550" i="13"/>
  <c r="M550" i="13" s="1"/>
  <c r="I550" i="13"/>
  <c r="K550" i="13"/>
  <c r="O550" i="13"/>
  <c r="Q550" i="13"/>
  <c r="V550" i="13"/>
  <c r="G579" i="13"/>
  <c r="I579" i="13"/>
  <c r="I531" i="13" s="1"/>
  <c r="K579" i="13"/>
  <c r="M579" i="13"/>
  <c r="O579" i="13"/>
  <c r="Q579" i="13"/>
  <c r="Q531" i="13" s="1"/>
  <c r="V579" i="13"/>
  <c r="G592" i="13"/>
  <c r="M592" i="13" s="1"/>
  <c r="I592" i="13"/>
  <c r="K592" i="13"/>
  <c r="O592" i="13"/>
  <c r="Q592" i="13"/>
  <c r="V592" i="13"/>
  <c r="G596" i="13"/>
  <c r="I596" i="13"/>
  <c r="K596" i="13"/>
  <c r="M596" i="13"/>
  <c r="O596" i="13"/>
  <c r="Q596" i="13"/>
  <c r="V596" i="13"/>
  <c r="G600" i="13"/>
  <c r="O600" i="13"/>
  <c r="G601" i="13"/>
  <c r="I601" i="13"/>
  <c r="I600" i="13" s="1"/>
  <c r="K601" i="13"/>
  <c r="M601" i="13"/>
  <c r="O601" i="13"/>
  <c r="Q601" i="13"/>
  <c r="Q600" i="13" s="1"/>
  <c r="V601" i="13"/>
  <c r="G604" i="13"/>
  <c r="M604" i="13" s="1"/>
  <c r="I604" i="13"/>
  <c r="K604" i="13"/>
  <c r="K600" i="13" s="1"/>
  <c r="O604" i="13"/>
  <c r="Q604" i="13"/>
  <c r="V604" i="13"/>
  <c r="V600" i="13" s="1"/>
  <c r="G607" i="13"/>
  <c r="G606" i="13" s="1"/>
  <c r="I607" i="13"/>
  <c r="K607" i="13"/>
  <c r="K606" i="13" s="1"/>
  <c r="O607" i="13"/>
  <c r="O606" i="13" s="1"/>
  <c r="Q607" i="13"/>
  <c r="V607" i="13"/>
  <c r="V606" i="13" s="1"/>
  <c r="G609" i="13"/>
  <c r="I609" i="13"/>
  <c r="I606" i="13" s="1"/>
  <c r="K609" i="13"/>
  <c r="M609" i="13"/>
  <c r="O609" i="13"/>
  <c r="Q609" i="13"/>
  <c r="Q606" i="13" s="1"/>
  <c r="V609" i="13"/>
  <c r="K625" i="13"/>
  <c r="V625" i="13"/>
  <c r="G626" i="13"/>
  <c r="I626" i="13"/>
  <c r="I625" i="13" s="1"/>
  <c r="K626" i="13"/>
  <c r="M626" i="13"/>
  <c r="O626" i="13"/>
  <c r="Q626" i="13"/>
  <c r="Q625" i="13" s="1"/>
  <c r="V626" i="13"/>
  <c r="G630" i="13"/>
  <c r="G625" i="13" s="1"/>
  <c r="I630" i="13"/>
  <c r="K630" i="13"/>
  <c r="O630" i="13"/>
  <c r="O625" i="13" s="1"/>
  <c r="Q630" i="13"/>
  <c r="V630" i="13"/>
  <c r="G633" i="13"/>
  <c r="I633" i="13"/>
  <c r="K633" i="13"/>
  <c r="M633" i="13"/>
  <c r="O633" i="13"/>
  <c r="Q633" i="13"/>
  <c r="V633" i="13"/>
  <c r="G639" i="13"/>
  <c r="I639" i="13"/>
  <c r="I638" i="13" s="1"/>
  <c r="K639" i="13"/>
  <c r="M639" i="13"/>
  <c r="O639" i="13"/>
  <c r="Q639" i="13"/>
  <c r="Q638" i="13" s="1"/>
  <c r="V639" i="13"/>
  <c r="G643" i="13"/>
  <c r="G638" i="13" s="1"/>
  <c r="I643" i="13"/>
  <c r="K643" i="13"/>
  <c r="O643" i="13"/>
  <c r="O638" i="13" s="1"/>
  <c r="Q643" i="13"/>
  <c r="V643" i="13"/>
  <c r="G647" i="13"/>
  <c r="I647" i="13"/>
  <c r="K647" i="13"/>
  <c r="M647" i="13"/>
  <c r="O647" i="13"/>
  <c r="Q647" i="13"/>
  <c r="V647" i="13"/>
  <c r="G650" i="13"/>
  <c r="M650" i="13" s="1"/>
  <c r="I650" i="13"/>
  <c r="K650" i="13"/>
  <c r="K638" i="13" s="1"/>
  <c r="O650" i="13"/>
  <c r="Q650" i="13"/>
  <c r="V650" i="13"/>
  <c r="V638" i="13" s="1"/>
  <c r="G655" i="13"/>
  <c r="I655" i="13"/>
  <c r="K655" i="13"/>
  <c r="M655" i="13"/>
  <c r="O655" i="13"/>
  <c r="Q655" i="13"/>
  <c r="V655" i="13"/>
  <c r="G662" i="13"/>
  <c r="M662" i="13" s="1"/>
  <c r="I662" i="13"/>
  <c r="K662" i="13"/>
  <c r="O662" i="13"/>
  <c r="Q662" i="13"/>
  <c r="V662" i="13"/>
  <c r="G666" i="13"/>
  <c r="I666" i="13"/>
  <c r="K666" i="13"/>
  <c r="M666" i="13"/>
  <c r="O666" i="13"/>
  <c r="Q666" i="13"/>
  <c r="V666" i="13"/>
  <c r="G671" i="13"/>
  <c r="M671" i="13" s="1"/>
  <c r="I671" i="13"/>
  <c r="K671" i="13"/>
  <c r="O671" i="13"/>
  <c r="Q671" i="13"/>
  <c r="V671" i="13"/>
  <c r="G675" i="13"/>
  <c r="I675" i="13"/>
  <c r="K675" i="13"/>
  <c r="M675" i="13"/>
  <c r="O675" i="13"/>
  <c r="Q675" i="13"/>
  <c r="V675" i="13"/>
  <c r="G679" i="13"/>
  <c r="M679" i="13" s="1"/>
  <c r="I679" i="13"/>
  <c r="K679" i="13"/>
  <c r="O679" i="13"/>
  <c r="Q679" i="13"/>
  <c r="V679" i="13"/>
  <c r="AE684" i="13"/>
  <c r="AF684" i="13"/>
  <c r="G22" i="12"/>
  <c r="BA19" i="12"/>
  <c r="BA17" i="12"/>
  <c r="BA12" i="12"/>
  <c r="G8" i="12"/>
  <c r="O8" i="12"/>
  <c r="G9" i="12"/>
  <c r="M9" i="12" s="1"/>
  <c r="M8" i="12" s="1"/>
  <c r="I9" i="12"/>
  <c r="I8" i="12" s="1"/>
  <c r="K9" i="12"/>
  <c r="K8" i="12" s="1"/>
  <c r="O9" i="12"/>
  <c r="Q9" i="12"/>
  <c r="Q8" i="12" s="1"/>
  <c r="V9" i="12"/>
  <c r="V8" i="12" s="1"/>
  <c r="G11" i="12"/>
  <c r="I11" i="12"/>
  <c r="K11" i="12"/>
  <c r="M11" i="12"/>
  <c r="O11" i="12"/>
  <c r="Q11" i="12"/>
  <c r="V11" i="12"/>
  <c r="G13" i="12"/>
  <c r="I13" i="12"/>
  <c r="K13" i="12"/>
  <c r="M13" i="12"/>
  <c r="O13" i="12"/>
  <c r="Q13" i="12"/>
  <c r="V13" i="12"/>
  <c r="G15" i="12"/>
  <c r="O15" i="12"/>
  <c r="G16" i="12"/>
  <c r="M16" i="12" s="1"/>
  <c r="M15" i="12" s="1"/>
  <c r="I16" i="12"/>
  <c r="I15" i="12" s="1"/>
  <c r="K16" i="12"/>
  <c r="K15" i="12" s="1"/>
  <c r="O16" i="12"/>
  <c r="Q16" i="12"/>
  <c r="Q15" i="12" s="1"/>
  <c r="V16" i="12"/>
  <c r="V15" i="12" s="1"/>
  <c r="G18" i="12"/>
  <c r="I18" i="12"/>
  <c r="K18" i="12"/>
  <c r="M18" i="12"/>
  <c r="O18" i="12"/>
  <c r="Q18" i="12"/>
  <c r="V18" i="12"/>
  <c r="G20" i="12"/>
  <c r="I20" i="12"/>
  <c r="K20" i="12"/>
  <c r="M20" i="12"/>
  <c r="O20" i="12"/>
  <c r="Q20" i="12"/>
  <c r="V20" i="12"/>
  <c r="AE22" i="12"/>
  <c r="AF22" i="12"/>
  <c r="I20" i="1"/>
  <c r="I19" i="1"/>
  <c r="I18" i="1"/>
  <c r="I17" i="1"/>
  <c r="I16" i="1"/>
  <c r="I100" i="1"/>
  <c r="J99" i="1" s="1"/>
  <c r="F48" i="1"/>
  <c r="G48" i="1"/>
  <c r="G25" i="1" s="1"/>
  <c r="A25" i="1" s="1"/>
  <c r="H47" i="1"/>
  <c r="I47" i="1" s="1"/>
  <c r="H46" i="1"/>
  <c r="I46" i="1" s="1"/>
  <c r="H45" i="1"/>
  <c r="I45" i="1" s="1"/>
  <c r="H44" i="1"/>
  <c r="I44" i="1" s="1"/>
  <c r="H43" i="1"/>
  <c r="I43" i="1" s="1"/>
  <c r="H42" i="1"/>
  <c r="H41" i="1"/>
  <c r="I41" i="1" s="1"/>
  <c r="H40" i="1"/>
  <c r="I40" i="1" s="1"/>
  <c r="H39" i="1"/>
  <c r="H48" i="1" s="1"/>
  <c r="J28" i="1"/>
  <c r="J26" i="1"/>
  <c r="G38" i="1"/>
  <c r="F38" i="1"/>
  <c r="J23" i="1"/>
  <c r="J24" i="1"/>
  <c r="J25" i="1"/>
  <c r="J27" i="1"/>
  <c r="E24" i="1"/>
  <c r="E26" i="1"/>
  <c r="J98" i="1" l="1"/>
  <c r="J64" i="1"/>
  <c r="J66" i="1"/>
  <c r="J68" i="1"/>
  <c r="J70" i="1"/>
  <c r="J72" i="1"/>
  <c r="J74" i="1"/>
  <c r="J76" i="1"/>
  <c r="J78" i="1"/>
  <c r="J80" i="1"/>
  <c r="J82" i="1"/>
  <c r="J84" i="1"/>
  <c r="J86" i="1"/>
  <c r="J88" i="1"/>
  <c r="J90" i="1"/>
  <c r="J92" i="1"/>
  <c r="J94" i="1"/>
  <c r="J96" i="1"/>
  <c r="J63" i="1"/>
  <c r="J65" i="1"/>
  <c r="J67" i="1"/>
  <c r="J69" i="1"/>
  <c r="J71" i="1"/>
  <c r="J73" i="1"/>
  <c r="J75" i="1"/>
  <c r="J77" i="1"/>
  <c r="J79" i="1"/>
  <c r="J81" i="1"/>
  <c r="J83" i="1"/>
  <c r="J85" i="1"/>
  <c r="J87" i="1"/>
  <c r="J89" i="1"/>
  <c r="J91" i="1"/>
  <c r="J93" i="1"/>
  <c r="J95" i="1"/>
  <c r="A26" i="1"/>
  <c r="G26" i="1"/>
  <c r="G28" i="1"/>
  <c r="G23" i="1"/>
  <c r="M37" i="16"/>
  <c r="M35" i="16" s="1"/>
  <c r="M15" i="16"/>
  <c r="M13" i="16" s="1"/>
  <c r="M11" i="16"/>
  <c r="M8" i="16" s="1"/>
  <c r="G8" i="16"/>
  <c r="M29" i="15"/>
  <c r="M18" i="15"/>
  <c r="G8" i="15"/>
  <c r="G29" i="15"/>
  <c r="M28" i="15"/>
  <c r="M27" i="15" s="1"/>
  <c r="G25" i="15"/>
  <c r="M24" i="15"/>
  <c r="M22" i="15" s="1"/>
  <c r="M16" i="15"/>
  <c r="M15" i="15" s="1"/>
  <c r="M12" i="15"/>
  <c r="M8" i="15" s="1"/>
  <c r="M55" i="14"/>
  <c r="M8" i="14"/>
  <c r="AF174" i="14"/>
  <c r="G55" i="14"/>
  <c r="G8" i="14"/>
  <c r="M92" i="14"/>
  <c r="M85" i="14" s="1"/>
  <c r="M133" i="13"/>
  <c r="M446" i="13"/>
  <c r="M191" i="13"/>
  <c r="M600" i="13"/>
  <c r="M531" i="13"/>
  <c r="M643" i="13"/>
  <c r="M638" i="13" s="1"/>
  <c r="M630" i="13"/>
  <c r="M625" i="13" s="1"/>
  <c r="M607" i="13"/>
  <c r="M606" i="13" s="1"/>
  <c r="G531" i="13"/>
  <c r="M493" i="13"/>
  <c r="M492" i="13" s="1"/>
  <c r="M483" i="13"/>
  <c r="M479" i="13" s="1"/>
  <c r="M462" i="13"/>
  <c r="M454" i="13" s="1"/>
  <c r="M423" i="13"/>
  <c r="M422" i="13" s="1"/>
  <c r="M411" i="13"/>
  <c r="M410" i="13" s="1"/>
  <c r="M389" i="13"/>
  <c r="M351" i="13" s="1"/>
  <c r="M314" i="13"/>
  <c r="M313" i="13" s="1"/>
  <c r="G307" i="13"/>
  <c r="G191" i="13"/>
  <c r="M164" i="13"/>
  <c r="M163" i="13" s="1"/>
  <c r="G141" i="13"/>
  <c r="G133" i="13"/>
  <c r="M119" i="13"/>
  <c r="M118" i="13" s="1"/>
  <c r="M55" i="13"/>
  <c r="M51" i="13" s="1"/>
  <c r="I21" i="1"/>
  <c r="J97" i="1"/>
  <c r="I39" i="1"/>
  <c r="I48" i="1" s="1"/>
  <c r="J47" i="1" s="1"/>
  <c r="J100" i="1" l="1"/>
  <c r="A23" i="1"/>
  <c r="J39" i="1"/>
  <c r="J48" i="1" s="1"/>
  <c r="J41" i="1"/>
  <c r="J40" i="1"/>
  <c r="J43" i="1"/>
  <c r="J45" i="1"/>
  <c r="J44" i="1"/>
  <c r="J46"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74133BC-52BF-4DD5-AFCE-133E5F6D6131}">
      <text>
        <r>
          <rPr>
            <sz val="9"/>
            <color indexed="81"/>
            <rFont val="Tahoma"/>
            <family val="2"/>
            <charset val="238"/>
          </rPr>
          <t>Jedná se o informaci, zda se jedná o položku, která je do rozpočtu zadána z cenové soustavy RTS, nebo vlastní.</t>
        </r>
      </text>
    </comment>
    <comment ref="T6" authorId="0" shapeId="0" xr:uid="{D1079B1E-E140-454F-BA32-2E428E71E4A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C71755D-82D5-4842-B24F-CD2D2C7A0D31}">
      <text>
        <r>
          <rPr>
            <sz val="9"/>
            <color indexed="81"/>
            <rFont val="Tahoma"/>
            <family val="2"/>
            <charset val="238"/>
          </rPr>
          <t>Jedná se o informaci, zda se jedná o položku, která je do rozpočtu zadána z cenové soustavy RTS, nebo vlastní.</t>
        </r>
      </text>
    </comment>
    <comment ref="T6" authorId="0" shapeId="0" xr:uid="{B44712C5-BAFE-42AD-82F7-5AD133BE9F9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71D8091-7784-4E83-97E3-A5324F521E46}">
      <text>
        <r>
          <rPr>
            <sz val="9"/>
            <color indexed="81"/>
            <rFont val="Tahoma"/>
            <family val="2"/>
            <charset val="238"/>
          </rPr>
          <t>Jedná se o informaci, zda se jedná o položku, která je do rozpočtu zadána z cenové soustavy RTS, nebo vlastní.</t>
        </r>
      </text>
    </comment>
    <comment ref="T6" authorId="0" shapeId="0" xr:uid="{213C6676-4FB2-4EC9-80EB-CAD9F59D7A9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B0C10D5-FA45-4842-B3CF-CA65658DFF6C}">
      <text>
        <r>
          <rPr>
            <sz val="9"/>
            <color indexed="81"/>
            <rFont val="Tahoma"/>
            <family val="2"/>
            <charset val="238"/>
          </rPr>
          <t>Jedná se o informaci, zda se jedná o položku, která je do rozpočtu zadána z cenové soustavy RTS, nebo vlastní.</t>
        </r>
      </text>
    </comment>
    <comment ref="T6" authorId="0" shapeId="0" xr:uid="{3643AE3A-C197-44A6-BCEE-82B62708B5C7}">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726B557-B208-4DF0-9799-677448C010AA}">
      <text>
        <r>
          <rPr>
            <sz val="9"/>
            <color indexed="81"/>
            <rFont val="Tahoma"/>
            <family val="2"/>
            <charset val="238"/>
          </rPr>
          <t>Jedná se o informaci, zda se jedná o položku, která je do rozpočtu zadána z cenové soustavy RTS, nebo vlastní.</t>
        </r>
      </text>
    </comment>
    <comment ref="T6" authorId="0" shapeId="0" xr:uid="{ABF49581-624F-44E4-A4CD-30999B891C5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<sst xmlns="http://schemas.openxmlformats.org/spreadsheetml/2006/main" count="3647" uniqueCount="1011">
  <si>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</si>
  <si>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</si>
  <si>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</si>
  <si>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</si>
  <si>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</si>
  <si>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</si>
  <si>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</si>
  <si>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</si>
  <si>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</si>
  <si>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</si>
  <si>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</si>
  <si>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</si>
  <si>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</si>
  <si>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</si>
  <si>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</si>
  <si>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</si>
  <si>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</si>
  <si>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</si>
  <si>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</si>
  <si>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</si>
  <si>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</si>
  <si>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</si>
  <si>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</si>
  <si>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</si>
  <si>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</si>
  <si>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</si>
  <si>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</si>
  <si>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</si>
  <si>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</si>
  <si>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</si>
  <si>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</si>
  <si>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</si>
  <si>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</si>
  <si>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</si>
  <si>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</si>
  <si>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</si>
  <si>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</si>
  <si>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</si>
  <si>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</si>
  <si>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</si>
  <si>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</si>
  <si>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</si>
  <si>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</si>
  <si>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</si>
  <si>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 xml:space="preserve">232_2024 </t>
  </si>
  <si>
    <t>OPRAVA SOCIÁLNÍHO ZAŘÍZENÍ OBJEKTU "Z" KOLEJE AKADEMIE</t>
  </si>
  <si>
    <t>Mendelova univerzita v Brně</t>
  </si>
  <si>
    <t>Zemědělská 1665/1</t>
  </si>
  <si>
    <t>Brno-Černá Pole</t>
  </si>
  <si>
    <t>61300</t>
  </si>
  <si>
    <t>62156489</t>
  </si>
  <si>
    <t>CZ62156489</t>
  </si>
  <si>
    <t>Stavba</t>
  </si>
  <si>
    <t>Ostatní a vedlejší náklady</t>
  </si>
  <si>
    <t>01</t>
  </si>
  <si>
    <t>ON, VN</t>
  </si>
  <si>
    <t>Stavební objekt</t>
  </si>
  <si>
    <t>Objekt "Z"</t>
  </si>
  <si>
    <t>Architektonicko - stavební řešení</t>
  </si>
  <si>
    <t>02</t>
  </si>
  <si>
    <t>Zdravotechnické instalace</t>
  </si>
  <si>
    <t>03</t>
  </si>
  <si>
    <t>Elektroinstalace</t>
  </si>
  <si>
    <t>04</t>
  </si>
  <si>
    <t>Vzduchotechnika</t>
  </si>
  <si>
    <t>Celkem za stavbu</t>
  </si>
  <si>
    <t>CZK</t>
  </si>
  <si>
    <t>#POPS</t>
  </si>
  <si>
    <t>Popis stavby: 232_2024  - OPRAVA SOCIÁLNÍHO ZAŘÍZENÍ OBJEKTU "Z" KOLEJE AKADEMIE</t>
  </si>
  <si>
    <t>#POPO</t>
  </si>
  <si>
    <t>Popis objektu: 01 - Objekt "Z"</t>
  </si>
  <si>
    <t>#POPR</t>
  </si>
  <si>
    <t>Popis rozpočtu: 01 - Architektonicko - stavební řešení</t>
  </si>
  <si>
    <t>Popis rozpočtu: 02 - Zdravotechnické instalace</t>
  </si>
  <si>
    <t>Popis rozpočtu: 03 - Elektroinstalace</t>
  </si>
  <si>
    <t>Popis rozpočtu: 04 - Vzduchotechnika</t>
  </si>
  <si>
    <t>Popis objektu: 099 - Ostatní a vedlejší náklady</t>
  </si>
  <si>
    <t>Popis rozpočtu: 01 - ON, VN</t>
  </si>
  <si>
    <t>Rekapitulace dílů</t>
  </si>
  <si>
    <t>Typ dílu</t>
  </si>
  <si>
    <t>3</t>
  </si>
  <si>
    <t>Svislé a kompletní konstrukce</t>
  </si>
  <si>
    <t>342</t>
  </si>
  <si>
    <t>Stěny a příčky montované lehké</t>
  </si>
  <si>
    <t>4</t>
  </si>
  <si>
    <t>Vodorovné konstrukce</t>
  </si>
  <si>
    <t>416</t>
  </si>
  <si>
    <t>Podhledy a mezistropy montované lehké</t>
  </si>
  <si>
    <t>61</t>
  </si>
  <si>
    <t>Úpravy povrchů vnitřní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</si>
  <si>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</si>
  <si>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</si>
  <si>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</si>
  <si>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</si>
  <si>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</si>
  <si>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</si>
  <si>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</si>
  <si>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</si>
  <si>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</si>
  <si>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</si>
  <si>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</si>
  <si>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</si>
  <si>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Zař.č.1-DEMONTÁŽ</t>
  </si>
  <si>
    <t>Zař.č.2-ODVĚTRÁNÍ WC</t>
  </si>
  <si>
    <t>Zař.č.3-VRN</t>
  </si>
  <si>
    <t>711</t>
  </si>
  <si>
    <t>Izolace proti vodě</t>
  </si>
  <si>
    <t>713</t>
  </si>
  <si>
    <t>Izolace tepelné</t>
  </si>
  <si>
    <t>721</t>
  </si>
  <si>
    <t>Vnitřní kanalizace</t>
  </si>
  <si>
    <t>722</t>
  </si>
  <si>
    <t>Vnitřní vodovod</t>
  </si>
  <si>
    <t>725</t>
  </si>
  <si>
    <t>Zařizovací předměty</t>
  </si>
  <si>
    <t>735</t>
  </si>
  <si>
    <t>Otopná tělesa</t>
  </si>
  <si>
    <t>766</t>
  </si>
  <si>
    <t>Konstrukce truhlářské, okna a dveře</t>
  </si>
  <si>
    <t>767</t>
  </si>
  <si>
    <t>Konstrukce zámečnické</t>
  </si>
  <si>
    <t>771</t>
  </si>
  <si>
    <t>Podlahy z dlaždic a obklady</t>
  </si>
  <si>
    <t>781</t>
  </si>
  <si>
    <t>Obklady keramické</t>
  </si>
  <si>
    <t>783</t>
  </si>
  <si>
    <t>Nátěry</t>
  </si>
  <si>
    <t>784</t>
  </si>
  <si>
    <t>Malby</t>
  </si>
  <si>
    <t>787</t>
  </si>
  <si>
    <t>Zasklívání</t>
  </si>
  <si>
    <t>Doplnění do rozvaděče RS 1.4</t>
  </si>
  <si>
    <t>Kabely a vodiče</t>
  </si>
  <si>
    <t>Instalační materiál I.</t>
  </si>
  <si>
    <t>Instalační materiál II.</t>
  </si>
  <si>
    <t>05</t>
  </si>
  <si>
    <t>Trubky a žlaby</t>
  </si>
  <si>
    <t>06</t>
  </si>
  <si>
    <t>Svítidla ( všechna svítidla s elektronickým předřadníkem, typ určil architekt )</t>
  </si>
  <si>
    <t>07</t>
  </si>
  <si>
    <t>Ostatní</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</si>
  <si>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</si>
  <si>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</si>
  <si>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</si>
  <si>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</si>
  <si>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</si>
  <si>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</si>
  <si>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</si>
  <si>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</si>
  <si>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</si>
  <si>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</si>
  <si>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</si>
  <si>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</si>
  <si>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</si>
  <si>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</si>
  <si>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</si>
  <si>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</si>
  <si>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</si>
  <si>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</si>
  <si>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</si>
  <si>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</si>
  <si>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</si>
  <si>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</si>
  <si>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</si>
  <si>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</si>
  <si>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</si>
  <si>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</si>
  <si>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</si>
  <si>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</si>
  <si>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</si>
  <si>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</si>
  <si>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</si>
  <si>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</si>
  <si>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</si>
  <si>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</si>
  <si>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</si>
  <si>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</si>
  <si>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</si>
  <si>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</si>
  <si>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</si>
  <si>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</si>
  <si>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</si>
  <si>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VRN</t>
  </si>
  <si>
    <t>Běžná</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</si>
  <si>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</si>
  <si>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</si>
  <si>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</si>
  <si>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</si>
  <si>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</si>
  <si>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</si>
  <si>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</si>
  <si>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</si>
  <si>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</si>
  <si>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</si>
  <si>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005211080R</t>
  </si>
  <si>
    <t xml:space="preserve">Bezpečnostní a hygienická opatření na staveništi </t>
  </si>
  <si>
    <t>POL99_8</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</si>
  <si>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</si>
  <si>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</si>
  <si>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</si>
  <si>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</si>
  <si>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0041110202</t>
  </si>
  <si>
    <t>Vzorkování výrobků, povrchů, barev, ..., spolupráce s architektem</t>
  </si>
  <si>
    <t>Vlastní</t>
  </si>
  <si>
    <t>SUM</t>
  </si>
  <si>
    <t>END</t>
  </si>
  <si>
    <t>Položkový soupis prací a dodávek</t>
  </si>
  <si>
    <t>30000001</t>
  </si>
  <si>
    <t>Sanitární dělící příčka pro WC, dle PD, kompletní D+M+staveništní přesun hmot</t>
  </si>
  <si>
    <t>ks</t>
  </si>
  <si>
    <t>Agregovaná položka</t>
  </si>
  <si>
    <t>POL2_</t>
  </si>
  <si>
    <t>SANITÁRNÍ DĚLÍCÍ PŘÍČKA MEZI WC Z LAMINOVANÉ DŘEVOTŘÍSKY (LTD) tl. 18 mm, KOVÁNÍ VYROBENO Z NEREZ OCELI, KONSTRUKČNÍ PRVKY Z Al ELOXOVANÝCH PROFILŮ, VÝŠKA KABÍNKY 2020 mm, VÝŠKA DESKY OD PODLAHY 150 mm, DVEŘE OPATŘENY SAMOUZAVÍRACÍMI PANTY A NEREZ ZAVÍRAČEM SE SIGNALIZACÍ VOLNO/OBSAZENO, HORNÍ PROFIL A U-PROFIL K UCHYCENÍ DESEK NA STĚNU V PROVEDENÍ AL ELOX</t>
  </si>
  <si>
    <t>1. NP : 2</t>
  </si>
  <si>
    <t>VV</t>
  </si>
  <si>
    <t>2. NP : 2</t>
  </si>
  <si>
    <t>347016213R00</t>
  </si>
  <si>
    <t>Předstěny opláštěné sádrokartonovými deskami volně stojící, bez izolace 1x nosná ocelová konstrukce CW 50, dvojité opláštění, desky impregnované, tloušťky 12,5 mm, tloušťka stěny 75 mm, požární odolnost EI 45, Deska sádrokartonová voděodolná; H2; tl = 12,5 mm</t>
  </si>
  <si>
    <t>m2</t>
  </si>
  <si>
    <t>801-1</t>
  </si>
  <si>
    <t>Práce</t>
  </si>
  <si>
    <t>POL1_</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</si>
  <si>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</si>
  <si>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</si>
  <si>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</si>
  <si>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1. NP : </t>
  </si>
  <si>
    <t>1024 : 1,5*(0,15+1,6)</t>
  </si>
  <si>
    <t>0,15*1,6</t>
  </si>
  <si>
    <t>1025a-c : 1,5*1,88+0,15*1,88</t>
  </si>
  <si>
    <t>1026a-c : 1,5*1,88+0,15*1,88</t>
  </si>
  <si>
    <t xml:space="preserve">2. NP : </t>
  </si>
  <si>
    <t>2020 : 1,5*1,95+0,15*1,93</t>
  </si>
  <si>
    <t>2021a-c : 1,5*1,88+0,15*1,88</t>
  </si>
  <si>
    <t>2022a-c : 1,5*1,88+0,15*1,88</t>
  </si>
  <si>
    <t xml:space="preserve"> + náhrada za bourání obezdění měněné stoupačky : </t>
  </si>
  <si>
    <t>1026a : 3,5*(0,3+0,25)</t>
  </si>
  <si>
    <t>1026a : 3,5*(0,3+0,23)</t>
  </si>
  <si>
    <t>40000001</t>
  </si>
  <si>
    <t>Umyvadlová deska dle PD, kompletní D+M+staveništní přesun hmot</t>
  </si>
  <si>
    <t>UMYVADLOVÁ DESKA Z VYSOKOTLAKÉHO LAMINÁTU HPL, POVRCHOVÁ ÚPRAVA VYTVOŘENÁ DEKORATIVNÍM MELAMINOVÝM POVLAKEM, VODĚODOLNÁ, DESKY O TLOUŠŤCE 12 mm, VÝŠKA DESKY 500 mm, HORNÍ HRANA DESKY VE VÝŠCE 850 mm NAD PODLAHOU, DÉLKA DESKY BUDE STANOVENA DLE POTŘEB JEDNOTLIVÝCH MÍSTNOSTÍ</t>
  </si>
  <si>
    <t>416022123R00</t>
  </si>
  <si>
    <t>Podhledy na kovové konstrukci opláštěné deskami sádrokartonovými dvouúrovňový křížový rošt z profilů CD zavěšený 1x deska, tloušťky 12,5 mm, impregnovaná,  , bez izolace, Deska sádrokartonová voděodolná; H2; tl = 12,5 mm</t>
  </si>
  <si>
    <t>s úpravou rohů, koutů a hran konstrukcí, přebroušení a tmelení spár,</t>
  </si>
  <si>
    <t>1024 : 6,67</t>
  </si>
  <si>
    <t>1025 : 5,61</t>
  </si>
  <si>
    <t>1025a-c : 6,25</t>
  </si>
  <si>
    <t>1026 : 5,7</t>
  </si>
  <si>
    <t>1026a-c : 6,17</t>
  </si>
  <si>
    <t>2020+2020a : 6,72</t>
  </si>
  <si>
    <t>2021 : 5,32</t>
  </si>
  <si>
    <t>2021a-c : 6,08</t>
  </si>
  <si>
    <t>2022 : 5,7</t>
  </si>
  <si>
    <t>2022a-c : 6,14</t>
  </si>
  <si>
    <t>602016101R00</t>
  </si>
  <si>
    <t xml:space="preserve">Omítka stěn z hotových směsí postřik, báze, cementová,  ,  ,  </t>
  </si>
  <si>
    <t>po jednotlivých vrstvách</t>
  </si>
  <si>
    <t>SPI</t>
  </si>
  <si>
    <t>Odkaz na mn. položky pořadí 6 : 339,99000</t>
  </si>
  <si>
    <t>602016112R00</t>
  </si>
  <si>
    <t xml:space="preserve">Omítka stěn z hotových směsí vrstva jádrová, vápenocementová,  , tloušťka vrstvy 15 mm,  </t>
  </si>
  <si>
    <t>tl. 10 mm</t>
  </si>
  <si>
    <t>1024 : 3,5*(3,51+1,95)*2</t>
  </si>
  <si>
    <t xml:space="preserve"> - otvory : -1,0*2,02</t>
  </si>
  <si>
    <t>1025 : 3,5*(1,65+3,51)*2</t>
  </si>
  <si>
    <t xml:space="preserve"> - otvory : -1,0*2,02*2</t>
  </si>
  <si>
    <t>1025a-c : 3,5*(3,33+1,88)*2</t>
  </si>
  <si>
    <t>1026a-c : 3,5*(3,33+1,88)*2</t>
  </si>
  <si>
    <t>1026 : 3,5*(3,64+1,67)*2</t>
  </si>
  <si>
    <t>2020+2020a : 3,5*(3,51+1,95+0,35)*2</t>
  </si>
  <si>
    <t>2021 : 3,5*(1,63+3,29)*2</t>
  </si>
  <si>
    <t>2021a-c : 3,5*(3,25+1,87)*2</t>
  </si>
  <si>
    <t>2022a-c : 3,5*(3,25+1,88)*2</t>
  </si>
  <si>
    <t>2022 : 3,5*(3,6+1,68)*2</t>
  </si>
  <si>
    <t>602016141R00</t>
  </si>
  <si>
    <t xml:space="preserve">Omítka stěn z hotových směsí vrstva štuková, vápenocementová,  , tloušťka vrstvy 3 mm,  </t>
  </si>
  <si>
    <t>Odkaz na mn. položky pořadí 75 : 184,09600*-1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</si>
  <si>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</si>
  <si>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</si>
  <si>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</si>
  <si>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okna : </t>
  </si>
  <si>
    <t>1. NP : 0,6*1,0*2</t>
  </si>
  <si>
    <t>0,9*1,0</t>
  </si>
  <si>
    <t>2. NP : 0,9*0,5*3</t>
  </si>
  <si>
    <t>612403382R00</t>
  </si>
  <si>
    <t>Hrubá výplň rýh ve stěnách, jakoukoliv maltou maltou ze suchých směsí  50 x 50 mm, Malta zdicí obyčejná (G); pojivo: vápenocementové; zrnitost do 4,0 mm; M 5 N/mm2</t>
  </si>
  <si>
    <t>m</t>
  </si>
  <si>
    <t>801-4</t>
  </si>
  <si>
    <t>jakékoliv šířky rýhy,</t>
  </si>
  <si>
    <t xml:space="preserve">požadavky elektro : </t>
  </si>
  <si>
    <t>svislé přívody k osoušečům ( 8 ks ) : 2,5*8</t>
  </si>
  <si>
    <t>svislé přívody k k vypínačům a zásuvkám vč. původních vypínačů a zásuvek - odhad : 2,5*30</t>
  </si>
  <si>
    <t>612403388R00</t>
  </si>
  <si>
    <t>Hrubá výplň rýh ve stěnách, jakoukoliv maltou maltou ze suchých směsí  150 x 150 mm, Malta zdicí obyčejná (G); pojivo: vápenocementové; zrnitost do 4,0 mm; M 5 N/mm2</t>
  </si>
  <si>
    <t>Odkaz na mn. položky pořadí 26 : 1,50000</t>
  </si>
  <si>
    <t>612409991RT2</t>
  </si>
  <si>
    <t>Začištění omítek kolem oken, dveří a obkladů apod. s použitím suché maltové směsi</t>
  </si>
  <si>
    <t xml:space="preserve">kolem dveří v chodbách : </t>
  </si>
  <si>
    <t>1. NP : (0,9+2,1+2,1)*2</t>
  </si>
  <si>
    <t>(1,0+2,1+2,1)*1</t>
  </si>
  <si>
    <t>2. NP : (0,9+2,1+2,1)*2</t>
  </si>
  <si>
    <t>612473186R00</t>
  </si>
  <si>
    <t>Omítky vnitřní zdiva ze suchých směsí příplatek za zabudované rohovníky</t>
  </si>
  <si>
    <t>omítka vápenocementová, strojně nebo ručně nanášená v podlaží i ve schodišti na jakýkoliv druh podkladu, kompletní souvrství</t>
  </si>
  <si>
    <t>1024 : 0</t>
  </si>
  <si>
    <t>1025 : 0</t>
  </si>
  <si>
    <t>1025a-c : 0</t>
  </si>
  <si>
    <t>1026a-c : 3,5*1</t>
  </si>
  <si>
    <t>1026 : 3,5*1</t>
  </si>
  <si>
    <t>2020+2020a : 3,5*2</t>
  </si>
  <si>
    <t>2021 : 0</t>
  </si>
  <si>
    <t>2021a-c : 0</t>
  </si>
  <si>
    <t>2022a-c : 3,5*1</t>
  </si>
  <si>
    <t>2022 : 3,5*1</t>
  </si>
  <si>
    <t>632412150RT1</t>
  </si>
  <si>
    <t>Potěr ze suchých směsí cementový, tloušťky 50 mm, bez penetrace</t>
  </si>
  <si>
    <t>s rozprostřením a uhlazením</t>
  </si>
  <si>
    <t xml:space="preserve">1. NP - skladba NS1 : </t>
  </si>
  <si>
    <t>1024 : 6,83</t>
  </si>
  <si>
    <t>1025 : 5,75</t>
  </si>
  <si>
    <t>1025a-c : 6,4</t>
  </si>
  <si>
    <t>1026 : 5,84</t>
  </si>
  <si>
    <t>1026a-c : 6,3</t>
  </si>
  <si>
    <t xml:space="preserve">2. NP - skladba NS2 : </t>
  </si>
  <si>
    <t>2020+2020a : 6,68</t>
  </si>
  <si>
    <t>2021 : 5,48</t>
  </si>
  <si>
    <t>2021a-c : 6,21</t>
  </si>
  <si>
    <t>2022 : 5,84</t>
  </si>
  <si>
    <t>2022a-c : 6,3</t>
  </si>
  <si>
    <t>642942111R00</t>
  </si>
  <si>
    <t>Osazení zárubní dveřních ocelových bez dveřních křídel, do zdiva včetně kotvení, na jakoukoliv cementovou maltu, s vybetonováním prahu v zárubni a s osazením špalíků nebo latí pro dřevěný práh  plocha do 2,5 m2</t>
  </si>
  <si>
    <t>kus</t>
  </si>
  <si>
    <t>Odkaz na mn. položky pořadí 15 : 8,00000</t>
  </si>
  <si>
    <t>Odkaz na mn. položky pořadí 16 : 2,00000</t>
  </si>
  <si>
    <t>553307420R</t>
  </si>
  <si>
    <t>Zárubeň kovová pro zdění; průchozí š. = 800 mm; průchozí v. = 1970 mm; tl. stěny = 150 mm</t>
  </si>
  <si>
    <t>SPCM</t>
  </si>
  <si>
    <t>Specifikace</t>
  </si>
  <si>
    <t>POL3_</t>
  </si>
  <si>
    <t>D01 : 8</t>
  </si>
  <si>
    <t>553307430R</t>
  </si>
  <si>
    <t>Zárubeň kovová pro zdění; průchozí š. = 900 mm; průchozí v. = 1970 mm; tl. stěny = 150 mm</t>
  </si>
  <si>
    <t>D02 : 2</t>
  </si>
  <si>
    <t>941955002R00</t>
  </si>
  <si>
    <t>Lešení lehké pracovní pomocné pomocné, o výšce lešeňové podlahy přes 1,2 do 1,9 m</t>
  </si>
  <si>
    <t>800-3</t>
  </si>
  <si>
    <t>1024 : 7,08</t>
  </si>
  <si>
    <t>1025 : 5,58</t>
  </si>
  <si>
    <t>1025a : 3,48</t>
  </si>
  <si>
    <t>1025b : 1,26</t>
  </si>
  <si>
    <t>1025c : 1,26</t>
  </si>
  <si>
    <t>1026 : 5,68</t>
  </si>
  <si>
    <t>1026a : 3,48</t>
  </si>
  <si>
    <t>1026b : 1,26</t>
  </si>
  <si>
    <t>1026c : 1,26</t>
  </si>
  <si>
    <t>2020+2020a : 3,1+3,2</t>
  </si>
  <si>
    <t>2021 : 5,65</t>
  </si>
  <si>
    <t>2021a : 3,29</t>
  </si>
  <si>
    <t>2021b : 1,26</t>
  </si>
  <si>
    <t>2021c : 1,27</t>
  </si>
  <si>
    <t>2022a : 3,31</t>
  </si>
  <si>
    <t>2022b : 1,27</t>
  </si>
  <si>
    <t>2022c : 1,27</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</si>
  <si>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</si>
  <si>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</si>
  <si>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 + transportní cesty : </t>
  </si>
  <si>
    <t>část chodby 1092+ chodba před schodištěm : 55,0</t>
  </si>
  <si>
    <t>schodiště 1093 : 22,36</t>
  </si>
  <si>
    <t>část chodby 2018+2087 + chodba před schodištěm : 50,0</t>
  </si>
  <si>
    <t>962031123R00</t>
  </si>
  <si>
    <t>Bourání příček z cihel pálených děrovaných, tloušťky 80 mm</t>
  </si>
  <si>
    <t>801-3</t>
  </si>
  <si>
    <t>nebo vybourání otvorů průřezové plochy přes 4 m2 v příčkách, včetně pomocného lešení o výšce podlahy do 1900 mm a pro zatížení do 1,5 kPa  (150 kg/m2),</t>
  </si>
  <si>
    <t>1024 : 3,5*1,0</t>
  </si>
  <si>
    <t>1025 : 3,5*(1,88+1,4)</t>
  </si>
  <si>
    <t xml:space="preserve"> - otvory : -0,7*2,02*2</t>
  </si>
  <si>
    <t>1026 : 3,5*(1,88+1,4)</t>
  </si>
  <si>
    <t>2020 : 3,5*1,0</t>
  </si>
  <si>
    <t>2021 : 3,5*(1,87+1,41)</t>
  </si>
  <si>
    <t>1026 : 3,5*(1,88+1,37)</t>
  </si>
  <si>
    <t xml:space="preserve"> + bourání obezdění měněné stoupačky : </t>
  </si>
  <si>
    <t>963016111R00</t>
  </si>
  <si>
    <t>Demontáž sádrokartonových a sádrovláknitých podhledů z desek bez minerální izolace, na jednoduché ocelové konstrukci, 1x opláštěné tl. 12,5 mm</t>
  </si>
  <si>
    <t>1026a : 3,4</t>
  </si>
  <si>
    <t>2020 : 6,65</t>
  </si>
  <si>
    <t>2020a : 5,34</t>
  </si>
  <si>
    <t>963016211R00</t>
  </si>
  <si>
    <t>Demontáž sádrokartonových a sádrovláknitých podhledů z kazet 600 x 600 mm bez minerální izolace, na kovovém roštu, tl. 12,5 mm</t>
  </si>
  <si>
    <t>965042141R00</t>
  </si>
  <si>
    <t>Bourání podkladů pod dlažby nebo litých celistvých dlažeb a mazanin  betonových nebo z litého asfaltu, tloušťky do 100 mm, plochy přes 4 m2</t>
  </si>
  <si>
    <t>m3</t>
  </si>
  <si>
    <t xml:space="preserve">bourání skladby podlah - dlažba+beton - celkem cca 80 mm : </t>
  </si>
  <si>
    <t>1024 : 6,83*0,08</t>
  </si>
  <si>
    <t>1025 : 5,75*0,08</t>
  </si>
  <si>
    <t>1025a : 3,62*0,08</t>
  </si>
  <si>
    <t>1025b : 1,32*0,08</t>
  </si>
  <si>
    <t>1025c : 1,32*0,08</t>
  </si>
  <si>
    <t>1026 : 5,84*0,08</t>
  </si>
  <si>
    <t>1026a : 3,65*0,08</t>
  </si>
  <si>
    <t>1026b : 1,26*0,08</t>
  </si>
  <si>
    <t>1026c : 1,26*0,08</t>
  </si>
  <si>
    <t>2020+2020a : 6,68*0,08</t>
  </si>
  <si>
    <t>2021 : 5,48*0,08</t>
  </si>
  <si>
    <t>2021a : 3,42*0,08</t>
  </si>
  <si>
    <t>2021b : 1,32*0,08</t>
  </si>
  <si>
    <t>2021c : 1,32*0,08</t>
  </si>
  <si>
    <t>2022 : 5,84*0,08</t>
  </si>
  <si>
    <t>2022a : 3,55*0,08</t>
  </si>
  <si>
    <t>2022b : 1,24*0,08</t>
  </si>
  <si>
    <t>2022c : 1,25*0,08</t>
  </si>
  <si>
    <t>965049111R00</t>
  </si>
  <si>
    <t>Bourání podkladů pod dlažby nebo litých celistvých dlažeb a mazanin  příplatek za bourání mazanin vyztužených svařovanou sítí, tloušťky do 100 mm</t>
  </si>
  <si>
    <t>Odkaz na mn. položky pořadí 22 : 4,87600</t>
  </si>
  <si>
    <t>968061125R00</t>
  </si>
  <si>
    <t>Vyvěšení nebo zavěšení dřevěných křídel dveří, plochy do 2 m2</t>
  </si>
  <si>
    <t>oken, dveří a vrat, s uložením a opětovným zavěšením po provedení stavebních změn,</t>
  </si>
  <si>
    <t xml:space="preserve">dveřní křídla : </t>
  </si>
  <si>
    <t>1. NP : 9</t>
  </si>
  <si>
    <t>2. NP : 9</t>
  </si>
  <si>
    <t>968072455R00</t>
  </si>
  <si>
    <t>Vybourání a vyjmutí kovových rámů a rolet rámů, včetně pomocného lešení o výšce podlahy do 1900 mm a pro zatížení do 1,5 kPa  (150 kg/m2) dveřních zárubní, plochy do 2 m2</t>
  </si>
  <si>
    <t>1. NP : 0,9*2,02*4</t>
  </si>
  <si>
    <t>0,7*2,02*4</t>
  </si>
  <si>
    <t>1,0*2,02*1</t>
  </si>
  <si>
    <t>2. NP : 0,9*2,02*4</t>
  </si>
  <si>
    <t>974031164R00</t>
  </si>
  <si>
    <t>Vysekání rýh v jakémkoliv zdivu cihelném v ploše  do hloubky 150 mm, šířky do 150 mm</t>
  </si>
  <si>
    <t>Včetně pomocného lešení o výšce podlahy do 1900 mm a pro zatížení do 1,5 kPa  (150 kg/m2).</t>
  </si>
  <si>
    <t>výměna kanalizačního potrubí u pisoárů v 2. NP - 2022a : 1,5</t>
  </si>
  <si>
    <t>976072321R00</t>
  </si>
  <si>
    <t>Vybourání kovových doplňkových konstrukcí komínových a topných dvířek, ventlilací apod.  plochy přes 0,3 m2, ze zdiva cihelného nebo kamenného</t>
  </si>
  <si>
    <t>vybourání revizních dvířek : 6</t>
  </si>
  <si>
    <t>978013191R00</t>
  </si>
  <si>
    <t>Otlučení omítek vápenných nebo vápenocementových vnitřních s vyškrabáním spár, s očištěním zdiva stěn, v rozsahu do 100 %</t>
  </si>
  <si>
    <t xml:space="preserve">otlučení omítek nad obklady : </t>
  </si>
  <si>
    <t>1024 : 2,0*(1,77+1,59)</t>
  </si>
  <si>
    <t xml:space="preserve"> + ostatní stěny bez obkladů : 3,5*(1,95+3,51+1,95)</t>
  </si>
  <si>
    <t>1025 : 1,5*(1,65+3,51)*2</t>
  </si>
  <si>
    <t>1025a-c : 1,5*(3,33+1,88)*2</t>
  </si>
  <si>
    <t>1026a-c : 1,5*(3,33+1,88)*2</t>
  </si>
  <si>
    <t>1026 : 1,5*(3,64+1,67)*2</t>
  </si>
  <si>
    <t>2020+2020a : 2,0*(1,77+1,6+0,35)</t>
  </si>
  <si>
    <t xml:space="preserve"> + ostatní stěny bez obkladů : 3,5*(1,95+3,51+1,93)</t>
  </si>
  <si>
    <t>2021 : 1,5*(1,63+3,29)*2</t>
  </si>
  <si>
    <t>2021a-c : 1,5*(3,25+1,87)*2</t>
  </si>
  <si>
    <t>2022a-c : 1,5*(3,25+1,88)*2</t>
  </si>
  <si>
    <t>2022 : 1,5*(3,6+1,68)*2</t>
  </si>
  <si>
    <t>978059531R00</t>
  </si>
  <si>
    <t>Odsekání a odebrání obkladů stěn z obkládaček vnitřních z jakýchkoliv materiálů, plochy přes 2 m2</t>
  </si>
  <si>
    <t>včetně otlučení podkladní omítky až na zdivo,</t>
  </si>
  <si>
    <t>1024 : 1,5*(1,77+1,59)</t>
  </si>
  <si>
    <t>1025 : 2,0*(1,65+3,51)*2</t>
  </si>
  <si>
    <t xml:space="preserve"> - otvory : -0,9*2,0*2</t>
  </si>
  <si>
    <t>1025a-c : 2,0*(3,33+1,88)*2</t>
  </si>
  <si>
    <t xml:space="preserve"> - otvory : -0,9*2,0*1</t>
  </si>
  <si>
    <t>1026a-c : 2,0*(3,33+1,88)*2</t>
  </si>
  <si>
    <t>1026 : 2,0*(3,64+1,67)*2</t>
  </si>
  <si>
    <t>2020+2020a : 1,5*(1,77+1,6+0,35)</t>
  </si>
  <si>
    <t>2021 : 2,0*(1,63+3,29)*2</t>
  </si>
  <si>
    <t>2021a-c : 2,0*(3,25+1,87)*2</t>
  </si>
  <si>
    <t>2022a-c : 2,0*(3,25+1,88)*2</t>
  </si>
  <si>
    <t>2022 : 2,0*(3,6+1,68)*2</t>
  </si>
  <si>
    <t>999281148R00</t>
  </si>
  <si>
    <t>Přesun hmot pro opravy a údržbu objektů pro opravy a údržbu dosavadních objektů včetně vnějších plášťů  výšky do 12 m, nošením</t>
  </si>
  <si>
    <t>t</t>
  </si>
  <si>
    <t>Přesun hmot</t>
  </si>
  <si>
    <t>POL7_</t>
  </si>
  <si>
    <t>oborů 801, 803, 811 a 812</t>
  </si>
  <si>
    <t xml:space="preserve">Hmotnosti z položek s pořadovými čísly: : </t>
  </si>
  <si>
    <t xml:space="preserve">2,4,5,6,7,8,9,10,11,12,13,14,15,16,17,18,19,20,21,25,26, : </t>
  </si>
  <si>
    <t>Součet: : 20,51854</t>
  </si>
  <si>
    <t>711212002RT3</t>
  </si>
  <si>
    <t>Izolace proti vodě stěrka hydroizolační  proti zemní vlhkosti</t>
  </si>
  <si>
    <t>800-711</t>
  </si>
  <si>
    <t>jednovrstvá</t>
  </si>
  <si>
    <t xml:space="preserve">PODLAHY : </t>
  </si>
  <si>
    <t xml:space="preserve">STĚNY : </t>
  </si>
  <si>
    <t>Odkaz na mn. položky pořadí 75 : 184,09600</t>
  </si>
  <si>
    <t>711212601RT2</t>
  </si>
  <si>
    <t>Izolace proti vodě doplňky  těsnicí pás š.100 mm do spoje podlaha-stěna</t>
  </si>
  <si>
    <t>1024 : (3,5+1,95)*2</t>
  </si>
  <si>
    <t>1025 : (3,51+1,65)*2</t>
  </si>
  <si>
    <t>1025a-c : (3,33+1,88)*2</t>
  </si>
  <si>
    <t>1026 : (3,64+1,67)*2</t>
  </si>
  <si>
    <t>1026a-c : (3,33+1,88)*2</t>
  </si>
  <si>
    <t>2020+2020a : (3,51+1,95)*2</t>
  </si>
  <si>
    <t>2021 : (3,38+1,63)*2</t>
  </si>
  <si>
    <t>2021a-c : (3,25+1,87)*2</t>
  </si>
  <si>
    <t>2022 : (3,6+1,68)*2</t>
  </si>
  <si>
    <t>2022a-c : (3,3+1,88)*2</t>
  </si>
  <si>
    <t>711212611RT2</t>
  </si>
  <si>
    <t>Izolace proti vodě doplňky  těsnicí pás šířky 100 mm do svislých koutů</t>
  </si>
  <si>
    <t>Odkaz na mn. položky pořadí 73 : 106,20000</t>
  </si>
  <si>
    <t>998711102R00</t>
  </si>
  <si>
    <t>Přesun hmot pro izolace proti vodě svisle do 12 m</t>
  </si>
  <si>
    <t>50 m vodorovně měřeno od těžiště půdorysné plochy skládky do těžiště půdorysné plochy objektu</t>
  </si>
  <si>
    <t xml:space="preserve">31,32,33, : </t>
  </si>
  <si>
    <t>Součet: : 0,89665</t>
  </si>
  <si>
    <t>713102448R00</t>
  </si>
  <si>
    <t xml:space="preserve">Odstranění tepelné izolace z desek, lamel, rohoží, pásů a foukané izolace podlah, volně uložené, foukané, z dřevěných vláken,  </t>
  </si>
  <si>
    <t>800-713</t>
  </si>
  <si>
    <t xml:space="preserve">bourání skladby podlah - 2x fibrex tl. 10 mm  - celkem 20 mm : </t>
  </si>
  <si>
    <t>1024 : 6,83*0,02</t>
  </si>
  <si>
    <t>1025 : 5,75*0,02</t>
  </si>
  <si>
    <t>1025a : 3,62*0,02</t>
  </si>
  <si>
    <t>1025b : 1,32*0,02</t>
  </si>
  <si>
    <t>1025c : 1,32*0,02</t>
  </si>
  <si>
    <t>1026 : 5,84*0,02</t>
  </si>
  <si>
    <t>1026a : 3,65*0,02</t>
  </si>
  <si>
    <t>1026b : 1,26*0,02</t>
  </si>
  <si>
    <t>1026c : 1,26*0,02</t>
  </si>
  <si>
    <t>2020+2020a : 6,68*0,02</t>
  </si>
  <si>
    <t>2021 : 5,48*0,02</t>
  </si>
  <si>
    <t>2021a : 3,42*0,02</t>
  </si>
  <si>
    <t>2021b : 1,32*0,02</t>
  </si>
  <si>
    <t>2021c : 1,32*0,02</t>
  </si>
  <si>
    <t>2022 : 5,84*0,02</t>
  </si>
  <si>
    <t>2022a : 3,55*0,02</t>
  </si>
  <si>
    <t>2022b : 1,24*0,02</t>
  </si>
  <si>
    <t>2022c : 1,25*0,02</t>
  </si>
  <si>
    <t>713121111R00</t>
  </si>
  <si>
    <t>Montáž tepelné izolace podlah  jednovrstvá, bez dodávky materiálu</t>
  </si>
  <si>
    <t>713191100RT9</t>
  </si>
  <si>
    <t>Izolace tepelné běžných konstrukcí - doplňky položení separační fólie, včetně dodávky PE fólie</t>
  </si>
  <si>
    <t>Odkaz na mn. položky pořadí 36 : 61,63000</t>
  </si>
  <si>
    <t>713191221R00</t>
  </si>
  <si>
    <t>Izolace tepelné běžných konstrukcí - doplňky obložení stěn pásky 100 mm, včetně dodávky materiálu</t>
  </si>
  <si>
    <t>28376281R</t>
  </si>
  <si>
    <t>Výrobek izolační pro budovy z pěnového polystyrenu (EPS) tvar: deska; typ: T; tl = 20 mm; OH = 10 kg/m3; lambda = 0,044 W/(m.K); max. zatížení = 4,0 kPa; Lw = 29 dB</t>
  </si>
  <si>
    <t>Koeficient prořez: 0,03</t>
  </si>
  <si>
    <t>998713102R00</t>
  </si>
  <si>
    <t>Přesun hmot pro izolace tepelné v objektech výšky do 12 m</t>
  </si>
  <si>
    <t>50 m vodorovně</t>
  </si>
  <si>
    <t xml:space="preserve">37,39, : </t>
  </si>
  <si>
    <t>Součet: : 0,01454</t>
  </si>
  <si>
    <t>721171803R00</t>
  </si>
  <si>
    <t>Demontáž potrubí z novodurových trub do D 75 mm</t>
  </si>
  <si>
    <t>800-721</t>
  </si>
  <si>
    <t>odpadního nebo připojovacího,</t>
  </si>
  <si>
    <t xml:space="preserve">2. NP - 2022a : </t>
  </si>
  <si>
    <t>od vpusti po stoupačku : 0,8</t>
  </si>
  <si>
    <t>od pisiáru po stoupačku : 1,7</t>
  </si>
  <si>
    <t>721171808R00</t>
  </si>
  <si>
    <t>Demontáž potrubí z novodurových trub přes D 75 mm do D 114 mm</t>
  </si>
  <si>
    <t>2x stoupačka 2022a/1026a : 3,5*2</t>
  </si>
  <si>
    <t>721210831R00</t>
  </si>
  <si>
    <t xml:space="preserve">Demontáž vpusti dvorní s obetonávkou,  </t>
  </si>
  <si>
    <t>1. NP : 1</t>
  </si>
  <si>
    <t>2. NP : 1</t>
  </si>
  <si>
    <t>725110814R00</t>
  </si>
  <si>
    <t>Demontáž klozetů kombinovaných</t>
  </si>
  <si>
    <t>soubor</t>
  </si>
  <si>
    <t>1. NP : 5</t>
  </si>
  <si>
    <t>2. NP : 5</t>
  </si>
  <si>
    <t>725122817R00</t>
  </si>
  <si>
    <t>Demontáž pisoárů bez nádrže + 1 záchodkem</t>
  </si>
  <si>
    <t>725210821R00</t>
  </si>
  <si>
    <t>Demontáž umyvadel umyvadel bez výtokových armatur</t>
  </si>
  <si>
    <t>725820801R00</t>
  </si>
  <si>
    <t>Demontáž baterií nástěnných do G 3/4"</t>
  </si>
  <si>
    <t>725860811R00</t>
  </si>
  <si>
    <t>Demontáž zápachových uzávěrek pro zařiz. předměty jednoduchých</t>
  </si>
  <si>
    <t>725989101R00</t>
  </si>
  <si>
    <t>Montáž dvířek kovových i plastových</t>
  </si>
  <si>
    <t>nová revizní dvířka : 6</t>
  </si>
  <si>
    <t>725299101R01</t>
  </si>
  <si>
    <t>Demontáž koupelnových doplňků - mýdelníků, držáků, vysoušečů, zrcadel, ap.</t>
  </si>
  <si>
    <t xml:space="preserve">odhad : </t>
  </si>
  <si>
    <t>1. NP : 12</t>
  </si>
  <si>
    <t>2. NP : 12</t>
  </si>
  <si>
    <t>553476579R</t>
  </si>
  <si>
    <t>Dvířka revizní použití: stavební otvor, šachta, pod obklad; funkce: klasické; šířka = 600 mm; výška = 600 mm; materiál: hliník; počet křídel: 1</t>
  </si>
  <si>
    <t>Odkaz na mn. položky pořadí 49 : 6,00000</t>
  </si>
  <si>
    <t>735151811R00</t>
  </si>
  <si>
    <t>Demontáž otopných těles panelových jednořadých, stavební délky do 1500 mm</t>
  </si>
  <si>
    <t>800-731</t>
  </si>
  <si>
    <t>735192921R00</t>
  </si>
  <si>
    <t>Ostatní opravy otopných těles zpětná montáž otopných těles panelových  jednořadých, do 150 mm</t>
  </si>
  <si>
    <t>Odkaz na mn. položky pořadí 52 : 4,00000</t>
  </si>
  <si>
    <t>904      R00</t>
  </si>
  <si>
    <t>Hzs-zkousky v ramci montaz.praci</t>
  </si>
  <si>
    <t>h</t>
  </si>
  <si>
    <t>Prav.M</t>
  </si>
  <si>
    <t>HZS</t>
  </si>
  <si>
    <t>POL10_</t>
  </si>
  <si>
    <t>Obhlídka, ypuštění a napuštění systému ( stoupaček ) ÚT : 4</t>
  </si>
  <si>
    <t>766661112R00</t>
  </si>
  <si>
    <t>Montáž dveřních křídel kompletizovaných otevíravých ,  , do ocelové nebo fošnové zárubně, jednokřídlových, šířky do 800 mm</t>
  </si>
  <si>
    <t>800-766</t>
  </si>
  <si>
    <t>766661122R00</t>
  </si>
  <si>
    <t>Montáž dveřních křídel kompletizovaných otevíravých ,  , do ocelové nebo fošnové zárubně, jednokřídlových, šířky přes 800 mm</t>
  </si>
  <si>
    <t>766670021R00</t>
  </si>
  <si>
    <t xml:space="preserve">Doplňky ke dveřním křídlům - montáž </t>
  </si>
  <si>
    <t>Odkaz na mn. položky pořadí 55 : 8,00000</t>
  </si>
  <si>
    <t>Odkaz na mn. položky pořadí 56 : 2,00000</t>
  </si>
  <si>
    <t>766000001</t>
  </si>
  <si>
    <t>Dveřní zarážka, D+M</t>
  </si>
  <si>
    <t>Dveře s protipožární odolností do 30 minut.</t>
  </si>
  <si>
    <t>54914812R</t>
  </si>
  <si>
    <t>kování klika - klika; materiál: nerez</t>
  </si>
  <si>
    <t>Odkaz na mn. položky pořadí 57 : 10,00000</t>
  </si>
  <si>
    <t>549260451</t>
  </si>
  <si>
    <t>Zámek cylindrický</t>
  </si>
  <si>
    <t>611601213R</t>
  </si>
  <si>
    <t>Dveře dřevěné jednostranně otevíravé; šířka = 800 mm; výška = 1 970 mm; počet křídel: 1; povrchová úprava: lakovaný RAL; struktura povrchu: oboustranně hladká; míra zasklení: plné křídlo</t>
  </si>
  <si>
    <t>611601214R</t>
  </si>
  <si>
    <t>Dveře dřevěné jednostranně otevíravé; šířka = 900 mm; výška = 1 970 mm; počet křídel: 1; povrchová úprava: lakovaný RAL; struktura povrchu: oboustranně hladká; míra zasklení: plné křídlo</t>
  </si>
  <si>
    <t>998766102R00</t>
  </si>
  <si>
    <t>Přesun hmot pro konstrukce truhlářské v objektech výšky do 12 m</t>
  </si>
  <si>
    <t xml:space="preserve">58,59,60,61,62, : </t>
  </si>
  <si>
    <t>Součet: : 0,19360</t>
  </si>
  <si>
    <t>767649191R00</t>
  </si>
  <si>
    <t>Montáž dveří montáž doplňků dveří samozavírače hydraulického</t>
  </si>
  <si>
    <t>800-767</t>
  </si>
  <si>
    <t>54917035R</t>
  </si>
  <si>
    <t>zavírač dveří hydraulický hmotnost dveří 20 až 38 kg; š. dveří 800 mm; stříbrný</t>
  </si>
  <si>
    <t>Odkaz na mn. položky pořadí 61 : 8,00000</t>
  </si>
  <si>
    <t>54917040R</t>
  </si>
  <si>
    <t>zavírač dveří hydraulický hmotnost dveří 30 až 60 kg; š. dveří 900 mm; stříbrný</t>
  </si>
  <si>
    <t>Odkaz na mn. položky pořadí 62 : 2,00000</t>
  </si>
  <si>
    <t>998767102R00</t>
  </si>
  <si>
    <t>Přesun hmot pro kovové stavební doplňk. konstrukce v objektech výšky do 12 m</t>
  </si>
  <si>
    <t xml:space="preserve">64,65,66, : </t>
  </si>
  <si>
    <t>Součet: : 0,02510</t>
  </si>
  <si>
    <t>771101210R00</t>
  </si>
  <si>
    <t>Příprava podkladu pod dlažby penetrace podkladu pod dlažby</t>
  </si>
  <si>
    <t>800-771</t>
  </si>
  <si>
    <t>Odkaz na mn. položky pořadí 69 : 61,63000</t>
  </si>
  <si>
    <t>771575109RT8</t>
  </si>
  <si>
    <t>Montáž podlah z dlaždic keramických 300 x 300 mm, režných nebo glazovaných, hladkých, kladených do flexibilního tmele</t>
  </si>
  <si>
    <t>771578011R00</t>
  </si>
  <si>
    <t>Zvláštní úpravy spár spára podlaha-stěna silikonem</t>
  </si>
  <si>
    <t>vč. dodávky a montáže silikonu.</t>
  </si>
  <si>
    <t>597642031R</t>
  </si>
  <si>
    <t>Dlažba keramická bez glazury (UGL); tl. = 9,0 mm; a = 298 mm; b = 298 mm; nasákavost = 0,5 %; protiskluznost: R10; povrch: hladký, matný, protiskluzová úprava; barva: černá</t>
  </si>
  <si>
    <t>dle výběru investora</t>
  </si>
  <si>
    <t>Koeficient prořez: 0,1</t>
  </si>
  <si>
    <t>998771102R00</t>
  </si>
  <si>
    <t>Přesun hmot pro podlahy z dlaždic v objektech výšky do 12 m</t>
  </si>
  <si>
    <t xml:space="preserve">68,69,70,71, : </t>
  </si>
  <si>
    <t>Součet: : 1,49995</t>
  </si>
  <si>
    <t xml:space="preserve">svislé kouty u KO + vodorovné u předstěn : </t>
  </si>
  <si>
    <t>1024 : 2,0*4+1,5+1,6+0,15</t>
  </si>
  <si>
    <t>1025 : 2,0*4</t>
  </si>
  <si>
    <t>1025a-c : 2,0*4+1,88+0,15+0,15</t>
  </si>
  <si>
    <t>1026a-c : 2,0*5+1,88+0,15+0,15</t>
  </si>
  <si>
    <t>1026 : 2,0*5</t>
  </si>
  <si>
    <t>2020+2020a : 2,0*6+1,93+0,15+0,15</t>
  </si>
  <si>
    <t>2021 : 2,0*4</t>
  </si>
  <si>
    <t>2021a-c : 2,0*4+1,88+0,15+0,15</t>
  </si>
  <si>
    <t>2022a-c : 2,0*5+1,88+0,15+0,15</t>
  </si>
  <si>
    <t>2022 : 2,0*5</t>
  </si>
  <si>
    <t>781101210R00</t>
  </si>
  <si>
    <t>Příprava podkladu pod obklady penetrace podkladu pod obklady</t>
  </si>
  <si>
    <t>včetně dodávky materiálu.</t>
  </si>
  <si>
    <t>781475120RU3</t>
  </si>
  <si>
    <t>Montáž obkladů vnitřních z dlaždic keramických 300 x 600 mm,  , kladených do flexibilního tmele</t>
  </si>
  <si>
    <t>1024 : 2,0*(3,51+1,95)*2</t>
  </si>
  <si>
    <t xml:space="preserve"> + vodorovná plocha předstěny : 0,15*1,6</t>
  </si>
  <si>
    <t xml:space="preserve"> - otvory : -1,0*2,00</t>
  </si>
  <si>
    <t xml:space="preserve"> - otvory : -1,0*2,00*2</t>
  </si>
  <si>
    <t xml:space="preserve"> + vodorovná plocha předstěny : 0,15*1,88</t>
  </si>
  <si>
    <t>2020+2020a : 2,0*(3,51+1,95+0,35)*2</t>
  </si>
  <si>
    <t xml:space="preserve"> + vodorovná plocha předstěny : 0,15*1,93</t>
  </si>
  <si>
    <t xml:space="preserve"> + vodorovná plocha předstěny : 0,15*1,87</t>
  </si>
  <si>
    <t>781497121RS3</t>
  </si>
  <si>
    <t xml:space="preserve">Lišty k obkladům profil rohový eloxovaný hliník, uložení do tmele,  , výška profilu 10 mm,  </t>
  </si>
  <si>
    <t>1025a-c : 1,88</t>
  </si>
  <si>
    <t>1026a-c : 2,0+1,88</t>
  </si>
  <si>
    <t>1026 : 2,0</t>
  </si>
  <si>
    <t>2020+2020a : 2,0*2</t>
  </si>
  <si>
    <t>2021a-c : 1,88</t>
  </si>
  <si>
    <t>2022a-c : 2,0+1,88</t>
  </si>
  <si>
    <t>2022 : 2,0</t>
  </si>
  <si>
    <t>597813748R</t>
  </si>
  <si>
    <t>Obklad keramický typ: běžný; s glazurou (GL); tl. = 10,0 mm; a = 298 mm; b = 598 mm; povrch: hladký, matný; barva: světle šedá</t>
  </si>
  <si>
    <t>998781102R00</t>
  </si>
  <si>
    <t>Přesun hmot pro obklady keramické v objektech výšky do 12 m</t>
  </si>
  <si>
    <t xml:space="preserve">73,74,75,76,77, : </t>
  </si>
  <si>
    <t>Součet: : 4,57922</t>
  </si>
  <si>
    <t>783225600R00</t>
  </si>
  <si>
    <t>Nátěry kov.stavebních doplňk.konstrukcí syntetické 2x email,  , Hmota nátěrová typ: email; funkce: dekorační; barva: šeď světlá</t>
  </si>
  <si>
    <t>800-783</t>
  </si>
  <si>
    <t>včetně pomocného lešení.</t>
  </si>
  <si>
    <t>kovové zárubně : 1,2*8</t>
  </si>
  <si>
    <t>783226100R00</t>
  </si>
  <si>
    <t>Nátěry kov.stavebních doplňk.konstrukcí syntetické základní,  , Hmota nátěrová funkce: protikorozní; barva: šedá</t>
  </si>
  <si>
    <t>Odkaz na mn. položky pořadí 79 : 9,60000</t>
  </si>
  <si>
    <t>784191101R00</t>
  </si>
  <si>
    <t>Příprava povrchu Penetrace (napouštění) podkladu disperzní, jednonásobná</t>
  </si>
  <si>
    <t>800-784</t>
  </si>
  <si>
    <t>Odkaz na mn. položky pořadí 82 : 149,84800</t>
  </si>
  <si>
    <t>784195212R00</t>
  </si>
  <si>
    <t>Malby z malířských směsí otěruvzdorných,  , bělost 82 %, dvojnásobné, Hmota nátěrová typ: malířská; funkce: dekorační; barva: bílá; lesk: matný (G3)</t>
  </si>
  <si>
    <t xml:space="preserve">STROPY : </t>
  </si>
  <si>
    <t>Odkaz na mn. položky pořadí 4 : 60,36000</t>
  </si>
  <si>
    <t>1024 : (2,9-2,0)*(3,51+1,95)*2</t>
  </si>
  <si>
    <t>1025 : (2,9-2,0)*(1,65+3,51)*2</t>
  </si>
  <si>
    <t>1025a-c : (2,4-2,0)*(3,33+1,88)*2</t>
  </si>
  <si>
    <t>1026a-c : (2,9-2,0)*(3,33+1,88)*2</t>
  </si>
  <si>
    <t>1026 : (2,9-2,0)*(3,64+1,67)*2</t>
  </si>
  <si>
    <t>2020+2020a : (2,9-2,0)*(3,51+1,95+0,35)*2</t>
  </si>
  <si>
    <t>2021 : (2,9-2,0)*(1,63+3,29)*2</t>
  </si>
  <si>
    <t>2021a-c : (2,9-2,0)*(3,25+1,87)*2</t>
  </si>
  <si>
    <t>2022a-c : (2,9-2,0)*(3,25+1,88)*2</t>
  </si>
  <si>
    <t>2022 : (2,9-2,0)*(3,6+1,68)*2</t>
  </si>
  <si>
    <t>787911111R00</t>
  </si>
  <si>
    <t>Montáž zrcadla na stěnu, lepidlem, plochy do 2 m2</t>
  </si>
  <si>
    <t>800-787</t>
  </si>
  <si>
    <t>včetně dodávky lepidla.</t>
  </si>
  <si>
    <t>1600 x 400 : 1,6*0,4*4</t>
  </si>
  <si>
    <t>600 x 400 : 0,6*0,4*2</t>
  </si>
  <si>
    <t>63465127R</t>
  </si>
  <si>
    <t>sklo plavené zrcadlo; čiré; š = 1 600 mm; l = 2000,0 mm; tl = 6,0 mm</t>
  </si>
  <si>
    <t>RTS 24/ I</t>
  </si>
  <si>
    <t>Odkaz na mn. položky pořadí 83 : 3,04000</t>
  </si>
  <si>
    <t>Koeficient : 0,2</t>
  </si>
  <si>
    <t>998787102R00</t>
  </si>
  <si>
    <t>Přesun hmot pro zasklívání v objektech výšky do 12 m</t>
  </si>
  <si>
    <t xml:space="preserve">83,84, : </t>
  </si>
  <si>
    <t>Součet: : 0,05132</t>
  </si>
  <si>
    <t>979990110R00</t>
  </si>
  <si>
    <t>Poplatek za uložení suti - sádrokartonové desky, skupina odpadu 170802</t>
  </si>
  <si>
    <t>kategorie 17 08 02 stavební materiály na bázi sádry</t>
  </si>
  <si>
    <t>Odkaz na dem. hmot. položky pořadí 20 : 0,44765</t>
  </si>
  <si>
    <t>Odkaz na dem. hmot. položky pořadí 21 : 0,12079</t>
  </si>
  <si>
    <t>979990144R00</t>
  </si>
  <si>
    <t>Poplatek za uložení suti - minerální vata, skupina odpadu 170604</t>
  </si>
  <si>
    <t>kategorie 17 06 03 izolační materiály, které jsou, nebo obsahují nebezpečné látky</t>
  </si>
  <si>
    <t xml:space="preserve">izolační desky Fibrex : </t>
  </si>
  <si>
    <t>Odkaz na dem. hmot. položky pořadí 35 : 0,06095</t>
  </si>
  <si>
    <t>979990161R00</t>
  </si>
  <si>
    <t>Poplatek za uložení - dřevo, skupina odpadu 170201</t>
  </si>
  <si>
    <t>kategorie 17 02 01 dřevo</t>
  </si>
  <si>
    <t>Odkaz na dem. hmot. položky pořadí 24 : 0,45000</t>
  </si>
  <si>
    <t>979990191R00</t>
  </si>
  <si>
    <t>Poplatek za uložení, plastové výrobky,  , skupina 17 02 03 z Katalogu odpadů</t>
  </si>
  <si>
    <t>kategorie 17 02 03 plasty</t>
  </si>
  <si>
    <t>Odkaz na dem. hmot. položky pořadí 50 : 0,12000</t>
  </si>
  <si>
    <t>Odkaz na dem. hmot. položky pořadí 41 : 0,00525</t>
  </si>
  <si>
    <t>Odkaz na dem. hmot. položky pořadí 42 : 0,01386</t>
  </si>
  <si>
    <t>979999998R00</t>
  </si>
  <si>
    <t>Poplatek za ukládku suť do 5 % příměsí (skup.170107)</t>
  </si>
  <si>
    <t>suť celkem : 41,23484</t>
  </si>
  <si>
    <t xml:space="preserve"> - ostatní suť : </t>
  </si>
  <si>
    <t>Odkaz na mn. položky pořadí 86 : 0,56844*-1</t>
  </si>
  <si>
    <t>Odkaz na mn. položky pořadí 87 : 0,06095*-1</t>
  </si>
  <si>
    <t>Odkaz na mn. položky pořadí 88 : 0,45000*-1</t>
  </si>
  <si>
    <t>Odkaz na mn. položky pořadí 89 : 0,13911*-1</t>
  </si>
  <si>
    <t>979011211R00</t>
  </si>
  <si>
    <t>Svislá doprava suti a vybouraných hmot nošením za prvé podlaží nad základním podlažím</t>
  </si>
  <si>
    <t>Přesun suti</t>
  </si>
  <si>
    <t>POL8_</t>
  </si>
  <si>
    <t xml:space="preserve">Demontážní hmotnosti z položek s pořadovými čísly: : </t>
  </si>
  <si>
    <t xml:space="preserve">19,20,21,22,24,25,26,27,28,29,35,41,42,43,44,45,46,47,48,50,52, : </t>
  </si>
  <si>
    <t>Součet: : 41,23484</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</si>
  <si>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</si>
  <si>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</si>
  <si>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</si>
  <si>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</si>
  <si>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</si>
  <si>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371,11352</t>
  </si>
  <si>
    <t>979082111R00</t>
  </si>
  <si>
    <t>Vnitrostaveništní doprava suti a vybouraných hmot do 10 m</t>
  </si>
  <si>
    <t>979082121R00</t>
  </si>
  <si>
    <t>Vnitrostaveništní doprava suti a vybouraných hmot příplatek k ceně za každých dalších 5 m</t>
  </si>
  <si>
    <t>Součet: : 123,70451</t>
  </si>
  <si>
    <t>Včetně:</t>
  </si>
  <si>
    <t>721170965R00</t>
  </si>
  <si>
    <t>Opravy odpadního potrubí novodurového propojení dosavadního potrubí PVC, D 110 mm</t>
  </si>
  <si>
    <t>Včetně pomocného lešení o výšce podlahy do 1900 mm a pro zatížení do 1,5 kPa.</t>
  </si>
  <si>
    <t xml:space="preserve">výměna stoupačky : </t>
  </si>
  <si>
    <t>2x stoupačka 2022a/1026a : 4</t>
  </si>
  <si>
    <t>2x stoupačka 2022a/1026a : 1</t>
  </si>
  <si>
    <t>721176103R00</t>
  </si>
  <si>
    <t>Potrubí HT připojovací vnější průměr D 50 mm, tloušťka stěny 1,8 mm, DN 50</t>
  </si>
  <si>
    <t>včetně tvarovek, objímek. Bez zednických výpomocí.</t>
  </si>
  <si>
    <t>Potrubí včetně tvarovek. Bez zednických výpomocí.</t>
  </si>
  <si>
    <t>721176104R00</t>
  </si>
  <si>
    <t>Potrubí HT připojovací vnější průměr D 75 mm, tloušťka stěny 1,9 mm, DN 70</t>
  </si>
  <si>
    <t>721176105R00</t>
  </si>
  <si>
    <t>Potrubí HT připojovací vnější průměr D 110 mm, tloušťka stěny 2,7 mm, DN 100</t>
  </si>
  <si>
    <t>2020a - přemístněné WC : 2,0</t>
  </si>
  <si>
    <t>721176115R00</t>
  </si>
  <si>
    <t>Potrubí HT odpadní svislé vnější průměr D 110 mm, tloušťka stěny 2,7 mm, DN 100</t>
  </si>
  <si>
    <t>Potrubí včetně tvarovek, objímek a vložek pro tlumení hluku. Bez zednických výpomocí.</t>
  </si>
  <si>
    <t>Včetně zřízení a demontáže pomocného lešení.</t>
  </si>
  <si>
    <t>721194107R00</t>
  </si>
  <si>
    <t>Zřízení přípojek na potrubí D 75 mm, materiál ve specifikaci</t>
  </si>
  <si>
    <t>vyvedení a upevnění odpadních výpustek,</t>
  </si>
  <si>
    <t>od pisiáru po stoupačku : 2</t>
  </si>
  <si>
    <t>721194109R00</t>
  </si>
  <si>
    <t>Zřízení přípojek na potrubí D 110  mm, materiál ve specifikaci</t>
  </si>
  <si>
    <t>2020a - přemístněné WC : 1</t>
  </si>
  <si>
    <t>721223427RT1</t>
  </si>
  <si>
    <t>Vpusť podlahová se zápachovou uzávěrkou průměr 40, 50 mm, D 40/50 mm s vodorovným odtokem,123x123mm/115x115mm, včetně dodávky materiálu, Vpust podlahová materiál: plast; mřížka nerezová; dl = 123 mm; š = 123 mm; stav. výška od 93 mm; odtok boční 40/50 mm; zatížení: K 3; příslušenství...</t>
  </si>
  <si>
    <t>72100001</t>
  </si>
  <si>
    <t>Úprava kanalizačního potrubí u měněných zařizovacích předmětu v původní místě, D+M</t>
  </si>
  <si>
    <t>včetně zednických výpomocí</t>
  </si>
  <si>
    <t>pisoáry : 2</t>
  </si>
  <si>
    <t>WC : 9</t>
  </si>
  <si>
    <t>umyvadla : 10</t>
  </si>
  <si>
    <t>prohlídka, úprava potrubí, ... : 8</t>
  </si>
  <si>
    <t>998721102R00</t>
  </si>
  <si>
    <t>Přesun hmot pro vnitřní kanalizaci v objektech výšky do 12 m</t>
  </si>
  <si>
    <t>50 m vodorovně, měřeno od těžiště půdorysné plochy skládky do těžiště půdorysné plochy objektu</t>
  </si>
  <si>
    <t xml:space="preserve">1,2,3,4,5,8, : </t>
  </si>
  <si>
    <t>Součet: : 0,04874</t>
  </si>
  <si>
    <t>722172331R00</t>
  </si>
  <si>
    <t>Potrubí z plastických hmot polypropylenové potrubí PP-R, D 20 mm, s 3,4 mm, PN 20, polyfúzně svařované, včetně zednických výpomocí, T-kus plastový typ: jednoznačný; materiál: PP-R; ds = 20,0 mm; ds3 = 20,0 mm; PN 20; teplota média do 70 °C</t>
  </si>
  <si>
    <t>včetně tvarovek, bez zednických výpomocí</t>
  </si>
  <si>
    <t>Potrubí včetně tvarovek a zednických výpomocí.</t>
  </si>
  <si>
    <t>722181211RZ6</t>
  </si>
  <si>
    <t>Izolace vodovodního potrubí návleková z trubic z pěnového polyetylenu, tloušťka stěny 6 mm, d 20 mm</t>
  </si>
  <si>
    <t>V položce je kalkulována dodávka izolační trubice, spon a lepicí pásky.</t>
  </si>
  <si>
    <t>Odkaz na mn. položky pořadí 12 : 2,00000</t>
  </si>
  <si>
    <t>722202233R00</t>
  </si>
  <si>
    <t>Nástěnka vnitřní závit,  , D 20 mm x DN 15, včetně dodávky nástěnky pro sádrokarton, Koleno plastové typ: nástěnné, do sádrokartonu; úhel = 90,0 °; materiál: PP-R; ds = 20,0 mm; G; 1/2"; PN 20; teplota média do 70 °C</t>
  </si>
  <si>
    <t>722220851R00</t>
  </si>
  <si>
    <t>Demontáž armatur závitových s jedním závitem, G 3/4"</t>
  </si>
  <si>
    <t xml:space="preserve">roháčky u WC : </t>
  </si>
  <si>
    <t xml:space="preserve">roháčky u pisoárů : </t>
  </si>
  <si>
    <t>722000002</t>
  </si>
  <si>
    <t>Napojení na stávající vodovodní potrubí</t>
  </si>
  <si>
    <t>72200001</t>
  </si>
  <si>
    <t>Úprava vodovodního potrubí u měněných zařizovacích předmětu v původní místě, D+M</t>
  </si>
  <si>
    <t>pisoáry : 4</t>
  </si>
  <si>
    <t>umyvadla / baterie : 10</t>
  </si>
  <si>
    <t>prohlídka, uzavření a otevření systému - vodovod : 4,0</t>
  </si>
  <si>
    <t>998722102R00</t>
  </si>
  <si>
    <t>Přesun hmot pro vnitřní vodovod v objektech výšky do 12 m</t>
  </si>
  <si>
    <t>vodorovně do 50 m</t>
  </si>
  <si>
    <t xml:space="preserve">12,13,14, : </t>
  </si>
  <si>
    <t>Součet: : 0,00814</t>
  </si>
  <si>
    <t>725119306R00</t>
  </si>
  <si>
    <t>Klozetové mísy montáž  závěsné</t>
  </si>
  <si>
    <t>725119402R00</t>
  </si>
  <si>
    <t>Doplňky Montáž doplňků zařízení záchodů předstěnový systém do sádrokartonu</t>
  </si>
  <si>
    <t>725139101R00</t>
  </si>
  <si>
    <t>Montáž pisoárových stání ostatních</t>
  </si>
  <si>
    <t>725219401R00</t>
  </si>
  <si>
    <t>Umyvadlo montáž na šrouby do zdiva</t>
  </si>
  <si>
    <t>včetně dodávky a montáže sifonu pro handicapované !!!!</t>
  </si>
  <si>
    <t>725219521R00</t>
  </si>
  <si>
    <t>Umyvadlo montáž se závěsnou skříňkou</t>
  </si>
  <si>
    <t>včetně dodávky a montáže sifonu</t>
  </si>
  <si>
    <t>montáž na desku</t>
  </si>
  <si>
    <t>1. NP : 4</t>
  </si>
  <si>
    <t>2. NP : 4</t>
  </si>
  <si>
    <t>725291123R01</t>
  </si>
  <si>
    <t>Invalidní program madlo jednoduché pevné, rozměr 350 mm, nerez, D+M</t>
  </si>
  <si>
    <t>725291123R02</t>
  </si>
  <si>
    <t>Invalidní program madlo jednoduché pevné, rozměr 800 mm, nerez</t>
  </si>
  <si>
    <t>725291146R01</t>
  </si>
  <si>
    <t>Invalidní program madlo sklopné, rozměr 813 mm, nerez, D+M</t>
  </si>
  <si>
    <t>725299101R00</t>
  </si>
  <si>
    <t>Montáž koupelnových doplňků mýdelníků, držáků apod.</t>
  </si>
  <si>
    <t>Odkaz na mn. položky pořadí 36 : 2,00000</t>
  </si>
  <si>
    <t>Odkaz na mn. položky pořadí 37 : 6,00000</t>
  </si>
  <si>
    <t>725814105R00</t>
  </si>
  <si>
    <t>Ventil  rohový, mosazný, s filtrem, s maticí, DN 15 x DN 10, včetně dodávky materiálu</t>
  </si>
  <si>
    <t xml:space="preserve">umyvadla 2x : </t>
  </si>
  <si>
    <t>1. NP : 5*2</t>
  </si>
  <si>
    <t>2. NP : 5*2</t>
  </si>
  <si>
    <t xml:space="preserve">pisoár : </t>
  </si>
  <si>
    <t>725829301R00</t>
  </si>
  <si>
    <t>Montáž baterií umyvadlových a dřezových umyvadlové a dřezové stojánkové</t>
  </si>
  <si>
    <t>28696751R</t>
  </si>
  <si>
    <t>Systém předstěnový použití: záchodová mísa; pro suchou instalaci; v = 1 120 mm; š = 500 mm; hl = 120 mm; připojení vody: zezadu, shora; R; 1/2"; příslušenství: nádržka 7,5 l</t>
  </si>
  <si>
    <t>28696752R</t>
  </si>
  <si>
    <t>tlačítko ovládací plastové; pro ovládání zepředu; ovládací síla do 20,0 N; množství splachování 2; barva Bílá / pochromovaná lesklá / bílá</t>
  </si>
  <si>
    <t>286967583R</t>
  </si>
  <si>
    <t>Systém předstěnový použití: záchodová mísa; pro suchou instalaci; v = 1 120 mm; š = 880 mm; hl = 170 mm; připojení vody: zezadu, shora; R; 1/2"; příslušenství: nádržka 7,5 l</t>
  </si>
  <si>
    <t>speciál pro ZTP</t>
  </si>
  <si>
    <t>551442351</t>
  </si>
  <si>
    <t>Baterie směšovací páková; použití: umyvadlo; typ: stojánkový; materiál: mosaz; povrchová úprava, chrom, lékařská / invalidní</t>
  </si>
  <si>
    <t>551450004R</t>
  </si>
  <si>
    <t>Baterie směšovací páková; použití: umyvadlo; typ: stojánkový; materiál: mosaz; příslušenství: odtoková garnitura; povrchová úprava: chrom</t>
  </si>
  <si>
    <t>551490111</t>
  </si>
  <si>
    <t>Zásobník na papírové ručníky; plast ABS, barva bílá, dle PD</t>
  </si>
  <si>
    <t>1. NP - invalidé : 1</t>
  </si>
  <si>
    <t>2. NP - invalidé : 1</t>
  </si>
  <si>
    <t>551490231</t>
  </si>
  <si>
    <t>Dávkovač tekutého mýdla</t>
  </si>
  <si>
    <t>M : 6</t>
  </si>
  <si>
    <t>5516745061</t>
  </si>
  <si>
    <t>Sedátko záchodové s poklopem; materiál: plast; tvar: ; barva: bílá, pro handicapované</t>
  </si>
  <si>
    <t>551674506R</t>
  </si>
  <si>
    <t>Sedátko záchodové s poklopem; materiál: plast; tvar: oválný; barva: bílá</t>
  </si>
  <si>
    <t>bezpečnostní zpomalovací systém zavírání</t>
  </si>
  <si>
    <t>642144751R</t>
  </si>
  <si>
    <t>Umyvadlo keramické typ: jednoduchý; š = 600 mm; hl = 450 mm; tvar: oválný; otvor pro baterii uprostřed</t>
  </si>
  <si>
    <t>642144841R</t>
  </si>
  <si>
    <t>Umyvadlo keramické typ: jednoduchý invalidní; š = 640 mm; hl = 550 mm; tvar: hranatý; otvor pro baterii uprostřed</t>
  </si>
  <si>
    <t>642400531R</t>
  </si>
  <si>
    <t>Mísa záchodová keramická se samostatným přívodem vody; zabudování: nástěnné; tvar: hranatý; splachování: hluboké; odpad: vodorovný; povrchová úprava: lesklá glazura</t>
  </si>
  <si>
    <t>64240056R</t>
  </si>
  <si>
    <t>Mísa záchodová keramická se samostatným přívodem vody; invalidní; zabudování: nástěnné; tvar: oválný; splachování: hluboké; odpad: vodorovný; povrchová úprava: lesklá glazura</t>
  </si>
  <si>
    <t>64251268R</t>
  </si>
  <si>
    <t>Pisoár nástěnný keramický spouštění: senzorický spínač; splachování: odsávací; napájení: síť</t>
  </si>
  <si>
    <t>kompletní vybavení: radarová elektronika na montážní liště, elektromagnetický ventil, připojovací hadice, úhlový ventil, přípojka přívodu s těsněním, sifon o objemu 1 l, instalační sada</t>
  </si>
  <si>
    <t>998725102R00</t>
  </si>
  <si>
    <t>Přesun hmot pro zařizovací předměty v objektech výšky do 12 m</t>
  </si>
  <si>
    <t xml:space="preserve">20,22,23,24,25,26,27,28,29,30,31,32,33,34,35,36,37,38,39,40,41,42,43,44, : </t>
  </si>
  <si>
    <t>Součet: : 0,61660</t>
  </si>
  <si>
    <t>Pol__0001</t>
  </si>
  <si>
    <t>Proudový chránič s nadproudovou spouští 10A/2p/C - 30mA</t>
  </si>
  <si>
    <t>POL1_1</t>
  </si>
  <si>
    <t>Pol__0002</t>
  </si>
  <si>
    <t>Demontáž původních jističů 1p</t>
  </si>
  <si>
    <t>Pol__0003</t>
  </si>
  <si>
    <t>Úprava zapojení - vydrátování</t>
  </si>
  <si>
    <t>hod</t>
  </si>
  <si>
    <t>Pol__0004</t>
  </si>
  <si>
    <t>Úprava vnitřního osznačení rozvaděče, doplnění změn do původní dokumentace</t>
  </si>
  <si>
    <t>Pol__0005</t>
  </si>
  <si>
    <t>Revize rozvaděče</t>
  </si>
  <si>
    <t>Pol__0006</t>
  </si>
  <si>
    <t>Automatický osoušeč rukou nástěnný, systém dry hand, stříbrný (viz TZ)</t>
  </si>
  <si>
    <t>Pol__0007</t>
  </si>
  <si>
    <t>Kabel CXKH-R/J 3x1,5</t>
  </si>
  <si>
    <t>Pol__0008</t>
  </si>
  <si>
    <t>Kabel CXKH-R/J 3x2,5</t>
  </si>
  <si>
    <t>Pol__0009</t>
  </si>
  <si>
    <t>Pohybové čidlo stropní, nastavitelné, IP54, dosah 14m</t>
  </si>
  <si>
    <t>Pol__0010</t>
  </si>
  <si>
    <t>Krabička s doběhovým členem pro spuštění ventilátoru</t>
  </si>
  <si>
    <t>Pol__0011</t>
  </si>
  <si>
    <t>Sada INVALIDA včetně kabeláže</t>
  </si>
  <si>
    <t>sada</t>
  </si>
  <si>
    <t>Pol__0012</t>
  </si>
  <si>
    <t>Krabice 80/80, IP54</t>
  </si>
  <si>
    <t>Pol__0013</t>
  </si>
  <si>
    <t>Svorka 3x2,5mm2</t>
  </si>
  <si>
    <t>Pol__0014</t>
  </si>
  <si>
    <t>Držák kabelu stropní</t>
  </si>
  <si>
    <t>Pol__0015</t>
  </si>
  <si>
    <t>Typ A - Svítidlo přisazené LED 18W, D=300mm, IP44, se senzorem</t>
  </si>
  <si>
    <t>Pol__0016</t>
  </si>
  <si>
    <t>Drážka 30/30mm do zdi včetně zapravení</t>
  </si>
  <si>
    <t>bm</t>
  </si>
  <si>
    <t>POL1_7</t>
  </si>
  <si>
    <t>Pol__0017</t>
  </si>
  <si>
    <t>Průvrt stěnou do D=40mm, zapravení</t>
  </si>
  <si>
    <t>Pol__0018</t>
  </si>
  <si>
    <t>Demontáže</t>
  </si>
  <si>
    <t>Pol__0019</t>
  </si>
  <si>
    <t>Pol__0020</t>
  </si>
  <si>
    <t>Likvidace odpadu</t>
  </si>
  <si>
    <t>Pol__0021</t>
  </si>
  <si>
    <t>Revize</t>
  </si>
  <si>
    <t>kpl</t>
  </si>
  <si>
    <t>1.01</t>
  </si>
  <si>
    <t>demontáž stávajícího VZT potrubí do obvodu 1000 mm včetně tvarovek a závěsů, vyústí,vč. ekologické, likvidace</t>
  </si>
  <si>
    <t>1.02</t>
  </si>
  <si>
    <t>demontáž stávajícího VZT potrubí do obvodu 2000 mm včetně tvarovek a závěsů, vč. ekologické, likvidace</t>
  </si>
  <si>
    <t>1.03</t>
  </si>
  <si>
    <t>demontáž stávajícího ventilátoru, vč. ekologické likvidace</t>
  </si>
  <si>
    <t>1.04</t>
  </si>
  <si>
    <t>demontáž protidešťové žaluzie, vč. ekologické likvidace</t>
  </si>
  <si>
    <t>2.01</t>
  </si>
  <si>
    <t>ultra tichý diagonální ventilátor do potrubí s doběhem, d=200mm, Qv=650 m3/h při 170 Pa, tříotáčkový, , IP 44, Qel.max.=102W/230V, pracovní rozsah -20°C až +60°C, akustický tlak max. 28 dBA</t>
  </si>
  <si>
    <t>POL3_0</t>
  </si>
  <si>
    <t>2.02</t>
  </si>
  <si>
    <t>třípolohový přepínač otáček pro pol.č.2.01</t>
  </si>
  <si>
    <t>2.03</t>
  </si>
  <si>
    <t>protidešťová žaluzie 400x400, vč. sítě proti hmyzu, barva RAL dle fasády</t>
  </si>
  <si>
    <t>2.04</t>
  </si>
  <si>
    <t>zpětná klapka d=200, pro montáž do horizontálního potrubí</t>
  </si>
  <si>
    <t>2.05</t>
  </si>
  <si>
    <t>tep. Izolace (kaučuk) proti kondenzaci s uzavřenými buňkami s AL polepem tl. 19 mm</t>
  </si>
  <si>
    <t>2.06</t>
  </si>
  <si>
    <t>čtyřhranné potrubí do obvodu 1000 mm, vč. 60% tvarovek</t>
  </si>
  <si>
    <t>Čtyřhranné potrubí=sk. I., včetně tvarovek, přírub, volných přírub, vyrobeno z ocelového pozinkovaného plechu vzduchotěsně a tvarově přesně, se všemi nutnými výztuhami, které zabrání kmitání potrubních stěn. Těsnící materiál musí být trvale pružný, spojovací šrouby pozinkované, podložky vějířovité. Všechny hrany musí být po očištění a odrezení dvakrát natřeny vhodným prostředkem proti korozi. Po provedení montáže bude potrubí podrobeno namátkové zkoušce na těsnost. Úbytek průsakem nesmí činit více než 5%.</t>
  </si>
  <si>
    <t xml:space="preserve"> Pracovní podmínky:</t>
  </si>
  <si>
    <t>Maximální pracovní teploty: 80 °C</t>
  </si>
  <si>
    <t>Maximální rychlost proudícího vzduchu: 16 m.s-1</t>
  </si>
  <si>
    <t>Maximální statický tlakový rozdíl: +1000Pa/-630Pa. Tloušťky plechu dle platných norem</t>
  </si>
  <si>
    <t>2.07</t>
  </si>
  <si>
    <t>čtyřhranné potrubí do obvodu 2000 mm, vč. 100% tvarovek</t>
  </si>
  <si>
    <t>2.08</t>
  </si>
  <si>
    <t>odolná ohebná hadice polotvrdá do d=125 mm s izolací pro útlum hluku</t>
  </si>
  <si>
    <t>2.09</t>
  </si>
  <si>
    <t>telefonní tlumiče hluku do pevného nebo flexibilního potrubí,omezuje přenos kmitočtů hovorového, pásma</t>
  </si>
  <si>
    <t>2.10</t>
  </si>
  <si>
    <t>talířový ventil plastový bílý univerzální d=125mm</t>
  </si>
  <si>
    <t>2.11</t>
  </si>
  <si>
    <t>stěnová/dveřní mřížka oboustranná  neprůhledná vč. upevňovacího rámečku do rozměru 300x100mm</t>
  </si>
  <si>
    <t>3.01</t>
  </si>
  <si>
    <t>zednické výpomoci</t>
  </si>
  <si>
    <t>3.02</t>
  </si>
  <si>
    <t>výrobní a montážní dokumentace</t>
  </si>
  <si>
    <t>3.03</t>
  </si>
  <si>
    <t>spojovací, těsnící a závěsový  materiál, Veškerý materiál na výrobu závěsů, závitové tyče, objímky,, pryž pro odtlumení chvění, šrouby, matice, pro čtyřhranné i kruhové potrubí, všechno pozink.</t>
  </si>
  <si>
    <t>3.04</t>
  </si>
  <si>
    <t>doprava</t>
  </si>
  <si>
    <t>3.05</t>
  </si>
  <si>
    <t>lešení, zvedací a manipulační technika (za ztížených manipiulačních a zvedacích podmínek)</t>
  </si>
  <si>
    <t>3.06</t>
  </si>
  <si>
    <t>uvedení do provozu a vyregulování, zkoušky (montážní, provozní)</t>
  </si>
  <si>
    <t>3.07</t>
  </si>
  <si>
    <t>spolupráce s dalšími profesemi</t>
  </si>
  <si>
    <t>3.08</t>
  </si>
  <si>
    <t>kompletační činnost</t>
  </si>
  <si>
    <t>3.09</t>
  </si>
  <si>
    <t>přesun hmot tonážní pro VZT v objektech</t>
  </si>
  <si>
    <t>3.10</t>
  </si>
  <si>
    <t>montáže za ztížených prostorových a manipulačních podmínek (rekonstrukce)</t>
  </si>
  <si>
    <t>3.11</t>
  </si>
  <si>
    <t>předávací dokumentace</t>
  </si>
  <si>
    <t>3.12</t>
  </si>
  <si>
    <t>zaškolení obsluhy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</si>
</sst>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0" xfId="0" applyNumberFormat="1" applyFont="1" applyBorder="1" applyAlignment="1">
      <alignment vertical="top" wrapText="1"/>
    </xf>
    <xf numFmtId="0" fontId="16" fillId="0" borderId="18" xfId="0" applyNumberFormat="1" applyFont="1" applyBorder="1" applyAlignment="1">
      <alignment vertical="top" wrapText="1"/>
    </xf>
    <xf numFmtId="165" fontId="19"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43"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ut5qRgkkwH3wts27YxSzVQcMCuYYpHDEz0PAHkf51yf4q3T2twz5MYNi9k9nLZ8G4iQpGM+Hh7cAc+CtBNZ0bQ==" saltValue="IPyDdZi3jtELO/0Tj03Qo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3"/>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ht="15.75" customHeight="1"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2" t="s">
        <v>43</v>
      </c>
      <c r="E14" s="262"/>
      <c r="F14" s="262"/>
      <c r="G14" s="262"/>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4" t="s">
        <v>24</v>
      </c>
      <c r="B16" s="38" t="s">
        <v>24</v>
      </c>
      <c r="C16" s="60"/>
      <c r="D16" s="61"/>
      <c r="E16" s="81"/>
      <c r="F16" s="82"/>
      <c r="G16" s="81"/>
      <c r="H16" s="82"/>
      <c r="I16" s="81">
        <f>SUMIF(F63:F99,A16,I63:I99)+SUMIF(F63:F99,"PSU",I63:I99)</f>
        <v>0</v>
      </c>
      <c r="J16" s="83"/>
    </row>
    <row r="17" spans="1:10" ht="23.25" customHeight="1" x14ac:dyDescent="0.2">
      <c r="A17" s="194" t="s">
        <v>25</v>
      </c>
      <c r="B17" s="38" t="s">
        <v>25</v>
      </c>
      <c r="C17" s="60"/>
      <c r="D17" s="61"/>
      <c r="E17" s="81"/>
      <c r="F17" s="82"/>
      <c r="G17" s="81"/>
      <c r="H17" s="82"/>
      <c r="I17" s="81">
        <f>SUMIF(F63:F99,A17,I63:I99)</f>
        <v>0</v>
      </c>
      <c r="J17" s="83"/>
    </row>
    <row r="18" spans="1:10" ht="23.25" customHeight="1" x14ac:dyDescent="0.2">
      <c r="A18" s="194" t="s">
        <v>26</v>
      </c>
      <c r="B18" s="38" t="s">
        <v>26</v>
      </c>
      <c r="C18" s="60"/>
      <c r="D18" s="61"/>
      <c r="E18" s="81"/>
      <c r="F18" s="82"/>
      <c r="G18" s="81"/>
      <c r="H18" s="82"/>
      <c r="I18" s="81">
        <f>SUMIF(F63:F99,A18,I63:I99)</f>
        <v>0</v>
      </c>
      <c r="J18" s="83"/>
    </row>
    <row r="19" spans="1:10" ht="23.25" customHeight="1" x14ac:dyDescent="0.2">
      <c r="A19" s="194" t="s">
        <v>144</v>
      </c>
      <c r="B19" s="38" t="s">
        <v>27</v>
      </c>
      <c r="C19" s="60"/>
      <c r="D19" s="61"/>
      <c r="E19" s="81"/>
      <c r="F19" s="82"/>
      <c r="G19" s="81"/>
      <c r="H19" s="82"/>
      <c r="I19" s="81">
        <f>SUMIF(F63:F99,A19,I63:I99)</f>
        <v>0</v>
      </c>
      <c r="J19" s="83"/>
    </row>
    <row r="20" spans="1:10" ht="23.25" customHeight="1" x14ac:dyDescent="0.2">
      <c r="A20" s="194" t="s">
        <v>145</v>
      </c>
      <c r="B20" s="38" t="s">
        <v>28</v>
      </c>
      <c r="C20" s="60"/>
      <c r="D20" s="61"/>
      <c r="E20" s="81"/>
      <c r="F20" s="82"/>
      <c r="G20" s="81"/>
      <c r="H20" s="82"/>
      <c r="I20" s="81">
        <f>SUMIF(F63:F99,A20,I63:I99)</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12</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12</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66</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52</v>
      </c>
      <c r="C39" s="145"/>
      <c r="D39" s="145"/>
      <c r="E39" s="145"/>
      <c r="F39" s="146">
        <f>'099 01 Naklady'!AE22+'01 01 Pol'!AE684+'01 02 Pol'!AE174+'01 03 Pol'!AE37+'01 04 Pol'!AE49</f>
        <v>0</v>
      </c>
      <c r="G39" s="147">
        <f>'099 01 Naklady'!AF22+'01 01 Pol'!AF684+'01 02 Pol'!AF174+'01 03 Pol'!AF37+'01 04 Pol'!AF49</f>
        <v>0</v>
      </c>
      <c r="H39" s="148">
        <f>(F39*SazbaDPH1/100)+(G39*SazbaDPH2/100)</f>
        <v>0</v>
      </c>
      <c r="I39" s="148">
        <f>F39+G39+H39</f>
        <v>0</v>
      </c>
      <c r="J39" s="149" t="str">
        <f>IF(CenaCelkemVypocet=0,"",I39/CenaCelkemVypocet*100)</f>
        <v/>
      </c>
    </row>
    <row r="40" spans="1:10" ht="25.5" customHeight="1" x14ac:dyDescent="0.2">
      <c r="A40" s="134">
        <v>2</v>
      </c>
      <c r="B40" s="150"/>
      <c r="C40" s="151" t="s">
        <v>53</v>
      </c>
      <c r="D40" s="151"/>
      <c r="E40" s="151"/>
      <c r="F40" s="152">
        <f>'099 01 Naklady'!AE22</f>
        <v>0</v>
      </c>
      <c r="G40" s="153">
        <f>'099 01 Naklady'!AF22</f>
        <v>0</v>
      </c>
      <c r="H40" s="153">
        <f>(F40*SazbaDPH1/100)+(G40*SazbaDPH2/100)</f>
        <v>0</v>
      </c>
      <c r="I40" s="153">
        <f>F40+G40+H40</f>
        <v>0</v>
      </c>
      <c r="J40" s="154" t="str">
        <f>IF(CenaCelkemVypocet=0,"",I40/CenaCelkemVypocet*100)</f>
        <v/>
      </c>
    </row>
    <row r="41" spans="1:10" ht="25.5" customHeight="1" x14ac:dyDescent="0.2">
      <c r="A41" s="134">
        <v>3</v>
      </c>
      <c r="B41" s="155" t="s">
        <v>54</v>
      </c>
      <c r="C41" s="145" t="s">
        <v>55</v>
      </c>
      <c r="D41" s="145"/>
      <c r="E41" s="145"/>
      <c r="F41" s="156">
        <f>'099 01 Naklady'!AE22</f>
        <v>0</v>
      </c>
      <c r="G41" s="148">
        <f>'099 01 Naklady'!AF22</f>
        <v>0</v>
      </c>
      <c r="H41" s="148">
        <f>(F41*SazbaDPH1/100)+(G41*SazbaDPH2/100)</f>
        <v>0</v>
      </c>
      <c r="I41" s="148">
        <f>F41+G41+H41</f>
        <v>0</v>
      </c>
      <c r="J41" s="149" t="str">
        <f>IF(CenaCelkemVypocet=0,"",I41/CenaCelkemVypocet*100)</f>
        <v/>
      </c>
    </row>
    <row r="42" spans="1:10" ht="25.5" customHeight="1" x14ac:dyDescent="0.2">
      <c r="A42" s="134">
        <v>2</v>
      </c>
      <c r="B42" s="150"/>
      <c r="C42" s="151" t="s">
        <v>56</v>
      </c>
      <c r="D42" s="151"/>
      <c r="E42" s="151"/>
      <c r="F42" s="152"/>
      <c r="G42" s="153"/>
      <c r="H42" s="153">
        <f>(F42*SazbaDPH1/100)+(G42*SazbaDPH2/100)</f>
        <v>0</v>
      </c>
      <c r="I42" s="153"/>
      <c r="J42" s="154"/>
    </row>
    <row r="43" spans="1:10" ht="25.5" customHeight="1" x14ac:dyDescent="0.2">
      <c r="A43" s="134">
        <v>2</v>
      </c>
      <c r="B43" s="150" t="s">
        <v>54</v>
      </c>
      <c r="C43" s="151" t="s">
        <v>57</v>
      </c>
      <c r="D43" s="151"/>
      <c r="E43" s="151"/>
      <c r="F43" s="152">
        <f>'01 01 Pol'!AE684+'01 02 Pol'!AE174+'01 03 Pol'!AE37+'01 04 Pol'!AE49</f>
        <v>0</v>
      </c>
      <c r="G43" s="153">
        <f>'01 01 Pol'!AF684+'01 02 Pol'!AF174+'01 03 Pol'!AF37+'01 04 Pol'!AF49</f>
        <v>0</v>
      </c>
      <c r="H43" s="153">
        <f>(F43*SazbaDPH1/100)+(G43*SazbaDPH2/100)</f>
        <v>0</v>
      </c>
      <c r="I43" s="153">
        <f>F43+G43+H43</f>
        <v>0</v>
      </c>
      <c r="J43" s="154" t="str">
        <f>IF(CenaCelkemVypocet=0,"",I43/CenaCelkemVypocet*100)</f>
        <v/>
      </c>
    </row>
    <row r="44" spans="1:10" ht="25.5" customHeight="1" x14ac:dyDescent="0.2">
      <c r="A44" s="134">
        <v>3</v>
      </c>
      <c r="B44" s="155" t="s">
        <v>54</v>
      </c>
      <c r="C44" s="145" t="s">
        <v>58</v>
      </c>
      <c r="D44" s="145"/>
      <c r="E44" s="145"/>
      <c r="F44" s="156">
        <f>'01 01 Pol'!AE684</f>
        <v>0</v>
      </c>
      <c r="G44" s="148">
        <f>'01 01 Pol'!AF684</f>
        <v>0</v>
      </c>
      <c r="H44" s="148">
        <f>(F44*SazbaDPH1/100)+(G44*SazbaDPH2/100)</f>
        <v>0</v>
      </c>
      <c r="I44" s="148">
        <f>F44+G44+H44</f>
        <v>0</v>
      </c>
      <c r="J44" s="149" t="str">
        <f>IF(CenaCelkemVypocet=0,"",I44/CenaCelkemVypocet*100)</f>
        <v/>
      </c>
    </row>
    <row r="45" spans="1:10" ht="25.5" customHeight="1" x14ac:dyDescent="0.2">
      <c r="A45" s="134">
        <v>3</v>
      </c>
      <c r="B45" s="155" t="s">
        <v>59</v>
      </c>
      <c r="C45" s="145" t="s">
        <v>60</v>
      </c>
      <c r="D45" s="145"/>
      <c r="E45" s="145"/>
      <c r="F45" s="156">
        <f>'01 02 Pol'!AE174</f>
        <v>0</v>
      </c>
      <c r="G45" s="148">
        <f>'01 02 Pol'!AF174</f>
        <v>0</v>
      </c>
      <c r="H45" s="148">
        <f>(F45*SazbaDPH1/100)+(G45*SazbaDPH2/100)</f>
        <v>0</v>
      </c>
      <c r="I45" s="148">
        <f>F45+G45+H45</f>
        <v>0</v>
      </c>
      <c r="J45" s="149" t="str">
        <f>IF(CenaCelkemVypocet=0,"",I45/CenaCelkemVypocet*100)</f>
        <v/>
      </c>
    </row>
    <row r="46" spans="1:10" ht="25.5" customHeight="1" x14ac:dyDescent="0.2">
      <c r="A46" s="134">
        <v>3</v>
      </c>
      <c r="B46" s="155" t="s">
        <v>61</v>
      </c>
      <c r="C46" s="145" t="s">
        <v>62</v>
      </c>
      <c r="D46" s="145"/>
      <c r="E46" s="145"/>
      <c r="F46" s="156">
        <f>'01 03 Pol'!AE37</f>
        <v>0</v>
      </c>
      <c r="G46" s="148">
        <f>'01 03 Pol'!AF37</f>
        <v>0</v>
      </c>
      <c r="H46" s="148">
        <f>(F46*SazbaDPH1/100)+(G46*SazbaDPH2/100)</f>
        <v>0</v>
      </c>
      <c r="I46" s="148">
        <f>F46+G46+H46</f>
        <v>0</v>
      </c>
      <c r="J46" s="149" t="str">
        <f>IF(CenaCelkemVypocet=0,"",I46/CenaCelkemVypocet*100)</f>
        <v/>
      </c>
    </row>
    <row r="47" spans="1:10" ht="25.5" customHeight="1" x14ac:dyDescent="0.2">
      <c r="A47" s="134">
        <v>3</v>
      </c>
      <c r="B47" s="155" t="s">
        <v>63</v>
      </c>
      <c r="C47" s="145" t="s">
        <v>64</v>
      </c>
      <c r="D47" s="145"/>
      <c r="E47" s="145"/>
      <c r="F47" s="156">
        <f>'01 04 Pol'!AE49</f>
        <v>0</v>
      </c>
      <c r="G47" s="148">
        <f>'01 04 Pol'!AF49</f>
        <v>0</v>
      </c>
      <c r="H47" s="148">
        <f>(F47*SazbaDPH1/100)+(G47*SazbaDPH2/100)</f>
        <v>0</v>
      </c>
      <c r="I47" s="148">
        <f>F47+G47+H47</f>
        <v>0</v>
      </c>
      <c r="J47" s="149" t="str">
        <f>IF(CenaCelkemVypocet=0,"",I47/CenaCelkemVypocet*100)</f>
        <v/>
      </c>
    </row>
    <row r="48" spans="1:10" ht="25.5" customHeight="1" x14ac:dyDescent="0.2">
      <c r="A48" s="134"/>
      <c r="B48" s="157" t="s">
        <v>65</v>
      </c>
      <c r="C48" s="158"/>
      <c r="D48" s="158"/>
      <c r="E48" s="159"/>
      <c r="F48" s="160">
        <f>SUMIF(A39:A47,"=1",F39:F47)</f>
        <v>0</v>
      </c>
      <c r="G48" s="161">
        <f>SUMIF(A39:A47,"=1",G39:G47)</f>
        <v>0</v>
      </c>
      <c r="H48" s="161">
        <f>SUMIF(A39:A47,"=1",H39:H47)</f>
        <v>0</v>
      </c>
      <c r="I48" s="161">
        <f>SUMIF(A39:A47,"=1",I39:I47)</f>
        <v>0</v>
      </c>
      <c r="J48" s="162">
        <f>SUMIF(A39:A47,"=1",J39:J47)</f>
        <v>0</v>
      </c>
    </row>
    <row r="50" spans="1:10" x14ac:dyDescent="0.2">
      <c r="A50" t="s">
        <v>67</v>
      </c>
      <c r="B50" t="s">
        <v>68</v>
      </c>
    </row>
    <row r="51" spans="1:10" x14ac:dyDescent="0.2">
      <c r="A51" t="s">
        <v>69</v>
      </c>
      <c r="B51" t="s">
        <v>70</v>
      </c>
    </row>
    <row r="52" spans="1:10" x14ac:dyDescent="0.2">
      <c r="A52" t="s">
        <v>71</v>
      </c>
      <c r="B52" t="s">
        <v>72</v>
      </c>
    </row>
    <row r="53" spans="1:10" x14ac:dyDescent="0.2">
      <c r="A53" t="s">
        <v>71</v>
      </c>
      <c r="B53" t="s">
        <v>73</v>
      </c>
    </row>
    <row r="54" spans="1:10" x14ac:dyDescent="0.2">
      <c r="A54" t="s">
        <v>71</v>
      </c>
      <c r="B54" t="s">
        <v>74</v>
      </c>
    </row>
    <row r="55" spans="1:10" x14ac:dyDescent="0.2">
      <c r="A55" t="s">
        <v>71</v>
      </c>
      <c r="B55" t="s">
        <v>75</v>
      </c>
    </row>
    <row r="56" spans="1:10" x14ac:dyDescent="0.2">
      <c r="A56" t="s">
        <v>69</v>
      </c>
      <c r="B56" t="s">
        <v>76</v>
      </c>
    </row>
    <row r="57" spans="1:10" x14ac:dyDescent="0.2">
      <c r="A57" t="s">
        <v>71</v>
      </c>
      <c r="B57" t="s">
        <v>77</v>
      </c>
    </row>
    <row r="60" spans="1:10" ht="15.75" x14ac:dyDescent="0.25">
      <c r="B60" s="173" t="s">
        <v>78</v>
      </c>
    </row>
    <row r="62" spans="1:10" ht="25.5" customHeight="1" x14ac:dyDescent="0.2">
      <c r="A62" s="175"/>
      <c r="B62" s="178" t="s">
        <v>17</v>
      </c>
      <c r="C62" s="178" t="s">
        <v>5</v>
      </c>
      <c r="D62" s="179"/>
      <c r="E62" s="179"/>
      <c r="F62" s="180" t="s">
        <v>79</v>
      </c>
      <c r="G62" s="180"/>
      <c r="H62" s="180"/>
      <c r="I62" s="180" t="s">
        <v>29</v>
      </c>
      <c r="J62" s="180" t="s">
        <v>0</v>
      </c>
    </row>
    <row r="63" spans="1:10" ht="36.75" customHeight="1" x14ac:dyDescent="0.2">
      <c r="A63" s="176"/>
      <c r="B63" s="181" t="s">
        <v>80</v>
      </c>
      <c r="C63" s="182" t="s">
        <v>81</v>
      </c>
      <c r="D63" s="183"/>
      <c r="E63" s="183"/>
      <c r="F63" s="190" t="s">
        <v>24</v>
      </c>
      <c r="G63" s="191"/>
      <c r="H63" s="191"/>
      <c r="I63" s="191">
        <f>'01 01 Pol'!G8</f>
        <v>0</v>
      </c>
      <c r="J63" s="187" t="str">
        <f>IF(I100=0,"",I63/I100*100)</f>
        <v/>
      </c>
    </row>
    <row r="64" spans="1:10" ht="36.75" customHeight="1" x14ac:dyDescent="0.2">
      <c r="A64" s="176"/>
      <c r="B64" s="181" t="s">
        <v>82</v>
      </c>
      <c r="C64" s="182" t="s">
        <v>83</v>
      </c>
      <c r="D64" s="183"/>
      <c r="E64" s="183"/>
      <c r="F64" s="190" t="s">
        <v>24</v>
      </c>
      <c r="G64" s="191"/>
      <c r="H64" s="191"/>
      <c r="I64" s="191">
        <f>'01 01 Pol'!G13</f>
        <v>0</v>
      </c>
      <c r="J64" s="187" t="str">
        <f>IF(I100=0,"",I64/I100*100)</f>
        <v/>
      </c>
    </row>
    <row r="65" spans="1:10" ht="36.75" customHeight="1" x14ac:dyDescent="0.2">
      <c r="A65" s="176"/>
      <c r="B65" s="181" t="s">
        <v>84</v>
      </c>
      <c r="C65" s="182" t="s">
        <v>85</v>
      </c>
      <c r="D65" s="183"/>
      <c r="E65" s="183"/>
      <c r="F65" s="190" t="s">
        <v>24</v>
      </c>
      <c r="G65" s="191"/>
      <c r="H65" s="191"/>
      <c r="I65" s="191">
        <f>'01 01 Pol'!G31</f>
        <v>0</v>
      </c>
      <c r="J65" s="187" t="str">
        <f>IF(I100=0,"",I65/I100*100)</f>
        <v/>
      </c>
    </row>
    <row r="66" spans="1:10" ht="36.75" customHeight="1" x14ac:dyDescent="0.2">
      <c r="A66" s="176"/>
      <c r="B66" s="181" t="s">
        <v>86</v>
      </c>
      <c r="C66" s="182" t="s">
        <v>87</v>
      </c>
      <c r="D66" s="183"/>
      <c r="E66" s="183"/>
      <c r="F66" s="190" t="s">
        <v>24</v>
      </c>
      <c r="G66" s="191"/>
      <c r="H66" s="191"/>
      <c r="I66" s="191">
        <f>'01 01 Pol'!G36</f>
        <v>0</v>
      </c>
      <c r="J66" s="187" t="str">
        <f>IF(I100=0,"",I66/I100*100)</f>
        <v/>
      </c>
    </row>
    <row r="67" spans="1:10" ht="36.75" customHeight="1" x14ac:dyDescent="0.2">
      <c r="A67" s="176"/>
      <c r="B67" s="181" t="s">
        <v>88</v>
      </c>
      <c r="C67" s="182" t="s">
        <v>89</v>
      </c>
      <c r="D67" s="183"/>
      <c r="E67" s="183"/>
      <c r="F67" s="190" t="s">
        <v>24</v>
      </c>
      <c r="G67" s="191"/>
      <c r="H67" s="191"/>
      <c r="I67" s="191">
        <f>'01 01 Pol'!G51</f>
        <v>0</v>
      </c>
      <c r="J67" s="187" t="str">
        <f>IF(I100=0,"",I67/I100*100)</f>
        <v/>
      </c>
    </row>
    <row r="68" spans="1:10" ht="36.75" customHeight="1" x14ac:dyDescent="0.2">
      <c r="A68" s="176"/>
      <c r="B68" s="181" t="s">
        <v>90</v>
      </c>
      <c r="C68" s="182" t="s">
        <v>91</v>
      </c>
      <c r="D68" s="183"/>
      <c r="E68" s="183"/>
      <c r="F68" s="190" t="s">
        <v>24</v>
      </c>
      <c r="G68" s="191"/>
      <c r="H68" s="191"/>
      <c r="I68" s="191">
        <f>'01 01 Pol'!G118</f>
        <v>0</v>
      </c>
      <c r="J68" s="187" t="str">
        <f>IF(I100=0,"",I68/I100*100)</f>
        <v/>
      </c>
    </row>
    <row r="69" spans="1:10" ht="36.75" customHeight="1" x14ac:dyDescent="0.2">
      <c r="A69" s="176"/>
      <c r="B69" s="181" t="s">
        <v>92</v>
      </c>
      <c r="C69" s="182" t="s">
        <v>93</v>
      </c>
      <c r="D69" s="183"/>
      <c r="E69" s="183"/>
      <c r="F69" s="190" t="s">
        <v>24</v>
      </c>
      <c r="G69" s="191"/>
      <c r="H69" s="191"/>
      <c r="I69" s="191">
        <f>'01 01 Pol'!G133</f>
        <v>0</v>
      </c>
      <c r="J69" s="187" t="str">
        <f>IF(I100=0,"",I69/I100*100)</f>
        <v/>
      </c>
    </row>
    <row r="70" spans="1:10" ht="36.75" customHeight="1" x14ac:dyDescent="0.2">
      <c r="A70" s="176"/>
      <c r="B70" s="181" t="s">
        <v>94</v>
      </c>
      <c r="C70" s="182" t="s">
        <v>95</v>
      </c>
      <c r="D70" s="183"/>
      <c r="E70" s="183"/>
      <c r="F70" s="190" t="s">
        <v>24</v>
      </c>
      <c r="G70" s="191"/>
      <c r="H70" s="191"/>
      <c r="I70" s="191">
        <f>'01 01 Pol'!G141</f>
        <v>0</v>
      </c>
      <c r="J70" s="187" t="str">
        <f>IF(I100=0,"",I70/I100*100)</f>
        <v/>
      </c>
    </row>
    <row r="71" spans="1:10" ht="36.75" customHeight="1" x14ac:dyDescent="0.2">
      <c r="A71" s="176"/>
      <c r="B71" s="181" t="s">
        <v>96</v>
      </c>
      <c r="C71" s="182" t="s">
        <v>97</v>
      </c>
      <c r="D71" s="183"/>
      <c r="E71" s="183"/>
      <c r="F71" s="190" t="s">
        <v>24</v>
      </c>
      <c r="G71" s="191"/>
      <c r="H71" s="191"/>
      <c r="I71" s="191">
        <f>'01 01 Pol'!G163</f>
        <v>0</v>
      </c>
      <c r="J71" s="187" t="str">
        <f>IF(I100=0,"",I71/I100*100)</f>
        <v/>
      </c>
    </row>
    <row r="72" spans="1:10" ht="36.75" customHeight="1" x14ac:dyDescent="0.2">
      <c r="A72" s="176"/>
      <c r="B72" s="181" t="s">
        <v>98</v>
      </c>
      <c r="C72" s="182" t="s">
        <v>99</v>
      </c>
      <c r="D72" s="183"/>
      <c r="E72" s="183"/>
      <c r="F72" s="190" t="s">
        <v>24</v>
      </c>
      <c r="G72" s="191"/>
      <c r="H72" s="191"/>
      <c r="I72" s="191">
        <f>'01 01 Pol'!G191</f>
        <v>0</v>
      </c>
      <c r="J72" s="187" t="str">
        <f>IF(I100=0,"",I72/I100*100)</f>
        <v/>
      </c>
    </row>
    <row r="73" spans="1:10" ht="36.75" customHeight="1" x14ac:dyDescent="0.2">
      <c r="A73" s="176"/>
      <c r="B73" s="181" t="s">
        <v>100</v>
      </c>
      <c r="C73" s="182" t="s">
        <v>101</v>
      </c>
      <c r="D73" s="183"/>
      <c r="E73" s="183"/>
      <c r="F73" s="190" t="s">
        <v>24</v>
      </c>
      <c r="G73" s="191"/>
      <c r="H73" s="191"/>
      <c r="I73" s="191">
        <f>'01 01 Pol'!G307</f>
        <v>0</v>
      </c>
      <c r="J73" s="187" t="str">
        <f>IF(I100=0,"",I73/I100*100)</f>
        <v/>
      </c>
    </row>
    <row r="74" spans="1:10" ht="36.75" customHeight="1" x14ac:dyDescent="0.2">
      <c r="A74" s="176"/>
      <c r="B74" s="181" t="s">
        <v>54</v>
      </c>
      <c r="C74" s="182" t="s">
        <v>102</v>
      </c>
      <c r="D74" s="183"/>
      <c r="E74" s="183"/>
      <c r="F74" s="190" t="s">
        <v>25</v>
      </c>
      <c r="G74" s="191"/>
      <c r="H74" s="191"/>
      <c r="I74" s="191">
        <f>'01 04 Pol'!G8</f>
        <v>0</v>
      </c>
      <c r="J74" s="187" t="str">
        <f>IF(I100=0,"",I74/I100*100)</f>
        <v/>
      </c>
    </row>
    <row r="75" spans="1:10" ht="36.75" customHeight="1" x14ac:dyDescent="0.2">
      <c r="A75" s="176"/>
      <c r="B75" s="181" t="s">
        <v>59</v>
      </c>
      <c r="C75" s="182" t="s">
        <v>103</v>
      </c>
      <c r="D75" s="183"/>
      <c r="E75" s="183"/>
      <c r="F75" s="190" t="s">
        <v>25</v>
      </c>
      <c r="G75" s="191"/>
      <c r="H75" s="191"/>
      <c r="I75" s="191">
        <f>'01 04 Pol'!G13</f>
        <v>0</v>
      </c>
      <c r="J75" s="187" t="str">
        <f>IF(I100=0,"",I75/I100*100)</f>
        <v/>
      </c>
    </row>
    <row r="76" spans="1:10" ht="36.75" customHeight="1" x14ac:dyDescent="0.2">
      <c r="A76" s="176"/>
      <c r="B76" s="181" t="s">
        <v>61</v>
      </c>
      <c r="C76" s="182" t="s">
        <v>104</v>
      </c>
      <c r="D76" s="183"/>
      <c r="E76" s="183"/>
      <c r="F76" s="190" t="s">
        <v>25</v>
      </c>
      <c r="G76" s="191"/>
      <c r="H76" s="191"/>
      <c r="I76" s="191">
        <f>'01 04 Pol'!G35</f>
        <v>0</v>
      </c>
      <c r="J76" s="187" t="str">
        <f>IF(I100=0,"",I76/I100*100)</f>
        <v/>
      </c>
    </row>
    <row r="77" spans="1:10" ht="36.75" customHeight="1" x14ac:dyDescent="0.2">
      <c r="A77" s="176"/>
      <c r="B77" s="181" t="s">
        <v>105</v>
      </c>
      <c r="C77" s="182" t="s">
        <v>106</v>
      </c>
      <c r="D77" s="183"/>
      <c r="E77" s="183"/>
      <c r="F77" s="190" t="s">
        <v>25</v>
      </c>
      <c r="G77" s="191"/>
      <c r="H77" s="191"/>
      <c r="I77" s="191">
        <f>'01 01 Pol'!G313</f>
        <v>0</v>
      </c>
      <c r="J77" s="187" t="str">
        <f>IF(I100=0,"",I77/I100*100)</f>
        <v/>
      </c>
    </row>
    <row r="78" spans="1:10" ht="36.75" customHeight="1" x14ac:dyDescent="0.2">
      <c r="A78" s="176"/>
      <c r="B78" s="181" t="s">
        <v>107</v>
      </c>
      <c r="C78" s="182" t="s">
        <v>108</v>
      </c>
      <c r="D78" s="183"/>
      <c r="E78" s="183"/>
      <c r="F78" s="190" t="s">
        <v>25</v>
      </c>
      <c r="G78" s="191"/>
      <c r="H78" s="191"/>
      <c r="I78" s="191">
        <f>'01 01 Pol'!G351</f>
        <v>0</v>
      </c>
      <c r="J78" s="187" t="str">
        <f>IF(I100=0,"",I78/I100*100)</f>
        <v/>
      </c>
    </row>
    <row r="79" spans="1:10" ht="36.75" customHeight="1" x14ac:dyDescent="0.2">
      <c r="A79" s="176"/>
      <c r="B79" s="181" t="s">
        <v>109</v>
      </c>
      <c r="C79" s="182" t="s">
        <v>110</v>
      </c>
      <c r="D79" s="183"/>
      <c r="E79" s="183"/>
      <c r="F79" s="190" t="s">
        <v>25</v>
      </c>
      <c r="G79" s="191"/>
      <c r="H79" s="191"/>
      <c r="I79" s="191">
        <f>'01 01 Pol'!G410+'01 02 Pol'!G8</f>
        <v>0</v>
      </c>
      <c r="J79" s="187" t="str">
        <f>IF(I100=0,"",I79/I100*100)</f>
        <v/>
      </c>
    </row>
    <row r="80" spans="1:10" ht="36.75" customHeight="1" x14ac:dyDescent="0.2">
      <c r="A80" s="176"/>
      <c r="B80" s="181" t="s">
        <v>111</v>
      </c>
      <c r="C80" s="182" t="s">
        <v>112</v>
      </c>
      <c r="D80" s="183"/>
      <c r="E80" s="183"/>
      <c r="F80" s="190" t="s">
        <v>25</v>
      </c>
      <c r="G80" s="191"/>
      <c r="H80" s="191"/>
      <c r="I80" s="191">
        <f>'01 02 Pol'!G55</f>
        <v>0</v>
      </c>
      <c r="J80" s="187" t="str">
        <f>IF(I100=0,"",I80/I100*100)</f>
        <v/>
      </c>
    </row>
    <row r="81" spans="1:10" ht="36.75" customHeight="1" x14ac:dyDescent="0.2">
      <c r="A81" s="176"/>
      <c r="B81" s="181" t="s">
        <v>113</v>
      </c>
      <c r="C81" s="182" t="s">
        <v>114</v>
      </c>
      <c r="D81" s="183"/>
      <c r="E81" s="183"/>
      <c r="F81" s="190" t="s">
        <v>25</v>
      </c>
      <c r="G81" s="191"/>
      <c r="H81" s="191"/>
      <c r="I81" s="191">
        <f>'01 01 Pol'!G422+'01 02 Pol'!G85</f>
        <v>0</v>
      </c>
      <c r="J81" s="187" t="str">
        <f>IF(I100=0,"",I81/I100*100)</f>
        <v/>
      </c>
    </row>
    <row r="82" spans="1:10" ht="36.75" customHeight="1" x14ac:dyDescent="0.2">
      <c r="A82" s="176"/>
      <c r="B82" s="181" t="s">
        <v>115</v>
      </c>
      <c r="C82" s="182" t="s">
        <v>116</v>
      </c>
      <c r="D82" s="183"/>
      <c r="E82" s="183"/>
      <c r="F82" s="190" t="s">
        <v>25</v>
      </c>
      <c r="G82" s="191"/>
      <c r="H82" s="191"/>
      <c r="I82" s="191">
        <f>'01 01 Pol'!G446</f>
        <v>0</v>
      </c>
      <c r="J82" s="187" t="str">
        <f>IF(I100=0,"",I82/I100*100)</f>
        <v/>
      </c>
    </row>
    <row r="83" spans="1:10" ht="36.75" customHeight="1" x14ac:dyDescent="0.2">
      <c r="A83" s="176"/>
      <c r="B83" s="181" t="s">
        <v>117</v>
      </c>
      <c r="C83" s="182" t="s">
        <v>118</v>
      </c>
      <c r="D83" s="183"/>
      <c r="E83" s="183"/>
      <c r="F83" s="190" t="s">
        <v>25</v>
      </c>
      <c r="G83" s="191"/>
      <c r="H83" s="191"/>
      <c r="I83" s="191">
        <f>'01 01 Pol'!G454</f>
        <v>0</v>
      </c>
      <c r="J83" s="187" t="str">
        <f>IF(I100=0,"",I83/I100*100)</f>
        <v/>
      </c>
    </row>
    <row r="84" spans="1:10" ht="36.75" customHeight="1" x14ac:dyDescent="0.2">
      <c r="A84" s="176"/>
      <c r="B84" s="181" t="s">
        <v>119</v>
      </c>
      <c r="C84" s="182" t="s">
        <v>120</v>
      </c>
      <c r="D84" s="183"/>
      <c r="E84" s="183"/>
      <c r="F84" s="190" t="s">
        <v>25</v>
      </c>
      <c r="G84" s="191"/>
      <c r="H84" s="191"/>
      <c r="I84" s="191">
        <f>'01 01 Pol'!G479</f>
        <v>0</v>
      </c>
      <c r="J84" s="187" t="str">
        <f>IF(I100=0,"",I84/I100*100)</f>
        <v/>
      </c>
    </row>
    <row r="85" spans="1:10" ht="36.75" customHeight="1" x14ac:dyDescent="0.2">
      <c r="A85" s="176"/>
      <c r="B85" s="181" t="s">
        <v>121</v>
      </c>
      <c r="C85" s="182" t="s">
        <v>122</v>
      </c>
      <c r="D85" s="183"/>
      <c r="E85" s="183"/>
      <c r="F85" s="190" t="s">
        <v>25</v>
      </c>
      <c r="G85" s="191"/>
      <c r="H85" s="191"/>
      <c r="I85" s="191">
        <f>'01 01 Pol'!G492</f>
        <v>0</v>
      </c>
      <c r="J85" s="187" t="str">
        <f>IF(I100=0,"",I85/I100*100)</f>
        <v/>
      </c>
    </row>
    <row r="86" spans="1:10" ht="36.75" customHeight="1" x14ac:dyDescent="0.2">
      <c r="A86" s="176"/>
      <c r="B86" s="181" t="s">
        <v>123</v>
      </c>
      <c r="C86" s="182" t="s">
        <v>124</v>
      </c>
      <c r="D86" s="183"/>
      <c r="E86" s="183"/>
      <c r="F86" s="190" t="s">
        <v>25</v>
      </c>
      <c r="G86" s="191"/>
      <c r="H86" s="191"/>
      <c r="I86" s="191">
        <f>'01 01 Pol'!G531</f>
        <v>0</v>
      </c>
      <c r="J86" s="187" t="str">
        <f>IF(I100=0,"",I86/I100*100)</f>
        <v/>
      </c>
    </row>
    <row r="87" spans="1:10" ht="36.75" customHeight="1" x14ac:dyDescent="0.2">
      <c r="A87" s="176"/>
      <c r="B87" s="181" t="s">
        <v>125</v>
      </c>
      <c r="C87" s="182" t="s">
        <v>126</v>
      </c>
      <c r="D87" s="183"/>
      <c r="E87" s="183"/>
      <c r="F87" s="190" t="s">
        <v>25</v>
      </c>
      <c r="G87" s="191"/>
      <c r="H87" s="191"/>
      <c r="I87" s="191">
        <f>'01 01 Pol'!G600</f>
        <v>0</v>
      </c>
      <c r="J87" s="187" t="str">
        <f>IF(I100=0,"",I87/I100*100)</f>
        <v/>
      </c>
    </row>
    <row r="88" spans="1:10" ht="36.75" customHeight="1" x14ac:dyDescent="0.2">
      <c r="A88" s="176"/>
      <c r="B88" s="181" t="s">
        <v>127</v>
      </c>
      <c r="C88" s="182" t="s">
        <v>128</v>
      </c>
      <c r="D88" s="183"/>
      <c r="E88" s="183"/>
      <c r="F88" s="190" t="s">
        <v>25</v>
      </c>
      <c r="G88" s="191"/>
      <c r="H88" s="191"/>
      <c r="I88" s="191">
        <f>'01 01 Pol'!G606</f>
        <v>0</v>
      </c>
      <c r="J88" s="187" t="str">
        <f>IF(I100=0,"",I88/I100*100)</f>
        <v/>
      </c>
    </row>
    <row r="89" spans="1:10" ht="36.75" customHeight="1" x14ac:dyDescent="0.2">
      <c r="A89" s="176"/>
      <c r="B89" s="181" t="s">
        <v>129</v>
      </c>
      <c r="C89" s="182" t="s">
        <v>130</v>
      </c>
      <c r="D89" s="183"/>
      <c r="E89" s="183"/>
      <c r="F89" s="190" t="s">
        <v>25</v>
      </c>
      <c r="G89" s="191"/>
      <c r="H89" s="191"/>
      <c r="I89" s="191">
        <f>'01 01 Pol'!G625</f>
        <v>0</v>
      </c>
      <c r="J89" s="187" t="str">
        <f>IF(I100=0,"",I89/I100*100)</f>
        <v/>
      </c>
    </row>
    <row r="90" spans="1:10" ht="36.75" customHeight="1" x14ac:dyDescent="0.2">
      <c r="A90" s="176"/>
      <c r="B90" s="181" t="s">
        <v>54</v>
      </c>
      <c r="C90" s="182" t="s">
        <v>131</v>
      </c>
      <c r="D90" s="183"/>
      <c r="E90" s="183"/>
      <c r="F90" s="190" t="s">
        <v>26</v>
      </c>
      <c r="G90" s="191"/>
      <c r="H90" s="191"/>
      <c r="I90" s="191">
        <f>'01 03 Pol'!G8</f>
        <v>0</v>
      </c>
      <c r="J90" s="187" t="str">
        <f>IF(I100=0,"",I90/I100*100)</f>
        <v/>
      </c>
    </row>
    <row r="91" spans="1:10" ht="36.75" customHeight="1" x14ac:dyDescent="0.2">
      <c r="A91" s="176"/>
      <c r="B91" s="181" t="s">
        <v>59</v>
      </c>
      <c r="C91" s="182" t="s">
        <v>132</v>
      </c>
      <c r="D91" s="183"/>
      <c r="E91" s="183"/>
      <c r="F91" s="190" t="s">
        <v>26</v>
      </c>
      <c r="G91" s="191"/>
      <c r="H91" s="191"/>
      <c r="I91" s="191">
        <f>'01 03 Pol'!G15</f>
        <v>0</v>
      </c>
      <c r="J91" s="187" t="str">
        <f>IF(I100=0,"",I91/I100*100)</f>
        <v/>
      </c>
    </row>
    <row r="92" spans="1:10" ht="36.75" customHeight="1" x14ac:dyDescent="0.2">
      <c r="A92" s="176"/>
      <c r="B92" s="181" t="s">
        <v>61</v>
      </c>
      <c r="C92" s="182" t="s">
        <v>133</v>
      </c>
      <c r="D92" s="183"/>
      <c r="E92" s="183"/>
      <c r="F92" s="190" t="s">
        <v>26</v>
      </c>
      <c r="G92" s="191"/>
      <c r="H92" s="191"/>
      <c r="I92" s="191">
        <f>'01 03 Pol'!G18</f>
        <v>0</v>
      </c>
      <c r="J92" s="187" t="str">
        <f>IF(I100=0,"",I92/I100*100)</f>
        <v/>
      </c>
    </row>
    <row r="93" spans="1:10" ht="36.75" customHeight="1" x14ac:dyDescent="0.2">
      <c r="A93" s="176"/>
      <c r="B93" s="181" t="s">
        <v>63</v>
      </c>
      <c r="C93" s="182" t="s">
        <v>134</v>
      </c>
      <c r="D93" s="183"/>
      <c r="E93" s="183"/>
      <c r="F93" s="190" t="s">
        <v>26</v>
      </c>
      <c r="G93" s="191"/>
      <c r="H93" s="191"/>
      <c r="I93" s="191">
        <f>'01 03 Pol'!G22</f>
        <v>0</v>
      </c>
      <c r="J93" s="187" t="str">
        <f>IF(I100=0,"",I93/I100*100)</f>
        <v/>
      </c>
    </row>
    <row r="94" spans="1:10" ht="36.75" customHeight="1" x14ac:dyDescent="0.2">
      <c r="A94" s="176"/>
      <c r="B94" s="181" t="s">
        <v>135</v>
      </c>
      <c r="C94" s="182" t="s">
        <v>136</v>
      </c>
      <c r="D94" s="183"/>
      <c r="E94" s="183"/>
      <c r="F94" s="190" t="s">
        <v>26</v>
      </c>
      <c r="G94" s="191"/>
      <c r="H94" s="191"/>
      <c r="I94" s="191">
        <f>'01 03 Pol'!G25</f>
        <v>0</v>
      </c>
      <c r="J94" s="187" t="str">
        <f>IF(I100=0,"",I94/I100*100)</f>
        <v/>
      </c>
    </row>
    <row r="95" spans="1:10" ht="36.75" customHeight="1" x14ac:dyDescent="0.2">
      <c r="A95" s="176"/>
      <c r="B95" s="181" t="s">
        <v>137</v>
      </c>
      <c r="C95" s="182" t="s">
        <v>138</v>
      </c>
      <c r="D95" s="183"/>
      <c r="E95" s="183"/>
      <c r="F95" s="190" t="s">
        <v>26</v>
      </c>
      <c r="G95" s="191"/>
      <c r="H95" s="191"/>
      <c r="I95" s="191">
        <f>'01 03 Pol'!G27</f>
        <v>0</v>
      </c>
      <c r="J95" s="187" t="str">
        <f>IF(I100=0,"",I95/I100*100)</f>
        <v/>
      </c>
    </row>
    <row r="96" spans="1:10" ht="36.75" customHeight="1" x14ac:dyDescent="0.2">
      <c r="A96" s="176"/>
      <c r="B96" s="181" t="s">
        <v>139</v>
      </c>
      <c r="C96" s="182" t="s">
        <v>140</v>
      </c>
      <c r="D96" s="183"/>
      <c r="E96" s="183"/>
      <c r="F96" s="190" t="s">
        <v>26</v>
      </c>
      <c r="G96" s="191"/>
      <c r="H96" s="191"/>
      <c r="I96" s="191">
        <f>'01 03 Pol'!G29</f>
        <v>0</v>
      </c>
      <c r="J96" s="187" t="str">
        <f>IF(I100=0,"",I96/I100*100)</f>
        <v/>
      </c>
    </row>
    <row r="97" spans="1:10" ht="36.75" customHeight="1" x14ac:dyDescent="0.2">
      <c r="A97" s="176"/>
      <c r="B97" s="181" t="s">
        <v>141</v>
      </c>
      <c r="C97" s="182" t="s">
        <v>142</v>
      </c>
      <c r="D97" s="183"/>
      <c r="E97" s="183"/>
      <c r="F97" s="190" t="s">
        <v>143</v>
      </c>
      <c r="G97" s="191"/>
      <c r="H97" s="191"/>
      <c r="I97" s="191">
        <f>'01 01 Pol'!G638</f>
        <v>0</v>
      </c>
      <c r="J97" s="187" t="str">
        <f>IF(I100=0,"",I97/I100*100)</f>
        <v/>
      </c>
    </row>
    <row r="98" spans="1:10" ht="36.75" customHeight="1" x14ac:dyDescent="0.2">
      <c r="A98" s="176"/>
      <c r="B98" s="181" t="s">
        <v>144</v>
      </c>
      <c r="C98" s="182" t="s">
        <v>27</v>
      </c>
      <c r="D98" s="183"/>
      <c r="E98" s="183"/>
      <c r="F98" s="190" t="s">
        <v>144</v>
      </c>
      <c r="G98" s="191"/>
      <c r="H98" s="191"/>
      <c r="I98" s="191">
        <f>'099 01 Naklady'!G8</f>
        <v>0</v>
      </c>
      <c r="J98" s="187" t="str">
        <f>IF(I100=0,"",I98/I100*100)</f>
        <v/>
      </c>
    </row>
    <row r="99" spans="1:10" ht="36.75" customHeight="1" x14ac:dyDescent="0.2">
      <c r="A99" s="176"/>
      <c r="B99" s="181" t="s">
        <v>145</v>
      </c>
      <c r="C99" s="182" t="s">
        <v>28</v>
      </c>
      <c r="D99" s="183"/>
      <c r="E99" s="183"/>
      <c r="F99" s="190" t="s">
        <v>145</v>
      </c>
      <c r="G99" s="191"/>
      <c r="H99" s="191"/>
      <c r="I99" s="191">
        <f>'099 01 Naklady'!G15</f>
        <v>0</v>
      </c>
      <c r="J99" s="187" t="str">
        <f>IF(I100=0,"",I99/I100*100)</f>
        <v/>
      </c>
    </row>
    <row r="100" spans="1:10" ht="25.5" customHeight="1" x14ac:dyDescent="0.2">
      <c r="A100" s="177"/>
      <c r="B100" s="184" t="s">
        <v>1</v>
      </c>
      <c r="C100" s="185"/>
      <c r="D100" s="186"/>
      <c r="E100" s="186"/>
      <c r="F100" s="192"/>
      <c r="G100" s="193"/>
      <c r="H100" s="193"/>
      <c r="I100" s="193">
        <f>SUM(I63:I99)</f>
        <v>0</v>
      </c>
      <c r="J100" s="188">
        <f>SUM(J63:J99)</f>
        <v>0</v>
      </c>
    </row>
    <row r="101" spans="1:10" x14ac:dyDescent="0.2">
      <c r="F101" s="133"/>
      <c r="G101" s="133"/>
      <c r="H101" s="133"/>
      <c r="I101" s="133"/>
      <c r="J101" s="189"/>
    </row>
    <row r="102" spans="1:10" x14ac:dyDescent="0.2">
      <c r="F102" s="133"/>
      <c r="G102" s="133"/>
      <c r="H102" s="133"/>
      <c r="I102" s="133"/>
      <c r="J102" s="189"/>
    </row>
    <row r="103" spans="1:10" x14ac:dyDescent="0.2">
      <c r="F103" s="133"/>
      <c r="G103" s="133"/>
      <c r="H103" s="133"/>
      <c r="I103" s="133"/>
      <c r="J103" s="189"/>
    </row>
  </sheetData>
  <sheetProtection algorithmName="SHA-512" hashValue="RGZsC8zNcsltWwsjlfxFsPNnVFAnnXKTCBXoD+s3+e6r0sNHuTCx2JOGGGNt32ECCsaWmWumZrPIGMH65Oi4tQ==" saltValue="QOrjZPP90nomiA8oxQR/v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9">
    <mergeCell ref="C98:E98"/>
    <mergeCell ref="C99:E99"/>
    <mergeCell ref="D14:G14"/>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1nl5evpP1kbzqvmcPNyP5IirM+cZfQ2x20ukav+ltu3W3F/7nLl+yd8oivWESHkGUw5W8Ngxz/F+KPGqtoe2mg==" saltValue="OgYgOSoqIi1VBSRwdxoo+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0C32-AA1E-4D42-8E92-9F0CCF1A6C6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146</v>
      </c>
      <c r="B1" s="195"/>
      <c r="C1" s="195"/>
      <c r="D1" s="195"/>
      <c r="E1" s="195"/>
      <c r="F1" s="195"/>
      <c r="G1" s="195"/>
      <c r="AG1" t="s">
        <v>147</v>
      </c>
    </row>
    <row r="2" spans="1:60" ht="24.95" customHeight="1" x14ac:dyDescent="0.2">
      <c r="A2" s="196" t="s">
        <v>7</v>
      </c>
      <c r="B2" s="49" t="s">
        <v>44</v>
      </c>
      <c r="C2" s="199" t="s">
        <v>45</v>
      </c>
      <c r="D2" s="197"/>
      <c r="E2" s="197"/>
      <c r="F2" s="197"/>
      <c r="G2" s="198"/>
      <c r="AG2" t="s">
        <v>148</v>
      </c>
    </row>
    <row r="3" spans="1:60" ht="24.95" customHeight="1" x14ac:dyDescent="0.2">
      <c r="A3" s="196" t="s">
        <v>8</v>
      </c>
      <c r="B3" s="49" t="s">
        <v>149</v>
      </c>
      <c r="C3" s="199" t="s">
        <v>53</v>
      </c>
      <c r="D3" s="197"/>
      <c r="E3" s="197"/>
      <c r="F3" s="197"/>
      <c r="G3" s="198"/>
      <c r="AC3" s="174" t="s">
        <v>150</v>
      </c>
      <c r="AG3" t="s">
        <v>151</v>
      </c>
    </row>
    <row r="4" spans="1:60" ht="24.95" customHeight="1" x14ac:dyDescent="0.2">
      <c r="A4" s="200" t="s">
        <v>9</v>
      </c>
      <c r="B4" s="201" t="s">
        <v>54</v>
      </c>
      <c r="C4" s="202" t="s">
        <v>55</v>
      </c>
      <c r="D4" s="203"/>
      <c r="E4" s="203"/>
      <c r="F4" s="203"/>
      <c r="G4" s="204"/>
      <c r="AG4" t="s">
        <v>152</v>
      </c>
    </row>
    <row r="5" spans="1:60" x14ac:dyDescent="0.2">
      <c r="D5" s="10"/>
    </row>
    <row r="6" spans="1:60" ht="38.25" x14ac:dyDescent="0.2">
      <c r="A6" s="206" t="s">
        <v>153</v>
      </c>
      <c r="B6" s="208" t="s">
        <v>154</v>
      </c>
      <c r="C6" s="208" t="s">
        <v>155</v>
      </c>
      <c r="D6" s="207" t="s">
        <v>156</v>
      </c>
      <c r="E6" s="206" t="s">
        <v>157</v>
      </c>
      <c r="F6" s="205" t="s">
        <v>158</v>
      </c>
      <c r="G6" s="206" t="s">
        <v>29</v>
      </c>
      <c r="H6" s="209" t="s">
        <v>30</v>
      </c>
      <c r="I6" s="209" t="s">
        <v>159</v>
      </c>
      <c r="J6" s="209" t="s">
        <v>31</v>
      </c>
      <c r="K6" s="209" t="s">
        <v>160</v>
      </c>
      <c r="L6" s="209" t="s">
        <v>161</v>
      </c>
      <c r="M6" s="209" t="s">
        <v>162</v>
      </c>
      <c r="N6" s="209" t="s">
        <v>163</v>
      </c>
      <c r="O6" s="209" t="s">
        <v>164</v>
      </c>
      <c r="P6" s="209" t="s">
        <v>165</v>
      </c>
      <c r="Q6" s="209" t="s">
        <v>166</v>
      </c>
      <c r="R6" s="209" t="s">
        <v>167</v>
      </c>
      <c r="S6" s="209" t="s">
        <v>168</v>
      </c>
      <c r="T6" s="209" t="s">
        <v>169</v>
      </c>
      <c r="U6" s="209" t="s">
        <v>170</v>
      </c>
      <c r="V6" s="209" t="s">
        <v>171</v>
      </c>
      <c r="W6" s="209" t="s">
        <v>172</v>
      </c>
      <c r="X6" s="209" t="s">
        <v>173</v>
      </c>
      <c r="Y6" s="209" t="s">
        <v>174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2" t="s">
        <v>175</v>
      </c>
      <c r="B8" s="223" t="s">
        <v>144</v>
      </c>
      <c r="C8" s="238" t="s">
        <v>27</v>
      </c>
      <c r="D8" s="224"/>
      <c r="E8" s="225"/>
      <c r="F8" s="226"/>
      <c r="G8" s="226">
        <f>SUMIF(AG9:AG14,"&lt;&gt;NOR",G9:G14)</f>
        <v>0</v>
      </c>
      <c r="H8" s="226"/>
      <c r="I8" s="226">
        <f>SUM(I9:I14)</f>
        <v>0</v>
      </c>
      <c r="J8" s="226"/>
      <c r="K8" s="226">
        <f>SUM(K9:K14)</f>
        <v>0</v>
      </c>
      <c r="L8" s="226"/>
      <c r="M8" s="226">
        <f>SUM(M9:M14)</f>
        <v>0</v>
      </c>
      <c r="N8" s="225"/>
      <c r="O8" s="225">
        <f>SUM(O9:O14)</f>
        <v>0</v>
      </c>
      <c r="P8" s="225"/>
      <c r="Q8" s="225">
        <f>SUM(Q9:Q14)</f>
        <v>0</v>
      </c>
      <c r="R8" s="226"/>
      <c r="S8" s="226"/>
      <c r="T8" s="227"/>
      <c r="U8" s="221"/>
      <c r="V8" s="221">
        <f>SUM(V9:V14)</f>
        <v>0</v>
      </c>
      <c r="W8" s="221"/>
      <c r="X8" s="221"/>
      <c r="Y8" s="221"/>
      <c r="AG8" t="s">
        <v>176</v>
      </c>
    </row>
    <row r="9" spans="1:60" outlineLevel="1" x14ac:dyDescent="0.2">
      <c r="A9" s="229">
        <v>1</v>
      </c>
      <c r="B9" s="230" t="s">
        <v>177</v>
      </c>
      <c r="C9" s="239" t="s">
        <v>178</v>
      </c>
      <c r="D9" s="231" t="s">
        <v>179</v>
      </c>
      <c r="E9" s="232">
        <v>1</v>
      </c>
      <c r="F9" s="233"/>
      <c r="G9" s="234">
        <f>ROUND(E9*F9,2)</f>
        <v>0</v>
      </c>
      <c r="H9" s="233"/>
      <c r="I9" s="234">
        <f>ROUND(E9*H9,2)</f>
        <v>0</v>
      </c>
      <c r="J9" s="233"/>
      <c r="K9" s="234">
        <f>ROUND(E9*J9,2)</f>
        <v>0</v>
      </c>
      <c r="L9" s="234">
        <v>21</v>
      </c>
      <c r="M9" s="234">
        <f>G9*(1+L9/100)</f>
        <v>0</v>
      </c>
      <c r="N9" s="232">
        <v>0</v>
      </c>
      <c r="O9" s="232">
        <f>ROUND(E9*N9,2)</f>
        <v>0</v>
      </c>
      <c r="P9" s="232">
        <v>0</v>
      </c>
      <c r="Q9" s="232">
        <f>ROUND(E9*P9,2)</f>
        <v>0</v>
      </c>
      <c r="R9" s="234"/>
      <c r="S9" s="234" t="s">
        <v>180</v>
      </c>
      <c r="T9" s="235" t="s">
        <v>181</v>
      </c>
      <c r="U9" s="220">
        <v>0</v>
      </c>
      <c r="V9" s="220">
        <f>ROUND(E9*U9,2)</f>
        <v>0</v>
      </c>
      <c r="W9" s="220"/>
      <c r="X9" s="220" t="s">
        <v>182</v>
      </c>
      <c r="Y9" s="220" t="s">
        <v>183</v>
      </c>
      <c r="Z9" s="210"/>
      <c r="AA9" s="210"/>
      <c r="AB9" s="210"/>
      <c r="AC9" s="210"/>
      <c r="AD9" s="210"/>
      <c r="AE9" s="210"/>
      <c r="AF9" s="210"/>
      <c r="AG9" s="210" t="s">
        <v>184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0" t="s">
        <v>185</v>
      </c>
      <c r="D10" s="236"/>
      <c r="E10" s="236"/>
      <c r="F10" s="236"/>
      <c r="G10" s="236"/>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186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29">
        <v>2</v>
      </c>
      <c r="B11" s="230" t="s">
        <v>187</v>
      </c>
      <c r="C11" s="239" t="s">
        <v>188</v>
      </c>
      <c r="D11" s="231" t="s">
        <v>179</v>
      </c>
      <c r="E11" s="232">
        <v>1</v>
      </c>
      <c r="F11" s="233"/>
      <c r="G11" s="234">
        <f>ROUND(E11*F11,2)</f>
        <v>0</v>
      </c>
      <c r="H11" s="233"/>
      <c r="I11" s="234">
        <f>ROUND(E11*H11,2)</f>
        <v>0</v>
      </c>
      <c r="J11" s="233"/>
      <c r="K11" s="234">
        <f>ROUND(E11*J11,2)</f>
        <v>0</v>
      </c>
      <c r="L11" s="234">
        <v>21</v>
      </c>
      <c r="M11" s="234">
        <f>G11*(1+L11/100)</f>
        <v>0</v>
      </c>
      <c r="N11" s="232">
        <v>0</v>
      </c>
      <c r="O11" s="232">
        <f>ROUND(E11*N11,2)</f>
        <v>0</v>
      </c>
      <c r="P11" s="232">
        <v>0</v>
      </c>
      <c r="Q11" s="232">
        <f>ROUND(E11*P11,2)</f>
        <v>0</v>
      </c>
      <c r="R11" s="234"/>
      <c r="S11" s="234" t="s">
        <v>180</v>
      </c>
      <c r="T11" s="235" t="s">
        <v>181</v>
      </c>
      <c r="U11" s="220">
        <v>0</v>
      </c>
      <c r="V11" s="220">
        <f>ROUND(E11*U11,2)</f>
        <v>0</v>
      </c>
      <c r="W11" s="220"/>
      <c r="X11" s="220" t="s">
        <v>182</v>
      </c>
      <c r="Y11" s="220" t="s">
        <v>183</v>
      </c>
      <c r="Z11" s="210"/>
      <c r="AA11" s="210"/>
      <c r="AB11" s="210"/>
      <c r="AC11" s="210"/>
      <c r="AD11" s="210"/>
      <c r="AE11" s="210"/>
      <c r="AF11" s="210"/>
      <c r="AG11" s="210" t="s">
        <v>189</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2" x14ac:dyDescent="0.2">
      <c r="A12" s="217"/>
      <c r="B12" s="218"/>
      <c r="C12" s="240" t="s">
        <v>190</v>
      </c>
      <c r="D12" s="236"/>
      <c r="E12" s="236"/>
      <c r="F12" s="236"/>
      <c r="G12" s="236"/>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186</v>
      </c>
      <c r="AH12" s="210"/>
      <c r="AI12" s="210"/>
      <c r="AJ12" s="210"/>
      <c r="AK12" s="210"/>
      <c r="AL12" s="210"/>
      <c r="AM12" s="210"/>
      <c r="AN12" s="210"/>
      <c r="AO12" s="210"/>
      <c r="AP12" s="210"/>
      <c r="AQ12" s="210"/>
      <c r="AR12" s="210"/>
      <c r="AS12" s="210"/>
      <c r="AT12" s="210"/>
      <c r="AU12" s="210"/>
      <c r="AV12" s="210"/>
      <c r="AW12" s="210"/>
      <c r="AX12" s="210"/>
      <c r="AY12" s="210"/>
      <c r="AZ12" s="210"/>
      <c r="BA12" s="237"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210"/>
      <c r="BC12" s="210"/>
      <c r="BD12" s="210"/>
      <c r="BE12" s="210"/>
      <c r="BF12" s="210"/>
      <c r="BG12" s="210"/>
      <c r="BH12" s="210"/>
    </row>
    <row r="13" spans="1:60" outlineLevel="1" x14ac:dyDescent="0.2">
      <c r="A13" s="229">
        <v>3</v>
      </c>
      <c r="B13" s="230" t="s">
        <v>191</v>
      </c>
      <c r="C13" s="239" t="s">
        <v>192</v>
      </c>
      <c r="D13" s="231" t="s">
        <v>179</v>
      </c>
      <c r="E13" s="232">
        <v>1</v>
      </c>
      <c r="F13" s="233"/>
      <c r="G13" s="234">
        <f>ROUND(E13*F13,2)</f>
        <v>0</v>
      </c>
      <c r="H13" s="233"/>
      <c r="I13" s="234">
        <f>ROUND(E13*H13,2)</f>
        <v>0</v>
      </c>
      <c r="J13" s="233"/>
      <c r="K13" s="234">
        <f>ROUND(E13*J13,2)</f>
        <v>0</v>
      </c>
      <c r="L13" s="234">
        <v>21</v>
      </c>
      <c r="M13" s="234">
        <f>G13*(1+L13/100)</f>
        <v>0</v>
      </c>
      <c r="N13" s="232">
        <v>0</v>
      </c>
      <c r="O13" s="232">
        <f>ROUND(E13*N13,2)</f>
        <v>0</v>
      </c>
      <c r="P13" s="232">
        <v>0</v>
      </c>
      <c r="Q13" s="232">
        <f>ROUND(E13*P13,2)</f>
        <v>0</v>
      </c>
      <c r="R13" s="234"/>
      <c r="S13" s="234" t="s">
        <v>180</v>
      </c>
      <c r="T13" s="235" t="s">
        <v>181</v>
      </c>
      <c r="U13" s="220">
        <v>0</v>
      </c>
      <c r="V13" s="220">
        <f>ROUND(E13*U13,2)</f>
        <v>0</v>
      </c>
      <c r="W13" s="220"/>
      <c r="X13" s="220" t="s">
        <v>182</v>
      </c>
      <c r="Y13" s="220" t="s">
        <v>183</v>
      </c>
      <c r="Z13" s="210"/>
      <c r="AA13" s="210"/>
      <c r="AB13" s="210"/>
      <c r="AC13" s="210"/>
      <c r="AD13" s="210"/>
      <c r="AE13" s="210"/>
      <c r="AF13" s="210"/>
      <c r="AG13" s="210" t="s">
        <v>184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0" t="s">
        <v>193</v>
      </c>
      <c r="D14" s="236"/>
      <c r="E14" s="236"/>
      <c r="F14" s="236"/>
      <c r="G14" s="236"/>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186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22" t="s">
        <v>175</v>
      </c>
      <c r="B15" s="223" t="s">
        <v>145</v>
      </c>
      <c r="C15" s="238" t="s">
        <v>28</v>
      </c>
      <c r="D15" s="224"/>
      <c r="E15" s="225"/>
      <c r="F15" s="226"/>
      <c r="G15" s="226">
        <f>SUMIF(AG16:AG20,"&lt;&gt;NOR",G16:G20)</f>
        <v>0</v>
      </c>
      <c r="H15" s="226"/>
      <c r="I15" s="226">
        <f>SUM(I16:I20)</f>
        <v>0</v>
      </c>
      <c r="J15" s="226"/>
      <c r="K15" s="226">
        <f>SUM(K16:K20)</f>
        <v>0</v>
      </c>
      <c r="L15" s="226"/>
      <c r="M15" s="226">
        <f>SUM(M16:M20)</f>
        <v>0</v>
      </c>
      <c r="N15" s="225"/>
      <c r="O15" s="225">
        <f>SUM(O16:O20)</f>
        <v>0</v>
      </c>
      <c r="P15" s="225"/>
      <c r="Q15" s="225">
        <f>SUM(Q16:Q20)</f>
        <v>0</v>
      </c>
      <c r="R15" s="226"/>
      <c r="S15" s="226"/>
      <c r="T15" s="227"/>
      <c r="U15" s="221"/>
      <c r="V15" s="221">
        <f>SUM(V16:V20)</f>
        <v>0</v>
      </c>
      <c r="W15" s="221"/>
      <c r="X15" s="221"/>
      <c r="Y15" s="221"/>
      <c r="AG15" t="s">
        <v>176</v>
      </c>
    </row>
    <row r="16" spans="1:60" outlineLevel="1" x14ac:dyDescent="0.2">
      <c r="A16" s="229">
        <v>4</v>
      </c>
      <c r="B16" s="230" t="s">
        <v>194</v>
      </c>
      <c r="C16" s="239" t="s">
        <v>195</v>
      </c>
      <c r="D16" s="231" t="s">
        <v>179</v>
      </c>
      <c r="E16" s="232">
        <v>1</v>
      </c>
      <c r="F16" s="233"/>
      <c r="G16" s="234">
        <f>ROUND(E16*F16,2)</f>
        <v>0</v>
      </c>
      <c r="H16" s="233"/>
      <c r="I16" s="234">
        <f>ROUND(E16*H16,2)</f>
        <v>0</v>
      </c>
      <c r="J16" s="233"/>
      <c r="K16" s="234">
        <f>ROUND(E16*J16,2)</f>
        <v>0</v>
      </c>
      <c r="L16" s="234">
        <v>21</v>
      </c>
      <c r="M16" s="234">
        <f>G16*(1+L16/100)</f>
        <v>0</v>
      </c>
      <c r="N16" s="232">
        <v>0</v>
      </c>
      <c r="O16" s="232">
        <f>ROUND(E16*N16,2)</f>
        <v>0</v>
      </c>
      <c r="P16" s="232">
        <v>0</v>
      </c>
      <c r="Q16" s="232">
        <f>ROUND(E16*P16,2)</f>
        <v>0</v>
      </c>
      <c r="R16" s="234"/>
      <c r="S16" s="234" t="s">
        <v>180</v>
      </c>
      <c r="T16" s="235" t="s">
        <v>181</v>
      </c>
      <c r="U16" s="220">
        <v>0</v>
      </c>
      <c r="V16" s="220">
        <f>ROUND(E16*U16,2)</f>
        <v>0</v>
      </c>
      <c r="W16" s="220"/>
      <c r="X16" s="220" t="s">
        <v>182</v>
      </c>
      <c r="Y16" s="220" t="s">
        <v>183</v>
      </c>
      <c r="Z16" s="210"/>
      <c r="AA16" s="210"/>
      <c r="AB16" s="210"/>
      <c r="AC16" s="210"/>
      <c r="AD16" s="210"/>
      <c r="AE16" s="210"/>
      <c r="AF16" s="210"/>
      <c r="AG16" s="210" t="s">
        <v>196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2" x14ac:dyDescent="0.2">
      <c r="A17" s="217"/>
      <c r="B17" s="218"/>
      <c r="C17" s="240" t="s">
        <v>197</v>
      </c>
      <c r="D17" s="236"/>
      <c r="E17" s="236"/>
      <c r="F17" s="236"/>
      <c r="G17" s="236"/>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186</v>
      </c>
      <c r="AH17" s="210"/>
      <c r="AI17" s="210"/>
      <c r="AJ17" s="210"/>
      <c r="AK17" s="210"/>
      <c r="AL17" s="210"/>
      <c r="AM17" s="210"/>
      <c r="AN17" s="210"/>
      <c r="AO17" s="210"/>
      <c r="AP17" s="210"/>
      <c r="AQ17" s="210"/>
      <c r="AR17" s="210"/>
      <c r="AS17" s="210"/>
      <c r="AT17" s="210"/>
      <c r="AU17" s="210"/>
      <c r="AV17" s="210"/>
      <c r="AW17" s="210"/>
      <c r="AX17" s="210"/>
      <c r="AY17" s="210"/>
      <c r="AZ17" s="210"/>
      <c r="BA17" s="237" t="str">
        <f>C17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7" s="210"/>
      <c r="BC17" s="210"/>
      <c r="BD17" s="210"/>
      <c r="BE17" s="210"/>
      <c r="BF17" s="210"/>
      <c r="BG17" s="210"/>
      <c r="BH17" s="210"/>
    </row>
    <row r="18" spans="1:60" outlineLevel="1" x14ac:dyDescent="0.2">
      <c r="A18" s="229">
        <v>5</v>
      </c>
      <c r="B18" s="230" t="s">
        <v>198</v>
      </c>
      <c r="C18" s="239" t="s">
        <v>199</v>
      </c>
      <c r="D18" s="231" t="s">
        <v>179</v>
      </c>
      <c r="E18" s="232">
        <v>1</v>
      </c>
      <c r="F18" s="233"/>
      <c r="G18" s="234">
        <f>ROUND(E18*F18,2)</f>
        <v>0</v>
      </c>
      <c r="H18" s="233"/>
      <c r="I18" s="234">
        <f>ROUND(E18*H18,2)</f>
        <v>0</v>
      </c>
      <c r="J18" s="233"/>
      <c r="K18" s="234">
        <f>ROUND(E18*J18,2)</f>
        <v>0</v>
      </c>
      <c r="L18" s="234">
        <v>21</v>
      </c>
      <c r="M18" s="234">
        <f>G18*(1+L18/100)</f>
        <v>0</v>
      </c>
      <c r="N18" s="232">
        <v>0</v>
      </c>
      <c r="O18" s="232">
        <f>ROUND(E18*N18,2)</f>
        <v>0</v>
      </c>
      <c r="P18" s="232">
        <v>0</v>
      </c>
      <c r="Q18" s="232">
        <f>ROUND(E18*P18,2)</f>
        <v>0</v>
      </c>
      <c r="R18" s="234"/>
      <c r="S18" s="234" t="s">
        <v>180</v>
      </c>
      <c r="T18" s="235" t="s">
        <v>181</v>
      </c>
      <c r="U18" s="220">
        <v>0</v>
      </c>
      <c r="V18" s="220">
        <f>ROUND(E18*U18,2)</f>
        <v>0</v>
      </c>
      <c r="W18" s="220"/>
      <c r="X18" s="220" t="s">
        <v>182</v>
      </c>
      <c r="Y18" s="220" t="s">
        <v>183</v>
      </c>
      <c r="Z18" s="210"/>
      <c r="AA18" s="210"/>
      <c r="AB18" s="210"/>
      <c r="AC18" s="210"/>
      <c r="AD18" s="210"/>
      <c r="AE18" s="210"/>
      <c r="AF18" s="210"/>
      <c r="AG18" s="210" t="s">
        <v>196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40" t="s">
        <v>200</v>
      </c>
      <c r="D19" s="236"/>
      <c r="E19" s="236"/>
      <c r="F19" s="236"/>
      <c r="G19" s="236"/>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186</v>
      </c>
      <c r="AH19" s="210"/>
      <c r="AI19" s="210"/>
      <c r="AJ19" s="210"/>
      <c r="AK19" s="210"/>
      <c r="AL19" s="210"/>
      <c r="AM19" s="210"/>
      <c r="AN19" s="210"/>
      <c r="AO19" s="210"/>
      <c r="AP19" s="210"/>
      <c r="AQ19" s="210"/>
      <c r="AR19" s="210"/>
      <c r="AS19" s="210"/>
      <c r="AT19" s="210"/>
      <c r="AU19" s="210"/>
      <c r="AV19" s="210"/>
      <c r="AW19" s="210"/>
      <c r="AX19" s="210"/>
      <c r="AY19" s="210"/>
      <c r="AZ19" s="210"/>
      <c r="BA19" s="237" t="str">
        <f>C19</f>
        <v>Náklady na vyhotovení dokumentace skutečného provedení stavby a její předání objednateli v požadované formě a požadovaném počtu.</v>
      </c>
      <c r="BB19" s="210"/>
      <c r="BC19" s="210"/>
      <c r="BD19" s="210"/>
      <c r="BE19" s="210"/>
      <c r="BF19" s="210"/>
      <c r="BG19" s="210"/>
      <c r="BH19" s="210"/>
    </row>
    <row r="20" spans="1:60" outlineLevel="1" x14ac:dyDescent="0.2">
      <c r="A20" s="229">
        <v>6</v>
      </c>
      <c r="B20" s="230" t="s">
        <v>201</v>
      </c>
      <c r="C20" s="239" t="s">
        <v>202</v>
      </c>
      <c r="D20" s="231" t="s">
        <v>179</v>
      </c>
      <c r="E20" s="232">
        <v>1</v>
      </c>
      <c r="F20" s="233"/>
      <c r="G20" s="234">
        <f>ROUND(E20*F20,2)</f>
        <v>0</v>
      </c>
      <c r="H20" s="233"/>
      <c r="I20" s="234">
        <f>ROUND(E20*H20,2)</f>
        <v>0</v>
      </c>
      <c r="J20" s="233"/>
      <c r="K20" s="234">
        <f>ROUND(E20*J20,2)</f>
        <v>0</v>
      </c>
      <c r="L20" s="234">
        <v>21</v>
      </c>
      <c r="M20" s="234">
        <f>G20*(1+L20/100)</f>
        <v>0</v>
      </c>
      <c r="N20" s="232">
        <v>0</v>
      </c>
      <c r="O20" s="232">
        <f>ROUND(E20*N20,2)</f>
        <v>0</v>
      </c>
      <c r="P20" s="232">
        <v>0</v>
      </c>
      <c r="Q20" s="232">
        <f>ROUND(E20*P20,2)</f>
        <v>0</v>
      </c>
      <c r="R20" s="234"/>
      <c r="S20" s="234" t="s">
        <v>203</v>
      </c>
      <c r="T20" s="235" t="s">
        <v>181</v>
      </c>
      <c r="U20" s="220">
        <v>0</v>
      </c>
      <c r="V20" s="220">
        <f>ROUND(E20*U20,2)</f>
        <v>0</v>
      </c>
      <c r="W20" s="220"/>
      <c r="X20" s="220" t="s">
        <v>182</v>
      </c>
      <c r="Y20" s="220" t="s">
        <v>183</v>
      </c>
      <c r="Z20" s="210"/>
      <c r="AA20" s="210"/>
      <c r="AB20" s="210"/>
      <c r="AC20" s="210"/>
      <c r="AD20" s="210"/>
      <c r="AE20" s="210"/>
      <c r="AF20" s="210"/>
      <c r="AG20" s="210" t="s">
        <v>196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3"/>
      <c r="B21" s="4"/>
      <c r="C21" s="241"/>
      <c r="D21" s="6"/>
      <c r="E21" s="3"/>
      <c r="F21" s="3"/>
      <c r="G21" s="3"/>
      <c r="H21" s="3"/>
      <c r="I21" s="3"/>
      <c r="J21" s="3"/>
      <c r="K21" s="3"/>
      <c r="L21" s="3"/>
      <c r="M21" s="3"/>
      <c r="N21" s="3"/>
      <c r="O21" s="3"/>
      <c r="P21" s="3"/>
      <c r="Q21" s="3"/>
      <c r="R21" s="3"/>
      <c r="S21" s="3"/>
      <c r="T21" s="3"/>
      <c r="U21" s="3"/>
      <c r="V21" s="3"/>
      <c r="W21" s="3"/>
      <c r="X21" s="3"/>
      <c r="Y21" s="3"/>
      <c r="AE21">
        <v>12</v>
      </c>
      <c r="AF21">
        <v>21</v>
      </c>
      <c r="AG21" t="s">
        <v>161</v>
      </c>
    </row>
    <row r="22" spans="1:60" x14ac:dyDescent="0.2">
      <c r="A22" s="213"/>
      <c r="B22" s="214" t="s">
        <v>29</v>
      </c>
      <c r="C22" s="242"/>
      <c r="D22" s="215"/>
      <c r="E22" s="216"/>
      <c r="F22" s="216"/>
      <c r="G22" s="228">
        <f>G8+G15</f>
        <v>0</v>
      </c>
      <c r="H22" s="3"/>
      <c r="I22" s="3"/>
      <c r="J22" s="3"/>
      <c r="K22" s="3"/>
      <c r="L22" s="3"/>
      <c r="M22" s="3"/>
      <c r="N22" s="3"/>
      <c r="O22" s="3"/>
      <c r="P22" s="3"/>
      <c r="Q22" s="3"/>
      <c r="R22" s="3"/>
      <c r="S22" s="3"/>
      <c r="T22" s="3"/>
      <c r="U22" s="3"/>
      <c r="V22" s="3"/>
      <c r="W22" s="3"/>
      <c r="X22" s="3"/>
      <c r="Y22" s="3"/>
      <c r="AE22">
        <f>SUMIF(L7:L20,AE21,G7:G20)</f>
        <v>0</v>
      </c>
      <c r="AF22">
        <f>SUMIF(L7:L20,AF21,G7:G20)</f>
        <v>0</v>
      </c>
      <c r="AG22" t="s">
        <v>204</v>
      </c>
    </row>
    <row r="23" spans="1:60" x14ac:dyDescent="0.2">
      <c r="C23" s="243"/>
      <c r="D23" s="10"/>
      <c r="AG23" t="s">
        <v>205</v>
      </c>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r494L0W8MhoIwuNSP+Xz8YP+ZDAytcYhfIzh5YY2pW0Yp9FQa6Sd6Kn7Lxb8sep4UlGNqGSxjUGiAk8mJMxwQ==" saltValue="QwHwbR/qKHk2nuWzlFMxgQ==" spinCount="100000" sheet="1" formatRows="0"/>
  <mergeCells count="9">
    <mergeCell ref="C14:G14"/>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88FD-29BA-49E6-AD32-4FE101F7D56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206</v>
      </c>
      <c r="B1" s="195"/>
      <c r="C1" s="195"/>
      <c r="D1" s="195"/>
      <c r="E1" s="195"/>
      <c r="F1" s="195"/>
      <c r="G1" s="195"/>
      <c r="AG1" t="s">
        <v>147</v>
      </c>
    </row>
    <row r="2" spans="1:60" ht="24.95" customHeight="1" x14ac:dyDescent="0.2">
      <c r="A2" s="196" t="s">
        <v>7</v>
      </c>
      <c r="B2" s="49" t="s">
        <v>44</v>
      </c>
      <c r="C2" s="199" t="s">
        <v>45</v>
      </c>
      <c r="D2" s="197"/>
      <c r="E2" s="197"/>
      <c r="F2" s="197"/>
      <c r="G2" s="198"/>
      <c r="AG2" t="s">
        <v>148</v>
      </c>
    </row>
    <row r="3" spans="1:60" ht="24.95" customHeight="1" x14ac:dyDescent="0.2">
      <c r="A3" s="196" t="s">
        <v>8</v>
      </c>
      <c r="B3" s="49" t="s">
        <v>54</v>
      </c>
      <c r="C3" s="199" t="s">
        <v>57</v>
      </c>
      <c r="D3" s="197"/>
      <c r="E3" s="197"/>
      <c r="F3" s="197"/>
      <c r="G3" s="198"/>
      <c r="AC3" s="174" t="s">
        <v>148</v>
      </c>
      <c r="AG3" t="s">
        <v>151</v>
      </c>
    </row>
    <row r="4" spans="1:60" ht="24.95" customHeight="1" x14ac:dyDescent="0.2">
      <c r="A4" s="200" t="s">
        <v>9</v>
      </c>
      <c r="B4" s="201" t="s">
        <v>54</v>
      </c>
      <c r="C4" s="202" t="s">
        <v>58</v>
      </c>
      <c r="D4" s="203"/>
      <c r="E4" s="203"/>
      <c r="F4" s="203"/>
      <c r="G4" s="204"/>
      <c r="AG4" t="s">
        <v>152</v>
      </c>
    </row>
    <row r="5" spans="1:60" x14ac:dyDescent="0.2">
      <c r="D5" s="10"/>
    </row>
    <row r="6" spans="1:60" ht="38.25" x14ac:dyDescent="0.2">
      <c r="A6" s="206" t="s">
        <v>153</v>
      </c>
      <c r="B6" s="208" t="s">
        <v>154</v>
      </c>
      <c r="C6" s="208" t="s">
        <v>155</v>
      </c>
      <c r="D6" s="207" t="s">
        <v>156</v>
      </c>
      <c r="E6" s="206" t="s">
        <v>157</v>
      </c>
      <c r="F6" s="205" t="s">
        <v>158</v>
      </c>
      <c r="G6" s="206" t="s">
        <v>29</v>
      </c>
      <c r="H6" s="209" t="s">
        <v>30</v>
      </c>
      <c r="I6" s="209" t="s">
        <v>159</v>
      </c>
      <c r="J6" s="209" t="s">
        <v>31</v>
      </c>
      <c r="K6" s="209" t="s">
        <v>160</v>
      </c>
      <c r="L6" s="209" t="s">
        <v>161</v>
      </c>
      <c r="M6" s="209" t="s">
        <v>162</v>
      </c>
      <c r="N6" s="209" t="s">
        <v>163</v>
      </c>
      <c r="O6" s="209" t="s">
        <v>164</v>
      </c>
      <c r="P6" s="209" t="s">
        <v>165</v>
      </c>
      <c r="Q6" s="209" t="s">
        <v>166</v>
      </c>
      <c r="R6" s="209" t="s">
        <v>167</v>
      </c>
      <c r="S6" s="209" t="s">
        <v>168</v>
      </c>
      <c r="T6" s="209" t="s">
        <v>169</v>
      </c>
      <c r="U6" s="209" t="s">
        <v>170</v>
      </c>
      <c r="V6" s="209" t="s">
        <v>171</v>
      </c>
      <c r="W6" s="209" t="s">
        <v>172</v>
      </c>
      <c r="X6" s="209" t="s">
        <v>173</v>
      </c>
      <c r="Y6" s="209" t="s">
        <v>174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2" t="s">
        <v>175</v>
      </c>
      <c r="B8" s="223" t="s">
        <v>80</v>
      </c>
      <c r="C8" s="238" t="s">
        <v>81</v>
      </c>
      <c r="D8" s="224"/>
      <c r="E8" s="225"/>
      <c r="F8" s="226"/>
      <c r="G8" s="226">
        <f>SUMIF(AG9:AG12,"&lt;&gt;NOR",G9:G12)</f>
        <v>0</v>
      </c>
      <c r="H8" s="226"/>
      <c r="I8" s="226">
        <f>SUM(I9:I12)</f>
        <v>0</v>
      </c>
      <c r="J8" s="226"/>
      <c r="K8" s="226">
        <f>SUM(K9:K12)</f>
        <v>0</v>
      </c>
      <c r="L8" s="226"/>
      <c r="M8" s="226">
        <f>SUM(M9:M12)</f>
        <v>0</v>
      </c>
      <c r="N8" s="225"/>
      <c r="O8" s="225">
        <f>SUM(O9:O12)</f>
        <v>0</v>
      </c>
      <c r="P8" s="225"/>
      <c r="Q8" s="225">
        <f>SUM(Q9:Q12)</f>
        <v>0</v>
      </c>
      <c r="R8" s="226"/>
      <c r="S8" s="226"/>
      <c r="T8" s="227"/>
      <c r="U8" s="221"/>
      <c r="V8" s="221">
        <f>SUM(V9:V12)</f>
        <v>0</v>
      </c>
      <c r="W8" s="221"/>
      <c r="X8" s="221"/>
      <c r="Y8" s="221"/>
      <c r="AG8" t="s">
        <v>176</v>
      </c>
    </row>
    <row r="9" spans="1:60" outlineLevel="1" x14ac:dyDescent="0.2">
      <c r="A9" s="229">
        <v>1</v>
      </c>
      <c r="B9" s="230" t="s">
        <v>207</v>
      </c>
      <c r="C9" s="239" t="s">
        <v>208</v>
      </c>
      <c r="D9" s="231" t="s">
        <v>209</v>
      </c>
      <c r="E9" s="232">
        <v>4</v>
      </c>
      <c r="F9" s="233"/>
      <c r="G9" s="234">
        <f>ROUND(E9*F9,2)</f>
        <v>0</v>
      </c>
      <c r="H9" s="233"/>
      <c r="I9" s="234">
        <f>ROUND(E9*H9,2)</f>
        <v>0</v>
      </c>
      <c r="J9" s="233"/>
      <c r="K9" s="234">
        <f>ROUND(E9*J9,2)</f>
        <v>0</v>
      </c>
      <c r="L9" s="234">
        <v>21</v>
      </c>
      <c r="M9" s="234">
        <f>G9*(1+L9/100)</f>
        <v>0</v>
      </c>
      <c r="N9" s="232">
        <v>0</v>
      </c>
      <c r="O9" s="232">
        <f>ROUND(E9*N9,2)</f>
        <v>0</v>
      </c>
      <c r="P9" s="232">
        <v>0</v>
      </c>
      <c r="Q9" s="232">
        <f>ROUND(E9*P9,2)</f>
        <v>0</v>
      </c>
      <c r="R9" s="234"/>
      <c r="S9" s="234" t="s">
        <v>203</v>
      </c>
      <c r="T9" s="235" t="s">
        <v>181</v>
      </c>
      <c r="U9" s="220">
        <v>0</v>
      </c>
      <c r="V9" s="220">
        <f>ROUND(E9*U9,2)</f>
        <v>0</v>
      </c>
      <c r="W9" s="220"/>
      <c r="X9" s="220" t="s">
        <v>210</v>
      </c>
      <c r="Y9" s="220" t="s">
        <v>183</v>
      </c>
      <c r="Z9" s="210"/>
      <c r="AA9" s="210"/>
      <c r="AB9" s="210"/>
      <c r="AC9" s="210"/>
      <c r="AD9" s="210"/>
      <c r="AE9" s="210"/>
      <c r="AF9" s="210"/>
      <c r="AG9" s="210" t="s">
        <v>211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45" outlineLevel="2" x14ac:dyDescent="0.2">
      <c r="A10" s="217"/>
      <c r="B10" s="218"/>
      <c r="C10" s="240" t="s">
        <v>212</v>
      </c>
      <c r="D10" s="236"/>
      <c r="E10" s="236"/>
      <c r="F10" s="236"/>
      <c r="G10" s="236"/>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186</v>
      </c>
      <c r="AH10" s="210"/>
      <c r="AI10" s="210"/>
      <c r="AJ10" s="210"/>
      <c r="AK10" s="210"/>
      <c r="AL10" s="210"/>
      <c r="AM10" s="210"/>
      <c r="AN10" s="210"/>
      <c r="AO10" s="210"/>
      <c r="AP10" s="210"/>
      <c r="AQ10" s="210"/>
      <c r="AR10" s="210"/>
      <c r="AS10" s="210"/>
      <c r="AT10" s="210"/>
      <c r="AU10" s="210"/>
      <c r="AV10" s="210"/>
      <c r="AW10" s="210"/>
      <c r="AX10" s="210"/>
      <c r="AY10" s="210"/>
      <c r="AZ10" s="210"/>
      <c r="BA10" s="237" t="str">
        <f>C10</f>
        <v>SANITÁRNÍ DĚLÍCÍ PŘÍČKA MEZI WC Z LAMINOVANÉ DŘEVOTŘÍSKY (LTD) tl. 18 mm, KOVÁNÍ VYROBENO Z NEREZ OCELI, KONSTRUKČNÍ PRVKY Z Al ELOXOVANÝCH PROFILŮ, VÝŠKA KABÍNKY 2020 mm, VÝŠKA DESKY OD PODLAHY 150 mm, DVEŘE OPATŘENY SAMOUZAVÍRACÍMI PANTY A NEREZ ZAVÍRAČEM SE SIGNALIZACÍ VOLNO/OBSAZENO, HORNÍ PROFIL A U-PROFIL K UCHYCENÍ DESEK NA STĚNU V PROVEDENÍ AL ELOX</v>
      </c>
      <c r="BB10" s="210"/>
      <c r="BC10" s="210"/>
      <c r="BD10" s="210"/>
      <c r="BE10" s="210"/>
      <c r="BF10" s="210"/>
      <c r="BG10" s="210"/>
      <c r="BH10" s="210"/>
    </row>
    <row r="11" spans="1:60" outlineLevel="2" x14ac:dyDescent="0.2">
      <c r="A11" s="217"/>
      <c r="B11" s="218"/>
      <c r="C11" s="250" t="s">
        <v>213</v>
      </c>
      <c r="D11" s="244"/>
      <c r="E11" s="245">
        <v>2</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214</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50" t="s">
        <v>215</v>
      </c>
      <c r="D12" s="244"/>
      <c r="E12" s="245">
        <v>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214</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2" t="s">
        <v>175</v>
      </c>
      <c r="B13" s="223" t="s">
        <v>82</v>
      </c>
      <c r="C13" s="238" t="s">
        <v>83</v>
      </c>
      <c r="D13" s="224"/>
      <c r="E13" s="225"/>
      <c r="F13" s="226"/>
      <c r="G13" s="226">
        <f>SUMIF(AG14:AG30,"&lt;&gt;NOR",G14:G30)</f>
        <v>0</v>
      </c>
      <c r="H13" s="226"/>
      <c r="I13" s="226">
        <f>SUM(I14:I30)</f>
        <v>0</v>
      </c>
      <c r="J13" s="226"/>
      <c r="K13" s="226">
        <f>SUM(K14:K30)</f>
        <v>0</v>
      </c>
      <c r="L13" s="226"/>
      <c r="M13" s="226">
        <f>SUM(M14:M30)</f>
        <v>0</v>
      </c>
      <c r="N13" s="225"/>
      <c r="O13" s="225">
        <f>SUM(O14:O30)</f>
        <v>0.49</v>
      </c>
      <c r="P13" s="225"/>
      <c r="Q13" s="225">
        <f>SUM(Q14:Q30)</f>
        <v>0</v>
      </c>
      <c r="R13" s="226"/>
      <c r="S13" s="226"/>
      <c r="T13" s="227"/>
      <c r="U13" s="221"/>
      <c r="V13" s="221">
        <f>SUM(V14:V30)</f>
        <v>18.670000000000002</v>
      </c>
      <c r="W13" s="221"/>
      <c r="X13" s="221"/>
      <c r="Y13" s="221"/>
      <c r="AG13" t="s">
        <v>176</v>
      </c>
    </row>
    <row r="14" spans="1:60" ht="45" outlineLevel="1" x14ac:dyDescent="0.2">
      <c r="A14" s="229">
        <v>2</v>
      </c>
      <c r="B14" s="230" t="s">
        <v>216</v>
      </c>
      <c r="C14" s="239" t="s">
        <v>217</v>
      </c>
      <c r="D14" s="231" t="s">
        <v>218</v>
      </c>
      <c r="E14" s="232">
        <v>22.267499999999998</v>
      </c>
      <c r="F14" s="233"/>
      <c r="G14" s="234">
        <f>ROUND(E14*F14,2)</f>
        <v>0</v>
      </c>
      <c r="H14" s="233"/>
      <c r="I14" s="234">
        <f>ROUND(E14*H14,2)</f>
        <v>0</v>
      </c>
      <c r="J14" s="233"/>
      <c r="K14" s="234">
        <f>ROUND(E14*J14,2)</f>
        <v>0</v>
      </c>
      <c r="L14" s="234">
        <v>21</v>
      </c>
      <c r="M14" s="234">
        <f>G14*(1+L14/100)</f>
        <v>0</v>
      </c>
      <c r="N14" s="232">
        <v>2.2100000000000002E-2</v>
      </c>
      <c r="O14" s="232">
        <f>ROUND(E14*N14,2)</f>
        <v>0.49</v>
      </c>
      <c r="P14" s="232">
        <v>0</v>
      </c>
      <c r="Q14" s="232">
        <f>ROUND(E14*P14,2)</f>
        <v>0</v>
      </c>
      <c r="R14" s="234" t="s">
        <v>219</v>
      </c>
      <c r="S14" s="234" t="s">
        <v>180</v>
      </c>
      <c r="T14" s="235" t="s">
        <v>180</v>
      </c>
      <c r="U14" s="220">
        <v>0.83848999999999996</v>
      </c>
      <c r="V14" s="220">
        <f>ROUND(E14*U14,2)</f>
        <v>18.670000000000002</v>
      </c>
      <c r="W14" s="220"/>
      <c r="X14" s="220" t="s">
        <v>220</v>
      </c>
      <c r="Y14" s="220" t="s">
        <v>183</v>
      </c>
      <c r="Z14" s="210"/>
      <c r="AA14" s="210"/>
      <c r="AB14" s="210"/>
      <c r="AC14" s="210"/>
      <c r="AD14" s="210"/>
      <c r="AE14" s="210"/>
      <c r="AF14" s="210"/>
      <c r="AG14" s="210" t="s">
        <v>221</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40" t="s">
        <v>766</v>
      </c>
      <c r="D15" s="236"/>
      <c r="E15" s="236"/>
      <c r="F15" s="236"/>
      <c r="G15" s="236"/>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186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51" t="s">
        <v>222</v>
      </c>
      <c r="D16" s="248"/>
      <c r="E16" s="248"/>
      <c r="F16" s="248"/>
      <c r="G16" s="248"/>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186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51" t="s">
        <v>223</v>
      </c>
      <c r="D17" s="248"/>
      <c r="E17" s="248"/>
      <c r="F17" s="248"/>
      <c r="G17" s="248"/>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186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1" t="s">
        <v>224</v>
      </c>
      <c r="D18" s="248"/>
      <c r="E18" s="248"/>
      <c r="F18" s="248"/>
      <c r="G18" s="248"/>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186</v>
      </c>
      <c r="AH18" s="210"/>
      <c r="AI18" s="210"/>
      <c r="AJ18" s="210"/>
      <c r="AK18" s="210"/>
      <c r="AL18" s="210"/>
      <c r="AM18" s="210"/>
      <c r="AN18" s="210"/>
      <c r="AO18" s="210"/>
      <c r="AP18" s="210"/>
      <c r="AQ18" s="210"/>
      <c r="AR18" s="210"/>
      <c r="AS18" s="210"/>
      <c r="AT18" s="210"/>
      <c r="AU18" s="210"/>
      <c r="AV18" s="210"/>
      <c r="AW18" s="210"/>
      <c r="AX18" s="210"/>
      <c r="AY18" s="210"/>
      <c r="AZ18" s="210"/>
      <c r="BA18" s="237" t="str">
        <f>C18</f>
        <v>- standardního tmelení Q2, to je: základní tmelení Q1+ dodatečné tmelení (tmelení najemno) a případné přebroušení.</v>
      </c>
      <c r="BB18" s="210"/>
      <c r="BC18" s="210"/>
      <c r="BD18" s="210"/>
      <c r="BE18" s="210"/>
      <c r="BF18" s="210"/>
      <c r="BG18" s="210"/>
      <c r="BH18" s="210"/>
    </row>
    <row r="19" spans="1:60" outlineLevel="2" x14ac:dyDescent="0.2">
      <c r="A19" s="217"/>
      <c r="B19" s="218"/>
      <c r="C19" s="250" t="s">
        <v>225</v>
      </c>
      <c r="D19" s="244"/>
      <c r="E19" s="245"/>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214</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50" t="s">
        <v>226</v>
      </c>
      <c r="D20" s="244"/>
      <c r="E20" s="245">
        <v>2.625</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214</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50" t="s">
        <v>227</v>
      </c>
      <c r="D21" s="244"/>
      <c r="E21" s="245">
        <v>0.24</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214</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0" t="s">
        <v>228</v>
      </c>
      <c r="D22" s="244"/>
      <c r="E22" s="245">
        <v>3.1019999999999999</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214</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0" t="s">
        <v>229</v>
      </c>
      <c r="D23" s="244"/>
      <c r="E23" s="245">
        <v>3.1019999999999999</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214</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0" t="s">
        <v>230</v>
      </c>
      <c r="D24" s="244"/>
      <c r="E24" s="245"/>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214</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50" t="s">
        <v>231</v>
      </c>
      <c r="D25" s="244"/>
      <c r="E25" s="245">
        <v>3.2145000000000001</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214</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50" t="s">
        <v>232</v>
      </c>
      <c r="D26" s="244"/>
      <c r="E26" s="245">
        <v>3.1019999999999999</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214</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0" t="s">
        <v>233</v>
      </c>
      <c r="D27" s="244"/>
      <c r="E27" s="245">
        <v>3.1019999999999999</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214</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0" t="s">
        <v>234</v>
      </c>
      <c r="D28" s="244"/>
      <c r="E28" s="245"/>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214</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50" t="s">
        <v>235</v>
      </c>
      <c r="D29" s="244"/>
      <c r="E29" s="245">
        <v>1.925</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214</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50" t="s">
        <v>236</v>
      </c>
      <c r="D30" s="244"/>
      <c r="E30" s="245">
        <v>1.855</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214</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22" t="s">
        <v>175</v>
      </c>
      <c r="B31" s="223" t="s">
        <v>84</v>
      </c>
      <c r="C31" s="238" t="s">
        <v>85</v>
      </c>
      <c r="D31" s="224"/>
      <c r="E31" s="225"/>
      <c r="F31" s="226"/>
      <c r="G31" s="226">
        <f>SUMIF(AG32:AG35,"&lt;&gt;NOR",G32:G35)</f>
        <v>0</v>
      </c>
      <c r="H31" s="226"/>
      <c r="I31" s="226">
        <f>SUM(I32:I35)</f>
        <v>0</v>
      </c>
      <c r="J31" s="226"/>
      <c r="K31" s="226">
        <f>SUM(K32:K35)</f>
        <v>0</v>
      </c>
      <c r="L31" s="226"/>
      <c r="M31" s="226">
        <f>SUM(M32:M35)</f>
        <v>0</v>
      </c>
      <c r="N31" s="225"/>
      <c r="O31" s="225">
        <f>SUM(O32:O35)</f>
        <v>0</v>
      </c>
      <c r="P31" s="225"/>
      <c r="Q31" s="225">
        <f>SUM(Q32:Q35)</f>
        <v>0</v>
      </c>
      <c r="R31" s="226"/>
      <c r="S31" s="226"/>
      <c r="T31" s="227"/>
      <c r="U31" s="221"/>
      <c r="V31" s="221">
        <f>SUM(V32:V35)</f>
        <v>0</v>
      </c>
      <c r="W31" s="221"/>
      <c r="X31" s="221"/>
      <c r="Y31" s="221"/>
      <c r="AG31" t="s">
        <v>176</v>
      </c>
    </row>
    <row r="32" spans="1:60" outlineLevel="1" x14ac:dyDescent="0.2">
      <c r="A32" s="229">
        <v>3</v>
      </c>
      <c r="B32" s="230" t="s">
        <v>237</v>
      </c>
      <c r="C32" s="239" t="s">
        <v>238</v>
      </c>
      <c r="D32" s="231" t="s">
        <v>209</v>
      </c>
      <c r="E32" s="232">
        <v>4</v>
      </c>
      <c r="F32" s="233"/>
      <c r="G32" s="234">
        <f>ROUND(E32*F32,2)</f>
        <v>0</v>
      </c>
      <c r="H32" s="233"/>
      <c r="I32" s="234">
        <f>ROUND(E32*H32,2)</f>
        <v>0</v>
      </c>
      <c r="J32" s="233"/>
      <c r="K32" s="234">
        <f>ROUND(E32*J32,2)</f>
        <v>0</v>
      </c>
      <c r="L32" s="234">
        <v>21</v>
      </c>
      <c r="M32" s="234">
        <f>G32*(1+L32/100)</f>
        <v>0</v>
      </c>
      <c r="N32" s="232">
        <v>0</v>
      </c>
      <c r="O32" s="232">
        <f>ROUND(E32*N32,2)</f>
        <v>0</v>
      </c>
      <c r="P32" s="232">
        <v>0</v>
      </c>
      <c r="Q32" s="232">
        <f>ROUND(E32*P32,2)</f>
        <v>0</v>
      </c>
      <c r="R32" s="234"/>
      <c r="S32" s="234" t="s">
        <v>203</v>
      </c>
      <c r="T32" s="235" t="s">
        <v>181</v>
      </c>
      <c r="U32" s="220">
        <v>0</v>
      </c>
      <c r="V32" s="220">
        <f>ROUND(E32*U32,2)</f>
        <v>0</v>
      </c>
      <c r="W32" s="220"/>
      <c r="X32" s="220" t="s">
        <v>210</v>
      </c>
      <c r="Y32" s="220" t="s">
        <v>183</v>
      </c>
      <c r="Z32" s="210"/>
      <c r="AA32" s="210"/>
      <c r="AB32" s="210"/>
      <c r="AC32" s="210"/>
      <c r="AD32" s="210"/>
      <c r="AE32" s="210"/>
      <c r="AF32" s="210"/>
      <c r="AG32" s="210" t="s">
        <v>211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33.75" outlineLevel="2" x14ac:dyDescent="0.2">
      <c r="A33" s="217"/>
      <c r="B33" s="218"/>
      <c r="C33" s="240" t="s">
        <v>239</v>
      </c>
      <c r="D33" s="236"/>
      <c r="E33" s="236"/>
      <c r="F33" s="236"/>
      <c r="G33" s="236"/>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186</v>
      </c>
      <c r="AH33" s="210"/>
      <c r="AI33" s="210"/>
      <c r="AJ33" s="210"/>
      <c r="AK33" s="210"/>
      <c r="AL33" s="210"/>
      <c r="AM33" s="210"/>
      <c r="AN33" s="210"/>
      <c r="AO33" s="210"/>
      <c r="AP33" s="210"/>
      <c r="AQ33" s="210"/>
      <c r="AR33" s="210"/>
      <c r="AS33" s="210"/>
      <c r="AT33" s="210"/>
      <c r="AU33" s="210"/>
      <c r="AV33" s="210"/>
      <c r="AW33" s="210"/>
      <c r="AX33" s="210"/>
      <c r="AY33" s="210"/>
      <c r="AZ33" s="210"/>
      <c r="BA33" s="237" t="str">
        <f>C33</f>
        <v>UMYVADLOVÁ DESKA Z VYSOKOTLAKÉHO LAMINÁTU HPL, POVRCHOVÁ ÚPRAVA VYTVOŘENÁ DEKORATIVNÍM MELAMINOVÝM POVLAKEM, VODĚODOLNÁ, DESKY O TLOUŠŤCE 12 mm, VÝŠKA DESKY 500 mm, HORNÍ HRANA DESKY VE VÝŠCE 850 mm NAD PODLAHOU, DÉLKA DESKY BUDE STANOVENA DLE POTŘEB JEDNOTLIVÝCH MÍSTNOSTÍ</v>
      </c>
      <c r="BB33" s="210"/>
      <c r="BC33" s="210"/>
      <c r="BD33" s="210"/>
      <c r="BE33" s="210"/>
      <c r="BF33" s="210"/>
      <c r="BG33" s="210"/>
      <c r="BH33" s="210"/>
    </row>
    <row r="34" spans="1:60" outlineLevel="2" x14ac:dyDescent="0.2">
      <c r="A34" s="217"/>
      <c r="B34" s="218"/>
      <c r="C34" s="250" t="s">
        <v>213</v>
      </c>
      <c r="D34" s="244"/>
      <c r="E34" s="245">
        <v>2</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214</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50" t="s">
        <v>215</v>
      </c>
      <c r="D35" s="244"/>
      <c r="E35" s="245">
        <v>2</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214</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222" t="s">
        <v>175</v>
      </c>
      <c r="B36" s="223" t="s">
        <v>86</v>
      </c>
      <c r="C36" s="238" t="s">
        <v>87</v>
      </c>
      <c r="D36" s="224"/>
      <c r="E36" s="225"/>
      <c r="F36" s="226"/>
      <c r="G36" s="226">
        <f>SUMIF(AG37:AG50,"&lt;&gt;NOR",G37:G50)</f>
        <v>0</v>
      </c>
      <c r="H36" s="226"/>
      <c r="I36" s="226">
        <f>SUM(I37:I50)</f>
        <v>0</v>
      </c>
      <c r="J36" s="226"/>
      <c r="K36" s="226">
        <f>SUM(K37:K50)</f>
        <v>0</v>
      </c>
      <c r="L36" s="226"/>
      <c r="M36" s="226">
        <f>SUM(M37:M50)</f>
        <v>0</v>
      </c>
      <c r="N36" s="225"/>
      <c r="O36" s="225">
        <f>SUM(O37:O50)</f>
        <v>0.76</v>
      </c>
      <c r="P36" s="225"/>
      <c r="Q36" s="225">
        <f>SUM(Q37:Q50)</f>
        <v>0</v>
      </c>
      <c r="R36" s="226"/>
      <c r="S36" s="226"/>
      <c r="T36" s="227"/>
      <c r="U36" s="221"/>
      <c r="V36" s="221">
        <f>SUM(V37:V50)</f>
        <v>57.34</v>
      </c>
      <c r="W36" s="221"/>
      <c r="X36" s="221"/>
      <c r="Y36" s="221"/>
      <c r="AG36" t="s">
        <v>176</v>
      </c>
    </row>
    <row r="37" spans="1:60" ht="33.75" outlineLevel="1" x14ac:dyDescent="0.2">
      <c r="A37" s="229">
        <v>4</v>
      </c>
      <c r="B37" s="230" t="s">
        <v>240</v>
      </c>
      <c r="C37" s="239" t="s">
        <v>241</v>
      </c>
      <c r="D37" s="231" t="s">
        <v>218</v>
      </c>
      <c r="E37" s="232">
        <v>60.36</v>
      </c>
      <c r="F37" s="233"/>
      <c r="G37" s="234">
        <f>ROUND(E37*F37,2)</f>
        <v>0</v>
      </c>
      <c r="H37" s="233"/>
      <c r="I37" s="234">
        <f>ROUND(E37*H37,2)</f>
        <v>0</v>
      </c>
      <c r="J37" s="233"/>
      <c r="K37" s="234">
        <f>ROUND(E37*J37,2)</f>
        <v>0</v>
      </c>
      <c r="L37" s="234">
        <v>21</v>
      </c>
      <c r="M37" s="234">
        <f>G37*(1+L37/100)</f>
        <v>0</v>
      </c>
      <c r="N37" s="232">
        <v>1.2529999999999999E-2</v>
      </c>
      <c r="O37" s="232">
        <f>ROUND(E37*N37,2)</f>
        <v>0.76</v>
      </c>
      <c r="P37" s="232">
        <v>0</v>
      </c>
      <c r="Q37" s="232">
        <f>ROUND(E37*P37,2)</f>
        <v>0</v>
      </c>
      <c r="R37" s="234" t="s">
        <v>219</v>
      </c>
      <c r="S37" s="234" t="s">
        <v>180</v>
      </c>
      <c r="T37" s="235" t="s">
        <v>180</v>
      </c>
      <c r="U37" s="220">
        <v>0.95</v>
      </c>
      <c r="V37" s="220">
        <f>ROUND(E37*U37,2)</f>
        <v>57.34</v>
      </c>
      <c r="W37" s="220"/>
      <c r="X37" s="220" t="s">
        <v>220</v>
      </c>
      <c r="Y37" s="220" t="s">
        <v>183</v>
      </c>
      <c r="Z37" s="210"/>
      <c r="AA37" s="210"/>
      <c r="AB37" s="210"/>
      <c r="AC37" s="210"/>
      <c r="AD37" s="210"/>
      <c r="AE37" s="210"/>
      <c r="AF37" s="210"/>
      <c r="AG37" s="210" t="s">
        <v>221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0" t="s">
        <v>242</v>
      </c>
      <c r="D38" s="236"/>
      <c r="E38" s="236"/>
      <c r="F38" s="236"/>
      <c r="G38" s="236"/>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186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50" t="s">
        <v>225</v>
      </c>
      <c r="D39" s="244"/>
      <c r="E39" s="245"/>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214</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50" t="s">
        <v>243</v>
      </c>
      <c r="D40" s="244"/>
      <c r="E40" s="245">
        <v>6.67</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214</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50" t="s">
        <v>244</v>
      </c>
      <c r="D41" s="244"/>
      <c r="E41" s="245">
        <v>5.61</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214</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50" t="s">
        <v>245</v>
      </c>
      <c r="D42" s="244"/>
      <c r="E42" s="245">
        <v>6.25</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214</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50" t="s">
        <v>246</v>
      </c>
      <c r="D43" s="244"/>
      <c r="E43" s="245">
        <v>5.7</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214</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50" t="s">
        <v>247</v>
      </c>
      <c r="D44" s="244"/>
      <c r="E44" s="245">
        <v>6.17</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214</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50" t="s">
        <v>230</v>
      </c>
      <c r="D45" s="244"/>
      <c r="E45" s="245"/>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214</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50" t="s">
        <v>248</v>
      </c>
      <c r="D46" s="244"/>
      <c r="E46" s="245">
        <v>6.72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214</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50" t="s">
        <v>249</v>
      </c>
      <c r="D47" s="244"/>
      <c r="E47" s="245">
        <v>5.32</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214</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0" t="s">
        <v>250</v>
      </c>
      <c r="D48" s="244"/>
      <c r="E48" s="245">
        <v>6.08</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214</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50" t="s">
        <v>251</v>
      </c>
      <c r="D49" s="244"/>
      <c r="E49" s="245">
        <v>5.7</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214</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50" t="s">
        <v>252</v>
      </c>
      <c r="D50" s="244"/>
      <c r="E50" s="245">
        <v>6.14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214</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x14ac:dyDescent="0.2">
      <c r="A51" s="222" t="s">
        <v>175</v>
      </c>
      <c r="B51" s="223" t="s">
        <v>88</v>
      </c>
      <c r="C51" s="238" t="s">
        <v>89</v>
      </c>
      <c r="D51" s="224"/>
      <c r="E51" s="225"/>
      <c r="F51" s="226"/>
      <c r="G51" s="226">
        <f>SUMIF(AG52:AG117,"&lt;&gt;NOR",G52:G117)</f>
        <v>0</v>
      </c>
      <c r="H51" s="226"/>
      <c r="I51" s="226">
        <f>SUM(I52:I117)</f>
        <v>0</v>
      </c>
      <c r="J51" s="226"/>
      <c r="K51" s="226">
        <f>SUM(K52:K117)</f>
        <v>0</v>
      </c>
      <c r="L51" s="226"/>
      <c r="M51" s="226">
        <f>SUM(M52:M117)</f>
        <v>0</v>
      </c>
      <c r="N51" s="225"/>
      <c r="O51" s="225">
        <f>SUM(O52:O117)</f>
        <v>12.510000000000002</v>
      </c>
      <c r="P51" s="225"/>
      <c r="Q51" s="225">
        <f>SUM(Q52:Q117)</f>
        <v>0</v>
      </c>
      <c r="R51" s="226"/>
      <c r="S51" s="226"/>
      <c r="T51" s="227"/>
      <c r="U51" s="221"/>
      <c r="V51" s="221">
        <f>SUM(V52:V117)</f>
        <v>229.3</v>
      </c>
      <c r="W51" s="221"/>
      <c r="X51" s="221"/>
      <c r="Y51" s="221"/>
      <c r="AG51" t="s">
        <v>176</v>
      </c>
    </row>
    <row r="52" spans="1:60" outlineLevel="1" x14ac:dyDescent="0.2">
      <c r="A52" s="229">
        <v>5</v>
      </c>
      <c r="B52" s="230" t="s">
        <v>253</v>
      </c>
      <c r="C52" s="239" t="s">
        <v>254</v>
      </c>
      <c r="D52" s="231" t="s">
        <v>218</v>
      </c>
      <c r="E52" s="232">
        <v>339.99</v>
      </c>
      <c r="F52" s="233"/>
      <c r="G52" s="234">
        <f>ROUND(E52*F52,2)</f>
        <v>0</v>
      </c>
      <c r="H52" s="233"/>
      <c r="I52" s="234">
        <f>ROUND(E52*H52,2)</f>
        <v>0</v>
      </c>
      <c r="J52" s="233"/>
      <c r="K52" s="234">
        <f>ROUND(E52*J52,2)</f>
        <v>0</v>
      </c>
      <c r="L52" s="234">
        <v>21</v>
      </c>
      <c r="M52" s="234">
        <f>G52*(1+L52/100)</f>
        <v>0</v>
      </c>
      <c r="N52" s="232">
        <v>5.8799999999999998E-3</v>
      </c>
      <c r="O52" s="232">
        <f>ROUND(E52*N52,2)</f>
        <v>2</v>
      </c>
      <c r="P52" s="232">
        <v>0</v>
      </c>
      <c r="Q52" s="232">
        <f>ROUND(E52*P52,2)</f>
        <v>0</v>
      </c>
      <c r="R52" s="234" t="s">
        <v>219</v>
      </c>
      <c r="S52" s="234" t="s">
        <v>180</v>
      </c>
      <c r="T52" s="235" t="s">
        <v>180</v>
      </c>
      <c r="U52" s="220">
        <v>8.1000000000000003E-2</v>
      </c>
      <c r="V52" s="220">
        <f>ROUND(E52*U52,2)</f>
        <v>27.54</v>
      </c>
      <c r="W52" s="220"/>
      <c r="X52" s="220" t="s">
        <v>220</v>
      </c>
      <c r="Y52" s="220" t="s">
        <v>183</v>
      </c>
      <c r="Z52" s="210"/>
      <c r="AA52" s="210"/>
      <c r="AB52" s="210"/>
      <c r="AC52" s="210"/>
      <c r="AD52" s="210"/>
      <c r="AE52" s="210"/>
      <c r="AF52" s="210"/>
      <c r="AG52" s="210" t="s">
        <v>221</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52" t="s">
        <v>255</v>
      </c>
      <c r="D53" s="249"/>
      <c r="E53" s="249"/>
      <c r="F53" s="249"/>
      <c r="G53" s="249"/>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256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50" t="s">
        <v>257</v>
      </c>
      <c r="D54" s="244"/>
      <c r="E54" s="245">
        <v>339.99</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214</v>
      </c>
      <c r="AH54" s="210">
        <v>5</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29">
        <v>6</v>
      </c>
      <c r="B55" s="230" t="s">
        <v>258</v>
      </c>
      <c r="C55" s="239" t="s">
        <v>259</v>
      </c>
      <c r="D55" s="231" t="s">
        <v>218</v>
      </c>
      <c r="E55" s="232">
        <v>339.99</v>
      </c>
      <c r="F55" s="233"/>
      <c r="G55" s="234">
        <f>ROUND(E55*F55,2)</f>
        <v>0</v>
      </c>
      <c r="H55" s="233"/>
      <c r="I55" s="234">
        <f>ROUND(E55*H55,2)</f>
        <v>0</v>
      </c>
      <c r="J55" s="233"/>
      <c r="K55" s="234">
        <f>ROUND(E55*J55,2)</f>
        <v>0</v>
      </c>
      <c r="L55" s="234">
        <v>21</v>
      </c>
      <c r="M55" s="234">
        <f>G55*(1+L55/100)</f>
        <v>0</v>
      </c>
      <c r="N55" s="232">
        <v>2.6749999999999999E-2</v>
      </c>
      <c r="O55" s="232">
        <f>ROUND(E55*N55,2)</f>
        <v>9.09</v>
      </c>
      <c r="P55" s="232">
        <v>0</v>
      </c>
      <c r="Q55" s="232">
        <f>ROUND(E55*P55,2)</f>
        <v>0</v>
      </c>
      <c r="R55" s="234" t="s">
        <v>219</v>
      </c>
      <c r="S55" s="234" t="s">
        <v>180</v>
      </c>
      <c r="T55" s="235" t="s">
        <v>180</v>
      </c>
      <c r="U55" s="220">
        <v>0.42</v>
      </c>
      <c r="V55" s="220">
        <f>ROUND(E55*U55,2)</f>
        <v>142.80000000000001</v>
      </c>
      <c r="W55" s="220"/>
      <c r="X55" s="220" t="s">
        <v>220</v>
      </c>
      <c r="Y55" s="220" t="s">
        <v>183</v>
      </c>
      <c r="Z55" s="210"/>
      <c r="AA55" s="210"/>
      <c r="AB55" s="210"/>
      <c r="AC55" s="210"/>
      <c r="AD55" s="210"/>
      <c r="AE55" s="210"/>
      <c r="AF55" s="210"/>
      <c r="AG55" s="210" t="s">
        <v>221</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52" t="s">
        <v>255</v>
      </c>
      <c r="D56" s="249"/>
      <c r="E56" s="249"/>
      <c r="F56" s="249"/>
      <c r="G56" s="249"/>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256</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51" t="s">
        <v>260</v>
      </c>
      <c r="D57" s="248"/>
      <c r="E57" s="248"/>
      <c r="F57" s="248"/>
      <c r="G57" s="248"/>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186</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50" t="s">
        <v>225</v>
      </c>
      <c r="D58" s="244"/>
      <c r="E58" s="245"/>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214</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50" t="s">
        <v>261</v>
      </c>
      <c r="D59" s="244"/>
      <c r="E59" s="245">
        <v>38.22</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214</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50" t="s">
        <v>262</v>
      </c>
      <c r="D60" s="244"/>
      <c r="E60" s="245">
        <v>-2.02</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214</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50" t="s">
        <v>263</v>
      </c>
      <c r="D61" s="244"/>
      <c r="E61" s="245">
        <v>36.119999999999997</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214</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50" t="s">
        <v>264</v>
      </c>
      <c r="D62" s="244"/>
      <c r="E62" s="245">
        <v>-4.04</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214</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50" t="s">
        <v>265</v>
      </c>
      <c r="D63" s="244"/>
      <c r="E63" s="245">
        <v>36.47</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214</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50" t="s">
        <v>262</v>
      </c>
      <c r="D64" s="244"/>
      <c r="E64" s="245">
        <v>-2.02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214</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50" t="s">
        <v>266</v>
      </c>
      <c r="D65" s="244"/>
      <c r="E65" s="245">
        <v>36.47</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214</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50" t="s">
        <v>262</v>
      </c>
      <c r="D66" s="244"/>
      <c r="E66" s="245">
        <v>-2.02</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214</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50" t="s">
        <v>267</v>
      </c>
      <c r="D67" s="244"/>
      <c r="E67" s="245">
        <v>37.17</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214</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50" t="s">
        <v>264</v>
      </c>
      <c r="D68" s="244"/>
      <c r="E68" s="245">
        <v>-4.04</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214</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50" t="s">
        <v>230</v>
      </c>
      <c r="D69" s="244"/>
      <c r="E69" s="245"/>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214</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50" t="s">
        <v>268</v>
      </c>
      <c r="D70" s="244"/>
      <c r="E70" s="245">
        <v>40.67</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214</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0" t="s">
        <v>262</v>
      </c>
      <c r="D71" s="244"/>
      <c r="E71" s="245">
        <v>-2.02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214</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50" t="s">
        <v>269</v>
      </c>
      <c r="D72" s="244"/>
      <c r="E72" s="245">
        <v>34.44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214</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50" t="s">
        <v>264</v>
      </c>
      <c r="D73" s="244"/>
      <c r="E73" s="245">
        <v>-4.04</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214</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50" t="s">
        <v>270</v>
      </c>
      <c r="D74" s="244"/>
      <c r="E74" s="245">
        <v>35.840000000000003</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214</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50" t="s">
        <v>262</v>
      </c>
      <c r="D75" s="244"/>
      <c r="E75" s="245">
        <v>-2.02</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214</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50" t="s">
        <v>271</v>
      </c>
      <c r="D76" s="244"/>
      <c r="E76" s="245">
        <v>35.909999999999997</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214</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50" t="s">
        <v>262</v>
      </c>
      <c r="D77" s="244"/>
      <c r="E77" s="245">
        <v>-2.02</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214</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50" t="s">
        <v>272</v>
      </c>
      <c r="D78" s="244"/>
      <c r="E78" s="245">
        <v>36.96</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214</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50" t="s">
        <v>264</v>
      </c>
      <c r="D79" s="244"/>
      <c r="E79" s="245">
        <v>-4.04</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214</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29">
        <v>7</v>
      </c>
      <c r="B80" s="230" t="s">
        <v>273</v>
      </c>
      <c r="C80" s="239" t="s">
        <v>274</v>
      </c>
      <c r="D80" s="231" t="s">
        <v>218</v>
      </c>
      <c r="E80" s="232">
        <v>155.89400000000001</v>
      </c>
      <c r="F80" s="233"/>
      <c r="G80" s="234">
        <f>ROUND(E80*F80,2)</f>
        <v>0</v>
      </c>
      <c r="H80" s="233"/>
      <c r="I80" s="234">
        <f>ROUND(E80*H80,2)</f>
        <v>0</v>
      </c>
      <c r="J80" s="233"/>
      <c r="K80" s="234">
        <f>ROUND(E80*J80,2)</f>
        <v>0</v>
      </c>
      <c r="L80" s="234">
        <v>21</v>
      </c>
      <c r="M80" s="234">
        <f>G80*(1+L80/100)</f>
        <v>0</v>
      </c>
      <c r="N80" s="232">
        <v>5.7000000000000002E-3</v>
      </c>
      <c r="O80" s="232">
        <f>ROUND(E80*N80,2)</f>
        <v>0.89</v>
      </c>
      <c r="P80" s="232">
        <v>0</v>
      </c>
      <c r="Q80" s="232">
        <f>ROUND(E80*P80,2)</f>
        <v>0</v>
      </c>
      <c r="R80" s="234" t="s">
        <v>219</v>
      </c>
      <c r="S80" s="234" t="s">
        <v>180</v>
      </c>
      <c r="T80" s="235" t="s">
        <v>180</v>
      </c>
      <c r="U80" s="220">
        <v>0.245</v>
      </c>
      <c r="V80" s="220">
        <f>ROUND(E80*U80,2)</f>
        <v>38.19</v>
      </c>
      <c r="W80" s="220"/>
      <c r="X80" s="220" t="s">
        <v>220</v>
      </c>
      <c r="Y80" s="220" t="s">
        <v>183</v>
      </c>
      <c r="Z80" s="210"/>
      <c r="AA80" s="210"/>
      <c r="AB80" s="210"/>
      <c r="AC80" s="210"/>
      <c r="AD80" s="210"/>
      <c r="AE80" s="210"/>
      <c r="AF80" s="210"/>
      <c r="AG80" s="210" t="s">
        <v>221</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52" t="s">
        <v>255</v>
      </c>
      <c r="D81" s="249"/>
      <c r="E81" s="249"/>
      <c r="F81" s="249"/>
      <c r="G81" s="249"/>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256</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0" t="s">
        <v>257</v>
      </c>
      <c r="D82" s="244"/>
      <c r="E82" s="245">
        <v>339.99</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214</v>
      </c>
      <c r="AH82" s="210">
        <v>5</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50" t="s">
        <v>275</v>
      </c>
      <c r="D83" s="244"/>
      <c r="E83" s="245">
        <v>-184.096</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214</v>
      </c>
      <c r="AH83" s="210">
        <v>5</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29">
        <v>8</v>
      </c>
      <c r="B84" s="230" t="s">
        <v>276</v>
      </c>
      <c r="C84" s="239" t="s">
        <v>277</v>
      </c>
      <c r="D84" s="231" t="s">
        <v>218</v>
      </c>
      <c r="E84" s="232">
        <v>3.45</v>
      </c>
      <c r="F84" s="233"/>
      <c r="G84" s="234">
        <f>ROUND(E84*F84,2)</f>
        <v>0</v>
      </c>
      <c r="H84" s="233"/>
      <c r="I84" s="234">
        <f>ROUND(E84*H84,2)</f>
        <v>0</v>
      </c>
      <c r="J84" s="233"/>
      <c r="K84" s="234">
        <f>ROUND(E84*J84,2)</f>
        <v>0</v>
      </c>
      <c r="L84" s="234">
        <v>21</v>
      </c>
      <c r="M84" s="234">
        <f>G84*(1+L84/100)</f>
        <v>0</v>
      </c>
      <c r="N84" s="232">
        <v>4.0000000000000003E-5</v>
      </c>
      <c r="O84" s="232">
        <f>ROUND(E84*N84,2)</f>
        <v>0</v>
      </c>
      <c r="P84" s="232">
        <v>0</v>
      </c>
      <c r="Q84" s="232">
        <f>ROUND(E84*P84,2)</f>
        <v>0</v>
      </c>
      <c r="R84" s="234" t="s">
        <v>219</v>
      </c>
      <c r="S84" s="234" t="s">
        <v>180</v>
      </c>
      <c r="T84" s="235" t="s">
        <v>180</v>
      </c>
      <c r="U84" s="220">
        <v>7.8E-2</v>
      </c>
      <c r="V84" s="220">
        <f>ROUND(E84*U84,2)</f>
        <v>0.27</v>
      </c>
      <c r="W84" s="220"/>
      <c r="X84" s="220" t="s">
        <v>220</v>
      </c>
      <c r="Y84" s="220" t="s">
        <v>183</v>
      </c>
      <c r="Z84" s="210"/>
      <c r="AA84" s="210"/>
      <c r="AB84" s="210"/>
      <c r="AC84" s="210"/>
      <c r="AD84" s="210"/>
      <c r="AE84" s="210"/>
      <c r="AF84" s="210"/>
      <c r="AG84" s="210" t="s">
        <v>221</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2" x14ac:dyDescent="0.2">
      <c r="A85" s="217"/>
      <c r="B85" s="218"/>
      <c r="C85" s="252" t="s">
        <v>278</v>
      </c>
      <c r="D85" s="249"/>
      <c r="E85" s="249"/>
      <c r="F85" s="249"/>
      <c r="G85" s="249"/>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256</v>
      </c>
      <c r="AH85" s="210"/>
      <c r="AI85" s="210"/>
      <c r="AJ85" s="210"/>
      <c r="AK85" s="210"/>
      <c r="AL85" s="210"/>
      <c r="AM85" s="210"/>
      <c r="AN85" s="210"/>
      <c r="AO85" s="210"/>
      <c r="AP85" s="210"/>
      <c r="AQ85" s="210"/>
      <c r="AR85" s="210"/>
      <c r="AS85" s="210"/>
      <c r="AT85" s="210"/>
      <c r="AU85" s="210"/>
      <c r="AV85" s="210"/>
      <c r="AW85" s="210"/>
      <c r="AX85" s="210"/>
      <c r="AY85" s="210"/>
      <c r="AZ85" s="210"/>
      <c r="BA85" s="237" t="str">
        <f>C85</f>
        <v>které se zřizují před úpravami povrchu, a obalení osazených dveřních zárubní před znečištěním při úpravách povrchu nástřikem plastických maltovin včetně pozdějšího odkrytí,</v>
      </c>
      <c r="BB85" s="210"/>
      <c r="BC85" s="210"/>
      <c r="BD85" s="210"/>
      <c r="BE85" s="210"/>
      <c r="BF85" s="210"/>
      <c r="BG85" s="210"/>
      <c r="BH85" s="210"/>
    </row>
    <row r="86" spans="1:60" outlineLevel="2" x14ac:dyDescent="0.2">
      <c r="A86" s="217"/>
      <c r="B86" s="218"/>
      <c r="C86" s="250" t="s">
        <v>279</v>
      </c>
      <c r="D86" s="244"/>
      <c r="E86" s="245"/>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214</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50" t="s">
        <v>280</v>
      </c>
      <c r="D87" s="244"/>
      <c r="E87" s="245">
        <v>1.2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214</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50" t="s">
        <v>281</v>
      </c>
      <c r="D88" s="244"/>
      <c r="E88" s="245">
        <v>0.9</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214</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50" t="s">
        <v>282</v>
      </c>
      <c r="D89" s="244"/>
      <c r="E89" s="245">
        <v>1.35</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214</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29">
        <v>9</v>
      </c>
      <c r="B90" s="230" t="s">
        <v>283</v>
      </c>
      <c r="C90" s="239" t="s">
        <v>284</v>
      </c>
      <c r="D90" s="231" t="s">
        <v>285</v>
      </c>
      <c r="E90" s="232">
        <v>95</v>
      </c>
      <c r="F90" s="233"/>
      <c r="G90" s="234">
        <f>ROUND(E90*F90,2)</f>
        <v>0</v>
      </c>
      <c r="H90" s="233"/>
      <c r="I90" s="234">
        <f>ROUND(E90*H90,2)</f>
        <v>0</v>
      </c>
      <c r="J90" s="233"/>
      <c r="K90" s="234">
        <f>ROUND(E90*J90,2)</f>
        <v>0</v>
      </c>
      <c r="L90" s="234">
        <v>21</v>
      </c>
      <c r="M90" s="234">
        <f>G90*(1+L90/100)</f>
        <v>0</v>
      </c>
      <c r="N90" s="232">
        <v>4.0800000000000003E-3</v>
      </c>
      <c r="O90" s="232">
        <f>ROUND(E90*N90,2)</f>
        <v>0.39</v>
      </c>
      <c r="P90" s="232">
        <v>0</v>
      </c>
      <c r="Q90" s="232">
        <f>ROUND(E90*P90,2)</f>
        <v>0</v>
      </c>
      <c r="R90" s="234" t="s">
        <v>286</v>
      </c>
      <c r="S90" s="234" t="s">
        <v>180</v>
      </c>
      <c r="T90" s="235" t="s">
        <v>180</v>
      </c>
      <c r="U90" s="220">
        <v>0.152</v>
      </c>
      <c r="V90" s="220">
        <f>ROUND(E90*U90,2)</f>
        <v>14.44</v>
      </c>
      <c r="W90" s="220"/>
      <c r="X90" s="220" t="s">
        <v>220</v>
      </c>
      <c r="Y90" s="220" t="s">
        <v>183</v>
      </c>
      <c r="Z90" s="210"/>
      <c r="AA90" s="210"/>
      <c r="AB90" s="210"/>
      <c r="AC90" s="210"/>
      <c r="AD90" s="210"/>
      <c r="AE90" s="210"/>
      <c r="AF90" s="210"/>
      <c r="AG90" s="210" t="s">
        <v>221</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52" t="s">
        <v>287</v>
      </c>
      <c r="D91" s="249"/>
      <c r="E91" s="249"/>
      <c r="F91" s="249"/>
      <c r="G91" s="249"/>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256</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50" t="s">
        <v>288</v>
      </c>
      <c r="D92" s="244"/>
      <c r="E92" s="245"/>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214</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50" t="s">
        <v>289</v>
      </c>
      <c r="D93" s="244"/>
      <c r="E93" s="245">
        <v>20</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214</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3" x14ac:dyDescent="0.2">
      <c r="A94" s="217"/>
      <c r="B94" s="218"/>
      <c r="C94" s="250" t="s">
        <v>290</v>
      </c>
      <c r="D94" s="244"/>
      <c r="E94" s="245">
        <v>75</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214</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29">
        <v>10</v>
      </c>
      <c r="B95" s="230" t="s">
        <v>291</v>
      </c>
      <c r="C95" s="239" t="s">
        <v>292</v>
      </c>
      <c r="D95" s="231" t="s">
        <v>285</v>
      </c>
      <c r="E95" s="232">
        <v>1.5</v>
      </c>
      <c r="F95" s="233"/>
      <c r="G95" s="234">
        <f>ROUND(E95*F95,2)</f>
        <v>0</v>
      </c>
      <c r="H95" s="233"/>
      <c r="I95" s="234">
        <f>ROUND(E95*H95,2)</f>
        <v>0</v>
      </c>
      <c r="J95" s="233"/>
      <c r="K95" s="234">
        <f>ROUND(E95*J95,2)</f>
        <v>0</v>
      </c>
      <c r="L95" s="234">
        <v>21</v>
      </c>
      <c r="M95" s="234">
        <f>G95*(1+L95/100)</f>
        <v>0</v>
      </c>
      <c r="N95" s="232">
        <v>3.6749999999999998E-2</v>
      </c>
      <c r="O95" s="232">
        <f>ROUND(E95*N95,2)</f>
        <v>0.06</v>
      </c>
      <c r="P95" s="232">
        <v>0</v>
      </c>
      <c r="Q95" s="232">
        <f>ROUND(E95*P95,2)</f>
        <v>0</v>
      </c>
      <c r="R95" s="234" t="s">
        <v>286</v>
      </c>
      <c r="S95" s="234" t="s">
        <v>180</v>
      </c>
      <c r="T95" s="235" t="s">
        <v>180</v>
      </c>
      <c r="U95" s="220">
        <v>0.29299999999999998</v>
      </c>
      <c r="V95" s="220">
        <f>ROUND(E95*U95,2)</f>
        <v>0.44</v>
      </c>
      <c r="W95" s="220"/>
      <c r="X95" s="220" t="s">
        <v>220</v>
      </c>
      <c r="Y95" s="220" t="s">
        <v>183</v>
      </c>
      <c r="Z95" s="210"/>
      <c r="AA95" s="210"/>
      <c r="AB95" s="210"/>
      <c r="AC95" s="210"/>
      <c r="AD95" s="210"/>
      <c r="AE95" s="210"/>
      <c r="AF95" s="210"/>
      <c r="AG95" s="210" t="s">
        <v>221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52" t="s">
        <v>287</v>
      </c>
      <c r="D96" s="249"/>
      <c r="E96" s="249"/>
      <c r="F96" s="249"/>
      <c r="G96" s="249"/>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256</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50" t="s">
        <v>293</v>
      </c>
      <c r="D97" s="244"/>
      <c r="E97" s="245">
        <v>1.5</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214</v>
      </c>
      <c r="AH97" s="210">
        <v>5</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29">
        <v>11</v>
      </c>
      <c r="B98" s="230" t="s">
        <v>294</v>
      </c>
      <c r="C98" s="239" t="s">
        <v>295</v>
      </c>
      <c r="D98" s="231" t="s">
        <v>285</v>
      </c>
      <c r="E98" s="232">
        <v>30.8</v>
      </c>
      <c r="F98" s="233"/>
      <c r="G98" s="234">
        <f>ROUND(E98*F98,2)</f>
        <v>0</v>
      </c>
      <c r="H98" s="233"/>
      <c r="I98" s="234">
        <f>ROUND(E98*H98,2)</f>
        <v>0</v>
      </c>
      <c r="J98" s="233"/>
      <c r="K98" s="234">
        <f>ROUND(E98*J98,2)</f>
        <v>0</v>
      </c>
      <c r="L98" s="234">
        <v>21</v>
      </c>
      <c r="M98" s="234">
        <f>G98*(1+L98/100)</f>
        <v>0</v>
      </c>
      <c r="N98" s="232">
        <v>2.5100000000000001E-3</v>
      </c>
      <c r="O98" s="232">
        <f>ROUND(E98*N98,2)</f>
        <v>0.08</v>
      </c>
      <c r="P98" s="232">
        <v>0</v>
      </c>
      <c r="Q98" s="232">
        <f>ROUND(E98*P98,2)</f>
        <v>0</v>
      </c>
      <c r="R98" s="234" t="s">
        <v>286</v>
      </c>
      <c r="S98" s="234" t="s">
        <v>180</v>
      </c>
      <c r="T98" s="235" t="s">
        <v>180</v>
      </c>
      <c r="U98" s="220">
        <v>0.18232999999999999</v>
      </c>
      <c r="V98" s="220">
        <f>ROUND(E98*U98,2)</f>
        <v>5.62</v>
      </c>
      <c r="W98" s="220"/>
      <c r="X98" s="220" t="s">
        <v>220</v>
      </c>
      <c r="Y98" s="220" t="s">
        <v>183</v>
      </c>
      <c r="Z98" s="210"/>
      <c r="AA98" s="210"/>
      <c r="AB98" s="210"/>
      <c r="AC98" s="210"/>
      <c r="AD98" s="210"/>
      <c r="AE98" s="210"/>
      <c r="AF98" s="210"/>
      <c r="AG98" s="210" t="s">
        <v>221</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50" t="s">
        <v>296</v>
      </c>
      <c r="D99" s="244"/>
      <c r="E99" s="245"/>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214</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50" t="s">
        <v>297</v>
      </c>
      <c r="D100" s="244"/>
      <c r="E100" s="245">
        <v>10.199999999999999</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214</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50" t="s">
        <v>298</v>
      </c>
      <c r="D101" s="244"/>
      <c r="E101" s="245">
        <v>5.2</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214</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50" t="s">
        <v>299</v>
      </c>
      <c r="D102" s="244"/>
      <c r="E102" s="245">
        <v>10.199999999999999</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214</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50" t="s">
        <v>298</v>
      </c>
      <c r="D103" s="244"/>
      <c r="E103" s="245">
        <v>5.2</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214</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29">
        <v>12</v>
      </c>
      <c r="B104" s="230" t="s">
        <v>300</v>
      </c>
      <c r="C104" s="239" t="s">
        <v>301</v>
      </c>
      <c r="D104" s="231" t="s">
        <v>285</v>
      </c>
      <c r="E104" s="232">
        <v>21</v>
      </c>
      <c r="F104" s="233"/>
      <c r="G104" s="234">
        <f>ROUND(E104*F104,2)</f>
        <v>0</v>
      </c>
      <c r="H104" s="233"/>
      <c r="I104" s="234">
        <f>ROUND(E104*H104,2)</f>
        <v>0</v>
      </c>
      <c r="J104" s="233"/>
      <c r="K104" s="234">
        <f>ROUND(E104*J104,2)</f>
        <v>0</v>
      </c>
      <c r="L104" s="234">
        <v>21</v>
      </c>
      <c r="M104" s="234">
        <f>G104*(1+L104/100)</f>
        <v>0</v>
      </c>
      <c r="N104" s="232">
        <v>1.6000000000000001E-4</v>
      </c>
      <c r="O104" s="232">
        <f>ROUND(E104*N104,2)</f>
        <v>0</v>
      </c>
      <c r="P104" s="232">
        <v>0</v>
      </c>
      <c r="Q104" s="232">
        <f>ROUND(E104*P104,2)</f>
        <v>0</v>
      </c>
      <c r="R104" s="234" t="s">
        <v>219</v>
      </c>
      <c r="S104" s="234" t="s">
        <v>180</v>
      </c>
      <c r="T104" s="235" t="s">
        <v>180</v>
      </c>
      <c r="U104" s="220">
        <v>0</v>
      </c>
      <c r="V104" s="220">
        <f>ROUND(E104*U104,2)</f>
        <v>0</v>
      </c>
      <c r="W104" s="220"/>
      <c r="X104" s="220" t="s">
        <v>220</v>
      </c>
      <c r="Y104" s="220" t="s">
        <v>183</v>
      </c>
      <c r="Z104" s="210"/>
      <c r="AA104" s="210"/>
      <c r="AB104" s="210"/>
      <c r="AC104" s="210"/>
      <c r="AD104" s="210"/>
      <c r="AE104" s="210"/>
      <c r="AF104" s="210"/>
      <c r="AG104" s="210" t="s">
        <v>221</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52" t="s">
        <v>302</v>
      </c>
      <c r="D105" s="249"/>
      <c r="E105" s="249"/>
      <c r="F105" s="249"/>
      <c r="G105" s="249"/>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256</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37" t="str">
        <f>C105</f>
        <v>omítka vápenocementová, strojně nebo ručně nanášená v podlaží i ve schodišti na jakýkoliv druh podkladu, kompletní souvrství</v>
      </c>
      <c r="BB105" s="210"/>
      <c r="BC105" s="210"/>
      <c r="BD105" s="210"/>
      <c r="BE105" s="210"/>
      <c r="BF105" s="210"/>
      <c r="BG105" s="210"/>
      <c r="BH105" s="210"/>
    </row>
    <row r="106" spans="1:60" outlineLevel="2" x14ac:dyDescent="0.2">
      <c r="A106" s="217"/>
      <c r="B106" s="218"/>
      <c r="C106" s="250" t="s">
        <v>225</v>
      </c>
      <c r="D106" s="244"/>
      <c r="E106" s="245"/>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214</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50" t="s">
        <v>303</v>
      </c>
      <c r="D107" s="244"/>
      <c r="E107" s="245"/>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214</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50" t="s">
        <v>304</v>
      </c>
      <c r="D108" s="244"/>
      <c r="E108" s="245"/>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214</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50" t="s">
        <v>305</v>
      </c>
      <c r="D109" s="244"/>
      <c r="E109" s="245"/>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214</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50" t="s">
        <v>306</v>
      </c>
      <c r="D110" s="244"/>
      <c r="E110" s="245">
        <v>3.5</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214</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50" t="s">
        <v>307</v>
      </c>
      <c r="D111" s="244"/>
      <c r="E111" s="245">
        <v>3.5</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214</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50" t="s">
        <v>230</v>
      </c>
      <c r="D112" s="244"/>
      <c r="E112" s="245"/>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214</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50" t="s">
        <v>308</v>
      </c>
      <c r="D113" s="244"/>
      <c r="E113" s="245">
        <v>7</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214</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50" t="s">
        <v>309</v>
      </c>
      <c r="D114" s="244"/>
      <c r="E114" s="245"/>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214</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50" t="s">
        <v>310</v>
      </c>
      <c r="D115" s="244"/>
      <c r="E115" s="245"/>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214</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50" t="s">
        <v>311</v>
      </c>
      <c r="D116" s="244"/>
      <c r="E116" s="245">
        <v>3.5</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214</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50" t="s">
        <v>312</v>
      </c>
      <c r="D117" s="244"/>
      <c r="E117" s="245">
        <v>3.5</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214</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x14ac:dyDescent="0.2">
      <c r="A118" s="222" t="s">
        <v>175</v>
      </c>
      <c r="B118" s="223" t="s">
        <v>90</v>
      </c>
      <c r="C118" s="238" t="s">
        <v>91</v>
      </c>
      <c r="D118" s="224"/>
      <c r="E118" s="225"/>
      <c r="F118" s="226"/>
      <c r="G118" s="226">
        <f>SUMIF(AG119:AG132,"&lt;&gt;NOR",G119:G132)</f>
        <v>0</v>
      </c>
      <c r="H118" s="226"/>
      <c r="I118" s="226">
        <f>SUM(I119:I132)</f>
        <v>0</v>
      </c>
      <c r="J118" s="226"/>
      <c r="K118" s="226">
        <f>SUM(K119:K132)</f>
        <v>0</v>
      </c>
      <c r="L118" s="226"/>
      <c r="M118" s="226">
        <f>SUM(M119:M132)</f>
        <v>0</v>
      </c>
      <c r="N118" s="225"/>
      <c r="O118" s="225">
        <f>SUM(O119:O132)</f>
        <v>6.16</v>
      </c>
      <c r="P118" s="225"/>
      <c r="Q118" s="225">
        <f>SUM(Q119:Q132)</f>
        <v>0</v>
      </c>
      <c r="R118" s="226"/>
      <c r="S118" s="226"/>
      <c r="T118" s="227"/>
      <c r="U118" s="221"/>
      <c r="V118" s="221">
        <f>SUM(V119:V132)</f>
        <v>28.97</v>
      </c>
      <c r="W118" s="221"/>
      <c r="X118" s="221"/>
      <c r="Y118" s="221"/>
      <c r="AG118" t="s">
        <v>176</v>
      </c>
    </row>
    <row r="119" spans="1:60" outlineLevel="1" x14ac:dyDescent="0.2">
      <c r="A119" s="229">
        <v>13</v>
      </c>
      <c r="B119" s="230" t="s">
        <v>313</v>
      </c>
      <c r="C119" s="239" t="s">
        <v>314</v>
      </c>
      <c r="D119" s="231" t="s">
        <v>218</v>
      </c>
      <c r="E119" s="232">
        <v>61.63</v>
      </c>
      <c r="F119" s="233"/>
      <c r="G119" s="234">
        <f>ROUND(E119*F119,2)</f>
        <v>0</v>
      </c>
      <c r="H119" s="233"/>
      <c r="I119" s="234">
        <f>ROUND(E119*H119,2)</f>
        <v>0</v>
      </c>
      <c r="J119" s="233"/>
      <c r="K119" s="234">
        <f>ROUND(E119*J119,2)</f>
        <v>0</v>
      </c>
      <c r="L119" s="234">
        <v>21</v>
      </c>
      <c r="M119" s="234">
        <f>G119*(1+L119/100)</f>
        <v>0</v>
      </c>
      <c r="N119" s="232">
        <v>0.1</v>
      </c>
      <c r="O119" s="232">
        <f>ROUND(E119*N119,2)</f>
        <v>6.16</v>
      </c>
      <c r="P119" s="232">
        <v>0</v>
      </c>
      <c r="Q119" s="232">
        <f>ROUND(E119*P119,2)</f>
        <v>0</v>
      </c>
      <c r="R119" s="234" t="s">
        <v>219</v>
      </c>
      <c r="S119" s="234" t="s">
        <v>180</v>
      </c>
      <c r="T119" s="235" t="s">
        <v>180</v>
      </c>
      <c r="U119" s="220">
        <v>0.47</v>
      </c>
      <c r="V119" s="220">
        <f>ROUND(E119*U119,2)</f>
        <v>28.97</v>
      </c>
      <c r="W119" s="220"/>
      <c r="X119" s="220" t="s">
        <v>220</v>
      </c>
      <c r="Y119" s="220" t="s">
        <v>183</v>
      </c>
      <c r="Z119" s="210"/>
      <c r="AA119" s="210"/>
      <c r="AB119" s="210"/>
      <c r="AC119" s="210"/>
      <c r="AD119" s="210"/>
      <c r="AE119" s="210"/>
      <c r="AF119" s="210"/>
      <c r="AG119" s="210" t="s">
        <v>221</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52" t="s">
        <v>315</v>
      </c>
      <c r="D120" s="249"/>
      <c r="E120" s="249"/>
      <c r="F120" s="249"/>
      <c r="G120" s="249"/>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256</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50" t="s">
        <v>316</v>
      </c>
      <c r="D121" s="244"/>
      <c r="E121" s="245"/>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214</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50" t="s">
        <v>317</v>
      </c>
      <c r="D122" s="244"/>
      <c r="E122" s="245">
        <v>6.83</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214</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50" t="s">
        <v>318</v>
      </c>
      <c r="D123" s="244"/>
      <c r="E123" s="245">
        <v>5.75</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214</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50" t="s">
        <v>319</v>
      </c>
      <c r="D124" s="244"/>
      <c r="E124" s="245">
        <v>6.4</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214</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50" t="s">
        <v>320</v>
      </c>
      <c r="D125" s="244"/>
      <c r="E125" s="245">
        <v>5.84</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214</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50" t="s">
        <v>321</v>
      </c>
      <c r="D126" s="244"/>
      <c r="E126" s="245">
        <v>6.3</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214</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50" t="s">
        <v>322</v>
      </c>
      <c r="D127" s="244"/>
      <c r="E127" s="245"/>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214</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50" t="s">
        <v>323</v>
      </c>
      <c r="D128" s="244"/>
      <c r="E128" s="245">
        <v>6.68</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214</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50" t="s">
        <v>324</v>
      </c>
      <c r="D129" s="244"/>
      <c r="E129" s="245">
        <v>5.48</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214</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50" t="s">
        <v>325</v>
      </c>
      <c r="D130" s="244"/>
      <c r="E130" s="245">
        <v>6.21</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214</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50" t="s">
        <v>326</v>
      </c>
      <c r="D131" s="244"/>
      <c r="E131" s="245">
        <v>5.84</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214</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50" t="s">
        <v>327</v>
      </c>
      <c r="D132" s="244"/>
      <c r="E132" s="245">
        <v>6.3</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214</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x14ac:dyDescent="0.2">
      <c r="A133" s="222" t="s">
        <v>175</v>
      </c>
      <c r="B133" s="223" t="s">
        <v>92</v>
      </c>
      <c r="C133" s="238" t="s">
        <v>93</v>
      </c>
      <c r="D133" s="224"/>
      <c r="E133" s="225"/>
      <c r="F133" s="226"/>
      <c r="G133" s="226">
        <f>SUMIF(AG134:AG140,"&lt;&gt;NOR",G134:G140)</f>
        <v>0</v>
      </c>
      <c r="H133" s="226"/>
      <c r="I133" s="226">
        <f>SUM(I134:I140)</f>
        <v>0</v>
      </c>
      <c r="J133" s="226"/>
      <c r="K133" s="226">
        <f>SUM(K134:K140)</f>
        <v>0</v>
      </c>
      <c r="L133" s="226"/>
      <c r="M133" s="226">
        <f>SUM(M134:M140)</f>
        <v>0</v>
      </c>
      <c r="N133" s="225"/>
      <c r="O133" s="225">
        <f>SUM(O134:O140)</f>
        <v>0.42</v>
      </c>
      <c r="P133" s="225"/>
      <c r="Q133" s="225">
        <f>SUM(Q134:Q140)</f>
        <v>0</v>
      </c>
      <c r="R133" s="226"/>
      <c r="S133" s="226"/>
      <c r="T133" s="227"/>
      <c r="U133" s="221"/>
      <c r="V133" s="221">
        <f>SUM(V134:V140)</f>
        <v>18.600000000000001</v>
      </c>
      <c r="W133" s="221"/>
      <c r="X133" s="221"/>
      <c r="Y133" s="221"/>
      <c r="AG133" t="s">
        <v>176</v>
      </c>
    </row>
    <row r="134" spans="1:60" ht="33.75" outlineLevel="1" x14ac:dyDescent="0.2">
      <c r="A134" s="229">
        <v>14</v>
      </c>
      <c r="B134" s="230" t="s">
        <v>328</v>
      </c>
      <c r="C134" s="239" t="s">
        <v>329</v>
      </c>
      <c r="D134" s="231" t="s">
        <v>330</v>
      </c>
      <c r="E134" s="232">
        <v>10</v>
      </c>
      <c r="F134" s="233"/>
      <c r="G134" s="234">
        <f>ROUND(E134*F134,2)</f>
        <v>0</v>
      </c>
      <c r="H134" s="233"/>
      <c r="I134" s="234">
        <f>ROUND(E134*H134,2)</f>
        <v>0</v>
      </c>
      <c r="J134" s="233"/>
      <c r="K134" s="234">
        <f>ROUND(E134*J134,2)</f>
        <v>0</v>
      </c>
      <c r="L134" s="234">
        <v>21</v>
      </c>
      <c r="M134" s="234">
        <f>G134*(1+L134/100)</f>
        <v>0</v>
      </c>
      <c r="N134" s="232">
        <v>1.8970000000000001E-2</v>
      </c>
      <c r="O134" s="232">
        <f>ROUND(E134*N134,2)</f>
        <v>0.19</v>
      </c>
      <c r="P134" s="232">
        <v>0</v>
      </c>
      <c r="Q134" s="232">
        <f>ROUND(E134*P134,2)</f>
        <v>0</v>
      </c>
      <c r="R134" s="234" t="s">
        <v>219</v>
      </c>
      <c r="S134" s="234" t="s">
        <v>180</v>
      </c>
      <c r="T134" s="235" t="s">
        <v>180</v>
      </c>
      <c r="U134" s="220">
        <v>1.86</v>
      </c>
      <c r="V134" s="220">
        <f>ROUND(E134*U134,2)</f>
        <v>18.600000000000001</v>
      </c>
      <c r="W134" s="220"/>
      <c r="X134" s="220" t="s">
        <v>220</v>
      </c>
      <c r="Y134" s="220" t="s">
        <v>183</v>
      </c>
      <c r="Z134" s="210"/>
      <c r="AA134" s="210"/>
      <c r="AB134" s="210"/>
      <c r="AC134" s="210"/>
      <c r="AD134" s="210"/>
      <c r="AE134" s="210"/>
      <c r="AF134" s="210"/>
      <c r="AG134" s="210" t="s">
        <v>221</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50" t="s">
        <v>331</v>
      </c>
      <c r="D135" s="244"/>
      <c r="E135" s="245">
        <v>8</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214</v>
      </c>
      <c r="AH135" s="210">
        <v>5</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50" t="s">
        <v>332</v>
      </c>
      <c r="D136" s="244"/>
      <c r="E136" s="245">
        <v>2</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214</v>
      </c>
      <c r="AH136" s="210">
        <v>5</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1" x14ac:dyDescent="0.2">
      <c r="A137" s="229">
        <v>15</v>
      </c>
      <c r="B137" s="230" t="s">
        <v>333</v>
      </c>
      <c r="C137" s="239" t="s">
        <v>334</v>
      </c>
      <c r="D137" s="231" t="s">
        <v>330</v>
      </c>
      <c r="E137" s="232">
        <v>8</v>
      </c>
      <c r="F137" s="233"/>
      <c r="G137" s="234">
        <f>ROUND(E137*F137,2)</f>
        <v>0</v>
      </c>
      <c r="H137" s="233"/>
      <c r="I137" s="234">
        <f>ROUND(E137*H137,2)</f>
        <v>0</v>
      </c>
      <c r="J137" s="233"/>
      <c r="K137" s="234">
        <f>ROUND(E137*J137,2)</f>
        <v>0</v>
      </c>
      <c r="L137" s="234">
        <v>21</v>
      </c>
      <c r="M137" s="234">
        <f>G137*(1+L137/100)</f>
        <v>0</v>
      </c>
      <c r="N137" s="232">
        <v>2.2599999999999999E-2</v>
      </c>
      <c r="O137" s="232">
        <f>ROUND(E137*N137,2)</f>
        <v>0.18</v>
      </c>
      <c r="P137" s="232">
        <v>0</v>
      </c>
      <c r="Q137" s="232">
        <f>ROUND(E137*P137,2)</f>
        <v>0</v>
      </c>
      <c r="R137" s="234" t="s">
        <v>335</v>
      </c>
      <c r="S137" s="234" t="s">
        <v>180</v>
      </c>
      <c r="T137" s="235" t="s">
        <v>180</v>
      </c>
      <c r="U137" s="220">
        <v>0</v>
      </c>
      <c r="V137" s="220">
        <f>ROUND(E137*U137,2)</f>
        <v>0</v>
      </c>
      <c r="W137" s="220"/>
      <c r="X137" s="220" t="s">
        <v>336</v>
      </c>
      <c r="Y137" s="220" t="s">
        <v>183</v>
      </c>
      <c r="Z137" s="210"/>
      <c r="AA137" s="210"/>
      <c r="AB137" s="210"/>
      <c r="AC137" s="210"/>
      <c r="AD137" s="210"/>
      <c r="AE137" s="210"/>
      <c r="AF137" s="210"/>
      <c r="AG137" s="210" t="s">
        <v>337</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50" t="s">
        <v>338</v>
      </c>
      <c r="D138" s="244"/>
      <c r="E138" s="245">
        <v>8</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214</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29">
        <v>16</v>
      </c>
      <c r="B139" s="230" t="s">
        <v>339</v>
      </c>
      <c r="C139" s="239" t="s">
        <v>340</v>
      </c>
      <c r="D139" s="231" t="s">
        <v>330</v>
      </c>
      <c r="E139" s="232">
        <v>2</v>
      </c>
      <c r="F139" s="233"/>
      <c r="G139" s="234">
        <f>ROUND(E139*F139,2)</f>
        <v>0</v>
      </c>
      <c r="H139" s="233"/>
      <c r="I139" s="234">
        <f>ROUND(E139*H139,2)</f>
        <v>0</v>
      </c>
      <c r="J139" s="233"/>
      <c r="K139" s="234">
        <f>ROUND(E139*J139,2)</f>
        <v>0</v>
      </c>
      <c r="L139" s="234">
        <v>21</v>
      </c>
      <c r="M139" s="234">
        <f>G139*(1+L139/100)</f>
        <v>0</v>
      </c>
      <c r="N139" s="232">
        <v>2.3300000000000001E-2</v>
      </c>
      <c r="O139" s="232">
        <f>ROUND(E139*N139,2)</f>
        <v>0.05</v>
      </c>
      <c r="P139" s="232">
        <v>0</v>
      </c>
      <c r="Q139" s="232">
        <f>ROUND(E139*P139,2)</f>
        <v>0</v>
      </c>
      <c r="R139" s="234" t="s">
        <v>335</v>
      </c>
      <c r="S139" s="234" t="s">
        <v>180</v>
      </c>
      <c r="T139" s="235" t="s">
        <v>180</v>
      </c>
      <c r="U139" s="220">
        <v>0</v>
      </c>
      <c r="V139" s="220">
        <f>ROUND(E139*U139,2)</f>
        <v>0</v>
      </c>
      <c r="W139" s="220"/>
      <c r="X139" s="220" t="s">
        <v>336</v>
      </c>
      <c r="Y139" s="220" t="s">
        <v>183</v>
      </c>
      <c r="Z139" s="210"/>
      <c r="AA139" s="210"/>
      <c r="AB139" s="210"/>
      <c r="AC139" s="210"/>
      <c r="AD139" s="210"/>
      <c r="AE139" s="210"/>
      <c r="AF139" s="210"/>
      <c r="AG139" s="210" t="s">
        <v>337</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17"/>
      <c r="B140" s="218"/>
      <c r="C140" s="250" t="s">
        <v>341</v>
      </c>
      <c r="D140" s="244"/>
      <c r="E140" s="245">
        <v>2</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214</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x14ac:dyDescent="0.2">
      <c r="A141" s="222" t="s">
        <v>175</v>
      </c>
      <c r="B141" s="223" t="s">
        <v>94</v>
      </c>
      <c r="C141" s="238" t="s">
        <v>95</v>
      </c>
      <c r="D141" s="224"/>
      <c r="E141" s="225"/>
      <c r="F141" s="226"/>
      <c r="G141" s="226">
        <f>SUMIF(AG142:AG162,"&lt;&gt;NOR",G142:G162)</f>
        <v>0</v>
      </c>
      <c r="H141" s="226"/>
      <c r="I141" s="226">
        <f>SUM(I142:I162)</f>
        <v>0</v>
      </c>
      <c r="J141" s="226"/>
      <c r="K141" s="226">
        <f>SUM(K142:K162)</f>
        <v>0</v>
      </c>
      <c r="L141" s="226"/>
      <c r="M141" s="226">
        <f>SUM(M142:M162)</f>
        <v>0</v>
      </c>
      <c r="N141" s="225"/>
      <c r="O141" s="225">
        <f>SUM(O142:O162)</f>
        <v>0.09</v>
      </c>
      <c r="P141" s="225"/>
      <c r="Q141" s="225">
        <f>SUM(Q142:Q162)</f>
        <v>0</v>
      </c>
      <c r="R141" s="226"/>
      <c r="S141" s="226"/>
      <c r="T141" s="227"/>
      <c r="U141" s="221"/>
      <c r="V141" s="221">
        <f>SUM(V142:V162)</f>
        <v>12.77</v>
      </c>
      <c r="W141" s="221"/>
      <c r="X141" s="221"/>
      <c r="Y141" s="221"/>
      <c r="AG141" t="s">
        <v>176</v>
      </c>
    </row>
    <row r="142" spans="1:60" outlineLevel="1" x14ac:dyDescent="0.2">
      <c r="A142" s="229">
        <v>17</v>
      </c>
      <c r="B142" s="230" t="s">
        <v>342</v>
      </c>
      <c r="C142" s="239" t="s">
        <v>343</v>
      </c>
      <c r="D142" s="231" t="s">
        <v>218</v>
      </c>
      <c r="E142" s="232">
        <v>59.66</v>
      </c>
      <c r="F142" s="233"/>
      <c r="G142" s="234">
        <f>ROUND(E142*F142,2)</f>
        <v>0</v>
      </c>
      <c r="H142" s="233"/>
      <c r="I142" s="234">
        <f>ROUND(E142*H142,2)</f>
        <v>0</v>
      </c>
      <c r="J142" s="233"/>
      <c r="K142" s="234">
        <f>ROUND(E142*J142,2)</f>
        <v>0</v>
      </c>
      <c r="L142" s="234">
        <v>21</v>
      </c>
      <c r="M142" s="234">
        <f>G142*(1+L142/100)</f>
        <v>0</v>
      </c>
      <c r="N142" s="232">
        <v>1.58E-3</v>
      </c>
      <c r="O142" s="232">
        <f>ROUND(E142*N142,2)</f>
        <v>0.09</v>
      </c>
      <c r="P142" s="232">
        <v>0</v>
      </c>
      <c r="Q142" s="232">
        <f>ROUND(E142*P142,2)</f>
        <v>0</v>
      </c>
      <c r="R142" s="234" t="s">
        <v>344</v>
      </c>
      <c r="S142" s="234" t="s">
        <v>180</v>
      </c>
      <c r="T142" s="235" t="s">
        <v>180</v>
      </c>
      <c r="U142" s="220">
        <v>0.214</v>
      </c>
      <c r="V142" s="220">
        <f>ROUND(E142*U142,2)</f>
        <v>12.77</v>
      </c>
      <c r="W142" s="220"/>
      <c r="X142" s="220" t="s">
        <v>220</v>
      </c>
      <c r="Y142" s="220" t="s">
        <v>183</v>
      </c>
      <c r="Z142" s="210"/>
      <c r="AA142" s="210"/>
      <c r="AB142" s="210"/>
      <c r="AC142" s="210"/>
      <c r="AD142" s="210"/>
      <c r="AE142" s="210"/>
      <c r="AF142" s="210"/>
      <c r="AG142" s="210" t="s">
        <v>221</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50" t="s">
        <v>225</v>
      </c>
      <c r="D143" s="244"/>
      <c r="E143" s="245"/>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214</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50" t="s">
        <v>345</v>
      </c>
      <c r="D144" s="244"/>
      <c r="E144" s="245">
        <v>7.08</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214</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50" t="s">
        <v>346</v>
      </c>
      <c r="D145" s="244"/>
      <c r="E145" s="245">
        <v>5.58</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214</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50" t="s">
        <v>347</v>
      </c>
      <c r="D146" s="244"/>
      <c r="E146" s="245">
        <v>3.48</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214</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50" t="s">
        <v>348</v>
      </c>
      <c r="D147" s="244"/>
      <c r="E147" s="245">
        <v>1.26</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214</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50" t="s">
        <v>349</v>
      </c>
      <c r="D148" s="244"/>
      <c r="E148" s="245">
        <v>1.26</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214</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50" t="s">
        <v>350</v>
      </c>
      <c r="D149" s="244"/>
      <c r="E149" s="245">
        <v>5.68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214</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50" t="s">
        <v>351</v>
      </c>
      <c r="D150" s="244"/>
      <c r="E150" s="245">
        <v>3.48</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214</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50" t="s">
        <v>352</v>
      </c>
      <c r="D151" s="244"/>
      <c r="E151" s="245">
        <v>1.26</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214</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50" t="s">
        <v>353</v>
      </c>
      <c r="D152" s="244"/>
      <c r="E152" s="245">
        <v>1.26</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214</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50" t="s">
        <v>230</v>
      </c>
      <c r="D153" s="244"/>
      <c r="E153" s="245"/>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214</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50" t="s">
        <v>354</v>
      </c>
      <c r="D154" s="244"/>
      <c r="E154" s="245">
        <v>6.3</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214</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50" t="s">
        <v>355</v>
      </c>
      <c r="D155" s="244"/>
      <c r="E155" s="245">
        <v>5.65</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214</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50" t="s">
        <v>356</v>
      </c>
      <c r="D156" s="244"/>
      <c r="E156" s="245">
        <v>3.29</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214</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50" t="s">
        <v>357</v>
      </c>
      <c r="D157" s="244"/>
      <c r="E157" s="245">
        <v>1.26</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214</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50" t="s">
        <v>358</v>
      </c>
      <c r="D158" s="244"/>
      <c r="E158" s="245">
        <v>1.27</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214</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50" t="s">
        <v>251</v>
      </c>
      <c r="D159" s="244"/>
      <c r="E159" s="245">
        <v>5.7</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214</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50" t="s">
        <v>359</v>
      </c>
      <c r="D160" s="244"/>
      <c r="E160" s="245">
        <v>3.31</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214</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50" t="s">
        <v>360</v>
      </c>
      <c r="D161" s="244"/>
      <c r="E161" s="245">
        <v>1.27</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214</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50" t="s">
        <v>361</v>
      </c>
      <c r="D162" s="244"/>
      <c r="E162" s="245">
        <v>1.27</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214</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x14ac:dyDescent="0.2">
      <c r="A163" s="222" t="s">
        <v>175</v>
      </c>
      <c r="B163" s="223" t="s">
        <v>96</v>
      </c>
      <c r="C163" s="238" t="s">
        <v>97</v>
      </c>
      <c r="D163" s="224"/>
      <c r="E163" s="225"/>
      <c r="F163" s="226"/>
      <c r="G163" s="226">
        <f>SUMIF(AG164:AG190,"&lt;&gt;NOR",G164:G190)</f>
        <v>0</v>
      </c>
      <c r="H163" s="226"/>
      <c r="I163" s="226">
        <f>SUM(I164:I190)</f>
        <v>0</v>
      </c>
      <c r="J163" s="226"/>
      <c r="K163" s="226">
        <f>SUM(K164:K190)</f>
        <v>0</v>
      </c>
      <c r="L163" s="226"/>
      <c r="M163" s="226">
        <f>SUM(M164:M190)</f>
        <v>0</v>
      </c>
      <c r="N163" s="225"/>
      <c r="O163" s="225">
        <f>SUM(O164:O190)</f>
        <v>0.01</v>
      </c>
      <c r="P163" s="225"/>
      <c r="Q163" s="225">
        <f>SUM(Q164:Q190)</f>
        <v>0</v>
      </c>
      <c r="R163" s="226"/>
      <c r="S163" s="226"/>
      <c r="T163" s="227"/>
      <c r="U163" s="221"/>
      <c r="V163" s="221">
        <f>SUM(V164:V190)</f>
        <v>57.6</v>
      </c>
      <c r="W163" s="221"/>
      <c r="X163" s="221"/>
      <c r="Y163" s="221"/>
      <c r="AG163" t="s">
        <v>176</v>
      </c>
    </row>
    <row r="164" spans="1:60" ht="56.25" outlineLevel="1" x14ac:dyDescent="0.2">
      <c r="A164" s="229">
        <v>18</v>
      </c>
      <c r="B164" s="230" t="s">
        <v>362</v>
      </c>
      <c r="C164" s="239" t="s">
        <v>363</v>
      </c>
      <c r="D164" s="231" t="s">
        <v>218</v>
      </c>
      <c r="E164" s="232">
        <v>187.02</v>
      </c>
      <c r="F164" s="233"/>
      <c r="G164" s="234">
        <f>ROUND(E164*F164,2)</f>
        <v>0</v>
      </c>
      <c r="H164" s="233"/>
      <c r="I164" s="234">
        <f>ROUND(E164*H164,2)</f>
        <v>0</v>
      </c>
      <c r="J164" s="233"/>
      <c r="K164" s="234">
        <f>ROUND(E164*J164,2)</f>
        <v>0</v>
      </c>
      <c r="L164" s="234">
        <v>21</v>
      </c>
      <c r="M164" s="234">
        <f>G164*(1+L164/100)</f>
        <v>0</v>
      </c>
      <c r="N164" s="232">
        <v>4.0000000000000003E-5</v>
      </c>
      <c r="O164" s="232">
        <f>ROUND(E164*N164,2)</f>
        <v>0.01</v>
      </c>
      <c r="P164" s="232">
        <v>0</v>
      </c>
      <c r="Q164" s="232">
        <f>ROUND(E164*P164,2)</f>
        <v>0</v>
      </c>
      <c r="R164" s="234" t="s">
        <v>219</v>
      </c>
      <c r="S164" s="234" t="s">
        <v>180</v>
      </c>
      <c r="T164" s="235" t="s">
        <v>180</v>
      </c>
      <c r="U164" s="220">
        <v>0.308</v>
      </c>
      <c r="V164" s="220">
        <f>ROUND(E164*U164,2)</f>
        <v>57.6</v>
      </c>
      <c r="W164" s="220"/>
      <c r="X164" s="220" t="s">
        <v>220</v>
      </c>
      <c r="Y164" s="220" t="s">
        <v>183</v>
      </c>
      <c r="Z164" s="210"/>
      <c r="AA164" s="210"/>
      <c r="AB164" s="210"/>
      <c r="AC164" s="210"/>
      <c r="AD164" s="210"/>
      <c r="AE164" s="210"/>
      <c r="AF164" s="210"/>
      <c r="AG164" s="210" t="s">
        <v>221</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
      <c r="A165" s="217"/>
      <c r="B165" s="218"/>
      <c r="C165" s="250" t="s">
        <v>225</v>
      </c>
      <c r="D165" s="244"/>
      <c r="E165" s="245"/>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214</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50" t="s">
        <v>345</v>
      </c>
      <c r="D166" s="244"/>
      <c r="E166" s="245">
        <v>7.08</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214</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50" t="s">
        <v>346</v>
      </c>
      <c r="D167" s="244"/>
      <c r="E167" s="245">
        <v>5.58</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214</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50" t="s">
        <v>347</v>
      </c>
      <c r="D168" s="244"/>
      <c r="E168" s="245">
        <v>3.48</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214</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50" t="s">
        <v>348</v>
      </c>
      <c r="D169" s="244"/>
      <c r="E169" s="245">
        <v>1.26</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214</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50" t="s">
        <v>349</v>
      </c>
      <c r="D170" s="244"/>
      <c r="E170" s="245">
        <v>1.26</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214</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50" t="s">
        <v>350</v>
      </c>
      <c r="D171" s="244"/>
      <c r="E171" s="245">
        <v>5.68</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214</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
      <c r="A172" s="217"/>
      <c r="B172" s="218"/>
      <c r="C172" s="250" t="s">
        <v>351</v>
      </c>
      <c r="D172" s="244"/>
      <c r="E172" s="245">
        <v>3.48</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214</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
      <c r="A173" s="217"/>
      <c r="B173" s="218"/>
      <c r="C173" s="250" t="s">
        <v>352</v>
      </c>
      <c r="D173" s="244"/>
      <c r="E173" s="245">
        <v>1.26</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214</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50" t="s">
        <v>353</v>
      </c>
      <c r="D174" s="244"/>
      <c r="E174" s="245">
        <v>1.26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214</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50" t="s">
        <v>230</v>
      </c>
      <c r="D175" s="244"/>
      <c r="E175" s="245"/>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214</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
      <c r="A176" s="217"/>
      <c r="B176" s="218"/>
      <c r="C176" s="250" t="s">
        <v>354</v>
      </c>
      <c r="D176" s="244"/>
      <c r="E176" s="245">
        <v>6.3</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214</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50" t="s">
        <v>355</v>
      </c>
      <c r="D177" s="244"/>
      <c r="E177" s="245">
        <v>5.65</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214</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
      <c r="A178" s="217"/>
      <c r="B178" s="218"/>
      <c r="C178" s="250" t="s">
        <v>356</v>
      </c>
      <c r="D178" s="244"/>
      <c r="E178" s="245">
        <v>3.29</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214</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50" t="s">
        <v>357</v>
      </c>
      <c r="D179" s="244"/>
      <c r="E179" s="245">
        <v>1.26</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214</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50" t="s">
        <v>358</v>
      </c>
      <c r="D180" s="244"/>
      <c r="E180" s="245">
        <v>1.27</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214</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50" t="s">
        <v>251</v>
      </c>
      <c r="D181" s="244"/>
      <c r="E181" s="245">
        <v>5.7</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214</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50" t="s">
        <v>359</v>
      </c>
      <c r="D182" s="244"/>
      <c r="E182" s="245">
        <v>3.31</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214</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50" t="s">
        <v>360</v>
      </c>
      <c r="D183" s="244"/>
      <c r="E183" s="245">
        <v>1.27</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214</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50" t="s">
        <v>361</v>
      </c>
      <c r="D184" s="244"/>
      <c r="E184" s="245">
        <v>1.27</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214</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50" t="s">
        <v>364</v>
      </c>
      <c r="D185" s="244"/>
      <c r="E185" s="245"/>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214</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50" t="s">
        <v>225</v>
      </c>
      <c r="D186" s="244"/>
      <c r="E186" s="245"/>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214</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50" t="s">
        <v>365</v>
      </c>
      <c r="D187" s="244"/>
      <c r="E187" s="245">
        <v>55</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214</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50" t="s">
        <v>366</v>
      </c>
      <c r="D188" s="244"/>
      <c r="E188" s="245">
        <v>22.36</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214</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
      <c r="A189" s="217"/>
      <c r="B189" s="218"/>
      <c r="C189" s="250" t="s">
        <v>230</v>
      </c>
      <c r="D189" s="244"/>
      <c r="E189" s="245"/>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214</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50" t="s">
        <v>367</v>
      </c>
      <c r="D190" s="244"/>
      <c r="E190" s="245">
        <v>50</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214</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x14ac:dyDescent="0.2">
      <c r="A191" s="222" t="s">
        <v>175</v>
      </c>
      <c r="B191" s="223" t="s">
        <v>98</v>
      </c>
      <c r="C191" s="238" t="s">
        <v>99</v>
      </c>
      <c r="D191" s="224"/>
      <c r="E191" s="225"/>
      <c r="F191" s="226"/>
      <c r="G191" s="226">
        <f>SUMIF(AG192:AG306,"&lt;&gt;NOR",G192:G306)</f>
        <v>0</v>
      </c>
      <c r="H191" s="226"/>
      <c r="I191" s="226">
        <f>SUM(I192:I306)</f>
        <v>0</v>
      </c>
      <c r="J191" s="226"/>
      <c r="K191" s="226">
        <f>SUM(K192:K306)</f>
        <v>0</v>
      </c>
      <c r="L191" s="226"/>
      <c r="M191" s="226">
        <f>SUM(M192:M306)</f>
        <v>0</v>
      </c>
      <c r="N191" s="225"/>
      <c r="O191" s="225">
        <f>SUM(O192:O306)</f>
        <v>7.0000000000000007E-2</v>
      </c>
      <c r="P191" s="225"/>
      <c r="Q191" s="225">
        <f>SUM(Q192:Q306)</f>
        <v>40.209999999999994</v>
      </c>
      <c r="R191" s="226"/>
      <c r="S191" s="226"/>
      <c r="T191" s="227"/>
      <c r="U191" s="221"/>
      <c r="V191" s="221">
        <f>SUM(V192:V306)</f>
        <v>209.04000000000002</v>
      </c>
      <c r="W191" s="221"/>
      <c r="X191" s="221"/>
      <c r="Y191" s="221"/>
      <c r="AG191" t="s">
        <v>176</v>
      </c>
    </row>
    <row r="192" spans="1:60" outlineLevel="1" x14ac:dyDescent="0.2">
      <c r="A192" s="229">
        <v>19</v>
      </c>
      <c r="B192" s="230" t="s">
        <v>368</v>
      </c>
      <c r="C192" s="239" t="s">
        <v>369</v>
      </c>
      <c r="D192" s="231" t="s">
        <v>218</v>
      </c>
      <c r="E192" s="232">
        <v>45.283000000000001</v>
      </c>
      <c r="F192" s="233"/>
      <c r="G192" s="234">
        <f>ROUND(E192*F192,2)</f>
        <v>0</v>
      </c>
      <c r="H192" s="233"/>
      <c r="I192" s="234">
        <f>ROUND(E192*H192,2)</f>
        <v>0</v>
      </c>
      <c r="J192" s="233"/>
      <c r="K192" s="234">
        <f>ROUND(E192*J192,2)</f>
        <v>0</v>
      </c>
      <c r="L192" s="234">
        <v>21</v>
      </c>
      <c r="M192" s="234">
        <f>G192*(1+L192/100)</f>
        <v>0</v>
      </c>
      <c r="N192" s="232">
        <v>6.7000000000000002E-4</v>
      </c>
      <c r="O192" s="232">
        <f>ROUND(E192*N192,2)</f>
        <v>0.03</v>
      </c>
      <c r="P192" s="232">
        <v>0.154</v>
      </c>
      <c r="Q192" s="232">
        <f>ROUND(E192*P192,2)</f>
        <v>6.97</v>
      </c>
      <c r="R192" s="234" t="s">
        <v>370</v>
      </c>
      <c r="S192" s="234" t="s">
        <v>180</v>
      </c>
      <c r="T192" s="235" t="s">
        <v>180</v>
      </c>
      <c r="U192" s="220">
        <v>0.21</v>
      </c>
      <c r="V192" s="220">
        <f>ROUND(E192*U192,2)</f>
        <v>9.51</v>
      </c>
      <c r="W192" s="220"/>
      <c r="X192" s="220" t="s">
        <v>220</v>
      </c>
      <c r="Y192" s="220" t="s">
        <v>183</v>
      </c>
      <c r="Z192" s="210"/>
      <c r="AA192" s="210"/>
      <c r="AB192" s="210"/>
      <c r="AC192" s="210"/>
      <c r="AD192" s="210"/>
      <c r="AE192" s="210"/>
      <c r="AF192" s="210"/>
      <c r="AG192" s="210" t="s">
        <v>221</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ht="22.5" outlineLevel="2" x14ac:dyDescent="0.2">
      <c r="A193" s="217"/>
      <c r="B193" s="218"/>
      <c r="C193" s="252" t="s">
        <v>371</v>
      </c>
      <c r="D193" s="249"/>
      <c r="E193" s="249"/>
      <c r="F193" s="249"/>
      <c r="G193" s="249"/>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256</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37" t="str">
        <f>C193</f>
        <v>nebo vybourání otvorů průřezové plochy přes 4 m2 v příčkách, včetně pomocného lešení o výšce podlahy do 1900 mm a pro zatížení do 1,5 kPa  (150 kg/m2),</v>
      </c>
      <c r="BB193" s="210"/>
      <c r="BC193" s="210"/>
      <c r="BD193" s="210"/>
      <c r="BE193" s="210"/>
      <c r="BF193" s="210"/>
      <c r="BG193" s="210"/>
      <c r="BH193" s="210"/>
    </row>
    <row r="194" spans="1:60" outlineLevel="2" x14ac:dyDescent="0.2">
      <c r="A194" s="217"/>
      <c r="B194" s="218"/>
      <c r="C194" s="250" t="s">
        <v>225</v>
      </c>
      <c r="D194" s="244"/>
      <c r="E194" s="245"/>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214</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50" t="s">
        <v>372</v>
      </c>
      <c r="D195" s="244"/>
      <c r="E195" s="245">
        <v>3.5</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214</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50" t="s">
        <v>373</v>
      </c>
      <c r="D196" s="244"/>
      <c r="E196" s="245">
        <v>11.48</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214</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50" t="s">
        <v>374</v>
      </c>
      <c r="D197" s="244"/>
      <c r="E197" s="245">
        <v>-2.8279999999999998</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214</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50" t="s">
        <v>375</v>
      </c>
      <c r="D198" s="244"/>
      <c r="E198" s="245">
        <v>11.48</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214</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50" t="s">
        <v>374</v>
      </c>
      <c r="D199" s="244"/>
      <c r="E199" s="245">
        <v>-2.8279999999999998</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214</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50" t="s">
        <v>230</v>
      </c>
      <c r="D200" s="244"/>
      <c r="E200" s="245"/>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214</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50" t="s">
        <v>376</v>
      </c>
      <c r="D201" s="244"/>
      <c r="E201" s="245">
        <v>3.5</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214</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50" t="s">
        <v>377</v>
      </c>
      <c r="D202" s="244"/>
      <c r="E202" s="245">
        <v>11.48</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214</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50" t="s">
        <v>374</v>
      </c>
      <c r="D203" s="244"/>
      <c r="E203" s="245">
        <v>-2.8279999999999998</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214</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50" t="s">
        <v>378</v>
      </c>
      <c r="D204" s="244"/>
      <c r="E204" s="245">
        <v>11.375</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214</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50" t="s">
        <v>374</v>
      </c>
      <c r="D205" s="244"/>
      <c r="E205" s="245">
        <v>-2.8279999999999998</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214</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50" t="s">
        <v>379</v>
      </c>
      <c r="D206" s="244"/>
      <c r="E206" s="245"/>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214</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50" t="s">
        <v>235</v>
      </c>
      <c r="D207" s="244"/>
      <c r="E207" s="245">
        <v>1.925</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214</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50" t="s">
        <v>236</v>
      </c>
      <c r="D208" s="244"/>
      <c r="E208" s="245">
        <v>1.855</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214</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ht="22.5" outlineLevel="1" x14ac:dyDescent="0.2">
      <c r="A209" s="229">
        <v>20</v>
      </c>
      <c r="B209" s="230" t="s">
        <v>380</v>
      </c>
      <c r="C209" s="239" t="s">
        <v>381</v>
      </c>
      <c r="D209" s="231" t="s">
        <v>218</v>
      </c>
      <c r="E209" s="232">
        <v>37.840000000000003</v>
      </c>
      <c r="F209" s="233"/>
      <c r="G209" s="234">
        <f>ROUND(E209*F209,2)</f>
        <v>0</v>
      </c>
      <c r="H209" s="233"/>
      <c r="I209" s="234">
        <f>ROUND(E209*H209,2)</f>
        <v>0</v>
      </c>
      <c r="J209" s="233"/>
      <c r="K209" s="234">
        <f>ROUND(E209*J209,2)</f>
        <v>0</v>
      </c>
      <c r="L209" s="234">
        <v>21</v>
      </c>
      <c r="M209" s="234">
        <f>G209*(1+L209/100)</f>
        <v>0</v>
      </c>
      <c r="N209" s="232">
        <v>3.3E-4</v>
      </c>
      <c r="O209" s="232">
        <f>ROUND(E209*N209,2)</f>
        <v>0.01</v>
      </c>
      <c r="P209" s="232">
        <v>1.183E-2</v>
      </c>
      <c r="Q209" s="232">
        <f>ROUND(E209*P209,2)</f>
        <v>0.45</v>
      </c>
      <c r="R209" s="234" t="s">
        <v>370</v>
      </c>
      <c r="S209" s="234" t="s">
        <v>180</v>
      </c>
      <c r="T209" s="235" t="s">
        <v>180</v>
      </c>
      <c r="U209" s="220">
        <v>0.34599999999999997</v>
      </c>
      <c r="V209" s="220">
        <f>ROUND(E209*U209,2)</f>
        <v>13.09</v>
      </c>
      <c r="W209" s="220"/>
      <c r="X209" s="220" t="s">
        <v>220</v>
      </c>
      <c r="Y209" s="220" t="s">
        <v>183</v>
      </c>
      <c r="Z209" s="210"/>
      <c r="AA209" s="210"/>
      <c r="AB209" s="210"/>
      <c r="AC209" s="210"/>
      <c r="AD209" s="210"/>
      <c r="AE209" s="210"/>
      <c r="AF209" s="210"/>
      <c r="AG209" s="210" t="s">
        <v>221</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
      <c r="A210" s="217"/>
      <c r="B210" s="218"/>
      <c r="C210" s="250" t="s">
        <v>225</v>
      </c>
      <c r="D210" s="244"/>
      <c r="E210" s="245"/>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214</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50" t="s">
        <v>243</v>
      </c>
      <c r="D211" s="244"/>
      <c r="E211" s="245">
        <v>6.67</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214</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50" t="s">
        <v>347</v>
      </c>
      <c r="D212" s="244"/>
      <c r="E212" s="245">
        <v>3.48</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214</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
      <c r="A213" s="217"/>
      <c r="B213" s="218"/>
      <c r="C213" s="250" t="s">
        <v>382</v>
      </c>
      <c r="D213" s="244"/>
      <c r="E213" s="245">
        <v>3.4</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214</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50" t="s">
        <v>230</v>
      </c>
      <c r="D214" s="244"/>
      <c r="E214" s="245"/>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214</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50" t="s">
        <v>383</v>
      </c>
      <c r="D215" s="244"/>
      <c r="E215" s="245">
        <v>6.65</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214</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50" t="s">
        <v>384</v>
      </c>
      <c r="D216" s="244"/>
      <c r="E216" s="245">
        <v>5.34</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214</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50" t="s">
        <v>356</v>
      </c>
      <c r="D217" s="244"/>
      <c r="E217" s="245">
        <v>3.29</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214</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
      <c r="A218" s="217"/>
      <c r="B218" s="218"/>
      <c r="C218" s="250" t="s">
        <v>251</v>
      </c>
      <c r="D218" s="244"/>
      <c r="E218" s="245">
        <v>5.7</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214</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50" t="s">
        <v>359</v>
      </c>
      <c r="D219" s="244"/>
      <c r="E219" s="245">
        <v>3.31</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214</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1" x14ac:dyDescent="0.2">
      <c r="A220" s="229">
        <v>21</v>
      </c>
      <c r="B220" s="230" t="s">
        <v>385</v>
      </c>
      <c r="C220" s="239" t="s">
        <v>386</v>
      </c>
      <c r="D220" s="231" t="s">
        <v>218</v>
      </c>
      <c r="E220" s="232">
        <v>11.31</v>
      </c>
      <c r="F220" s="233"/>
      <c r="G220" s="234">
        <f>ROUND(E220*F220,2)</f>
        <v>0</v>
      </c>
      <c r="H220" s="233"/>
      <c r="I220" s="234">
        <f>ROUND(E220*H220,2)</f>
        <v>0</v>
      </c>
      <c r="J220" s="233"/>
      <c r="K220" s="234">
        <f>ROUND(E220*J220,2)</f>
        <v>0</v>
      </c>
      <c r="L220" s="234">
        <v>21</v>
      </c>
      <c r="M220" s="234">
        <f>G220*(1+L220/100)</f>
        <v>0</v>
      </c>
      <c r="N220" s="232">
        <v>3.3E-4</v>
      </c>
      <c r="O220" s="232">
        <f>ROUND(E220*N220,2)</f>
        <v>0</v>
      </c>
      <c r="P220" s="232">
        <v>1.068E-2</v>
      </c>
      <c r="Q220" s="232">
        <f>ROUND(E220*P220,2)</f>
        <v>0.12</v>
      </c>
      <c r="R220" s="234" t="s">
        <v>370</v>
      </c>
      <c r="S220" s="234" t="s">
        <v>180</v>
      </c>
      <c r="T220" s="235" t="s">
        <v>180</v>
      </c>
      <c r="U220" s="220">
        <v>0.21099999999999999</v>
      </c>
      <c r="V220" s="220">
        <f>ROUND(E220*U220,2)</f>
        <v>2.39</v>
      </c>
      <c r="W220" s="220"/>
      <c r="X220" s="220" t="s">
        <v>220</v>
      </c>
      <c r="Y220" s="220" t="s">
        <v>183</v>
      </c>
      <c r="Z220" s="210"/>
      <c r="AA220" s="210"/>
      <c r="AB220" s="210"/>
      <c r="AC220" s="210"/>
      <c r="AD220" s="210"/>
      <c r="AE220" s="210"/>
      <c r="AF220" s="210"/>
      <c r="AG220" s="210" t="s">
        <v>221</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2" x14ac:dyDescent="0.2">
      <c r="A221" s="217"/>
      <c r="B221" s="218"/>
      <c r="C221" s="250" t="s">
        <v>225</v>
      </c>
      <c r="D221" s="244"/>
      <c r="E221" s="245"/>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214</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50" t="s">
        <v>244</v>
      </c>
      <c r="D222" s="244"/>
      <c r="E222" s="245">
        <v>5.61</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214</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50" t="s">
        <v>246</v>
      </c>
      <c r="D223" s="244"/>
      <c r="E223" s="245">
        <v>5.7</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214</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50" t="s">
        <v>230</v>
      </c>
      <c r="D224" s="244"/>
      <c r="E224" s="245"/>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214</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ht="22.5" outlineLevel="1" x14ac:dyDescent="0.2">
      <c r="A225" s="229">
        <v>22</v>
      </c>
      <c r="B225" s="230" t="s">
        <v>387</v>
      </c>
      <c r="C225" s="239" t="s">
        <v>388</v>
      </c>
      <c r="D225" s="231" t="s">
        <v>389</v>
      </c>
      <c r="E225" s="232">
        <v>4.8760000000000003</v>
      </c>
      <c r="F225" s="233"/>
      <c r="G225" s="234">
        <f>ROUND(E225*F225,2)</f>
        <v>0</v>
      </c>
      <c r="H225" s="233"/>
      <c r="I225" s="234">
        <f>ROUND(E225*H225,2)</f>
        <v>0</v>
      </c>
      <c r="J225" s="233"/>
      <c r="K225" s="234">
        <f>ROUND(E225*J225,2)</f>
        <v>0</v>
      </c>
      <c r="L225" s="234">
        <v>21</v>
      </c>
      <c r="M225" s="234">
        <f>G225*(1+L225/100)</f>
        <v>0</v>
      </c>
      <c r="N225" s="232">
        <v>0</v>
      </c>
      <c r="O225" s="232">
        <f>ROUND(E225*N225,2)</f>
        <v>0</v>
      </c>
      <c r="P225" s="232">
        <v>2.2000000000000002</v>
      </c>
      <c r="Q225" s="232">
        <f>ROUND(E225*P225,2)</f>
        <v>10.73</v>
      </c>
      <c r="R225" s="234" t="s">
        <v>370</v>
      </c>
      <c r="S225" s="234" t="s">
        <v>180</v>
      </c>
      <c r="T225" s="235" t="s">
        <v>180</v>
      </c>
      <c r="U225" s="220">
        <v>7.1950000000000003</v>
      </c>
      <c r="V225" s="220">
        <f>ROUND(E225*U225,2)</f>
        <v>35.08</v>
      </c>
      <c r="W225" s="220"/>
      <c r="X225" s="220" t="s">
        <v>220</v>
      </c>
      <c r="Y225" s="220" t="s">
        <v>183</v>
      </c>
      <c r="Z225" s="210"/>
      <c r="AA225" s="210"/>
      <c r="AB225" s="210"/>
      <c r="AC225" s="210"/>
      <c r="AD225" s="210"/>
      <c r="AE225" s="210"/>
      <c r="AF225" s="210"/>
      <c r="AG225" s="210" t="s">
        <v>221</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
      <c r="A226" s="217"/>
      <c r="B226" s="218"/>
      <c r="C226" s="250" t="s">
        <v>390</v>
      </c>
      <c r="D226" s="244"/>
      <c r="E226" s="245"/>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214</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50" t="s">
        <v>225</v>
      </c>
      <c r="D227" s="244"/>
      <c r="E227" s="245"/>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214</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
      <c r="A228" s="217"/>
      <c r="B228" s="218"/>
      <c r="C228" s="250" t="s">
        <v>391</v>
      </c>
      <c r="D228" s="244"/>
      <c r="E228" s="245">
        <v>0.5464</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214</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
      <c r="A229" s="217"/>
      <c r="B229" s="218"/>
      <c r="C229" s="250" t="s">
        <v>392</v>
      </c>
      <c r="D229" s="244"/>
      <c r="E229" s="245">
        <v>0.46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214</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50" t="s">
        <v>393</v>
      </c>
      <c r="D230" s="244"/>
      <c r="E230" s="245">
        <v>0.28960000000000002</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214</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50" t="s">
        <v>394</v>
      </c>
      <c r="D231" s="244"/>
      <c r="E231" s="245">
        <v>0.1056</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214</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50" t="s">
        <v>395</v>
      </c>
      <c r="D232" s="244"/>
      <c r="E232" s="245">
        <v>0.1056</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214</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50" t="s">
        <v>396</v>
      </c>
      <c r="D233" s="244"/>
      <c r="E233" s="245">
        <v>0.4672</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214</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50" t="s">
        <v>397</v>
      </c>
      <c r="D234" s="244"/>
      <c r="E234" s="245">
        <v>0.29199999999999998</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214</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50" t="s">
        <v>398</v>
      </c>
      <c r="D235" s="244"/>
      <c r="E235" s="245">
        <v>0.1008</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214</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50" t="s">
        <v>399</v>
      </c>
      <c r="D236" s="244"/>
      <c r="E236" s="245">
        <v>0.1008</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214</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50" t="s">
        <v>230</v>
      </c>
      <c r="D237" s="244"/>
      <c r="E237" s="245"/>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214</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50" t="s">
        <v>400</v>
      </c>
      <c r="D238" s="244"/>
      <c r="E238" s="245">
        <v>0.53439999999999999</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214</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50" t="s">
        <v>401</v>
      </c>
      <c r="D239" s="244"/>
      <c r="E239" s="245">
        <v>0.43840000000000001</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214</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50" t="s">
        <v>402</v>
      </c>
      <c r="D240" s="244"/>
      <c r="E240" s="245">
        <v>0.27360000000000001</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214</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
      <c r="A241" s="217"/>
      <c r="B241" s="218"/>
      <c r="C241" s="250" t="s">
        <v>403</v>
      </c>
      <c r="D241" s="244"/>
      <c r="E241" s="245">
        <v>0.1056</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214</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50" t="s">
        <v>404</v>
      </c>
      <c r="D242" s="244"/>
      <c r="E242" s="245">
        <v>0.1056</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214</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50" t="s">
        <v>405</v>
      </c>
      <c r="D243" s="244"/>
      <c r="E243" s="245">
        <v>0.4672</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214</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50" t="s">
        <v>406</v>
      </c>
      <c r="D244" s="244"/>
      <c r="E244" s="245">
        <v>0.28399999999999997</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214</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50" t="s">
        <v>407</v>
      </c>
      <c r="D245" s="244"/>
      <c r="E245" s="245">
        <v>9.9199999999999997E-2</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214</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
      <c r="A246" s="217"/>
      <c r="B246" s="218"/>
      <c r="C246" s="250" t="s">
        <v>408</v>
      </c>
      <c r="D246" s="244"/>
      <c r="E246" s="245">
        <v>0.1</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214</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ht="22.5" outlineLevel="1" x14ac:dyDescent="0.2">
      <c r="A247" s="229">
        <v>23</v>
      </c>
      <c r="B247" s="230" t="s">
        <v>409</v>
      </c>
      <c r="C247" s="239" t="s">
        <v>410</v>
      </c>
      <c r="D247" s="231" t="s">
        <v>389</v>
      </c>
      <c r="E247" s="232">
        <v>4.8760000000000003</v>
      </c>
      <c r="F247" s="233"/>
      <c r="G247" s="234">
        <f>ROUND(E247*F247,2)</f>
        <v>0</v>
      </c>
      <c r="H247" s="233"/>
      <c r="I247" s="234">
        <f>ROUND(E247*H247,2)</f>
        <v>0</v>
      </c>
      <c r="J247" s="233"/>
      <c r="K247" s="234">
        <f>ROUND(E247*J247,2)</f>
        <v>0</v>
      </c>
      <c r="L247" s="234">
        <v>21</v>
      </c>
      <c r="M247" s="234">
        <f>G247*(1+L247/100)</f>
        <v>0</v>
      </c>
      <c r="N247" s="232">
        <v>0</v>
      </c>
      <c r="O247" s="232">
        <f>ROUND(E247*N247,2)</f>
        <v>0</v>
      </c>
      <c r="P247" s="232">
        <v>0</v>
      </c>
      <c r="Q247" s="232">
        <f>ROUND(E247*P247,2)</f>
        <v>0</v>
      </c>
      <c r="R247" s="234" t="s">
        <v>370</v>
      </c>
      <c r="S247" s="234" t="s">
        <v>180</v>
      </c>
      <c r="T247" s="235" t="s">
        <v>180</v>
      </c>
      <c r="U247" s="220">
        <v>4.8280000000000003</v>
      </c>
      <c r="V247" s="220">
        <f>ROUND(E247*U247,2)</f>
        <v>23.54</v>
      </c>
      <c r="W247" s="220"/>
      <c r="X247" s="220" t="s">
        <v>220</v>
      </c>
      <c r="Y247" s="220" t="s">
        <v>183</v>
      </c>
      <c r="Z247" s="210"/>
      <c r="AA247" s="210"/>
      <c r="AB247" s="210"/>
      <c r="AC247" s="210"/>
      <c r="AD247" s="210"/>
      <c r="AE247" s="210"/>
      <c r="AF247" s="210"/>
      <c r="AG247" s="210" t="s">
        <v>221</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50" t="s">
        <v>411</v>
      </c>
      <c r="D248" s="244"/>
      <c r="E248" s="245">
        <v>4.8760000000000003</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214</v>
      </c>
      <c r="AH248" s="210">
        <v>5</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29">
        <v>24</v>
      </c>
      <c r="B249" s="230" t="s">
        <v>412</v>
      </c>
      <c r="C249" s="239" t="s">
        <v>413</v>
      </c>
      <c r="D249" s="231" t="s">
        <v>330</v>
      </c>
      <c r="E249" s="232">
        <v>18</v>
      </c>
      <c r="F249" s="233"/>
      <c r="G249" s="234">
        <f>ROUND(E249*F249,2)</f>
        <v>0</v>
      </c>
      <c r="H249" s="233"/>
      <c r="I249" s="234">
        <f>ROUND(E249*H249,2)</f>
        <v>0</v>
      </c>
      <c r="J249" s="233"/>
      <c r="K249" s="234">
        <f>ROUND(E249*J249,2)</f>
        <v>0</v>
      </c>
      <c r="L249" s="234">
        <v>21</v>
      </c>
      <c r="M249" s="234">
        <f>G249*(1+L249/100)</f>
        <v>0</v>
      </c>
      <c r="N249" s="232">
        <v>0</v>
      </c>
      <c r="O249" s="232">
        <f>ROUND(E249*N249,2)</f>
        <v>0</v>
      </c>
      <c r="P249" s="232">
        <v>2.5000000000000001E-2</v>
      </c>
      <c r="Q249" s="232">
        <f>ROUND(E249*P249,2)</f>
        <v>0.45</v>
      </c>
      <c r="R249" s="234" t="s">
        <v>370</v>
      </c>
      <c r="S249" s="234" t="s">
        <v>180</v>
      </c>
      <c r="T249" s="235" t="s">
        <v>180</v>
      </c>
      <c r="U249" s="220">
        <v>0.05</v>
      </c>
      <c r="V249" s="220">
        <f>ROUND(E249*U249,2)</f>
        <v>0.9</v>
      </c>
      <c r="W249" s="220"/>
      <c r="X249" s="220" t="s">
        <v>220</v>
      </c>
      <c r="Y249" s="220" t="s">
        <v>183</v>
      </c>
      <c r="Z249" s="210"/>
      <c r="AA249" s="210"/>
      <c r="AB249" s="210"/>
      <c r="AC249" s="210"/>
      <c r="AD249" s="210"/>
      <c r="AE249" s="210"/>
      <c r="AF249" s="210"/>
      <c r="AG249" s="210" t="s">
        <v>221</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
      <c r="A250" s="217"/>
      <c r="B250" s="218"/>
      <c r="C250" s="252" t="s">
        <v>414</v>
      </c>
      <c r="D250" s="249"/>
      <c r="E250" s="249"/>
      <c r="F250" s="249"/>
      <c r="G250" s="249"/>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256</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
      <c r="A251" s="217"/>
      <c r="B251" s="218"/>
      <c r="C251" s="250" t="s">
        <v>415</v>
      </c>
      <c r="D251" s="244"/>
      <c r="E251" s="245"/>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214</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50" t="s">
        <v>416</v>
      </c>
      <c r="D252" s="244"/>
      <c r="E252" s="245">
        <v>9</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214</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50" t="s">
        <v>417</v>
      </c>
      <c r="D253" s="244"/>
      <c r="E253" s="245">
        <v>9</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214</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ht="33.75" outlineLevel="1" x14ac:dyDescent="0.2">
      <c r="A254" s="229">
        <v>25</v>
      </c>
      <c r="B254" s="230" t="s">
        <v>418</v>
      </c>
      <c r="C254" s="239" t="s">
        <v>419</v>
      </c>
      <c r="D254" s="231" t="s">
        <v>218</v>
      </c>
      <c r="E254" s="232">
        <v>29.896000000000001</v>
      </c>
      <c r="F254" s="233"/>
      <c r="G254" s="234">
        <f>ROUND(E254*F254,2)</f>
        <v>0</v>
      </c>
      <c r="H254" s="233"/>
      <c r="I254" s="234">
        <f>ROUND(E254*H254,2)</f>
        <v>0</v>
      </c>
      <c r="J254" s="233"/>
      <c r="K254" s="234">
        <f>ROUND(E254*J254,2)</f>
        <v>0</v>
      </c>
      <c r="L254" s="234">
        <v>21</v>
      </c>
      <c r="M254" s="234">
        <f>G254*(1+L254/100)</f>
        <v>0</v>
      </c>
      <c r="N254" s="232">
        <v>1.17E-3</v>
      </c>
      <c r="O254" s="232">
        <f>ROUND(E254*N254,2)</f>
        <v>0.03</v>
      </c>
      <c r="P254" s="232">
        <v>7.5999999999999998E-2</v>
      </c>
      <c r="Q254" s="232">
        <f>ROUND(E254*P254,2)</f>
        <v>2.27</v>
      </c>
      <c r="R254" s="234" t="s">
        <v>370</v>
      </c>
      <c r="S254" s="234" t="s">
        <v>180</v>
      </c>
      <c r="T254" s="235" t="s">
        <v>180</v>
      </c>
      <c r="U254" s="220">
        <v>0.93899999999999995</v>
      </c>
      <c r="V254" s="220">
        <f>ROUND(E254*U254,2)</f>
        <v>28.07</v>
      </c>
      <c r="W254" s="220"/>
      <c r="X254" s="220" t="s">
        <v>220</v>
      </c>
      <c r="Y254" s="220" t="s">
        <v>183</v>
      </c>
      <c r="Z254" s="210"/>
      <c r="AA254" s="210"/>
      <c r="AB254" s="210"/>
      <c r="AC254" s="210"/>
      <c r="AD254" s="210"/>
      <c r="AE254" s="210"/>
      <c r="AF254" s="210"/>
      <c r="AG254" s="210" t="s">
        <v>221</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
      <c r="A255" s="217"/>
      <c r="B255" s="218"/>
      <c r="C255" s="250" t="s">
        <v>415</v>
      </c>
      <c r="D255" s="244"/>
      <c r="E255" s="245"/>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214</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
      <c r="A256" s="217"/>
      <c r="B256" s="218"/>
      <c r="C256" s="250" t="s">
        <v>420</v>
      </c>
      <c r="D256" s="244"/>
      <c r="E256" s="245">
        <v>7.2720000000000002</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214</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50" t="s">
        <v>421</v>
      </c>
      <c r="D257" s="244"/>
      <c r="E257" s="245">
        <v>5.6559999999999997</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214</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50" t="s">
        <v>422</v>
      </c>
      <c r="D258" s="244"/>
      <c r="E258" s="245">
        <v>2.02</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214</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50" t="s">
        <v>423</v>
      </c>
      <c r="D259" s="244"/>
      <c r="E259" s="245">
        <v>7.2720000000000002</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214</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50" t="s">
        <v>421</v>
      </c>
      <c r="D260" s="244"/>
      <c r="E260" s="245">
        <v>5.6559999999999997</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214</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50" t="s">
        <v>422</v>
      </c>
      <c r="D261" s="244"/>
      <c r="E261" s="245">
        <v>2.02</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214</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29">
        <v>26</v>
      </c>
      <c r="B262" s="230" t="s">
        <v>424</v>
      </c>
      <c r="C262" s="239" t="s">
        <v>425</v>
      </c>
      <c r="D262" s="231" t="s">
        <v>285</v>
      </c>
      <c r="E262" s="232">
        <v>1.5</v>
      </c>
      <c r="F262" s="233"/>
      <c r="G262" s="234">
        <f>ROUND(E262*F262,2)</f>
        <v>0</v>
      </c>
      <c r="H262" s="233"/>
      <c r="I262" s="234">
        <f>ROUND(E262*H262,2)</f>
        <v>0</v>
      </c>
      <c r="J262" s="233"/>
      <c r="K262" s="234">
        <f>ROUND(E262*J262,2)</f>
        <v>0</v>
      </c>
      <c r="L262" s="234">
        <v>21</v>
      </c>
      <c r="M262" s="234">
        <f>G262*(1+L262/100)</f>
        <v>0</v>
      </c>
      <c r="N262" s="232">
        <v>4.8999999999999998E-4</v>
      </c>
      <c r="O262" s="232">
        <f>ROUND(E262*N262,2)</f>
        <v>0</v>
      </c>
      <c r="P262" s="232">
        <v>0.04</v>
      </c>
      <c r="Q262" s="232">
        <f>ROUND(E262*P262,2)</f>
        <v>0.06</v>
      </c>
      <c r="R262" s="234" t="s">
        <v>370</v>
      </c>
      <c r="S262" s="234" t="s">
        <v>180</v>
      </c>
      <c r="T262" s="235" t="s">
        <v>180</v>
      </c>
      <c r="U262" s="220">
        <v>0.66800000000000004</v>
      </c>
      <c r="V262" s="220">
        <f>ROUND(E262*U262,2)</f>
        <v>1</v>
      </c>
      <c r="W262" s="220"/>
      <c r="X262" s="220" t="s">
        <v>220</v>
      </c>
      <c r="Y262" s="220" t="s">
        <v>183</v>
      </c>
      <c r="Z262" s="210"/>
      <c r="AA262" s="210"/>
      <c r="AB262" s="210"/>
      <c r="AC262" s="210"/>
      <c r="AD262" s="210"/>
      <c r="AE262" s="210"/>
      <c r="AF262" s="210"/>
      <c r="AG262" s="210" t="s">
        <v>221</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
      <c r="A263" s="217"/>
      <c r="B263" s="218"/>
      <c r="C263" s="240" t="s">
        <v>426</v>
      </c>
      <c r="D263" s="236"/>
      <c r="E263" s="236"/>
      <c r="F263" s="236"/>
      <c r="G263" s="236"/>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186</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2" x14ac:dyDescent="0.2">
      <c r="A264" s="217"/>
      <c r="B264" s="218"/>
      <c r="C264" s="250" t="s">
        <v>427</v>
      </c>
      <c r="D264" s="244"/>
      <c r="E264" s="245">
        <v>1.5</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214</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22.5" outlineLevel="1" x14ac:dyDescent="0.2">
      <c r="A265" s="229">
        <v>27</v>
      </c>
      <c r="B265" s="230" t="s">
        <v>428</v>
      </c>
      <c r="C265" s="239" t="s">
        <v>429</v>
      </c>
      <c r="D265" s="231" t="s">
        <v>330</v>
      </c>
      <c r="E265" s="232">
        <v>6</v>
      </c>
      <c r="F265" s="233"/>
      <c r="G265" s="234">
        <f>ROUND(E265*F265,2)</f>
        <v>0</v>
      </c>
      <c r="H265" s="233"/>
      <c r="I265" s="234">
        <f>ROUND(E265*H265,2)</f>
        <v>0</v>
      </c>
      <c r="J265" s="233"/>
      <c r="K265" s="234">
        <f>ROUND(E265*J265,2)</f>
        <v>0</v>
      </c>
      <c r="L265" s="234">
        <v>21</v>
      </c>
      <c r="M265" s="234">
        <f>G265*(1+L265/100)</f>
        <v>0</v>
      </c>
      <c r="N265" s="232">
        <v>0</v>
      </c>
      <c r="O265" s="232">
        <f>ROUND(E265*N265,2)</f>
        <v>0</v>
      </c>
      <c r="P265" s="232">
        <v>1.9E-2</v>
      </c>
      <c r="Q265" s="232">
        <f>ROUND(E265*P265,2)</f>
        <v>0.11</v>
      </c>
      <c r="R265" s="234" t="s">
        <v>370</v>
      </c>
      <c r="S265" s="234" t="s">
        <v>180</v>
      </c>
      <c r="T265" s="235" t="s">
        <v>180</v>
      </c>
      <c r="U265" s="220">
        <v>0.13500000000000001</v>
      </c>
      <c r="V265" s="220">
        <f>ROUND(E265*U265,2)</f>
        <v>0.81</v>
      </c>
      <c r="W265" s="220"/>
      <c r="X265" s="220" t="s">
        <v>220</v>
      </c>
      <c r="Y265" s="220" t="s">
        <v>183</v>
      </c>
      <c r="Z265" s="210"/>
      <c r="AA265" s="210"/>
      <c r="AB265" s="210"/>
      <c r="AC265" s="210"/>
      <c r="AD265" s="210"/>
      <c r="AE265" s="210"/>
      <c r="AF265" s="210"/>
      <c r="AG265" s="210" t="s">
        <v>221</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
      <c r="A266" s="217"/>
      <c r="B266" s="218"/>
      <c r="C266" s="250" t="s">
        <v>430</v>
      </c>
      <c r="D266" s="244"/>
      <c r="E266" s="245">
        <v>6</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214</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ht="22.5" outlineLevel="1" x14ac:dyDescent="0.2">
      <c r="A267" s="229">
        <v>28</v>
      </c>
      <c r="B267" s="230" t="s">
        <v>431</v>
      </c>
      <c r="C267" s="239" t="s">
        <v>432</v>
      </c>
      <c r="D267" s="231" t="s">
        <v>218</v>
      </c>
      <c r="E267" s="232">
        <v>185.94</v>
      </c>
      <c r="F267" s="233"/>
      <c r="G267" s="234">
        <f>ROUND(E267*F267,2)</f>
        <v>0</v>
      </c>
      <c r="H267" s="233"/>
      <c r="I267" s="234">
        <f>ROUND(E267*H267,2)</f>
        <v>0</v>
      </c>
      <c r="J267" s="233"/>
      <c r="K267" s="234">
        <f>ROUND(E267*J267,2)</f>
        <v>0</v>
      </c>
      <c r="L267" s="234">
        <v>21</v>
      </c>
      <c r="M267" s="234">
        <f>G267*(1+L267/100)</f>
        <v>0</v>
      </c>
      <c r="N267" s="232">
        <v>0</v>
      </c>
      <c r="O267" s="232">
        <f>ROUND(E267*N267,2)</f>
        <v>0</v>
      </c>
      <c r="P267" s="232">
        <v>4.5999999999999999E-2</v>
      </c>
      <c r="Q267" s="232">
        <f>ROUND(E267*P267,2)</f>
        <v>8.5500000000000007</v>
      </c>
      <c r="R267" s="234" t="s">
        <v>370</v>
      </c>
      <c r="S267" s="234" t="s">
        <v>180</v>
      </c>
      <c r="T267" s="235" t="s">
        <v>180</v>
      </c>
      <c r="U267" s="220">
        <v>0.26</v>
      </c>
      <c r="V267" s="220">
        <f>ROUND(E267*U267,2)</f>
        <v>48.34</v>
      </c>
      <c r="W267" s="220"/>
      <c r="X267" s="220" t="s">
        <v>220</v>
      </c>
      <c r="Y267" s="220" t="s">
        <v>183</v>
      </c>
      <c r="Z267" s="210"/>
      <c r="AA267" s="210"/>
      <c r="AB267" s="210"/>
      <c r="AC267" s="210"/>
      <c r="AD267" s="210"/>
      <c r="AE267" s="210"/>
      <c r="AF267" s="210"/>
      <c r="AG267" s="210" t="s">
        <v>221</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2" x14ac:dyDescent="0.2">
      <c r="A268" s="217"/>
      <c r="B268" s="218"/>
      <c r="C268" s="250" t="s">
        <v>433</v>
      </c>
      <c r="D268" s="244"/>
      <c r="E268" s="245"/>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214</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50" t="s">
        <v>225</v>
      </c>
      <c r="D269" s="244"/>
      <c r="E269" s="245"/>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214</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50" t="s">
        <v>434</v>
      </c>
      <c r="D270" s="244"/>
      <c r="E270" s="245">
        <v>6.72</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214</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50" t="s">
        <v>435</v>
      </c>
      <c r="D271" s="244"/>
      <c r="E271" s="245">
        <v>25.934999999999999</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214</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50" t="s">
        <v>262</v>
      </c>
      <c r="D272" s="244"/>
      <c r="E272" s="245">
        <v>-2.02</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214</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50" t="s">
        <v>436</v>
      </c>
      <c r="D273" s="244"/>
      <c r="E273" s="245">
        <v>15.48</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214</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
      <c r="A274" s="217"/>
      <c r="B274" s="218"/>
      <c r="C274" s="250" t="s">
        <v>437</v>
      </c>
      <c r="D274" s="244"/>
      <c r="E274" s="245">
        <v>15.63</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214</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
      <c r="A275" s="217"/>
      <c r="B275" s="218"/>
      <c r="C275" s="250" t="s">
        <v>438</v>
      </c>
      <c r="D275" s="244"/>
      <c r="E275" s="245">
        <v>15.63</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214</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50" t="s">
        <v>439</v>
      </c>
      <c r="D276" s="244"/>
      <c r="E276" s="245">
        <v>15.93</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214</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50" t="s">
        <v>230</v>
      </c>
      <c r="D277" s="244"/>
      <c r="E277" s="245"/>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214</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50" t="s">
        <v>440</v>
      </c>
      <c r="D278" s="244"/>
      <c r="E278" s="245">
        <v>7.44</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214</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50" t="s">
        <v>441</v>
      </c>
      <c r="D279" s="244"/>
      <c r="E279" s="245">
        <v>25.864999999999998</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214</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50" t="s">
        <v>262</v>
      </c>
      <c r="D280" s="244"/>
      <c r="E280" s="245">
        <v>-2.02</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214</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50" t="s">
        <v>442</v>
      </c>
      <c r="D281" s="244"/>
      <c r="E281" s="245">
        <v>14.76</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214</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50" t="s">
        <v>443</v>
      </c>
      <c r="D282" s="244"/>
      <c r="E282" s="245">
        <v>15.36</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214</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50" t="s">
        <v>444</v>
      </c>
      <c r="D283" s="244"/>
      <c r="E283" s="245">
        <v>15.39</v>
      </c>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214</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50" t="s">
        <v>445</v>
      </c>
      <c r="D284" s="244"/>
      <c r="E284" s="245">
        <v>15.84</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214</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22.5" outlineLevel="1" x14ac:dyDescent="0.2">
      <c r="A285" s="229">
        <v>29</v>
      </c>
      <c r="B285" s="230" t="s">
        <v>446</v>
      </c>
      <c r="C285" s="239" t="s">
        <v>447</v>
      </c>
      <c r="D285" s="231" t="s">
        <v>218</v>
      </c>
      <c r="E285" s="232">
        <v>154.38</v>
      </c>
      <c r="F285" s="233"/>
      <c r="G285" s="234">
        <f>ROUND(E285*F285,2)</f>
        <v>0</v>
      </c>
      <c r="H285" s="233"/>
      <c r="I285" s="234">
        <f>ROUND(E285*H285,2)</f>
        <v>0</v>
      </c>
      <c r="J285" s="233"/>
      <c r="K285" s="234">
        <f>ROUND(E285*J285,2)</f>
        <v>0</v>
      </c>
      <c r="L285" s="234">
        <v>21</v>
      </c>
      <c r="M285" s="234">
        <f>G285*(1+L285/100)</f>
        <v>0</v>
      </c>
      <c r="N285" s="232">
        <v>0</v>
      </c>
      <c r="O285" s="232">
        <f>ROUND(E285*N285,2)</f>
        <v>0</v>
      </c>
      <c r="P285" s="232">
        <v>6.8000000000000005E-2</v>
      </c>
      <c r="Q285" s="232">
        <f>ROUND(E285*P285,2)</f>
        <v>10.5</v>
      </c>
      <c r="R285" s="234" t="s">
        <v>370</v>
      </c>
      <c r="S285" s="234" t="s">
        <v>180</v>
      </c>
      <c r="T285" s="235" t="s">
        <v>180</v>
      </c>
      <c r="U285" s="220">
        <v>0.3</v>
      </c>
      <c r="V285" s="220">
        <f>ROUND(E285*U285,2)</f>
        <v>46.31</v>
      </c>
      <c r="W285" s="220"/>
      <c r="X285" s="220" t="s">
        <v>220</v>
      </c>
      <c r="Y285" s="220" t="s">
        <v>183</v>
      </c>
      <c r="Z285" s="210"/>
      <c r="AA285" s="210"/>
      <c r="AB285" s="210"/>
      <c r="AC285" s="210"/>
      <c r="AD285" s="210"/>
      <c r="AE285" s="210"/>
      <c r="AF285" s="210"/>
      <c r="AG285" s="210" t="s">
        <v>221</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
      <c r="A286" s="217"/>
      <c r="B286" s="218"/>
      <c r="C286" s="252" t="s">
        <v>448</v>
      </c>
      <c r="D286" s="249"/>
      <c r="E286" s="249"/>
      <c r="F286" s="249"/>
      <c r="G286" s="249"/>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256</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
      <c r="A287" s="217"/>
      <c r="B287" s="218"/>
      <c r="C287" s="250" t="s">
        <v>225</v>
      </c>
      <c r="D287" s="244"/>
      <c r="E287" s="245"/>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214</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
      <c r="A288" s="217"/>
      <c r="B288" s="218"/>
      <c r="C288" s="250" t="s">
        <v>449</v>
      </c>
      <c r="D288" s="244"/>
      <c r="E288" s="245">
        <v>5.04</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214</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50" t="s">
        <v>450</v>
      </c>
      <c r="D289" s="244"/>
      <c r="E289" s="245">
        <v>20.64</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214</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50" t="s">
        <v>451</v>
      </c>
      <c r="D290" s="244"/>
      <c r="E290" s="245">
        <v>-3.6</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214</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50" t="s">
        <v>452</v>
      </c>
      <c r="D291" s="244"/>
      <c r="E291" s="245">
        <v>20.84</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214</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50" t="s">
        <v>453</v>
      </c>
      <c r="D292" s="244"/>
      <c r="E292" s="245">
        <v>-1.8</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214</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50" t="s">
        <v>454</v>
      </c>
      <c r="D293" s="244"/>
      <c r="E293" s="245">
        <v>20.84</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214</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50" t="s">
        <v>453</v>
      </c>
      <c r="D294" s="244"/>
      <c r="E294" s="245">
        <v>-1.8</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214</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50" t="s">
        <v>455</v>
      </c>
      <c r="D295" s="244"/>
      <c r="E295" s="245">
        <v>21.24</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214</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50" t="s">
        <v>451</v>
      </c>
      <c r="D296" s="244"/>
      <c r="E296" s="245">
        <v>-3.6</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214</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
      <c r="A297" s="217"/>
      <c r="B297" s="218"/>
      <c r="C297" s="250" t="s">
        <v>230</v>
      </c>
      <c r="D297" s="244"/>
      <c r="E297" s="245"/>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214</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
      <c r="A298" s="217"/>
      <c r="B298" s="218"/>
      <c r="C298" s="250" t="s">
        <v>456</v>
      </c>
      <c r="D298" s="244"/>
      <c r="E298" s="245">
        <v>5.58</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214</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50" t="s">
        <v>457</v>
      </c>
      <c r="D299" s="244"/>
      <c r="E299" s="245">
        <v>19.68</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214</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50" t="s">
        <v>451</v>
      </c>
      <c r="D300" s="244"/>
      <c r="E300" s="245">
        <v>-3.6</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214</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50" t="s">
        <v>458</v>
      </c>
      <c r="D301" s="244"/>
      <c r="E301" s="245">
        <v>20.48</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214</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3" x14ac:dyDescent="0.2">
      <c r="A302" s="217"/>
      <c r="B302" s="218"/>
      <c r="C302" s="250" t="s">
        <v>453</v>
      </c>
      <c r="D302" s="244"/>
      <c r="E302" s="245">
        <v>-1.8</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214</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3" x14ac:dyDescent="0.2">
      <c r="A303" s="217"/>
      <c r="B303" s="218"/>
      <c r="C303" s="250" t="s">
        <v>459</v>
      </c>
      <c r="D303" s="244"/>
      <c r="E303" s="245">
        <v>20.52</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214</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50" t="s">
        <v>453</v>
      </c>
      <c r="D304" s="244"/>
      <c r="E304" s="245">
        <v>-1.8</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214</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50" t="s">
        <v>460</v>
      </c>
      <c r="D305" s="244"/>
      <c r="E305" s="245">
        <v>21.12</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214</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50" t="s">
        <v>451</v>
      </c>
      <c r="D306" s="244"/>
      <c r="E306" s="245">
        <v>-3.6</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214</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x14ac:dyDescent="0.2">
      <c r="A307" s="222" t="s">
        <v>175</v>
      </c>
      <c r="B307" s="223" t="s">
        <v>100</v>
      </c>
      <c r="C307" s="238" t="s">
        <v>101</v>
      </c>
      <c r="D307" s="224"/>
      <c r="E307" s="225"/>
      <c r="F307" s="226"/>
      <c r="G307" s="226">
        <f>SUMIF(AG308:AG312,"&lt;&gt;NOR",G308:G312)</f>
        <v>0</v>
      </c>
      <c r="H307" s="226"/>
      <c r="I307" s="226">
        <f>SUM(I308:I312)</f>
        <v>0</v>
      </c>
      <c r="J307" s="226"/>
      <c r="K307" s="226">
        <f>SUM(K308:K312)</f>
        <v>0</v>
      </c>
      <c r="L307" s="226"/>
      <c r="M307" s="226">
        <f>SUM(M308:M312)</f>
        <v>0</v>
      </c>
      <c r="N307" s="225"/>
      <c r="O307" s="225">
        <f>SUM(O308:O312)</f>
        <v>0</v>
      </c>
      <c r="P307" s="225"/>
      <c r="Q307" s="225">
        <f>SUM(Q308:Q312)</f>
        <v>0</v>
      </c>
      <c r="R307" s="226"/>
      <c r="S307" s="226"/>
      <c r="T307" s="227"/>
      <c r="U307" s="221"/>
      <c r="V307" s="221">
        <f>SUM(V308:V312)</f>
        <v>64.63</v>
      </c>
      <c r="W307" s="221"/>
      <c r="X307" s="221"/>
      <c r="Y307" s="221"/>
      <c r="AG307" t="s">
        <v>176</v>
      </c>
    </row>
    <row r="308" spans="1:60" ht="22.5" outlineLevel="1" x14ac:dyDescent="0.2">
      <c r="A308" s="229">
        <v>30</v>
      </c>
      <c r="B308" s="230" t="s">
        <v>461</v>
      </c>
      <c r="C308" s="239" t="s">
        <v>462</v>
      </c>
      <c r="D308" s="231" t="s">
        <v>463</v>
      </c>
      <c r="E308" s="232">
        <v>20.518540000000002</v>
      </c>
      <c r="F308" s="233"/>
      <c r="G308" s="234">
        <f>ROUND(E308*F308,2)</f>
        <v>0</v>
      </c>
      <c r="H308" s="233"/>
      <c r="I308" s="234">
        <f>ROUND(E308*H308,2)</f>
        <v>0</v>
      </c>
      <c r="J308" s="233"/>
      <c r="K308" s="234">
        <f>ROUND(E308*J308,2)</f>
        <v>0</v>
      </c>
      <c r="L308" s="234">
        <v>21</v>
      </c>
      <c r="M308" s="234">
        <f>G308*(1+L308/100)</f>
        <v>0</v>
      </c>
      <c r="N308" s="232">
        <v>0</v>
      </c>
      <c r="O308" s="232">
        <f>ROUND(E308*N308,2)</f>
        <v>0</v>
      </c>
      <c r="P308" s="232">
        <v>0</v>
      </c>
      <c r="Q308" s="232">
        <f>ROUND(E308*P308,2)</f>
        <v>0</v>
      </c>
      <c r="R308" s="234" t="s">
        <v>286</v>
      </c>
      <c r="S308" s="234" t="s">
        <v>180</v>
      </c>
      <c r="T308" s="235" t="s">
        <v>180</v>
      </c>
      <c r="U308" s="220">
        <v>3.15</v>
      </c>
      <c r="V308" s="220">
        <f>ROUND(E308*U308,2)</f>
        <v>64.63</v>
      </c>
      <c r="W308" s="220"/>
      <c r="X308" s="220" t="s">
        <v>464</v>
      </c>
      <c r="Y308" s="220" t="s">
        <v>183</v>
      </c>
      <c r="Z308" s="210"/>
      <c r="AA308" s="210"/>
      <c r="AB308" s="210"/>
      <c r="AC308" s="210"/>
      <c r="AD308" s="210"/>
      <c r="AE308" s="210"/>
      <c r="AF308" s="210"/>
      <c r="AG308" s="210" t="s">
        <v>465</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2" x14ac:dyDescent="0.2">
      <c r="A309" s="217"/>
      <c r="B309" s="218"/>
      <c r="C309" s="252" t="s">
        <v>466</v>
      </c>
      <c r="D309" s="249"/>
      <c r="E309" s="249"/>
      <c r="F309" s="249"/>
      <c r="G309" s="249"/>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256</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
      <c r="A310" s="217"/>
      <c r="B310" s="218"/>
      <c r="C310" s="250" t="s">
        <v>467</v>
      </c>
      <c r="D310" s="244"/>
      <c r="E310" s="245"/>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214</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50" t="s">
        <v>468</v>
      </c>
      <c r="D311" s="244"/>
      <c r="E311" s="245"/>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214</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50" t="s">
        <v>469</v>
      </c>
      <c r="D312" s="244"/>
      <c r="E312" s="245">
        <v>20.518540000000002</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214</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x14ac:dyDescent="0.2">
      <c r="A313" s="222" t="s">
        <v>175</v>
      </c>
      <c r="B313" s="223" t="s">
        <v>105</v>
      </c>
      <c r="C313" s="238" t="s">
        <v>106</v>
      </c>
      <c r="D313" s="224"/>
      <c r="E313" s="225"/>
      <c r="F313" s="226"/>
      <c r="G313" s="226">
        <f>SUMIF(AG314:AG350,"&lt;&gt;NOR",G314:G350)</f>
        <v>0</v>
      </c>
      <c r="H313" s="226"/>
      <c r="I313" s="226">
        <f>SUM(I314:I350)</f>
        <v>0</v>
      </c>
      <c r="J313" s="226"/>
      <c r="K313" s="226">
        <f>SUM(K314:K350)</f>
        <v>0</v>
      </c>
      <c r="L313" s="226"/>
      <c r="M313" s="226">
        <f>SUM(M314:M350)</f>
        <v>0</v>
      </c>
      <c r="N313" s="225"/>
      <c r="O313" s="225">
        <f>SUM(O314:O350)</f>
        <v>0.9</v>
      </c>
      <c r="P313" s="225"/>
      <c r="Q313" s="225">
        <f>SUM(Q314:Q350)</f>
        <v>0</v>
      </c>
      <c r="R313" s="226"/>
      <c r="S313" s="226"/>
      <c r="T313" s="227"/>
      <c r="U313" s="221"/>
      <c r="V313" s="221">
        <f>SUM(V314:V350)</f>
        <v>122.43</v>
      </c>
      <c r="W313" s="221"/>
      <c r="X313" s="221"/>
      <c r="Y313" s="221"/>
      <c r="AG313" t="s">
        <v>176</v>
      </c>
    </row>
    <row r="314" spans="1:60" outlineLevel="1" x14ac:dyDescent="0.2">
      <c r="A314" s="229">
        <v>31</v>
      </c>
      <c r="B314" s="230" t="s">
        <v>470</v>
      </c>
      <c r="C314" s="239" t="s">
        <v>471</v>
      </c>
      <c r="D314" s="231" t="s">
        <v>218</v>
      </c>
      <c r="E314" s="232">
        <v>245.726</v>
      </c>
      <c r="F314" s="233"/>
      <c r="G314" s="234">
        <f>ROUND(E314*F314,2)</f>
        <v>0</v>
      </c>
      <c r="H314" s="233"/>
      <c r="I314" s="234">
        <f>ROUND(E314*H314,2)</f>
        <v>0</v>
      </c>
      <c r="J314" s="233"/>
      <c r="K314" s="234">
        <f>ROUND(E314*J314,2)</f>
        <v>0</v>
      </c>
      <c r="L314" s="234">
        <v>21</v>
      </c>
      <c r="M314" s="234">
        <f>G314*(1+L314/100)</f>
        <v>0</v>
      </c>
      <c r="N314" s="232">
        <v>3.3999999999999998E-3</v>
      </c>
      <c r="O314" s="232">
        <f>ROUND(E314*N314,2)</f>
        <v>0.84</v>
      </c>
      <c r="P314" s="232">
        <v>0</v>
      </c>
      <c r="Q314" s="232">
        <f>ROUND(E314*P314,2)</f>
        <v>0</v>
      </c>
      <c r="R314" s="234" t="s">
        <v>472</v>
      </c>
      <c r="S314" s="234" t="s">
        <v>180</v>
      </c>
      <c r="T314" s="235" t="s">
        <v>180</v>
      </c>
      <c r="U314" s="220">
        <v>0.38500000000000001</v>
      </c>
      <c r="V314" s="220">
        <f>ROUND(E314*U314,2)</f>
        <v>94.6</v>
      </c>
      <c r="W314" s="220"/>
      <c r="X314" s="220" t="s">
        <v>220</v>
      </c>
      <c r="Y314" s="220" t="s">
        <v>183</v>
      </c>
      <c r="Z314" s="210"/>
      <c r="AA314" s="210"/>
      <c r="AB314" s="210"/>
      <c r="AC314" s="210"/>
      <c r="AD314" s="210"/>
      <c r="AE314" s="210"/>
      <c r="AF314" s="210"/>
      <c r="AG314" s="210" t="s">
        <v>221</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
      <c r="A315" s="217"/>
      <c r="B315" s="218"/>
      <c r="C315" s="240" t="s">
        <v>473</v>
      </c>
      <c r="D315" s="236"/>
      <c r="E315" s="236"/>
      <c r="F315" s="236"/>
      <c r="G315" s="236"/>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186</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
      <c r="A316" s="217"/>
      <c r="B316" s="218"/>
      <c r="C316" s="250" t="s">
        <v>474</v>
      </c>
      <c r="D316" s="244"/>
      <c r="E316" s="245"/>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214</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50" t="s">
        <v>316</v>
      </c>
      <c r="D317" s="244"/>
      <c r="E317" s="245"/>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214</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50" t="s">
        <v>317</v>
      </c>
      <c r="D318" s="244"/>
      <c r="E318" s="245">
        <v>6.83</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214</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50" t="s">
        <v>318</v>
      </c>
      <c r="D319" s="244"/>
      <c r="E319" s="245">
        <v>5.75</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214</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3" x14ac:dyDescent="0.2">
      <c r="A320" s="217"/>
      <c r="B320" s="218"/>
      <c r="C320" s="250" t="s">
        <v>319</v>
      </c>
      <c r="D320" s="244"/>
      <c r="E320" s="245">
        <v>6.4</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214</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3" x14ac:dyDescent="0.2">
      <c r="A321" s="217"/>
      <c r="B321" s="218"/>
      <c r="C321" s="250" t="s">
        <v>320</v>
      </c>
      <c r="D321" s="244"/>
      <c r="E321" s="245">
        <v>5.84</v>
      </c>
      <c r="F321" s="220"/>
      <c r="G321" s="220"/>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214</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3" x14ac:dyDescent="0.2">
      <c r="A322" s="217"/>
      <c r="B322" s="218"/>
      <c r="C322" s="250" t="s">
        <v>321</v>
      </c>
      <c r="D322" s="244"/>
      <c r="E322" s="245">
        <v>6.3</v>
      </c>
      <c r="F322" s="220"/>
      <c r="G322" s="220"/>
      <c r="H322" s="220"/>
      <c r="I322" s="220"/>
      <c r="J322" s="220"/>
      <c r="K322" s="220"/>
      <c r="L322" s="220"/>
      <c r="M322" s="220"/>
      <c r="N322" s="219"/>
      <c r="O322" s="219"/>
      <c r="P322" s="219"/>
      <c r="Q322" s="219"/>
      <c r="R322" s="220"/>
      <c r="S322" s="220"/>
      <c r="T322" s="220"/>
      <c r="U322" s="220"/>
      <c r="V322" s="220"/>
      <c r="W322" s="220"/>
      <c r="X322" s="220"/>
      <c r="Y322" s="220"/>
      <c r="Z322" s="210"/>
      <c r="AA322" s="210"/>
      <c r="AB322" s="210"/>
      <c r="AC322" s="210"/>
      <c r="AD322" s="210"/>
      <c r="AE322" s="210"/>
      <c r="AF322" s="210"/>
      <c r="AG322" s="210" t="s">
        <v>214</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3" x14ac:dyDescent="0.2">
      <c r="A323" s="217"/>
      <c r="B323" s="218"/>
      <c r="C323" s="250" t="s">
        <v>322</v>
      </c>
      <c r="D323" s="244"/>
      <c r="E323" s="245"/>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214</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3" x14ac:dyDescent="0.2">
      <c r="A324" s="217"/>
      <c r="B324" s="218"/>
      <c r="C324" s="250" t="s">
        <v>323</v>
      </c>
      <c r="D324" s="244"/>
      <c r="E324" s="245">
        <v>6.68</v>
      </c>
      <c r="F324" s="220"/>
      <c r="G324" s="220"/>
      <c r="H324" s="220"/>
      <c r="I324" s="220"/>
      <c r="J324" s="220"/>
      <c r="K324" s="220"/>
      <c r="L324" s="220"/>
      <c r="M324" s="220"/>
      <c r="N324" s="219"/>
      <c r="O324" s="219"/>
      <c r="P324" s="219"/>
      <c r="Q324" s="219"/>
      <c r="R324" s="220"/>
      <c r="S324" s="220"/>
      <c r="T324" s="220"/>
      <c r="U324" s="220"/>
      <c r="V324" s="220"/>
      <c r="W324" s="220"/>
      <c r="X324" s="220"/>
      <c r="Y324" s="220"/>
      <c r="Z324" s="210"/>
      <c r="AA324" s="210"/>
      <c r="AB324" s="210"/>
      <c r="AC324" s="210"/>
      <c r="AD324" s="210"/>
      <c r="AE324" s="210"/>
      <c r="AF324" s="210"/>
      <c r="AG324" s="210" t="s">
        <v>214</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3" x14ac:dyDescent="0.2">
      <c r="A325" s="217"/>
      <c r="B325" s="218"/>
      <c r="C325" s="250" t="s">
        <v>324</v>
      </c>
      <c r="D325" s="244"/>
      <c r="E325" s="245">
        <v>5.48</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214</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3" x14ac:dyDescent="0.2">
      <c r="A326" s="217"/>
      <c r="B326" s="218"/>
      <c r="C326" s="250" t="s">
        <v>325</v>
      </c>
      <c r="D326" s="244"/>
      <c r="E326" s="245">
        <v>6.21</v>
      </c>
      <c r="F326" s="220"/>
      <c r="G326" s="220"/>
      <c r="H326" s="220"/>
      <c r="I326" s="220"/>
      <c r="J326" s="220"/>
      <c r="K326" s="220"/>
      <c r="L326" s="220"/>
      <c r="M326" s="220"/>
      <c r="N326" s="219"/>
      <c r="O326" s="219"/>
      <c r="P326" s="219"/>
      <c r="Q326" s="219"/>
      <c r="R326" s="220"/>
      <c r="S326" s="220"/>
      <c r="T326" s="220"/>
      <c r="U326" s="220"/>
      <c r="V326" s="220"/>
      <c r="W326" s="220"/>
      <c r="X326" s="220"/>
      <c r="Y326" s="220"/>
      <c r="Z326" s="210"/>
      <c r="AA326" s="210"/>
      <c r="AB326" s="210"/>
      <c r="AC326" s="210"/>
      <c r="AD326" s="210"/>
      <c r="AE326" s="210"/>
      <c r="AF326" s="210"/>
      <c r="AG326" s="210" t="s">
        <v>214</v>
      </c>
      <c r="AH326" s="210">
        <v>0</v>
      </c>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3" x14ac:dyDescent="0.2">
      <c r="A327" s="217"/>
      <c r="B327" s="218"/>
      <c r="C327" s="250" t="s">
        <v>326</v>
      </c>
      <c r="D327" s="244"/>
      <c r="E327" s="245">
        <v>5.84</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214</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50" t="s">
        <v>327</v>
      </c>
      <c r="D328" s="244"/>
      <c r="E328" s="245">
        <v>6.3</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214</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3" x14ac:dyDescent="0.2">
      <c r="A329" s="217"/>
      <c r="B329" s="218"/>
      <c r="C329" s="250" t="s">
        <v>475</v>
      </c>
      <c r="D329" s="244"/>
      <c r="E329" s="245"/>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214</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3" x14ac:dyDescent="0.2">
      <c r="A330" s="217"/>
      <c r="B330" s="218"/>
      <c r="C330" s="250" t="s">
        <v>476</v>
      </c>
      <c r="D330" s="244"/>
      <c r="E330" s="245">
        <v>184.096</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214</v>
      </c>
      <c r="AH330" s="210">
        <v>5</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
      <c r="A331" s="229">
        <v>32</v>
      </c>
      <c r="B331" s="230" t="s">
        <v>477</v>
      </c>
      <c r="C331" s="239" t="s">
        <v>478</v>
      </c>
      <c r="D331" s="231" t="s">
        <v>285</v>
      </c>
      <c r="E331" s="232">
        <v>104.78</v>
      </c>
      <c r="F331" s="233"/>
      <c r="G331" s="234">
        <f>ROUND(E331*F331,2)</f>
        <v>0</v>
      </c>
      <c r="H331" s="233"/>
      <c r="I331" s="234">
        <f>ROUND(E331*H331,2)</f>
        <v>0</v>
      </c>
      <c r="J331" s="233"/>
      <c r="K331" s="234">
        <f>ROUND(E331*J331,2)</f>
        <v>0</v>
      </c>
      <c r="L331" s="234">
        <v>21</v>
      </c>
      <c r="M331" s="234">
        <f>G331*(1+L331/100)</f>
        <v>0</v>
      </c>
      <c r="N331" s="232">
        <v>2.9E-4</v>
      </c>
      <c r="O331" s="232">
        <f>ROUND(E331*N331,2)</f>
        <v>0.03</v>
      </c>
      <c r="P331" s="232">
        <v>0</v>
      </c>
      <c r="Q331" s="232">
        <f>ROUND(E331*P331,2)</f>
        <v>0</v>
      </c>
      <c r="R331" s="234" t="s">
        <v>472</v>
      </c>
      <c r="S331" s="234" t="s">
        <v>180</v>
      </c>
      <c r="T331" s="235" t="s">
        <v>180</v>
      </c>
      <c r="U331" s="220">
        <v>0.11</v>
      </c>
      <c r="V331" s="220">
        <f>ROUND(E331*U331,2)</f>
        <v>11.53</v>
      </c>
      <c r="W331" s="220"/>
      <c r="X331" s="220" t="s">
        <v>220</v>
      </c>
      <c r="Y331" s="220" t="s">
        <v>183</v>
      </c>
      <c r="Z331" s="210"/>
      <c r="AA331" s="210"/>
      <c r="AB331" s="210"/>
      <c r="AC331" s="210"/>
      <c r="AD331" s="210"/>
      <c r="AE331" s="210"/>
      <c r="AF331" s="210"/>
      <c r="AG331" s="210" t="s">
        <v>221</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50" t="s">
        <v>316</v>
      </c>
      <c r="D332" s="244"/>
      <c r="E332" s="245"/>
      <c r="F332" s="220"/>
      <c r="G332" s="220"/>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214</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3" x14ac:dyDescent="0.2">
      <c r="A333" s="217"/>
      <c r="B333" s="218"/>
      <c r="C333" s="250" t="s">
        <v>479</v>
      </c>
      <c r="D333" s="244"/>
      <c r="E333" s="245">
        <v>10.9</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214</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3" x14ac:dyDescent="0.2">
      <c r="A334" s="217"/>
      <c r="B334" s="218"/>
      <c r="C334" s="250" t="s">
        <v>480</v>
      </c>
      <c r="D334" s="244"/>
      <c r="E334" s="245">
        <v>10.32</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214</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3" x14ac:dyDescent="0.2">
      <c r="A335" s="217"/>
      <c r="B335" s="218"/>
      <c r="C335" s="250" t="s">
        <v>481</v>
      </c>
      <c r="D335" s="244"/>
      <c r="E335" s="245">
        <v>10.42</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214</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
      <c r="A336" s="217"/>
      <c r="B336" s="218"/>
      <c r="C336" s="250" t="s">
        <v>482</v>
      </c>
      <c r="D336" s="244"/>
      <c r="E336" s="245">
        <v>10.62</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214</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3" x14ac:dyDescent="0.2">
      <c r="A337" s="217"/>
      <c r="B337" s="218"/>
      <c r="C337" s="250" t="s">
        <v>483</v>
      </c>
      <c r="D337" s="244"/>
      <c r="E337" s="245">
        <v>10.42</v>
      </c>
      <c r="F337" s="220"/>
      <c r="G337" s="220"/>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214</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3" x14ac:dyDescent="0.2">
      <c r="A338" s="217"/>
      <c r="B338" s="218"/>
      <c r="C338" s="250" t="s">
        <v>322</v>
      </c>
      <c r="D338" s="244"/>
      <c r="E338" s="245"/>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214</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3" x14ac:dyDescent="0.2">
      <c r="A339" s="217"/>
      <c r="B339" s="218"/>
      <c r="C339" s="250" t="s">
        <v>484</v>
      </c>
      <c r="D339" s="244"/>
      <c r="E339" s="245">
        <v>10.92</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214</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3" x14ac:dyDescent="0.2">
      <c r="A340" s="217"/>
      <c r="B340" s="218"/>
      <c r="C340" s="250" t="s">
        <v>485</v>
      </c>
      <c r="D340" s="244"/>
      <c r="E340" s="245">
        <v>10.02</v>
      </c>
      <c r="F340" s="220"/>
      <c r="G340" s="220"/>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214</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3" x14ac:dyDescent="0.2">
      <c r="A341" s="217"/>
      <c r="B341" s="218"/>
      <c r="C341" s="250" t="s">
        <v>486</v>
      </c>
      <c r="D341" s="244"/>
      <c r="E341" s="245">
        <v>10.24</v>
      </c>
      <c r="F341" s="220"/>
      <c r="G341" s="220"/>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214</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3" x14ac:dyDescent="0.2">
      <c r="A342" s="217"/>
      <c r="B342" s="218"/>
      <c r="C342" s="250" t="s">
        <v>487</v>
      </c>
      <c r="D342" s="244"/>
      <c r="E342" s="245">
        <v>10.56</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214</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
      <c r="A343" s="217"/>
      <c r="B343" s="218"/>
      <c r="C343" s="250" t="s">
        <v>488</v>
      </c>
      <c r="D343" s="244"/>
      <c r="E343" s="245">
        <v>10.36</v>
      </c>
      <c r="F343" s="220"/>
      <c r="G343" s="220"/>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214</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1" x14ac:dyDescent="0.2">
      <c r="A344" s="229">
        <v>33</v>
      </c>
      <c r="B344" s="230" t="s">
        <v>489</v>
      </c>
      <c r="C344" s="239" t="s">
        <v>490</v>
      </c>
      <c r="D344" s="231" t="s">
        <v>285</v>
      </c>
      <c r="E344" s="232">
        <v>106.2</v>
      </c>
      <c r="F344" s="233"/>
      <c r="G344" s="234">
        <f>ROUND(E344*F344,2)</f>
        <v>0</v>
      </c>
      <c r="H344" s="233"/>
      <c r="I344" s="234">
        <f>ROUND(E344*H344,2)</f>
        <v>0</v>
      </c>
      <c r="J344" s="233"/>
      <c r="K344" s="234">
        <f>ROUND(E344*J344,2)</f>
        <v>0</v>
      </c>
      <c r="L344" s="234">
        <v>21</v>
      </c>
      <c r="M344" s="234">
        <f>G344*(1+L344/100)</f>
        <v>0</v>
      </c>
      <c r="N344" s="232">
        <v>2.9E-4</v>
      </c>
      <c r="O344" s="232">
        <f>ROUND(E344*N344,2)</f>
        <v>0.03</v>
      </c>
      <c r="P344" s="232">
        <v>0</v>
      </c>
      <c r="Q344" s="232">
        <f>ROUND(E344*P344,2)</f>
        <v>0</v>
      </c>
      <c r="R344" s="234" t="s">
        <v>472</v>
      </c>
      <c r="S344" s="234" t="s">
        <v>180</v>
      </c>
      <c r="T344" s="235" t="s">
        <v>180</v>
      </c>
      <c r="U344" s="220">
        <v>0.14000000000000001</v>
      </c>
      <c r="V344" s="220">
        <f>ROUND(E344*U344,2)</f>
        <v>14.87</v>
      </c>
      <c r="W344" s="220"/>
      <c r="X344" s="220" t="s">
        <v>220</v>
      </c>
      <c r="Y344" s="220" t="s">
        <v>183</v>
      </c>
      <c r="Z344" s="210"/>
      <c r="AA344" s="210"/>
      <c r="AB344" s="210"/>
      <c r="AC344" s="210"/>
      <c r="AD344" s="210"/>
      <c r="AE344" s="210"/>
      <c r="AF344" s="210"/>
      <c r="AG344" s="210" t="s">
        <v>221</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
      <c r="A345" s="217"/>
      <c r="B345" s="218"/>
      <c r="C345" s="250" t="s">
        <v>491</v>
      </c>
      <c r="D345" s="244"/>
      <c r="E345" s="245">
        <v>106.2</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214</v>
      </c>
      <c r="AH345" s="210">
        <v>5</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1" x14ac:dyDescent="0.2">
      <c r="A346" s="229">
        <v>34</v>
      </c>
      <c r="B346" s="230" t="s">
        <v>492</v>
      </c>
      <c r="C346" s="239" t="s">
        <v>493</v>
      </c>
      <c r="D346" s="231" t="s">
        <v>463</v>
      </c>
      <c r="E346" s="232">
        <v>0.89664999999999995</v>
      </c>
      <c r="F346" s="233"/>
      <c r="G346" s="234">
        <f>ROUND(E346*F346,2)</f>
        <v>0</v>
      </c>
      <c r="H346" s="233"/>
      <c r="I346" s="234">
        <f>ROUND(E346*H346,2)</f>
        <v>0</v>
      </c>
      <c r="J346" s="233"/>
      <c r="K346" s="234">
        <f>ROUND(E346*J346,2)</f>
        <v>0</v>
      </c>
      <c r="L346" s="234">
        <v>21</v>
      </c>
      <c r="M346" s="234">
        <f>G346*(1+L346/100)</f>
        <v>0</v>
      </c>
      <c r="N346" s="232">
        <v>0</v>
      </c>
      <c r="O346" s="232">
        <f>ROUND(E346*N346,2)</f>
        <v>0</v>
      </c>
      <c r="P346" s="232">
        <v>0</v>
      </c>
      <c r="Q346" s="232">
        <f>ROUND(E346*P346,2)</f>
        <v>0</v>
      </c>
      <c r="R346" s="234" t="s">
        <v>472</v>
      </c>
      <c r="S346" s="234" t="s">
        <v>180</v>
      </c>
      <c r="T346" s="235" t="s">
        <v>180</v>
      </c>
      <c r="U346" s="220">
        <v>1.5980000000000001</v>
      </c>
      <c r="V346" s="220">
        <f>ROUND(E346*U346,2)</f>
        <v>1.43</v>
      </c>
      <c r="W346" s="220"/>
      <c r="X346" s="220" t="s">
        <v>464</v>
      </c>
      <c r="Y346" s="220" t="s">
        <v>183</v>
      </c>
      <c r="Z346" s="210"/>
      <c r="AA346" s="210"/>
      <c r="AB346" s="210"/>
      <c r="AC346" s="210"/>
      <c r="AD346" s="210"/>
      <c r="AE346" s="210"/>
      <c r="AF346" s="210"/>
      <c r="AG346" s="210" t="s">
        <v>465</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2" x14ac:dyDescent="0.2">
      <c r="A347" s="217"/>
      <c r="B347" s="218"/>
      <c r="C347" s="252" t="s">
        <v>494</v>
      </c>
      <c r="D347" s="249"/>
      <c r="E347" s="249"/>
      <c r="F347" s="249"/>
      <c r="G347" s="249"/>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256</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2" x14ac:dyDescent="0.2">
      <c r="A348" s="217"/>
      <c r="B348" s="218"/>
      <c r="C348" s="250" t="s">
        <v>467</v>
      </c>
      <c r="D348" s="244"/>
      <c r="E348" s="245"/>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214</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50" t="s">
        <v>495</v>
      </c>
      <c r="D349" s="244"/>
      <c r="E349" s="245"/>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214</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3" x14ac:dyDescent="0.2">
      <c r="A350" s="217"/>
      <c r="B350" s="218"/>
      <c r="C350" s="250" t="s">
        <v>496</v>
      </c>
      <c r="D350" s="244"/>
      <c r="E350" s="245">
        <v>0.89664999999999995</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214</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x14ac:dyDescent="0.2">
      <c r="A351" s="222" t="s">
        <v>175</v>
      </c>
      <c r="B351" s="223" t="s">
        <v>107</v>
      </c>
      <c r="C351" s="238" t="s">
        <v>108</v>
      </c>
      <c r="D351" s="224"/>
      <c r="E351" s="225"/>
      <c r="F351" s="226"/>
      <c r="G351" s="226">
        <f>SUMIF(AG352:AG409,"&lt;&gt;NOR",G352:G409)</f>
        <v>0</v>
      </c>
      <c r="H351" s="226"/>
      <c r="I351" s="226">
        <f>SUM(I352:I409)</f>
        <v>0</v>
      </c>
      <c r="J351" s="226"/>
      <c r="K351" s="226">
        <f>SUM(K352:K409)</f>
        <v>0</v>
      </c>
      <c r="L351" s="226"/>
      <c r="M351" s="226">
        <f>SUM(M352:M409)</f>
        <v>0</v>
      </c>
      <c r="N351" s="225"/>
      <c r="O351" s="225">
        <f>SUM(O352:O409)</f>
        <v>0.01</v>
      </c>
      <c r="P351" s="225"/>
      <c r="Q351" s="225">
        <f>SUM(Q352:Q409)</f>
        <v>0.06</v>
      </c>
      <c r="R351" s="226"/>
      <c r="S351" s="226"/>
      <c r="T351" s="227"/>
      <c r="U351" s="221"/>
      <c r="V351" s="221">
        <f>SUM(V352:V409)</f>
        <v>15.239999999999998</v>
      </c>
      <c r="W351" s="221"/>
      <c r="X351" s="221"/>
      <c r="Y351" s="221"/>
      <c r="AG351" t="s">
        <v>176</v>
      </c>
    </row>
    <row r="352" spans="1:60" ht="22.5" outlineLevel="1" x14ac:dyDescent="0.2">
      <c r="A352" s="229">
        <v>35</v>
      </c>
      <c r="B352" s="230" t="s">
        <v>497</v>
      </c>
      <c r="C352" s="239" t="s">
        <v>498</v>
      </c>
      <c r="D352" s="231" t="s">
        <v>389</v>
      </c>
      <c r="E352" s="232">
        <v>1.2190000000000001</v>
      </c>
      <c r="F352" s="233"/>
      <c r="G352" s="234">
        <f>ROUND(E352*F352,2)</f>
        <v>0</v>
      </c>
      <c r="H352" s="233"/>
      <c r="I352" s="234">
        <f>ROUND(E352*H352,2)</f>
        <v>0</v>
      </c>
      <c r="J352" s="233"/>
      <c r="K352" s="234">
        <f>ROUND(E352*J352,2)</f>
        <v>0</v>
      </c>
      <c r="L352" s="234">
        <v>21</v>
      </c>
      <c r="M352" s="234">
        <f>G352*(1+L352/100)</f>
        <v>0</v>
      </c>
      <c r="N352" s="232">
        <v>0</v>
      </c>
      <c r="O352" s="232">
        <f>ROUND(E352*N352,2)</f>
        <v>0</v>
      </c>
      <c r="P352" s="232">
        <v>0.05</v>
      </c>
      <c r="Q352" s="232">
        <f>ROUND(E352*P352,2)</f>
        <v>0.06</v>
      </c>
      <c r="R352" s="234" t="s">
        <v>499</v>
      </c>
      <c r="S352" s="234" t="s">
        <v>180</v>
      </c>
      <c r="T352" s="235" t="s">
        <v>180</v>
      </c>
      <c r="U352" s="220">
        <v>0.6</v>
      </c>
      <c r="V352" s="220">
        <f>ROUND(E352*U352,2)</f>
        <v>0.73</v>
      </c>
      <c r="W352" s="220"/>
      <c r="X352" s="220" t="s">
        <v>220</v>
      </c>
      <c r="Y352" s="220" t="s">
        <v>183</v>
      </c>
      <c r="Z352" s="210"/>
      <c r="AA352" s="210"/>
      <c r="AB352" s="210"/>
      <c r="AC352" s="210"/>
      <c r="AD352" s="210"/>
      <c r="AE352" s="210"/>
      <c r="AF352" s="210"/>
      <c r="AG352" s="210" t="s">
        <v>221</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
      <c r="A353" s="217"/>
      <c r="B353" s="218"/>
      <c r="C353" s="250" t="s">
        <v>500</v>
      </c>
      <c r="D353" s="244"/>
      <c r="E353" s="245"/>
      <c r="F353" s="220"/>
      <c r="G353" s="220"/>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214</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3" x14ac:dyDescent="0.2">
      <c r="A354" s="217"/>
      <c r="B354" s="218"/>
      <c r="C354" s="250" t="s">
        <v>225</v>
      </c>
      <c r="D354" s="244"/>
      <c r="E354" s="245"/>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214</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50" t="s">
        <v>501</v>
      </c>
      <c r="D355" s="244"/>
      <c r="E355" s="245">
        <v>0.1366</v>
      </c>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214</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3" x14ac:dyDescent="0.2">
      <c r="A356" s="217"/>
      <c r="B356" s="218"/>
      <c r="C356" s="250" t="s">
        <v>502</v>
      </c>
      <c r="D356" s="244"/>
      <c r="E356" s="245">
        <v>0.115</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214</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3" x14ac:dyDescent="0.2">
      <c r="A357" s="217"/>
      <c r="B357" s="218"/>
      <c r="C357" s="250" t="s">
        <v>503</v>
      </c>
      <c r="D357" s="244"/>
      <c r="E357" s="245">
        <v>7.2400000000000006E-2</v>
      </c>
      <c r="F357" s="220"/>
      <c r="G357" s="220"/>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214</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50" t="s">
        <v>504</v>
      </c>
      <c r="D358" s="244"/>
      <c r="E358" s="245">
        <v>2.64E-2</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214</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3" x14ac:dyDescent="0.2">
      <c r="A359" s="217"/>
      <c r="B359" s="218"/>
      <c r="C359" s="250" t="s">
        <v>505</v>
      </c>
      <c r="D359" s="244"/>
      <c r="E359" s="245">
        <v>2.64E-2</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214</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50" t="s">
        <v>506</v>
      </c>
      <c r="D360" s="244"/>
      <c r="E360" s="245">
        <v>0.1168</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214</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3" x14ac:dyDescent="0.2">
      <c r="A361" s="217"/>
      <c r="B361" s="218"/>
      <c r="C361" s="250" t="s">
        <v>507</v>
      </c>
      <c r="D361" s="244"/>
      <c r="E361" s="245">
        <v>7.2999999999999995E-2</v>
      </c>
      <c r="F361" s="220"/>
      <c r="G361" s="220"/>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214</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3" x14ac:dyDescent="0.2">
      <c r="A362" s="217"/>
      <c r="B362" s="218"/>
      <c r="C362" s="250" t="s">
        <v>508</v>
      </c>
      <c r="D362" s="244"/>
      <c r="E362" s="245">
        <v>2.52E-2</v>
      </c>
      <c r="F362" s="220"/>
      <c r="G362" s="220"/>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214</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3" x14ac:dyDescent="0.2">
      <c r="A363" s="217"/>
      <c r="B363" s="218"/>
      <c r="C363" s="250" t="s">
        <v>509</v>
      </c>
      <c r="D363" s="244"/>
      <c r="E363" s="245">
        <v>2.52E-2</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214</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3" x14ac:dyDescent="0.2">
      <c r="A364" s="217"/>
      <c r="B364" s="218"/>
      <c r="C364" s="250" t="s">
        <v>230</v>
      </c>
      <c r="D364" s="244"/>
      <c r="E364" s="245"/>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214</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3" x14ac:dyDescent="0.2">
      <c r="A365" s="217"/>
      <c r="B365" s="218"/>
      <c r="C365" s="250" t="s">
        <v>510</v>
      </c>
      <c r="D365" s="244"/>
      <c r="E365" s="245">
        <v>0.1336</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214</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3" x14ac:dyDescent="0.2">
      <c r="A366" s="217"/>
      <c r="B366" s="218"/>
      <c r="C366" s="250" t="s">
        <v>511</v>
      </c>
      <c r="D366" s="244"/>
      <c r="E366" s="245">
        <v>0.1096</v>
      </c>
      <c r="F366" s="220"/>
      <c r="G366" s="220"/>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214</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3" x14ac:dyDescent="0.2">
      <c r="A367" s="217"/>
      <c r="B367" s="218"/>
      <c r="C367" s="250" t="s">
        <v>512</v>
      </c>
      <c r="D367" s="244"/>
      <c r="E367" s="245">
        <v>6.8400000000000002E-2</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214</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
      <c r="A368" s="217"/>
      <c r="B368" s="218"/>
      <c r="C368" s="250" t="s">
        <v>513</v>
      </c>
      <c r="D368" s="244"/>
      <c r="E368" s="245">
        <v>2.64E-2</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214</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3" x14ac:dyDescent="0.2">
      <c r="A369" s="217"/>
      <c r="B369" s="218"/>
      <c r="C369" s="250" t="s">
        <v>514</v>
      </c>
      <c r="D369" s="244"/>
      <c r="E369" s="245">
        <v>2.64E-2</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214</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3" x14ac:dyDescent="0.2">
      <c r="A370" s="217"/>
      <c r="B370" s="218"/>
      <c r="C370" s="250" t="s">
        <v>515</v>
      </c>
      <c r="D370" s="244"/>
      <c r="E370" s="245">
        <v>0.1168</v>
      </c>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214</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
      <c r="A371" s="217"/>
      <c r="B371" s="218"/>
      <c r="C371" s="250" t="s">
        <v>516</v>
      </c>
      <c r="D371" s="244"/>
      <c r="E371" s="245">
        <v>7.0999999999999994E-2</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214</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50" t="s">
        <v>517</v>
      </c>
      <c r="D372" s="244"/>
      <c r="E372" s="245">
        <v>2.4799999999999999E-2</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214</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
      <c r="A373" s="217"/>
      <c r="B373" s="218"/>
      <c r="C373" s="250" t="s">
        <v>518</v>
      </c>
      <c r="D373" s="244"/>
      <c r="E373" s="245">
        <v>2.5000000000000001E-2</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214</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29">
        <v>36</v>
      </c>
      <c r="B374" s="230" t="s">
        <v>519</v>
      </c>
      <c r="C374" s="239" t="s">
        <v>520</v>
      </c>
      <c r="D374" s="231" t="s">
        <v>218</v>
      </c>
      <c r="E374" s="232">
        <v>61.63</v>
      </c>
      <c r="F374" s="233"/>
      <c r="G374" s="234">
        <f>ROUND(E374*F374,2)</f>
        <v>0</v>
      </c>
      <c r="H374" s="233"/>
      <c r="I374" s="234">
        <f>ROUND(E374*H374,2)</f>
        <v>0</v>
      </c>
      <c r="J374" s="233"/>
      <c r="K374" s="234">
        <f>ROUND(E374*J374,2)</f>
        <v>0</v>
      </c>
      <c r="L374" s="234">
        <v>21</v>
      </c>
      <c r="M374" s="234">
        <f>G374*(1+L374/100)</f>
        <v>0</v>
      </c>
      <c r="N374" s="232">
        <v>0</v>
      </c>
      <c r="O374" s="232">
        <f>ROUND(E374*N374,2)</f>
        <v>0</v>
      </c>
      <c r="P374" s="232">
        <v>0</v>
      </c>
      <c r="Q374" s="232">
        <f>ROUND(E374*P374,2)</f>
        <v>0</v>
      </c>
      <c r="R374" s="234" t="s">
        <v>499</v>
      </c>
      <c r="S374" s="234" t="s">
        <v>180</v>
      </c>
      <c r="T374" s="235" t="s">
        <v>180</v>
      </c>
      <c r="U374" s="220">
        <v>0.08</v>
      </c>
      <c r="V374" s="220">
        <f>ROUND(E374*U374,2)</f>
        <v>4.93</v>
      </c>
      <c r="W374" s="220"/>
      <c r="X374" s="220" t="s">
        <v>220</v>
      </c>
      <c r="Y374" s="220" t="s">
        <v>183</v>
      </c>
      <c r="Z374" s="210"/>
      <c r="AA374" s="210"/>
      <c r="AB374" s="210"/>
      <c r="AC374" s="210"/>
      <c r="AD374" s="210"/>
      <c r="AE374" s="210"/>
      <c r="AF374" s="210"/>
      <c r="AG374" s="210" t="s">
        <v>221</v>
      </c>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2" x14ac:dyDescent="0.2">
      <c r="A375" s="217"/>
      <c r="B375" s="218"/>
      <c r="C375" s="250" t="s">
        <v>316</v>
      </c>
      <c r="D375" s="244"/>
      <c r="E375" s="245"/>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214</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
      <c r="A376" s="217"/>
      <c r="B376" s="218"/>
      <c r="C376" s="250" t="s">
        <v>317</v>
      </c>
      <c r="D376" s="244"/>
      <c r="E376" s="245">
        <v>6.83</v>
      </c>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214</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
      <c r="A377" s="217"/>
      <c r="B377" s="218"/>
      <c r="C377" s="250" t="s">
        <v>318</v>
      </c>
      <c r="D377" s="244"/>
      <c r="E377" s="245">
        <v>5.75</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214</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3" x14ac:dyDescent="0.2">
      <c r="A378" s="217"/>
      <c r="B378" s="218"/>
      <c r="C378" s="250" t="s">
        <v>319</v>
      </c>
      <c r="D378" s="244"/>
      <c r="E378" s="245">
        <v>6.4</v>
      </c>
      <c r="F378" s="220"/>
      <c r="G378" s="220"/>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214</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3" x14ac:dyDescent="0.2">
      <c r="A379" s="217"/>
      <c r="B379" s="218"/>
      <c r="C379" s="250" t="s">
        <v>320</v>
      </c>
      <c r="D379" s="244"/>
      <c r="E379" s="245">
        <v>5.84</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214</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3" x14ac:dyDescent="0.2">
      <c r="A380" s="217"/>
      <c r="B380" s="218"/>
      <c r="C380" s="250" t="s">
        <v>321</v>
      </c>
      <c r="D380" s="244"/>
      <c r="E380" s="245">
        <v>6.3</v>
      </c>
      <c r="F380" s="220"/>
      <c r="G380" s="220"/>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214</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3" x14ac:dyDescent="0.2">
      <c r="A381" s="217"/>
      <c r="B381" s="218"/>
      <c r="C381" s="250" t="s">
        <v>322</v>
      </c>
      <c r="D381" s="244"/>
      <c r="E381" s="245"/>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214</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
      <c r="A382" s="217"/>
      <c r="B382" s="218"/>
      <c r="C382" s="250" t="s">
        <v>323</v>
      </c>
      <c r="D382" s="244"/>
      <c r="E382" s="245">
        <v>6.68</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214</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
      <c r="A383" s="217"/>
      <c r="B383" s="218"/>
      <c r="C383" s="250" t="s">
        <v>324</v>
      </c>
      <c r="D383" s="244"/>
      <c r="E383" s="245">
        <v>5.48</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214</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
      <c r="A384" s="217"/>
      <c r="B384" s="218"/>
      <c r="C384" s="250" t="s">
        <v>325</v>
      </c>
      <c r="D384" s="244"/>
      <c r="E384" s="245">
        <v>6.21</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214</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
      <c r="A385" s="217"/>
      <c r="B385" s="218"/>
      <c r="C385" s="250" t="s">
        <v>326</v>
      </c>
      <c r="D385" s="244"/>
      <c r="E385" s="245">
        <v>5.84</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214</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
      <c r="A386" s="217"/>
      <c r="B386" s="218"/>
      <c r="C386" s="250" t="s">
        <v>327</v>
      </c>
      <c r="D386" s="244"/>
      <c r="E386" s="245">
        <v>6.3</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214</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22.5" outlineLevel="1" x14ac:dyDescent="0.2">
      <c r="A387" s="229">
        <v>37</v>
      </c>
      <c r="B387" s="230" t="s">
        <v>521</v>
      </c>
      <c r="C387" s="239" t="s">
        <v>522</v>
      </c>
      <c r="D387" s="231" t="s">
        <v>218</v>
      </c>
      <c r="E387" s="232">
        <v>61.63</v>
      </c>
      <c r="F387" s="233"/>
      <c r="G387" s="234">
        <f>ROUND(E387*F387,2)</f>
        <v>0</v>
      </c>
      <c r="H387" s="233"/>
      <c r="I387" s="234">
        <f>ROUND(E387*H387,2)</f>
        <v>0</v>
      </c>
      <c r="J387" s="233"/>
      <c r="K387" s="234">
        <f>ROUND(E387*J387,2)</f>
        <v>0</v>
      </c>
      <c r="L387" s="234">
        <v>21</v>
      </c>
      <c r="M387" s="234">
        <f>G387*(1+L387/100)</f>
        <v>0</v>
      </c>
      <c r="N387" s="232">
        <v>3.0000000000000001E-5</v>
      </c>
      <c r="O387" s="232">
        <f>ROUND(E387*N387,2)</f>
        <v>0</v>
      </c>
      <c r="P387" s="232">
        <v>0</v>
      </c>
      <c r="Q387" s="232">
        <f>ROUND(E387*P387,2)</f>
        <v>0</v>
      </c>
      <c r="R387" s="234" t="s">
        <v>499</v>
      </c>
      <c r="S387" s="234" t="s">
        <v>180</v>
      </c>
      <c r="T387" s="235" t="s">
        <v>180</v>
      </c>
      <c r="U387" s="220">
        <v>7.0000000000000007E-2</v>
      </c>
      <c r="V387" s="220">
        <f>ROUND(E387*U387,2)</f>
        <v>4.3099999999999996</v>
      </c>
      <c r="W387" s="220"/>
      <c r="X387" s="220" t="s">
        <v>220</v>
      </c>
      <c r="Y387" s="220" t="s">
        <v>183</v>
      </c>
      <c r="Z387" s="210"/>
      <c r="AA387" s="210"/>
      <c r="AB387" s="210"/>
      <c r="AC387" s="210"/>
      <c r="AD387" s="210"/>
      <c r="AE387" s="210"/>
      <c r="AF387" s="210"/>
      <c r="AG387" s="210" t="s">
        <v>221</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2" x14ac:dyDescent="0.2">
      <c r="A388" s="217"/>
      <c r="B388" s="218"/>
      <c r="C388" s="250" t="s">
        <v>523</v>
      </c>
      <c r="D388" s="244"/>
      <c r="E388" s="245">
        <v>61.63</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214</v>
      </c>
      <c r="AH388" s="210">
        <v>5</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ht="22.5" outlineLevel="1" x14ac:dyDescent="0.2">
      <c r="A389" s="229">
        <v>38</v>
      </c>
      <c r="B389" s="230" t="s">
        <v>524</v>
      </c>
      <c r="C389" s="239" t="s">
        <v>525</v>
      </c>
      <c r="D389" s="231" t="s">
        <v>285</v>
      </c>
      <c r="E389" s="232">
        <v>104.78</v>
      </c>
      <c r="F389" s="233"/>
      <c r="G389" s="234">
        <f>ROUND(E389*F389,2)</f>
        <v>0</v>
      </c>
      <c r="H389" s="233"/>
      <c r="I389" s="234">
        <f>ROUND(E389*H389,2)</f>
        <v>0</v>
      </c>
      <c r="J389" s="233"/>
      <c r="K389" s="234">
        <f>ROUND(E389*J389,2)</f>
        <v>0</v>
      </c>
      <c r="L389" s="234">
        <v>21</v>
      </c>
      <c r="M389" s="234">
        <f>G389*(1+L389/100)</f>
        <v>0</v>
      </c>
      <c r="N389" s="232">
        <v>0</v>
      </c>
      <c r="O389" s="232">
        <f>ROUND(E389*N389,2)</f>
        <v>0</v>
      </c>
      <c r="P389" s="232">
        <v>0</v>
      </c>
      <c r="Q389" s="232">
        <f>ROUND(E389*P389,2)</f>
        <v>0</v>
      </c>
      <c r="R389" s="234" t="s">
        <v>499</v>
      </c>
      <c r="S389" s="234" t="s">
        <v>180</v>
      </c>
      <c r="T389" s="235" t="s">
        <v>180</v>
      </c>
      <c r="U389" s="220">
        <v>0.05</v>
      </c>
      <c r="V389" s="220">
        <f>ROUND(E389*U389,2)</f>
        <v>5.24</v>
      </c>
      <c r="W389" s="220"/>
      <c r="X389" s="220" t="s">
        <v>220</v>
      </c>
      <c r="Y389" s="220" t="s">
        <v>183</v>
      </c>
      <c r="Z389" s="210"/>
      <c r="AA389" s="210"/>
      <c r="AB389" s="210"/>
      <c r="AC389" s="210"/>
      <c r="AD389" s="210"/>
      <c r="AE389" s="210"/>
      <c r="AF389" s="210"/>
      <c r="AG389" s="210" t="s">
        <v>221</v>
      </c>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2" x14ac:dyDescent="0.2">
      <c r="A390" s="217"/>
      <c r="B390" s="218"/>
      <c r="C390" s="250" t="s">
        <v>316</v>
      </c>
      <c r="D390" s="244"/>
      <c r="E390" s="245"/>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214</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50" t="s">
        <v>479</v>
      </c>
      <c r="D391" s="244"/>
      <c r="E391" s="245">
        <v>10.9</v>
      </c>
      <c r="F391" s="220"/>
      <c r="G391" s="220"/>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214</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
      <c r="A392" s="217"/>
      <c r="B392" s="218"/>
      <c r="C392" s="250" t="s">
        <v>480</v>
      </c>
      <c r="D392" s="244"/>
      <c r="E392" s="245">
        <v>10.32</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214</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
      <c r="A393" s="217"/>
      <c r="B393" s="218"/>
      <c r="C393" s="250" t="s">
        <v>481</v>
      </c>
      <c r="D393" s="244"/>
      <c r="E393" s="245">
        <v>10.42</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214</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50" t="s">
        <v>482</v>
      </c>
      <c r="D394" s="244"/>
      <c r="E394" s="245">
        <v>10.62</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214</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50" t="s">
        <v>483</v>
      </c>
      <c r="D395" s="244"/>
      <c r="E395" s="245">
        <v>10.42</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214</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
      <c r="A396" s="217"/>
      <c r="B396" s="218"/>
      <c r="C396" s="250" t="s">
        <v>322</v>
      </c>
      <c r="D396" s="244"/>
      <c r="E396" s="245"/>
      <c r="F396" s="220"/>
      <c r="G396" s="220"/>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214</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
      <c r="A397" s="217"/>
      <c r="B397" s="218"/>
      <c r="C397" s="250" t="s">
        <v>484</v>
      </c>
      <c r="D397" s="244"/>
      <c r="E397" s="245">
        <v>10.92</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214</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50" t="s">
        <v>485</v>
      </c>
      <c r="D398" s="244"/>
      <c r="E398" s="245">
        <v>10.02</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214</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3" x14ac:dyDescent="0.2">
      <c r="A399" s="217"/>
      <c r="B399" s="218"/>
      <c r="C399" s="250" t="s">
        <v>486</v>
      </c>
      <c r="D399" s="244"/>
      <c r="E399" s="245">
        <v>10.24</v>
      </c>
      <c r="F399" s="220"/>
      <c r="G399" s="220"/>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214</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3" x14ac:dyDescent="0.2">
      <c r="A400" s="217"/>
      <c r="B400" s="218"/>
      <c r="C400" s="250" t="s">
        <v>487</v>
      </c>
      <c r="D400" s="244"/>
      <c r="E400" s="245">
        <v>10.56</v>
      </c>
      <c r="F400" s="220"/>
      <c r="G400" s="220"/>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214</v>
      </c>
      <c r="AH400" s="210">
        <v>0</v>
      </c>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3" x14ac:dyDescent="0.2">
      <c r="A401" s="217"/>
      <c r="B401" s="218"/>
      <c r="C401" s="250" t="s">
        <v>488</v>
      </c>
      <c r="D401" s="244"/>
      <c r="E401" s="245">
        <v>10.36</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214</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ht="22.5" outlineLevel="1" x14ac:dyDescent="0.2">
      <c r="A402" s="229">
        <v>39</v>
      </c>
      <c r="B402" s="230" t="s">
        <v>526</v>
      </c>
      <c r="C402" s="239" t="s">
        <v>527</v>
      </c>
      <c r="D402" s="231" t="s">
        <v>218</v>
      </c>
      <c r="E402" s="232">
        <v>63.478900000000003</v>
      </c>
      <c r="F402" s="233"/>
      <c r="G402" s="234">
        <f>ROUND(E402*F402,2)</f>
        <v>0</v>
      </c>
      <c r="H402" s="233"/>
      <c r="I402" s="234">
        <f>ROUND(E402*H402,2)</f>
        <v>0</v>
      </c>
      <c r="J402" s="233"/>
      <c r="K402" s="234">
        <f>ROUND(E402*J402,2)</f>
        <v>0</v>
      </c>
      <c r="L402" s="234">
        <v>21</v>
      </c>
      <c r="M402" s="234">
        <f>G402*(1+L402/100)</f>
        <v>0</v>
      </c>
      <c r="N402" s="232">
        <v>2.0000000000000001E-4</v>
      </c>
      <c r="O402" s="232">
        <f>ROUND(E402*N402,2)</f>
        <v>0.01</v>
      </c>
      <c r="P402" s="232">
        <v>0</v>
      </c>
      <c r="Q402" s="232">
        <f>ROUND(E402*P402,2)</f>
        <v>0</v>
      </c>
      <c r="R402" s="234" t="s">
        <v>335</v>
      </c>
      <c r="S402" s="234" t="s">
        <v>180</v>
      </c>
      <c r="T402" s="235" t="s">
        <v>180</v>
      </c>
      <c r="U402" s="220">
        <v>0</v>
      </c>
      <c r="V402" s="220">
        <f>ROUND(E402*U402,2)</f>
        <v>0</v>
      </c>
      <c r="W402" s="220"/>
      <c r="X402" s="220" t="s">
        <v>336</v>
      </c>
      <c r="Y402" s="220" t="s">
        <v>183</v>
      </c>
      <c r="Z402" s="210"/>
      <c r="AA402" s="210"/>
      <c r="AB402" s="210"/>
      <c r="AC402" s="210"/>
      <c r="AD402" s="210"/>
      <c r="AE402" s="210"/>
      <c r="AF402" s="210"/>
      <c r="AG402" s="210" t="s">
        <v>337</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
      <c r="A403" s="217"/>
      <c r="B403" s="218"/>
      <c r="C403" s="250" t="s">
        <v>523</v>
      </c>
      <c r="D403" s="244"/>
      <c r="E403" s="245">
        <v>61.63</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214</v>
      </c>
      <c r="AH403" s="210">
        <v>5</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3" x14ac:dyDescent="0.2">
      <c r="A404" s="217"/>
      <c r="B404" s="218"/>
      <c r="C404" s="253" t="s">
        <v>528</v>
      </c>
      <c r="D404" s="246"/>
      <c r="E404" s="247">
        <v>1.8489</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214</v>
      </c>
      <c r="AH404" s="210">
        <v>4</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29">
        <v>40</v>
      </c>
      <c r="B405" s="230" t="s">
        <v>529</v>
      </c>
      <c r="C405" s="239" t="s">
        <v>530</v>
      </c>
      <c r="D405" s="231" t="s">
        <v>463</v>
      </c>
      <c r="E405" s="232">
        <v>1.4540000000000001E-2</v>
      </c>
      <c r="F405" s="233"/>
      <c r="G405" s="234">
        <f>ROUND(E405*F405,2)</f>
        <v>0</v>
      </c>
      <c r="H405" s="233"/>
      <c r="I405" s="234">
        <f>ROUND(E405*H405,2)</f>
        <v>0</v>
      </c>
      <c r="J405" s="233"/>
      <c r="K405" s="234">
        <f>ROUND(E405*J405,2)</f>
        <v>0</v>
      </c>
      <c r="L405" s="234">
        <v>21</v>
      </c>
      <c r="M405" s="234">
        <f>G405*(1+L405/100)</f>
        <v>0</v>
      </c>
      <c r="N405" s="232">
        <v>0</v>
      </c>
      <c r="O405" s="232">
        <f>ROUND(E405*N405,2)</f>
        <v>0</v>
      </c>
      <c r="P405" s="232">
        <v>0</v>
      </c>
      <c r="Q405" s="232">
        <f>ROUND(E405*P405,2)</f>
        <v>0</v>
      </c>
      <c r="R405" s="234" t="s">
        <v>499</v>
      </c>
      <c r="S405" s="234" t="s">
        <v>180</v>
      </c>
      <c r="T405" s="235" t="s">
        <v>180</v>
      </c>
      <c r="U405" s="220">
        <v>1.831</v>
      </c>
      <c r="V405" s="220">
        <f>ROUND(E405*U405,2)</f>
        <v>0.03</v>
      </c>
      <c r="W405" s="220"/>
      <c r="X405" s="220" t="s">
        <v>464</v>
      </c>
      <c r="Y405" s="220" t="s">
        <v>183</v>
      </c>
      <c r="Z405" s="210"/>
      <c r="AA405" s="210"/>
      <c r="AB405" s="210"/>
      <c r="AC405" s="210"/>
      <c r="AD405" s="210"/>
      <c r="AE405" s="210"/>
      <c r="AF405" s="210"/>
      <c r="AG405" s="210" t="s">
        <v>465</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2" x14ac:dyDescent="0.2">
      <c r="A406" s="217"/>
      <c r="B406" s="218"/>
      <c r="C406" s="252" t="s">
        <v>531</v>
      </c>
      <c r="D406" s="249"/>
      <c r="E406" s="249"/>
      <c r="F406" s="249"/>
      <c r="G406" s="249"/>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256</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2" x14ac:dyDescent="0.2">
      <c r="A407" s="217"/>
      <c r="B407" s="218"/>
      <c r="C407" s="250" t="s">
        <v>467</v>
      </c>
      <c r="D407" s="244"/>
      <c r="E407" s="245"/>
      <c r="F407" s="220"/>
      <c r="G407" s="220"/>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214</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3" x14ac:dyDescent="0.2">
      <c r="A408" s="217"/>
      <c r="B408" s="218"/>
      <c r="C408" s="250" t="s">
        <v>532</v>
      </c>
      <c r="D408" s="244"/>
      <c r="E408" s="245"/>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214</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3" x14ac:dyDescent="0.2">
      <c r="A409" s="217"/>
      <c r="B409" s="218"/>
      <c r="C409" s="250" t="s">
        <v>533</v>
      </c>
      <c r="D409" s="244"/>
      <c r="E409" s="245">
        <v>1.4540000000000001E-2</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214</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x14ac:dyDescent="0.2">
      <c r="A410" s="222" t="s">
        <v>175</v>
      </c>
      <c r="B410" s="223" t="s">
        <v>109</v>
      </c>
      <c r="C410" s="238" t="s">
        <v>110</v>
      </c>
      <c r="D410" s="224"/>
      <c r="E410" s="225"/>
      <c r="F410" s="226"/>
      <c r="G410" s="226">
        <f>SUMIF(AG411:AG421,"&lt;&gt;NOR",G411:G421)</f>
        <v>0</v>
      </c>
      <c r="H410" s="226"/>
      <c r="I410" s="226">
        <f>SUM(I411:I421)</f>
        <v>0</v>
      </c>
      <c r="J410" s="226"/>
      <c r="K410" s="226">
        <f>SUM(K411:K421)</f>
        <v>0</v>
      </c>
      <c r="L410" s="226"/>
      <c r="M410" s="226">
        <f>SUM(M411:M421)</f>
        <v>0</v>
      </c>
      <c r="N410" s="225"/>
      <c r="O410" s="225">
        <f>SUM(O411:O421)</f>
        <v>0</v>
      </c>
      <c r="P410" s="225"/>
      <c r="Q410" s="225">
        <f>SUM(Q411:Q421)</f>
        <v>0.18</v>
      </c>
      <c r="R410" s="226"/>
      <c r="S410" s="226"/>
      <c r="T410" s="227"/>
      <c r="U410" s="221"/>
      <c r="V410" s="221">
        <f>SUM(V411:V421)</f>
        <v>1.92</v>
      </c>
      <c r="W410" s="221"/>
      <c r="X410" s="221"/>
      <c r="Y410" s="221"/>
      <c r="AG410" t="s">
        <v>176</v>
      </c>
    </row>
    <row r="411" spans="1:60" outlineLevel="1" x14ac:dyDescent="0.2">
      <c r="A411" s="229">
        <v>41</v>
      </c>
      <c r="B411" s="230" t="s">
        <v>534</v>
      </c>
      <c r="C411" s="239" t="s">
        <v>535</v>
      </c>
      <c r="D411" s="231" t="s">
        <v>285</v>
      </c>
      <c r="E411" s="232">
        <v>2.5</v>
      </c>
      <c r="F411" s="233"/>
      <c r="G411" s="234">
        <f>ROUND(E411*F411,2)</f>
        <v>0</v>
      </c>
      <c r="H411" s="233"/>
      <c r="I411" s="234">
        <f>ROUND(E411*H411,2)</f>
        <v>0</v>
      </c>
      <c r="J411" s="233"/>
      <c r="K411" s="234">
        <f>ROUND(E411*J411,2)</f>
        <v>0</v>
      </c>
      <c r="L411" s="234">
        <v>21</v>
      </c>
      <c r="M411" s="234">
        <f>G411*(1+L411/100)</f>
        <v>0</v>
      </c>
      <c r="N411" s="232">
        <v>0</v>
      </c>
      <c r="O411" s="232">
        <f>ROUND(E411*N411,2)</f>
        <v>0</v>
      </c>
      <c r="P411" s="232">
        <v>2.0999999999999999E-3</v>
      </c>
      <c r="Q411" s="232">
        <f>ROUND(E411*P411,2)</f>
        <v>0.01</v>
      </c>
      <c r="R411" s="234" t="s">
        <v>536</v>
      </c>
      <c r="S411" s="234" t="s">
        <v>180</v>
      </c>
      <c r="T411" s="235" t="s">
        <v>180</v>
      </c>
      <c r="U411" s="220">
        <v>3.1E-2</v>
      </c>
      <c r="V411" s="220">
        <f>ROUND(E411*U411,2)</f>
        <v>0.08</v>
      </c>
      <c r="W411" s="220"/>
      <c r="X411" s="220" t="s">
        <v>220</v>
      </c>
      <c r="Y411" s="220" t="s">
        <v>183</v>
      </c>
      <c r="Z411" s="210"/>
      <c r="AA411" s="210"/>
      <c r="AB411" s="210"/>
      <c r="AC411" s="210"/>
      <c r="AD411" s="210"/>
      <c r="AE411" s="210"/>
      <c r="AF411" s="210"/>
      <c r="AG411" s="210" t="s">
        <v>221</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
      <c r="A412" s="217"/>
      <c r="B412" s="218"/>
      <c r="C412" s="252" t="s">
        <v>537</v>
      </c>
      <c r="D412" s="249"/>
      <c r="E412" s="249"/>
      <c r="F412" s="249"/>
      <c r="G412" s="249"/>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256</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2" x14ac:dyDescent="0.2">
      <c r="A413" s="217"/>
      <c r="B413" s="218"/>
      <c r="C413" s="250" t="s">
        <v>538</v>
      </c>
      <c r="D413" s="244"/>
      <c r="E413" s="245"/>
      <c r="F413" s="220"/>
      <c r="G413" s="220"/>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214</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3" x14ac:dyDescent="0.2">
      <c r="A414" s="217"/>
      <c r="B414" s="218"/>
      <c r="C414" s="250" t="s">
        <v>539</v>
      </c>
      <c r="D414" s="244"/>
      <c r="E414" s="245">
        <v>0.8</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214</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3" x14ac:dyDescent="0.2">
      <c r="A415" s="217"/>
      <c r="B415" s="218"/>
      <c r="C415" s="250" t="s">
        <v>540</v>
      </c>
      <c r="D415" s="244"/>
      <c r="E415" s="245">
        <v>1.7</v>
      </c>
      <c r="F415" s="220"/>
      <c r="G415" s="220"/>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214</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29">
        <v>42</v>
      </c>
      <c r="B416" s="230" t="s">
        <v>541</v>
      </c>
      <c r="C416" s="239" t="s">
        <v>542</v>
      </c>
      <c r="D416" s="231" t="s">
        <v>285</v>
      </c>
      <c r="E416" s="232">
        <v>7</v>
      </c>
      <c r="F416" s="233"/>
      <c r="G416" s="234">
        <f>ROUND(E416*F416,2)</f>
        <v>0</v>
      </c>
      <c r="H416" s="233"/>
      <c r="I416" s="234">
        <f>ROUND(E416*H416,2)</f>
        <v>0</v>
      </c>
      <c r="J416" s="233"/>
      <c r="K416" s="234">
        <f>ROUND(E416*J416,2)</f>
        <v>0</v>
      </c>
      <c r="L416" s="234">
        <v>21</v>
      </c>
      <c r="M416" s="234">
        <f>G416*(1+L416/100)</f>
        <v>0</v>
      </c>
      <c r="N416" s="232">
        <v>0</v>
      </c>
      <c r="O416" s="232">
        <f>ROUND(E416*N416,2)</f>
        <v>0</v>
      </c>
      <c r="P416" s="232">
        <v>1.98E-3</v>
      </c>
      <c r="Q416" s="232">
        <f>ROUND(E416*P416,2)</f>
        <v>0.01</v>
      </c>
      <c r="R416" s="234" t="s">
        <v>536</v>
      </c>
      <c r="S416" s="234" t="s">
        <v>180</v>
      </c>
      <c r="T416" s="235" t="s">
        <v>180</v>
      </c>
      <c r="U416" s="220">
        <v>8.3000000000000004E-2</v>
      </c>
      <c r="V416" s="220">
        <f>ROUND(E416*U416,2)</f>
        <v>0.57999999999999996</v>
      </c>
      <c r="W416" s="220"/>
      <c r="X416" s="220" t="s">
        <v>220</v>
      </c>
      <c r="Y416" s="220" t="s">
        <v>183</v>
      </c>
      <c r="Z416" s="210"/>
      <c r="AA416" s="210"/>
      <c r="AB416" s="210"/>
      <c r="AC416" s="210"/>
      <c r="AD416" s="210"/>
      <c r="AE416" s="210"/>
      <c r="AF416" s="210"/>
      <c r="AG416" s="210" t="s">
        <v>221</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
      <c r="A417" s="217"/>
      <c r="B417" s="218"/>
      <c r="C417" s="252" t="s">
        <v>537</v>
      </c>
      <c r="D417" s="249"/>
      <c r="E417" s="249"/>
      <c r="F417" s="249"/>
      <c r="G417" s="249"/>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256</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2" x14ac:dyDescent="0.2">
      <c r="A418" s="217"/>
      <c r="B418" s="218"/>
      <c r="C418" s="250" t="s">
        <v>543</v>
      </c>
      <c r="D418" s="244"/>
      <c r="E418" s="245">
        <v>7</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214</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29">
        <v>43</v>
      </c>
      <c r="B419" s="230" t="s">
        <v>544</v>
      </c>
      <c r="C419" s="239" t="s">
        <v>545</v>
      </c>
      <c r="D419" s="231" t="s">
        <v>330</v>
      </c>
      <c r="E419" s="232">
        <v>2</v>
      </c>
      <c r="F419" s="233"/>
      <c r="G419" s="234">
        <f>ROUND(E419*F419,2)</f>
        <v>0</v>
      </c>
      <c r="H419" s="233"/>
      <c r="I419" s="234">
        <f>ROUND(E419*H419,2)</f>
        <v>0</v>
      </c>
      <c r="J419" s="233"/>
      <c r="K419" s="234">
        <f>ROUND(E419*J419,2)</f>
        <v>0</v>
      </c>
      <c r="L419" s="234">
        <v>21</v>
      </c>
      <c r="M419" s="234">
        <f>G419*(1+L419/100)</f>
        <v>0</v>
      </c>
      <c r="N419" s="232">
        <v>0</v>
      </c>
      <c r="O419" s="232">
        <f>ROUND(E419*N419,2)</f>
        <v>0</v>
      </c>
      <c r="P419" s="232">
        <v>8.2000000000000003E-2</v>
      </c>
      <c r="Q419" s="232">
        <f>ROUND(E419*P419,2)</f>
        <v>0.16</v>
      </c>
      <c r="R419" s="234" t="s">
        <v>536</v>
      </c>
      <c r="S419" s="234" t="s">
        <v>180</v>
      </c>
      <c r="T419" s="235" t="s">
        <v>180</v>
      </c>
      <c r="U419" s="220">
        <v>0.63</v>
      </c>
      <c r="V419" s="220">
        <f>ROUND(E419*U419,2)</f>
        <v>1.26</v>
      </c>
      <c r="W419" s="220"/>
      <c r="X419" s="220" t="s">
        <v>220</v>
      </c>
      <c r="Y419" s="220" t="s">
        <v>183</v>
      </c>
      <c r="Z419" s="210"/>
      <c r="AA419" s="210"/>
      <c r="AB419" s="210"/>
      <c r="AC419" s="210"/>
      <c r="AD419" s="210"/>
      <c r="AE419" s="210"/>
      <c r="AF419" s="210"/>
      <c r="AG419" s="210" t="s">
        <v>221</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
      <c r="A420" s="217"/>
      <c r="B420" s="218"/>
      <c r="C420" s="250" t="s">
        <v>546</v>
      </c>
      <c r="D420" s="244"/>
      <c r="E420" s="245">
        <v>1</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214</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3" x14ac:dyDescent="0.2">
      <c r="A421" s="217"/>
      <c r="B421" s="218"/>
      <c r="C421" s="250" t="s">
        <v>547</v>
      </c>
      <c r="D421" s="244"/>
      <c r="E421" s="245">
        <v>1</v>
      </c>
      <c r="F421" s="220"/>
      <c r="G421" s="220"/>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214</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x14ac:dyDescent="0.2">
      <c r="A422" s="222" t="s">
        <v>175</v>
      </c>
      <c r="B422" s="223" t="s">
        <v>113</v>
      </c>
      <c r="C422" s="238" t="s">
        <v>114</v>
      </c>
      <c r="D422" s="224"/>
      <c r="E422" s="225"/>
      <c r="F422" s="226"/>
      <c r="G422" s="226">
        <f>SUMIF(AG423:AG445,"&lt;&gt;NOR",G423:G445)</f>
        <v>0</v>
      </c>
      <c r="H422" s="226"/>
      <c r="I422" s="226">
        <f>SUM(I423:I445)</f>
        <v>0</v>
      </c>
      <c r="J422" s="226"/>
      <c r="K422" s="226">
        <f>SUM(K423:K445)</f>
        <v>0</v>
      </c>
      <c r="L422" s="226"/>
      <c r="M422" s="226">
        <f>SUM(M423:M445)</f>
        <v>0</v>
      </c>
      <c r="N422" s="225"/>
      <c r="O422" s="225">
        <f>SUM(O423:O445)</f>
        <v>0.03</v>
      </c>
      <c r="P422" s="225"/>
      <c r="Q422" s="225">
        <f>SUM(Q423:Q445)</f>
        <v>0.72000000000000008</v>
      </c>
      <c r="R422" s="226"/>
      <c r="S422" s="226"/>
      <c r="T422" s="227"/>
      <c r="U422" s="221"/>
      <c r="V422" s="221">
        <f>SUM(V423:V445)</f>
        <v>22.07</v>
      </c>
      <c r="W422" s="221"/>
      <c r="X422" s="221"/>
      <c r="Y422" s="221"/>
      <c r="AG422" t="s">
        <v>176</v>
      </c>
    </row>
    <row r="423" spans="1:60" outlineLevel="1" x14ac:dyDescent="0.2">
      <c r="A423" s="229">
        <v>44</v>
      </c>
      <c r="B423" s="230" t="s">
        <v>548</v>
      </c>
      <c r="C423" s="239" t="s">
        <v>549</v>
      </c>
      <c r="D423" s="231" t="s">
        <v>550</v>
      </c>
      <c r="E423" s="232">
        <v>10</v>
      </c>
      <c r="F423" s="233"/>
      <c r="G423" s="234">
        <f>ROUND(E423*F423,2)</f>
        <v>0</v>
      </c>
      <c r="H423" s="233"/>
      <c r="I423" s="234">
        <f>ROUND(E423*H423,2)</f>
        <v>0</v>
      </c>
      <c r="J423" s="233"/>
      <c r="K423" s="234">
        <f>ROUND(E423*J423,2)</f>
        <v>0</v>
      </c>
      <c r="L423" s="234">
        <v>21</v>
      </c>
      <c r="M423" s="234">
        <f>G423*(1+L423/100)</f>
        <v>0</v>
      </c>
      <c r="N423" s="232">
        <v>0</v>
      </c>
      <c r="O423" s="232">
        <f>ROUND(E423*N423,2)</f>
        <v>0</v>
      </c>
      <c r="P423" s="232">
        <v>3.4200000000000001E-2</v>
      </c>
      <c r="Q423" s="232">
        <f>ROUND(E423*P423,2)</f>
        <v>0.34</v>
      </c>
      <c r="R423" s="234" t="s">
        <v>536</v>
      </c>
      <c r="S423" s="234" t="s">
        <v>180</v>
      </c>
      <c r="T423" s="235" t="s">
        <v>180</v>
      </c>
      <c r="U423" s="220">
        <v>0.46500000000000002</v>
      </c>
      <c r="V423" s="220">
        <f>ROUND(E423*U423,2)</f>
        <v>4.6500000000000004</v>
      </c>
      <c r="W423" s="220"/>
      <c r="X423" s="220" t="s">
        <v>220</v>
      </c>
      <c r="Y423" s="220" t="s">
        <v>183</v>
      </c>
      <c r="Z423" s="210"/>
      <c r="AA423" s="210"/>
      <c r="AB423" s="210"/>
      <c r="AC423" s="210"/>
      <c r="AD423" s="210"/>
      <c r="AE423" s="210"/>
      <c r="AF423" s="210"/>
      <c r="AG423" s="210" t="s">
        <v>221</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2" x14ac:dyDescent="0.2">
      <c r="A424" s="217"/>
      <c r="B424" s="218"/>
      <c r="C424" s="250" t="s">
        <v>551</v>
      </c>
      <c r="D424" s="244"/>
      <c r="E424" s="245">
        <v>5</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214</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50" t="s">
        <v>552</v>
      </c>
      <c r="D425" s="244"/>
      <c r="E425" s="245">
        <v>5</v>
      </c>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214</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1" x14ac:dyDescent="0.2">
      <c r="A426" s="229">
        <v>45</v>
      </c>
      <c r="B426" s="230" t="s">
        <v>553</v>
      </c>
      <c r="C426" s="239" t="s">
        <v>554</v>
      </c>
      <c r="D426" s="231" t="s">
        <v>550</v>
      </c>
      <c r="E426" s="232">
        <v>4</v>
      </c>
      <c r="F426" s="233"/>
      <c r="G426" s="234">
        <f>ROUND(E426*F426,2)</f>
        <v>0</v>
      </c>
      <c r="H426" s="233"/>
      <c r="I426" s="234">
        <f>ROUND(E426*H426,2)</f>
        <v>0</v>
      </c>
      <c r="J426" s="233"/>
      <c r="K426" s="234">
        <f>ROUND(E426*J426,2)</f>
        <v>0</v>
      </c>
      <c r="L426" s="234">
        <v>21</v>
      </c>
      <c r="M426" s="234">
        <f>G426*(1+L426/100)</f>
        <v>0</v>
      </c>
      <c r="N426" s="232">
        <v>0</v>
      </c>
      <c r="O426" s="232">
        <f>ROUND(E426*N426,2)</f>
        <v>0</v>
      </c>
      <c r="P426" s="232">
        <v>1.107E-2</v>
      </c>
      <c r="Q426" s="232">
        <f>ROUND(E426*P426,2)</f>
        <v>0.04</v>
      </c>
      <c r="R426" s="234" t="s">
        <v>536</v>
      </c>
      <c r="S426" s="234" t="s">
        <v>180</v>
      </c>
      <c r="T426" s="235" t="s">
        <v>180</v>
      </c>
      <c r="U426" s="220">
        <v>0.22700000000000001</v>
      </c>
      <c r="V426" s="220">
        <f>ROUND(E426*U426,2)</f>
        <v>0.91</v>
      </c>
      <c r="W426" s="220"/>
      <c r="X426" s="220" t="s">
        <v>220</v>
      </c>
      <c r="Y426" s="220" t="s">
        <v>183</v>
      </c>
      <c r="Z426" s="210"/>
      <c r="AA426" s="210"/>
      <c r="AB426" s="210"/>
      <c r="AC426" s="210"/>
      <c r="AD426" s="210"/>
      <c r="AE426" s="210"/>
      <c r="AF426" s="210"/>
      <c r="AG426" s="210" t="s">
        <v>221</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
      <c r="A427" s="217"/>
      <c r="B427" s="218"/>
      <c r="C427" s="250" t="s">
        <v>213</v>
      </c>
      <c r="D427" s="244"/>
      <c r="E427" s="245">
        <v>2</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214</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
      <c r="A428" s="217"/>
      <c r="B428" s="218"/>
      <c r="C428" s="250" t="s">
        <v>215</v>
      </c>
      <c r="D428" s="244"/>
      <c r="E428" s="245">
        <v>2</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214</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
      <c r="A429" s="229">
        <v>46</v>
      </c>
      <c r="B429" s="230" t="s">
        <v>555</v>
      </c>
      <c r="C429" s="239" t="s">
        <v>556</v>
      </c>
      <c r="D429" s="231" t="s">
        <v>550</v>
      </c>
      <c r="E429" s="232">
        <v>10</v>
      </c>
      <c r="F429" s="233"/>
      <c r="G429" s="234">
        <f>ROUND(E429*F429,2)</f>
        <v>0</v>
      </c>
      <c r="H429" s="233"/>
      <c r="I429" s="234">
        <f>ROUND(E429*H429,2)</f>
        <v>0</v>
      </c>
      <c r="J429" s="233"/>
      <c r="K429" s="234">
        <f>ROUND(E429*J429,2)</f>
        <v>0</v>
      </c>
      <c r="L429" s="234">
        <v>21</v>
      </c>
      <c r="M429" s="234">
        <f>G429*(1+L429/100)</f>
        <v>0</v>
      </c>
      <c r="N429" s="232">
        <v>0</v>
      </c>
      <c r="O429" s="232">
        <f>ROUND(E429*N429,2)</f>
        <v>0</v>
      </c>
      <c r="P429" s="232">
        <v>1.9460000000000002E-2</v>
      </c>
      <c r="Q429" s="232">
        <f>ROUND(E429*P429,2)</f>
        <v>0.19</v>
      </c>
      <c r="R429" s="234" t="s">
        <v>536</v>
      </c>
      <c r="S429" s="234" t="s">
        <v>180</v>
      </c>
      <c r="T429" s="235" t="s">
        <v>180</v>
      </c>
      <c r="U429" s="220">
        <v>0.38200000000000001</v>
      </c>
      <c r="V429" s="220">
        <f>ROUND(E429*U429,2)</f>
        <v>3.82</v>
      </c>
      <c r="W429" s="220"/>
      <c r="X429" s="220" t="s">
        <v>220</v>
      </c>
      <c r="Y429" s="220" t="s">
        <v>183</v>
      </c>
      <c r="Z429" s="210"/>
      <c r="AA429" s="210"/>
      <c r="AB429" s="210"/>
      <c r="AC429" s="210"/>
      <c r="AD429" s="210"/>
      <c r="AE429" s="210"/>
      <c r="AF429" s="210"/>
      <c r="AG429" s="210" t="s">
        <v>221</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
      <c r="A430" s="217"/>
      <c r="B430" s="218"/>
      <c r="C430" s="250" t="s">
        <v>551</v>
      </c>
      <c r="D430" s="244"/>
      <c r="E430" s="245">
        <v>5</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214</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
      <c r="A431" s="217"/>
      <c r="B431" s="218"/>
      <c r="C431" s="250" t="s">
        <v>552</v>
      </c>
      <c r="D431" s="244"/>
      <c r="E431" s="245">
        <v>5</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214</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1" x14ac:dyDescent="0.2">
      <c r="A432" s="229">
        <v>47</v>
      </c>
      <c r="B432" s="230" t="s">
        <v>557</v>
      </c>
      <c r="C432" s="239" t="s">
        <v>558</v>
      </c>
      <c r="D432" s="231" t="s">
        <v>550</v>
      </c>
      <c r="E432" s="232">
        <v>10</v>
      </c>
      <c r="F432" s="233"/>
      <c r="G432" s="234">
        <f>ROUND(E432*F432,2)</f>
        <v>0</v>
      </c>
      <c r="H432" s="233"/>
      <c r="I432" s="234">
        <f>ROUND(E432*H432,2)</f>
        <v>0</v>
      </c>
      <c r="J432" s="233"/>
      <c r="K432" s="234">
        <f>ROUND(E432*J432,2)</f>
        <v>0</v>
      </c>
      <c r="L432" s="234">
        <v>21</v>
      </c>
      <c r="M432" s="234">
        <f>G432*(1+L432/100)</f>
        <v>0</v>
      </c>
      <c r="N432" s="232">
        <v>0</v>
      </c>
      <c r="O432" s="232">
        <f>ROUND(E432*N432,2)</f>
        <v>0</v>
      </c>
      <c r="P432" s="232">
        <v>1.56E-3</v>
      </c>
      <c r="Q432" s="232">
        <f>ROUND(E432*P432,2)</f>
        <v>0.02</v>
      </c>
      <c r="R432" s="234" t="s">
        <v>536</v>
      </c>
      <c r="S432" s="234" t="s">
        <v>180</v>
      </c>
      <c r="T432" s="235" t="s">
        <v>180</v>
      </c>
      <c r="U432" s="220">
        <v>0.217</v>
      </c>
      <c r="V432" s="220">
        <f>ROUND(E432*U432,2)</f>
        <v>2.17</v>
      </c>
      <c r="W432" s="220"/>
      <c r="X432" s="220" t="s">
        <v>220</v>
      </c>
      <c r="Y432" s="220" t="s">
        <v>183</v>
      </c>
      <c r="Z432" s="210"/>
      <c r="AA432" s="210"/>
      <c r="AB432" s="210"/>
      <c r="AC432" s="210"/>
      <c r="AD432" s="210"/>
      <c r="AE432" s="210"/>
      <c r="AF432" s="210"/>
      <c r="AG432" s="210" t="s">
        <v>221</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2" x14ac:dyDescent="0.2">
      <c r="A433" s="217"/>
      <c r="B433" s="218"/>
      <c r="C433" s="250" t="s">
        <v>551</v>
      </c>
      <c r="D433" s="244"/>
      <c r="E433" s="245">
        <v>5</v>
      </c>
      <c r="F433" s="220"/>
      <c r="G433" s="220"/>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214</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3" x14ac:dyDescent="0.2">
      <c r="A434" s="217"/>
      <c r="B434" s="218"/>
      <c r="C434" s="250" t="s">
        <v>552</v>
      </c>
      <c r="D434" s="244"/>
      <c r="E434" s="245">
        <v>5</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214</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29">
        <v>48</v>
      </c>
      <c r="B435" s="230" t="s">
        <v>559</v>
      </c>
      <c r="C435" s="239" t="s">
        <v>560</v>
      </c>
      <c r="D435" s="231" t="s">
        <v>330</v>
      </c>
      <c r="E435" s="232">
        <v>10</v>
      </c>
      <c r="F435" s="233"/>
      <c r="G435" s="234">
        <f>ROUND(E435*F435,2)</f>
        <v>0</v>
      </c>
      <c r="H435" s="233"/>
      <c r="I435" s="234">
        <f>ROUND(E435*H435,2)</f>
        <v>0</v>
      </c>
      <c r="J435" s="233"/>
      <c r="K435" s="234">
        <f>ROUND(E435*J435,2)</f>
        <v>0</v>
      </c>
      <c r="L435" s="234">
        <v>21</v>
      </c>
      <c r="M435" s="234">
        <f>G435*(1+L435/100)</f>
        <v>0</v>
      </c>
      <c r="N435" s="232">
        <v>0</v>
      </c>
      <c r="O435" s="232">
        <f>ROUND(E435*N435,2)</f>
        <v>0</v>
      </c>
      <c r="P435" s="232">
        <v>8.4999999999999995E-4</v>
      </c>
      <c r="Q435" s="232">
        <f>ROUND(E435*P435,2)</f>
        <v>0.01</v>
      </c>
      <c r="R435" s="234" t="s">
        <v>536</v>
      </c>
      <c r="S435" s="234" t="s">
        <v>180</v>
      </c>
      <c r="T435" s="235" t="s">
        <v>180</v>
      </c>
      <c r="U435" s="220">
        <v>3.7999999999999999E-2</v>
      </c>
      <c r="V435" s="220">
        <f>ROUND(E435*U435,2)</f>
        <v>0.38</v>
      </c>
      <c r="W435" s="220"/>
      <c r="X435" s="220" t="s">
        <v>220</v>
      </c>
      <c r="Y435" s="220" t="s">
        <v>183</v>
      </c>
      <c r="Z435" s="210"/>
      <c r="AA435" s="210"/>
      <c r="AB435" s="210"/>
      <c r="AC435" s="210"/>
      <c r="AD435" s="210"/>
      <c r="AE435" s="210"/>
      <c r="AF435" s="210"/>
      <c r="AG435" s="210" t="s">
        <v>221</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2" x14ac:dyDescent="0.2">
      <c r="A436" s="217"/>
      <c r="B436" s="218"/>
      <c r="C436" s="250" t="s">
        <v>551</v>
      </c>
      <c r="D436" s="244"/>
      <c r="E436" s="245">
        <v>5</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214</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
      <c r="A437" s="217"/>
      <c r="B437" s="218"/>
      <c r="C437" s="250" t="s">
        <v>552</v>
      </c>
      <c r="D437" s="244"/>
      <c r="E437" s="245">
        <v>5</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214</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
      <c r="A438" s="229">
        <v>49</v>
      </c>
      <c r="B438" s="230" t="s">
        <v>561</v>
      </c>
      <c r="C438" s="239" t="s">
        <v>562</v>
      </c>
      <c r="D438" s="231" t="s">
        <v>330</v>
      </c>
      <c r="E438" s="232">
        <v>6</v>
      </c>
      <c r="F438" s="233"/>
      <c r="G438" s="234">
        <f>ROUND(E438*F438,2)</f>
        <v>0</v>
      </c>
      <c r="H438" s="233"/>
      <c r="I438" s="234">
        <f>ROUND(E438*H438,2)</f>
        <v>0</v>
      </c>
      <c r="J438" s="233"/>
      <c r="K438" s="234">
        <f>ROUND(E438*J438,2)</f>
        <v>0</v>
      </c>
      <c r="L438" s="234">
        <v>21</v>
      </c>
      <c r="M438" s="234">
        <f>G438*(1+L438/100)</f>
        <v>0</v>
      </c>
      <c r="N438" s="232">
        <v>0</v>
      </c>
      <c r="O438" s="232">
        <f>ROUND(E438*N438,2)</f>
        <v>0</v>
      </c>
      <c r="P438" s="232">
        <v>0</v>
      </c>
      <c r="Q438" s="232">
        <f>ROUND(E438*P438,2)</f>
        <v>0</v>
      </c>
      <c r="R438" s="234" t="s">
        <v>536</v>
      </c>
      <c r="S438" s="234" t="s">
        <v>180</v>
      </c>
      <c r="T438" s="235" t="s">
        <v>180</v>
      </c>
      <c r="U438" s="220">
        <v>0.37</v>
      </c>
      <c r="V438" s="220">
        <f>ROUND(E438*U438,2)</f>
        <v>2.2200000000000002</v>
      </c>
      <c r="W438" s="220"/>
      <c r="X438" s="220" t="s">
        <v>220</v>
      </c>
      <c r="Y438" s="220" t="s">
        <v>183</v>
      </c>
      <c r="Z438" s="210"/>
      <c r="AA438" s="210"/>
      <c r="AB438" s="210"/>
      <c r="AC438" s="210"/>
      <c r="AD438" s="210"/>
      <c r="AE438" s="210"/>
      <c r="AF438" s="210"/>
      <c r="AG438" s="210" t="s">
        <v>221</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2" x14ac:dyDescent="0.2">
      <c r="A439" s="217"/>
      <c r="B439" s="218"/>
      <c r="C439" s="250" t="s">
        <v>563</v>
      </c>
      <c r="D439" s="244"/>
      <c r="E439" s="245">
        <v>6</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214</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1" x14ac:dyDescent="0.2">
      <c r="A440" s="229">
        <v>50</v>
      </c>
      <c r="B440" s="230" t="s">
        <v>564</v>
      </c>
      <c r="C440" s="239" t="s">
        <v>565</v>
      </c>
      <c r="D440" s="231" t="s">
        <v>550</v>
      </c>
      <c r="E440" s="232">
        <v>24</v>
      </c>
      <c r="F440" s="233"/>
      <c r="G440" s="234">
        <f>ROUND(E440*F440,2)</f>
        <v>0</v>
      </c>
      <c r="H440" s="233"/>
      <c r="I440" s="234">
        <f>ROUND(E440*H440,2)</f>
        <v>0</v>
      </c>
      <c r="J440" s="233"/>
      <c r="K440" s="234">
        <f>ROUND(E440*J440,2)</f>
        <v>0</v>
      </c>
      <c r="L440" s="234">
        <v>21</v>
      </c>
      <c r="M440" s="234">
        <f>G440*(1+L440/100)</f>
        <v>0</v>
      </c>
      <c r="N440" s="232">
        <v>0</v>
      </c>
      <c r="O440" s="232">
        <f>ROUND(E440*N440,2)</f>
        <v>0</v>
      </c>
      <c r="P440" s="232">
        <v>5.0000000000000001E-3</v>
      </c>
      <c r="Q440" s="232">
        <f>ROUND(E440*P440,2)</f>
        <v>0.12</v>
      </c>
      <c r="R440" s="234"/>
      <c r="S440" s="234" t="s">
        <v>203</v>
      </c>
      <c r="T440" s="235" t="s">
        <v>181</v>
      </c>
      <c r="U440" s="220">
        <v>0.33</v>
      </c>
      <c r="V440" s="220">
        <f>ROUND(E440*U440,2)</f>
        <v>7.92</v>
      </c>
      <c r="W440" s="220"/>
      <c r="X440" s="220" t="s">
        <v>220</v>
      </c>
      <c r="Y440" s="220" t="s">
        <v>183</v>
      </c>
      <c r="Z440" s="210"/>
      <c r="AA440" s="210"/>
      <c r="AB440" s="210"/>
      <c r="AC440" s="210"/>
      <c r="AD440" s="210"/>
      <c r="AE440" s="210"/>
      <c r="AF440" s="210"/>
      <c r="AG440" s="210" t="s">
        <v>221</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2" x14ac:dyDescent="0.2">
      <c r="A441" s="217"/>
      <c r="B441" s="218"/>
      <c r="C441" s="250" t="s">
        <v>566</v>
      </c>
      <c r="D441" s="244"/>
      <c r="E441" s="245"/>
      <c r="F441" s="220"/>
      <c r="G441" s="220"/>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214</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
      <c r="A442" s="217"/>
      <c r="B442" s="218"/>
      <c r="C442" s="250" t="s">
        <v>567</v>
      </c>
      <c r="D442" s="244"/>
      <c r="E442" s="245">
        <v>12</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214</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
      <c r="A443" s="217"/>
      <c r="B443" s="218"/>
      <c r="C443" s="250" t="s">
        <v>568</v>
      </c>
      <c r="D443" s="244"/>
      <c r="E443" s="245">
        <v>12</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214</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ht="22.5" outlineLevel="1" x14ac:dyDescent="0.2">
      <c r="A444" s="229">
        <v>51</v>
      </c>
      <c r="B444" s="230" t="s">
        <v>569</v>
      </c>
      <c r="C444" s="239" t="s">
        <v>570</v>
      </c>
      <c r="D444" s="231" t="s">
        <v>330</v>
      </c>
      <c r="E444" s="232">
        <v>6</v>
      </c>
      <c r="F444" s="233"/>
      <c r="G444" s="234">
        <f>ROUND(E444*F444,2)</f>
        <v>0</v>
      </c>
      <c r="H444" s="233"/>
      <c r="I444" s="234">
        <f>ROUND(E444*H444,2)</f>
        <v>0</v>
      </c>
      <c r="J444" s="233"/>
      <c r="K444" s="234">
        <f>ROUND(E444*J444,2)</f>
        <v>0</v>
      </c>
      <c r="L444" s="234">
        <v>21</v>
      </c>
      <c r="M444" s="234">
        <f>G444*(1+L444/100)</f>
        <v>0</v>
      </c>
      <c r="N444" s="232">
        <v>5.0000000000000001E-3</v>
      </c>
      <c r="O444" s="232">
        <f>ROUND(E444*N444,2)</f>
        <v>0.03</v>
      </c>
      <c r="P444" s="232">
        <v>0</v>
      </c>
      <c r="Q444" s="232">
        <f>ROUND(E444*P444,2)</f>
        <v>0</v>
      </c>
      <c r="R444" s="234" t="s">
        <v>335</v>
      </c>
      <c r="S444" s="234" t="s">
        <v>180</v>
      </c>
      <c r="T444" s="235" t="s">
        <v>180</v>
      </c>
      <c r="U444" s="220">
        <v>0</v>
      </c>
      <c r="V444" s="220">
        <f>ROUND(E444*U444,2)</f>
        <v>0</v>
      </c>
      <c r="W444" s="220"/>
      <c r="X444" s="220" t="s">
        <v>336</v>
      </c>
      <c r="Y444" s="220" t="s">
        <v>183</v>
      </c>
      <c r="Z444" s="210"/>
      <c r="AA444" s="210"/>
      <c r="AB444" s="210"/>
      <c r="AC444" s="210"/>
      <c r="AD444" s="210"/>
      <c r="AE444" s="210"/>
      <c r="AF444" s="210"/>
      <c r="AG444" s="210" t="s">
        <v>337</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50" t="s">
        <v>571</v>
      </c>
      <c r="D445" s="244"/>
      <c r="E445" s="245">
        <v>6</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214</v>
      </c>
      <c r="AH445" s="210">
        <v>5</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x14ac:dyDescent="0.2">
      <c r="A446" s="222" t="s">
        <v>175</v>
      </c>
      <c r="B446" s="223" t="s">
        <v>115</v>
      </c>
      <c r="C446" s="238" t="s">
        <v>116</v>
      </c>
      <c r="D446" s="224"/>
      <c r="E446" s="225"/>
      <c r="F446" s="226"/>
      <c r="G446" s="226">
        <f>SUMIF(AG447:AG453,"&lt;&gt;NOR",G447:G453)</f>
        <v>0</v>
      </c>
      <c r="H446" s="226"/>
      <c r="I446" s="226">
        <f>SUM(I447:I453)</f>
        <v>0</v>
      </c>
      <c r="J446" s="226"/>
      <c r="K446" s="226">
        <f>SUM(K447:K453)</f>
        <v>0</v>
      </c>
      <c r="L446" s="226"/>
      <c r="M446" s="226">
        <f>SUM(M447:M453)</f>
        <v>0</v>
      </c>
      <c r="N446" s="225"/>
      <c r="O446" s="225">
        <f>SUM(O447:O453)</f>
        <v>0</v>
      </c>
      <c r="P446" s="225"/>
      <c r="Q446" s="225">
        <f>SUM(Q447:Q453)</f>
        <v>0.05</v>
      </c>
      <c r="R446" s="226"/>
      <c r="S446" s="226"/>
      <c r="T446" s="227"/>
      <c r="U446" s="221"/>
      <c r="V446" s="221">
        <f>SUM(V447:V453)</f>
        <v>5.9</v>
      </c>
      <c r="W446" s="221"/>
      <c r="X446" s="221"/>
      <c r="Y446" s="221"/>
      <c r="AG446" t="s">
        <v>176</v>
      </c>
    </row>
    <row r="447" spans="1:60" outlineLevel="1" x14ac:dyDescent="0.2">
      <c r="A447" s="229">
        <v>52</v>
      </c>
      <c r="B447" s="230" t="s">
        <v>572</v>
      </c>
      <c r="C447" s="239" t="s">
        <v>573</v>
      </c>
      <c r="D447" s="231" t="s">
        <v>330</v>
      </c>
      <c r="E447" s="232">
        <v>4</v>
      </c>
      <c r="F447" s="233"/>
      <c r="G447" s="234">
        <f>ROUND(E447*F447,2)</f>
        <v>0</v>
      </c>
      <c r="H447" s="233"/>
      <c r="I447" s="234">
        <f>ROUND(E447*H447,2)</f>
        <v>0</v>
      </c>
      <c r="J447" s="233"/>
      <c r="K447" s="234">
        <f>ROUND(E447*J447,2)</f>
        <v>0</v>
      </c>
      <c r="L447" s="234">
        <v>21</v>
      </c>
      <c r="M447" s="234">
        <f>G447*(1+L447/100)</f>
        <v>0</v>
      </c>
      <c r="N447" s="232">
        <v>5.0000000000000002E-5</v>
      </c>
      <c r="O447" s="232">
        <f>ROUND(E447*N447,2)</f>
        <v>0</v>
      </c>
      <c r="P447" s="232">
        <v>1.235E-2</v>
      </c>
      <c r="Q447" s="232">
        <f>ROUND(E447*P447,2)</f>
        <v>0.05</v>
      </c>
      <c r="R447" s="234" t="s">
        <v>574</v>
      </c>
      <c r="S447" s="234" t="s">
        <v>180</v>
      </c>
      <c r="T447" s="235" t="s">
        <v>180</v>
      </c>
      <c r="U447" s="220">
        <v>0.23699999999999999</v>
      </c>
      <c r="V447" s="220">
        <f>ROUND(E447*U447,2)</f>
        <v>0.95</v>
      </c>
      <c r="W447" s="220"/>
      <c r="X447" s="220" t="s">
        <v>220</v>
      </c>
      <c r="Y447" s="220" t="s">
        <v>183</v>
      </c>
      <c r="Z447" s="210"/>
      <c r="AA447" s="210"/>
      <c r="AB447" s="210"/>
      <c r="AC447" s="210"/>
      <c r="AD447" s="210"/>
      <c r="AE447" s="210"/>
      <c r="AF447" s="210"/>
      <c r="AG447" s="210" t="s">
        <v>221</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2" x14ac:dyDescent="0.2">
      <c r="A448" s="217"/>
      <c r="B448" s="218"/>
      <c r="C448" s="250" t="s">
        <v>213</v>
      </c>
      <c r="D448" s="244"/>
      <c r="E448" s="245">
        <v>2</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214</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
      <c r="A449" s="217"/>
      <c r="B449" s="218"/>
      <c r="C449" s="250" t="s">
        <v>215</v>
      </c>
      <c r="D449" s="244"/>
      <c r="E449" s="245">
        <v>2</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214</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ht="22.5" outlineLevel="1" x14ac:dyDescent="0.2">
      <c r="A450" s="229">
        <v>53</v>
      </c>
      <c r="B450" s="230" t="s">
        <v>575</v>
      </c>
      <c r="C450" s="239" t="s">
        <v>576</v>
      </c>
      <c r="D450" s="231" t="s">
        <v>330</v>
      </c>
      <c r="E450" s="232">
        <v>4</v>
      </c>
      <c r="F450" s="233"/>
      <c r="G450" s="234">
        <f>ROUND(E450*F450,2)</f>
        <v>0</v>
      </c>
      <c r="H450" s="233"/>
      <c r="I450" s="234">
        <f>ROUND(E450*H450,2)</f>
        <v>0</v>
      </c>
      <c r="J450" s="233"/>
      <c r="K450" s="234">
        <f>ROUND(E450*J450,2)</f>
        <v>0</v>
      </c>
      <c r="L450" s="234">
        <v>21</v>
      </c>
      <c r="M450" s="234">
        <f>G450*(1+L450/100)</f>
        <v>0</v>
      </c>
      <c r="N450" s="232">
        <v>1.2999999999999999E-4</v>
      </c>
      <c r="O450" s="232">
        <f>ROUND(E450*N450,2)</f>
        <v>0</v>
      </c>
      <c r="P450" s="232">
        <v>0</v>
      </c>
      <c r="Q450" s="232">
        <f>ROUND(E450*P450,2)</f>
        <v>0</v>
      </c>
      <c r="R450" s="234" t="s">
        <v>574</v>
      </c>
      <c r="S450" s="234" t="s">
        <v>180</v>
      </c>
      <c r="T450" s="235" t="s">
        <v>180</v>
      </c>
      <c r="U450" s="220">
        <v>0.23699999999999999</v>
      </c>
      <c r="V450" s="220">
        <f>ROUND(E450*U450,2)</f>
        <v>0.95</v>
      </c>
      <c r="W450" s="220"/>
      <c r="X450" s="220" t="s">
        <v>220</v>
      </c>
      <c r="Y450" s="220" t="s">
        <v>183</v>
      </c>
      <c r="Z450" s="210"/>
      <c r="AA450" s="210"/>
      <c r="AB450" s="210"/>
      <c r="AC450" s="210"/>
      <c r="AD450" s="210"/>
      <c r="AE450" s="210"/>
      <c r="AF450" s="210"/>
      <c r="AG450" s="210" t="s">
        <v>221</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
      <c r="A451" s="217"/>
      <c r="B451" s="218"/>
      <c r="C451" s="250" t="s">
        <v>577</v>
      </c>
      <c r="D451" s="244"/>
      <c r="E451" s="245">
        <v>4</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214</v>
      </c>
      <c r="AH451" s="210">
        <v>5</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29">
        <v>54</v>
      </c>
      <c r="B452" s="230" t="s">
        <v>578</v>
      </c>
      <c r="C452" s="239" t="s">
        <v>579</v>
      </c>
      <c r="D452" s="231" t="s">
        <v>580</v>
      </c>
      <c r="E452" s="232">
        <v>4</v>
      </c>
      <c r="F452" s="233"/>
      <c r="G452" s="234">
        <f>ROUND(E452*F452,2)</f>
        <v>0</v>
      </c>
      <c r="H452" s="233"/>
      <c r="I452" s="234">
        <f>ROUND(E452*H452,2)</f>
        <v>0</v>
      </c>
      <c r="J452" s="233"/>
      <c r="K452" s="234">
        <f>ROUND(E452*J452,2)</f>
        <v>0</v>
      </c>
      <c r="L452" s="234">
        <v>21</v>
      </c>
      <c r="M452" s="234">
        <f>G452*(1+L452/100)</f>
        <v>0</v>
      </c>
      <c r="N452" s="232">
        <v>0</v>
      </c>
      <c r="O452" s="232">
        <f>ROUND(E452*N452,2)</f>
        <v>0</v>
      </c>
      <c r="P452" s="232">
        <v>0</v>
      </c>
      <c r="Q452" s="232">
        <f>ROUND(E452*P452,2)</f>
        <v>0</v>
      </c>
      <c r="R452" s="234" t="s">
        <v>581</v>
      </c>
      <c r="S452" s="234" t="s">
        <v>180</v>
      </c>
      <c r="T452" s="235" t="s">
        <v>180</v>
      </c>
      <c r="U452" s="220">
        <v>1</v>
      </c>
      <c r="V452" s="220">
        <f>ROUND(E452*U452,2)</f>
        <v>4</v>
      </c>
      <c r="W452" s="220"/>
      <c r="X452" s="220" t="s">
        <v>582</v>
      </c>
      <c r="Y452" s="220" t="s">
        <v>183</v>
      </c>
      <c r="Z452" s="210"/>
      <c r="AA452" s="210"/>
      <c r="AB452" s="210"/>
      <c r="AC452" s="210"/>
      <c r="AD452" s="210"/>
      <c r="AE452" s="210"/>
      <c r="AF452" s="210"/>
      <c r="AG452" s="210" t="s">
        <v>583</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50" t="s">
        <v>584</v>
      </c>
      <c r="D453" s="244"/>
      <c r="E453" s="245">
        <v>4</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214</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x14ac:dyDescent="0.2">
      <c r="A454" s="222" t="s">
        <v>175</v>
      </c>
      <c r="B454" s="223" t="s">
        <v>117</v>
      </c>
      <c r="C454" s="238" t="s">
        <v>118</v>
      </c>
      <c r="D454" s="224"/>
      <c r="E454" s="225"/>
      <c r="F454" s="226"/>
      <c r="G454" s="226">
        <f>SUMIF(AG455:AG478,"&lt;&gt;NOR",G455:G478)</f>
        <v>0</v>
      </c>
      <c r="H454" s="226"/>
      <c r="I454" s="226">
        <f>SUM(I455:I478)</f>
        <v>0</v>
      </c>
      <c r="J454" s="226"/>
      <c r="K454" s="226">
        <f>SUM(K455:K478)</f>
        <v>0</v>
      </c>
      <c r="L454" s="226"/>
      <c r="M454" s="226">
        <f>SUM(M455:M478)</f>
        <v>0</v>
      </c>
      <c r="N454" s="225"/>
      <c r="O454" s="225">
        <f>SUM(O455:O478)</f>
        <v>0.19000000000000003</v>
      </c>
      <c r="P454" s="225"/>
      <c r="Q454" s="225">
        <f>SUM(Q455:Q478)</f>
        <v>0</v>
      </c>
      <c r="R454" s="226"/>
      <c r="S454" s="226"/>
      <c r="T454" s="227"/>
      <c r="U454" s="221"/>
      <c r="V454" s="221">
        <f>SUM(V455:V478)</f>
        <v>38.42</v>
      </c>
      <c r="W454" s="221"/>
      <c r="X454" s="221"/>
      <c r="Y454" s="221"/>
      <c r="AG454" t="s">
        <v>176</v>
      </c>
    </row>
    <row r="455" spans="1:60" ht="22.5" outlineLevel="1" x14ac:dyDescent="0.2">
      <c r="A455" s="229">
        <v>55</v>
      </c>
      <c r="B455" s="230" t="s">
        <v>585</v>
      </c>
      <c r="C455" s="239" t="s">
        <v>586</v>
      </c>
      <c r="D455" s="231" t="s">
        <v>330</v>
      </c>
      <c r="E455" s="232">
        <v>8</v>
      </c>
      <c r="F455" s="233"/>
      <c r="G455" s="234">
        <f>ROUND(E455*F455,2)</f>
        <v>0</v>
      </c>
      <c r="H455" s="233"/>
      <c r="I455" s="234">
        <f>ROUND(E455*H455,2)</f>
        <v>0</v>
      </c>
      <c r="J455" s="233"/>
      <c r="K455" s="234">
        <f>ROUND(E455*J455,2)</f>
        <v>0</v>
      </c>
      <c r="L455" s="234">
        <v>21</v>
      </c>
      <c r="M455" s="234">
        <f>G455*(1+L455/100)</f>
        <v>0</v>
      </c>
      <c r="N455" s="232">
        <v>0</v>
      </c>
      <c r="O455" s="232">
        <f>ROUND(E455*N455,2)</f>
        <v>0</v>
      </c>
      <c r="P455" s="232">
        <v>0</v>
      </c>
      <c r="Q455" s="232">
        <f>ROUND(E455*P455,2)</f>
        <v>0</v>
      </c>
      <c r="R455" s="234" t="s">
        <v>587</v>
      </c>
      <c r="S455" s="234" t="s">
        <v>180</v>
      </c>
      <c r="T455" s="235" t="s">
        <v>180</v>
      </c>
      <c r="U455" s="220">
        <v>1.45</v>
      </c>
      <c r="V455" s="220">
        <f>ROUND(E455*U455,2)</f>
        <v>11.6</v>
      </c>
      <c r="W455" s="220"/>
      <c r="X455" s="220" t="s">
        <v>220</v>
      </c>
      <c r="Y455" s="220" t="s">
        <v>183</v>
      </c>
      <c r="Z455" s="210"/>
      <c r="AA455" s="210"/>
      <c r="AB455" s="210"/>
      <c r="AC455" s="210"/>
      <c r="AD455" s="210"/>
      <c r="AE455" s="210"/>
      <c r="AF455" s="210"/>
      <c r="AG455" s="210" t="s">
        <v>221</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
      <c r="A456" s="217"/>
      <c r="B456" s="218"/>
      <c r="C456" s="250" t="s">
        <v>338</v>
      </c>
      <c r="D456" s="244"/>
      <c r="E456" s="245">
        <v>8</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214</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ht="22.5" outlineLevel="1" x14ac:dyDescent="0.2">
      <c r="A457" s="229">
        <v>56</v>
      </c>
      <c r="B457" s="230" t="s">
        <v>588</v>
      </c>
      <c r="C457" s="239" t="s">
        <v>589</v>
      </c>
      <c r="D457" s="231" t="s">
        <v>330</v>
      </c>
      <c r="E457" s="232">
        <v>2</v>
      </c>
      <c r="F457" s="233"/>
      <c r="G457" s="234">
        <f>ROUND(E457*F457,2)</f>
        <v>0</v>
      </c>
      <c r="H457" s="233"/>
      <c r="I457" s="234">
        <f>ROUND(E457*H457,2)</f>
        <v>0</v>
      </c>
      <c r="J457" s="233"/>
      <c r="K457" s="234">
        <f>ROUND(E457*J457,2)</f>
        <v>0</v>
      </c>
      <c r="L457" s="234">
        <v>21</v>
      </c>
      <c r="M457" s="234">
        <f>G457*(1+L457/100)</f>
        <v>0</v>
      </c>
      <c r="N457" s="232">
        <v>0</v>
      </c>
      <c r="O457" s="232">
        <f>ROUND(E457*N457,2)</f>
        <v>0</v>
      </c>
      <c r="P457" s="232">
        <v>0</v>
      </c>
      <c r="Q457" s="232">
        <f>ROUND(E457*P457,2)</f>
        <v>0</v>
      </c>
      <c r="R457" s="234" t="s">
        <v>587</v>
      </c>
      <c r="S457" s="234" t="s">
        <v>180</v>
      </c>
      <c r="T457" s="235" t="s">
        <v>180</v>
      </c>
      <c r="U457" s="220">
        <v>1.5</v>
      </c>
      <c r="V457" s="220">
        <f>ROUND(E457*U457,2)</f>
        <v>3</v>
      </c>
      <c r="W457" s="220"/>
      <c r="X457" s="220" t="s">
        <v>220</v>
      </c>
      <c r="Y457" s="220" t="s">
        <v>183</v>
      </c>
      <c r="Z457" s="210"/>
      <c r="AA457" s="210"/>
      <c r="AB457" s="210"/>
      <c r="AC457" s="210"/>
      <c r="AD457" s="210"/>
      <c r="AE457" s="210"/>
      <c r="AF457" s="210"/>
      <c r="AG457" s="210" t="s">
        <v>221</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2" x14ac:dyDescent="0.2">
      <c r="A458" s="217"/>
      <c r="B458" s="218"/>
      <c r="C458" s="250" t="s">
        <v>341</v>
      </c>
      <c r="D458" s="244"/>
      <c r="E458" s="245">
        <v>2</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214</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
      <c r="A459" s="229">
        <v>57</v>
      </c>
      <c r="B459" s="230" t="s">
        <v>590</v>
      </c>
      <c r="C459" s="239" t="s">
        <v>591</v>
      </c>
      <c r="D459" s="231" t="s">
        <v>330</v>
      </c>
      <c r="E459" s="232">
        <v>10</v>
      </c>
      <c r="F459" s="233"/>
      <c r="G459" s="234">
        <f>ROUND(E459*F459,2)</f>
        <v>0</v>
      </c>
      <c r="H459" s="233"/>
      <c r="I459" s="234">
        <f>ROUND(E459*H459,2)</f>
        <v>0</v>
      </c>
      <c r="J459" s="233"/>
      <c r="K459" s="234">
        <f>ROUND(E459*J459,2)</f>
        <v>0</v>
      </c>
      <c r="L459" s="234">
        <v>21</v>
      </c>
      <c r="M459" s="234">
        <f>G459*(1+L459/100)</f>
        <v>0</v>
      </c>
      <c r="N459" s="232">
        <v>0</v>
      </c>
      <c r="O459" s="232">
        <f>ROUND(E459*N459,2)</f>
        <v>0</v>
      </c>
      <c r="P459" s="232">
        <v>0</v>
      </c>
      <c r="Q459" s="232">
        <f>ROUND(E459*P459,2)</f>
        <v>0</v>
      </c>
      <c r="R459" s="234" t="s">
        <v>587</v>
      </c>
      <c r="S459" s="234" t="s">
        <v>180</v>
      </c>
      <c r="T459" s="235" t="s">
        <v>180</v>
      </c>
      <c r="U459" s="220">
        <v>0.77500000000000002</v>
      </c>
      <c r="V459" s="220">
        <f>ROUND(E459*U459,2)</f>
        <v>7.75</v>
      </c>
      <c r="W459" s="220"/>
      <c r="X459" s="220" t="s">
        <v>220</v>
      </c>
      <c r="Y459" s="220" t="s">
        <v>183</v>
      </c>
      <c r="Z459" s="210"/>
      <c r="AA459" s="210"/>
      <c r="AB459" s="210"/>
      <c r="AC459" s="210"/>
      <c r="AD459" s="210"/>
      <c r="AE459" s="210"/>
      <c r="AF459" s="210"/>
      <c r="AG459" s="210" t="s">
        <v>221</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
      <c r="A460" s="217"/>
      <c r="B460" s="218"/>
      <c r="C460" s="250" t="s">
        <v>592</v>
      </c>
      <c r="D460" s="244"/>
      <c r="E460" s="245">
        <v>8</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214</v>
      </c>
      <c r="AH460" s="210">
        <v>5</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
      <c r="A461" s="217"/>
      <c r="B461" s="218"/>
      <c r="C461" s="250" t="s">
        <v>593</v>
      </c>
      <c r="D461" s="244"/>
      <c r="E461" s="245">
        <v>2</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214</v>
      </c>
      <c r="AH461" s="210">
        <v>5</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1" x14ac:dyDescent="0.2">
      <c r="A462" s="229">
        <v>58</v>
      </c>
      <c r="B462" s="230" t="s">
        <v>594</v>
      </c>
      <c r="C462" s="239" t="s">
        <v>595</v>
      </c>
      <c r="D462" s="231" t="s">
        <v>330</v>
      </c>
      <c r="E462" s="232">
        <v>10</v>
      </c>
      <c r="F462" s="233"/>
      <c r="G462" s="234">
        <f>ROUND(E462*F462,2)</f>
        <v>0</v>
      </c>
      <c r="H462" s="233"/>
      <c r="I462" s="234">
        <f>ROUND(E462*H462,2)</f>
        <v>0</v>
      </c>
      <c r="J462" s="233"/>
      <c r="K462" s="234">
        <f>ROUND(E462*J462,2)</f>
        <v>0</v>
      </c>
      <c r="L462" s="234">
        <v>21</v>
      </c>
      <c r="M462" s="234">
        <f>G462*(1+L462/100)</f>
        <v>0</v>
      </c>
      <c r="N462" s="232">
        <v>1.0000000000000001E-5</v>
      </c>
      <c r="O462" s="232">
        <f>ROUND(E462*N462,2)</f>
        <v>0</v>
      </c>
      <c r="P462" s="232">
        <v>0</v>
      </c>
      <c r="Q462" s="232">
        <f>ROUND(E462*P462,2)</f>
        <v>0</v>
      </c>
      <c r="R462" s="234"/>
      <c r="S462" s="234" t="s">
        <v>203</v>
      </c>
      <c r="T462" s="235" t="s">
        <v>181</v>
      </c>
      <c r="U462" s="220">
        <v>1.56</v>
      </c>
      <c r="V462" s="220">
        <f>ROUND(E462*U462,2)</f>
        <v>15.6</v>
      </c>
      <c r="W462" s="220"/>
      <c r="X462" s="220" t="s">
        <v>220</v>
      </c>
      <c r="Y462" s="220" t="s">
        <v>183</v>
      </c>
      <c r="Z462" s="210"/>
      <c r="AA462" s="210"/>
      <c r="AB462" s="210"/>
      <c r="AC462" s="210"/>
      <c r="AD462" s="210"/>
      <c r="AE462" s="210"/>
      <c r="AF462" s="210"/>
      <c r="AG462" s="210" t="s">
        <v>221</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2" x14ac:dyDescent="0.2">
      <c r="A463" s="217"/>
      <c r="B463" s="218"/>
      <c r="C463" s="240" t="s">
        <v>596</v>
      </c>
      <c r="D463" s="236"/>
      <c r="E463" s="236"/>
      <c r="F463" s="236"/>
      <c r="G463" s="236"/>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186</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
      <c r="A464" s="217"/>
      <c r="B464" s="218"/>
      <c r="C464" s="250" t="s">
        <v>592</v>
      </c>
      <c r="D464" s="244"/>
      <c r="E464" s="245">
        <v>8</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214</v>
      </c>
      <c r="AH464" s="210">
        <v>5</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3" x14ac:dyDescent="0.2">
      <c r="A465" s="217"/>
      <c r="B465" s="218"/>
      <c r="C465" s="250" t="s">
        <v>593</v>
      </c>
      <c r="D465" s="244"/>
      <c r="E465" s="245">
        <v>2</v>
      </c>
      <c r="F465" s="220"/>
      <c r="G465" s="220"/>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214</v>
      </c>
      <c r="AH465" s="210">
        <v>5</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
      <c r="A466" s="229">
        <v>59</v>
      </c>
      <c r="B466" s="230" t="s">
        <v>597</v>
      </c>
      <c r="C466" s="239" t="s">
        <v>598</v>
      </c>
      <c r="D466" s="231" t="s">
        <v>330</v>
      </c>
      <c r="E466" s="232">
        <v>10</v>
      </c>
      <c r="F466" s="233"/>
      <c r="G466" s="234">
        <f>ROUND(E466*F466,2)</f>
        <v>0</v>
      </c>
      <c r="H466" s="233"/>
      <c r="I466" s="234">
        <f>ROUND(E466*H466,2)</f>
        <v>0</v>
      </c>
      <c r="J466" s="233"/>
      <c r="K466" s="234">
        <f>ROUND(E466*J466,2)</f>
        <v>0</v>
      </c>
      <c r="L466" s="234">
        <v>21</v>
      </c>
      <c r="M466" s="234">
        <f>G466*(1+L466/100)</f>
        <v>0</v>
      </c>
      <c r="N466" s="232">
        <v>5.0000000000000001E-4</v>
      </c>
      <c r="O466" s="232">
        <f>ROUND(E466*N466,2)</f>
        <v>0.01</v>
      </c>
      <c r="P466" s="232">
        <v>0</v>
      </c>
      <c r="Q466" s="232">
        <f>ROUND(E466*P466,2)</f>
        <v>0</v>
      </c>
      <c r="R466" s="234" t="s">
        <v>335</v>
      </c>
      <c r="S466" s="234" t="s">
        <v>180</v>
      </c>
      <c r="T466" s="235" t="s">
        <v>180</v>
      </c>
      <c r="U466" s="220">
        <v>0</v>
      </c>
      <c r="V466" s="220">
        <f>ROUND(E466*U466,2)</f>
        <v>0</v>
      </c>
      <c r="W466" s="220"/>
      <c r="X466" s="220" t="s">
        <v>336</v>
      </c>
      <c r="Y466" s="220" t="s">
        <v>183</v>
      </c>
      <c r="Z466" s="210"/>
      <c r="AA466" s="210"/>
      <c r="AB466" s="210"/>
      <c r="AC466" s="210"/>
      <c r="AD466" s="210"/>
      <c r="AE466" s="210"/>
      <c r="AF466" s="210"/>
      <c r="AG466" s="210" t="s">
        <v>337</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2" x14ac:dyDescent="0.2">
      <c r="A467" s="217"/>
      <c r="B467" s="218"/>
      <c r="C467" s="250" t="s">
        <v>599</v>
      </c>
      <c r="D467" s="244"/>
      <c r="E467" s="245">
        <v>10</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214</v>
      </c>
      <c r="AH467" s="210">
        <v>5</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29">
        <v>60</v>
      </c>
      <c r="B468" s="230" t="s">
        <v>600</v>
      </c>
      <c r="C468" s="239" t="s">
        <v>601</v>
      </c>
      <c r="D468" s="231" t="s">
        <v>330</v>
      </c>
      <c r="E468" s="232">
        <v>10</v>
      </c>
      <c r="F468" s="233"/>
      <c r="G468" s="234">
        <f>ROUND(E468*F468,2)</f>
        <v>0</v>
      </c>
      <c r="H468" s="233"/>
      <c r="I468" s="234">
        <f>ROUND(E468*H468,2)</f>
        <v>0</v>
      </c>
      <c r="J468" s="233"/>
      <c r="K468" s="234">
        <f>ROUND(E468*J468,2)</f>
        <v>0</v>
      </c>
      <c r="L468" s="234">
        <v>21</v>
      </c>
      <c r="M468" s="234">
        <f>G468*(1+L468/100)</f>
        <v>0</v>
      </c>
      <c r="N468" s="232">
        <v>4.4999999999999999E-4</v>
      </c>
      <c r="O468" s="232">
        <f>ROUND(E468*N468,2)</f>
        <v>0</v>
      </c>
      <c r="P468" s="232">
        <v>0</v>
      </c>
      <c r="Q468" s="232">
        <f>ROUND(E468*P468,2)</f>
        <v>0</v>
      </c>
      <c r="R468" s="234"/>
      <c r="S468" s="234" t="s">
        <v>203</v>
      </c>
      <c r="T468" s="235" t="s">
        <v>180</v>
      </c>
      <c r="U468" s="220">
        <v>0</v>
      </c>
      <c r="V468" s="220">
        <f>ROUND(E468*U468,2)</f>
        <v>0</v>
      </c>
      <c r="W468" s="220"/>
      <c r="X468" s="220" t="s">
        <v>336</v>
      </c>
      <c r="Y468" s="220" t="s">
        <v>183</v>
      </c>
      <c r="Z468" s="210"/>
      <c r="AA468" s="210"/>
      <c r="AB468" s="210"/>
      <c r="AC468" s="210"/>
      <c r="AD468" s="210"/>
      <c r="AE468" s="210"/>
      <c r="AF468" s="210"/>
      <c r="AG468" s="210" t="s">
        <v>337</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
      <c r="A469" s="217"/>
      <c r="B469" s="218"/>
      <c r="C469" s="250" t="s">
        <v>599</v>
      </c>
      <c r="D469" s="244"/>
      <c r="E469" s="245">
        <v>10</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214</v>
      </c>
      <c r="AH469" s="210">
        <v>5</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ht="33.75" outlineLevel="1" x14ac:dyDescent="0.2">
      <c r="A470" s="229">
        <v>61</v>
      </c>
      <c r="B470" s="230" t="s">
        <v>602</v>
      </c>
      <c r="C470" s="239" t="s">
        <v>603</v>
      </c>
      <c r="D470" s="231" t="s">
        <v>330</v>
      </c>
      <c r="E470" s="232">
        <v>8</v>
      </c>
      <c r="F470" s="233"/>
      <c r="G470" s="234">
        <f>ROUND(E470*F470,2)</f>
        <v>0</v>
      </c>
      <c r="H470" s="233"/>
      <c r="I470" s="234">
        <f>ROUND(E470*H470,2)</f>
        <v>0</v>
      </c>
      <c r="J470" s="233"/>
      <c r="K470" s="234">
        <f>ROUND(E470*J470,2)</f>
        <v>0</v>
      </c>
      <c r="L470" s="234">
        <v>21</v>
      </c>
      <c r="M470" s="234">
        <f>G470*(1+L470/100)</f>
        <v>0</v>
      </c>
      <c r="N470" s="232">
        <v>1.7999999999999999E-2</v>
      </c>
      <c r="O470" s="232">
        <f>ROUND(E470*N470,2)</f>
        <v>0.14000000000000001</v>
      </c>
      <c r="P470" s="232">
        <v>0</v>
      </c>
      <c r="Q470" s="232">
        <f>ROUND(E470*P470,2)</f>
        <v>0</v>
      </c>
      <c r="R470" s="234" t="s">
        <v>335</v>
      </c>
      <c r="S470" s="234" t="s">
        <v>180</v>
      </c>
      <c r="T470" s="235" t="s">
        <v>180</v>
      </c>
      <c r="U470" s="220">
        <v>0</v>
      </c>
      <c r="V470" s="220">
        <f>ROUND(E470*U470,2)</f>
        <v>0</v>
      </c>
      <c r="W470" s="220"/>
      <c r="X470" s="220" t="s">
        <v>336</v>
      </c>
      <c r="Y470" s="220" t="s">
        <v>183</v>
      </c>
      <c r="Z470" s="210"/>
      <c r="AA470" s="210"/>
      <c r="AB470" s="210"/>
      <c r="AC470" s="210"/>
      <c r="AD470" s="210"/>
      <c r="AE470" s="210"/>
      <c r="AF470" s="210"/>
      <c r="AG470" s="210" t="s">
        <v>337</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2" x14ac:dyDescent="0.2">
      <c r="A471" s="217"/>
      <c r="B471" s="218"/>
      <c r="C471" s="250" t="s">
        <v>338</v>
      </c>
      <c r="D471" s="244"/>
      <c r="E471" s="245">
        <v>8</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214</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ht="33.75" outlineLevel="1" x14ac:dyDescent="0.2">
      <c r="A472" s="229">
        <v>62</v>
      </c>
      <c r="B472" s="230" t="s">
        <v>604</v>
      </c>
      <c r="C472" s="239" t="s">
        <v>605</v>
      </c>
      <c r="D472" s="231" t="s">
        <v>330</v>
      </c>
      <c r="E472" s="232">
        <v>2</v>
      </c>
      <c r="F472" s="233"/>
      <c r="G472" s="234">
        <f>ROUND(E472*F472,2)</f>
        <v>0</v>
      </c>
      <c r="H472" s="233"/>
      <c r="I472" s="234">
        <f>ROUND(E472*H472,2)</f>
        <v>0</v>
      </c>
      <c r="J472" s="233"/>
      <c r="K472" s="234">
        <f>ROUND(E472*J472,2)</f>
        <v>0</v>
      </c>
      <c r="L472" s="234">
        <v>21</v>
      </c>
      <c r="M472" s="234">
        <f>G472*(1+L472/100)</f>
        <v>0</v>
      </c>
      <c r="N472" s="232">
        <v>0.02</v>
      </c>
      <c r="O472" s="232">
        <f>ROUND(E472*N472,2)</f>
        <v>0.04</v>
      </c>
      <c r="P472" s="232">
        <v>0</v>
      </c>
      <c r="Q472" s="232">
        <f>ROUND(E472*P472,2)</f>
        <v>0</v>
      </c>
      <c r="R472" s="234" t="s">
        <v>335</v>
      </c>
      <c r="S472" s="234" t="s">
        <v>180</v>
      </c>
      <c r="T472" s="235" t="s">
        <v>180</v>
      </c>
      <c r="U472" s="220">
        <v>0</v>
      </c>
      <c r="V472" s="220">
        <f>ROUND(E472*U472,2)</f>
        <v>0</v>
      </c>
      <c r="W472" s="220"/>
      <c r="X472" s="220" t="s">
        <v>336</v>
      </c>
      <c r="Y472" s="220" t="s">
        <v>183</v>
      </c>
      <c r="Z472" s="210"/>
      <c r="AA472" s="210"/>
      <c r="AB472" s="210"/>
      <c r="AC472" s="210"/>
      <c r="AD472" s="210"/>
      <c r="AE472" s="210"/>
      <c r="AF472" s="210"/>
      <c r="AG472" s="210" t="s">
        <v>337</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2" x14ac:dyDescent="0.2">
      <c r="A473" s="217"/>
      <c r="B473" s="218"/>
      <c r="C473" s="250" t="s">
        <v>341</v>
      </c>
      <c r="D473" s="244"/>
      <c r="E473" s="245">
        <v>2</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214</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
      <c r="A474" s="229">
        <v>63</v>
      </c>
      <c r="B474" s="230" t="s">
        <v>606</v>
      </c>
      <c r="C474" s="239" t="s">
        <v>607</v>
      </c>
      <c r="D474" s="231" t="s">
        <v>463</v>
      </c>
      <c r="E474" s="232">
        <v>0.19359999999999999</v>
      </c>
      <c r="F474" s="233"/>
      <c r="G474" s="234">
        <f>ROUND(E474*F474,2)</f>
        <v>0</v>
      </c>
      <c r="H474" s="233"/>
      <c r="I474" s="234">
        <f>ROUND(E474*H474,2)</f>
        <v>0</v>
      </c>
      <c r="J474" s="233"/>
      <c r="K474" s="234">
        <f>ROUND(E474*J474,2)</f>
        <v>0</v>
      </c>
      <c r="L474" s="234">
        <v>21</v>
      </c>
      <c r="M474" s="234">
        <f>G474*(1+L474/100)</f>
        <v>0</v>
      </c>
      <c r="N474" s="232">
        <v>0</v>
      </c>
      <c r="O474" s="232">
        <f>ROUND(E474*N474,2)</f>
        <v>0</v>
      </c>
      <c r="P474" s="232">
        <v>0</v>
      </c>
      <c r="Q474" s="232">
        <f>ROUND(E474*P474,2)</f>
        <v>0</v>
      </c>
      <c r="R474" s="234" t="s">
        <v>587</v>
      </c>
      <c r="S474" s="234" t="s">
        <v>180</v>
      </c>
      <c r="T474" s="235" t="s">
        <v>180</v>
      </c>
      <c r="U474" s="220">
        <v>2.4209999999999998</v>
      </c>
      <c r="V474" s="220">
        <f>ROUND(E474*U474,2)</f>
        <v>0.47</v>
      </c>
      <c r="W474" s="220"/>
      <c r="X474" s="220" t="s">
        <v>464</v>
      </c>
      <c r="Y474" s="220" t="s">
        <v>183</v>
      </c>
      <c r="Z474" s="210"/>
      <c r="AA474" s="210"/>
      <c r="AB474" s="210"/>
      <c r="AC474" s="210"/>
      <c r="AD474" s="210"/>
      <c r="AE474" s="210"/>
      <c r="AF474" s="210"/>
      <c r="AG474" s="210" t="s">
        <v>465</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
      <c r="A475" s="217"/>
      <c r="B475" s="218"/>
      <c r="C475" s="252" t="s">
        <v>531</v>
      </c>
      <c r="D475" s="249"/>
      <c r="E475" s="249"/>
      <c r="F475" s="249"/>
      <c r="G475" s="249"/>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256</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2" x14ac:dyDescent="0.2">
      <c r="A476" s="217"/>
      <c r="B476" s="218"/>
      <c r="C476" s="250" t="s">
        <v>467</v>
      </c>
      <c r="D476" s="244"/>
      <c r="E476" s="245"/>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214</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
      <c r="A477" s="217"/>
      <c r="B477" s="218"/>
      <c r="C477" s="250" t="s">
        <v>608</v>
      </c>
      <c r="D477" s="244"/>
      <c r="E477" s="245"/>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214</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
      <c r="A478" s="217"/>
      <c r="B478" s="218"/>
      <c r="C478" s="250" t="s">
        <v>609</v>
      </c>
      <c r="D478" s="244"/>
      <c r="E478" s="245">
        <v>0.19359999999999999</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214</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x14ac:dyDescent="0.2">
      <c r="A479" s="222" t="s">
        <v>175</v>
      </c>
      <c r="B479" s="223" t="s">
        <v>119</v>
      </c>
      <c r="C479" s="238" t="s">
        <v>120</v>
      </c>
      <c r="D479" s="224"/>
      <c r="E479" s="225"/>
      <c r="F479" s="226"/>
      <c r="G479" s="226">
        <f>SUMIF(AG480:AG491,"&lt;&gt;NOR",G480:G491)</f>
        <v>0</v>
      </c>
      <c r="H479" s="226"/>
      <c r="I479" s="226">
        <f>SUM(I480:I491)</f>
        <v>0</v>
      </c>
      <c r="J479" s="226"/>
      <c r="K479" s="226">
        <f>SUM(K480:K491)</f>
        <v>0</v>
      </c>
      <c r="L479" s="226"/>
      <c r="M479" s="226">
        <f>SUM(M480:M491)</f>
        <v>0</v>
      </c>
      <c r="N479" s="225"/>
      <c r="O479" s="225">
        <f>SUM(O480:O491)</f>
        <v>0.03</v>
      </c>
      <c r="P479" s="225"/>
      <c r="Q479" s="225">
        <f>SUM(Q480:Q491)</f>
        <v>0</v>
      </c>
      <c r="R479" s="226"/>
      <c r="S479" s="226"/>
      <c r="T479" s="227"/>
      <c r="U479" s="221"/>
      <c r="V479" s="221">
        <f>SUM(V480:V491)</f>
        <v>4.58</v>
      </c>
      <c r="W479" s="221"/>
      <c r="X479" s="221"/>
      <c r="Y479" s="221"/>
      <c r="AG479" t="s">
        <v>176</v>
      </c>
    </row>
    <row r="480" spans="1:60" outlineLevel="1" x14ac:dyDescent="0.2">
      <c r="A480" s="229">
        <v>64</v>
      </c>
      <c r="B480" s="230" t="s">
        <v>610</v>
      </c>
      <c r="C480" s="239" t="s">
        <v>611</v>
      </c>
      <c r="D480" s="231" t="s">
        <v>330</v>
      </c>
      <c r="E480" s="232">
        <v>10</v>
      </c>
      <c r="F480" s="233"/>
      <c r="G480" s="234">
        <f>ROUND(E480*F480,2)</f>
        <v>0</v>
      </c>
      <c r="H480" s="233"/>
      <c r="I480" s="234">
        <f>ROUND(E480*H480,2)</f>
        <v>0</v>
      </c>
      <c r="J480" s="233"/>
      <c r="K480" s="234">
        <f>ROUND(E480*J480,2)</f>
        <v>0</v>
      </c>
      <c r="L480" s="234">
        <v>21</v>
      </c>
      <c r="M480" s="234">
        <f>G480*(1+L480/100)</f>
        <v>0</v>
      </c>
      <c r="N480" s="232">
        <v>1.0000000000000001E-5</v>
      </c>
      <c r="O480" s="232">
        <f>ROUND(E480*N480,2)</f>
        <v>0</v>
      </c>
      <c r="P480" s="232">
        <v>0</v>
      </c>
      <c r="Q480" s="232">
        <f>ROUND(E480*P480,2)</f>
        <v>0</v>
      </c>
      <c r="R480" s="234" t="s">
        <v>612</v>
      </c>
      <c r="S480" s="234" t="s">
        <v>180</v>
      </c>
      <c r="T480" s="235" t="s">
        <v>180</v>
      </c>
      <c r="U480" s="220">
        <v>0.45</v>
      </c>
      <c r="V480" s="220">
        <f>ROUND(E480*U480,2)</f>
        <v>4.5</v>
      </c>
      <c r="W480" s="220"/>
      <c r="X480" s="220" t="s">
        <v>220</v>
      </c>
      <c r="Y480" s="220" t="s">
        <v>183</v>
      </c>
      <c r="Z480" s="210"/>
      <c r="AA480" s="210"/>
      <c r="AB480" s="210"/>
      <c r="AC480" s="210"/>
      <c r="AD480" s="210"/>
      <c r="AE480" s="210"/>
      <c r="AF480" s="210"/>
      <c r="AG480" s="210" t="s">
        <v>221</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
      <c r="A481" s="217"/>
      <c r="B481" s="218"/>
      <c r="C481" s="250" t="s">
        <v>592</v>
      </c>
      <c r="D481" s="244"/>
      <c r="E481" s="245">
        <v>8</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214</v>
      </c>
      <c r="AH481" s="210">
        <v>5</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3" x14ac:dyDescent="0.2">
      <c r="A482" s="217"/>
      <c r="B482" s="218"/>
      <c r="C482" s="250" t="s">
        <v>593</v>
      </c>
      <c r="D482" s="244"/>
      <c r="E482" s="245">
        <v>2</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214</v>
      </c>
      <c r="AH482" s="210">
        <v>5</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29">
        <v>65</v>
      </c>
      <c r="B483" s="230" t="s">
        <v>613</v>
      </c>
      <c r="C483" s="239" t="s">
        <v>614</v>
      </c>
      <c r="D483" s="231" t="s">
        <v>330</v>
      </c>
      <c r="E483" s="232">
        <v>8</v>
      </c>
      <c r="F483" s="233"/>
      <c r="G483" s="234">
        <f>ROUND(E483*F483,2)</f>
        <v>0</v>
      </c>
      <c r="H483" s="233"/>
      <c r="I483" s="234">
        <f>ROUND(E483*H483,2)</f>
        <v>0</v>
      </c>
      <c r="J483" s="233"/>
      <c r="K483" s="234">
        <f>ROUND(E483*J483,2)</f>
        <v>0</v>
      </c>
      <c r="L483" s="234">
        <v>21</v>
      </c>
      <c r="M483" s="234">
        <f>G483*(1+L483/100)</f>
        <v>0</v>
      </c>
      <c r="N483" s="232">
        <v>2.4499999999999999E-3</v>
      </c>
      <c r="O483" s="232">
        <f>ROUND(E483*N483,2)</f>
        <v>0.02</v>
      </c>
      <c r="P483" s="232">
        <v>0</v>
      </c>
      <c r="Q483" s="232">
        <f>ROUND(E483*P483,2)</f>
        <v>0</v>
      </c>
      <c r="R483" s="234" t="s">
        <v>335</v>
      </c>
      <c r="S483" s="234" t="s">
        <v>180</v>
      </c>
      <c r="T483" s="235" t="s">
        <v>180</v>
      </c>
      <c r="U483" s="220">
        <v>0</v>
      </c>
      <c r="V483" s="220">
        <f>ROUND(E483*U483,2)</f>
        <v>0</v>
      </c>
      <c r="W483" s="220"/>
      <c r="X483" s="220" t="s">
        <v>336</v>
      </c>
      <c r="Y483" s="220" t="s">
        <v>183</v>
      </c>
      <c r="Z483" s="210"/>
      <c r="AA483" s="210"/>
      <c r="AB483" s="210"/>
      <c r="AC483" s="210"/>
      <c r="AD483" s="210"/>
      <c r="AE483" s="210"/>
      <c r="AF483" s="210"/>
      <c r="AG483" s="210" t="s">
        <v>337</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50" t="s">
        <v>615</v>
      </c>
      <c r="D484" s="244"/>
      <c r="E484" s="245">
        <v>8</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214</v>
      </c>
      <c r="AH484" s="210">
        <v>5</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1" x14ac:dyDescent="0.2">
      <c r="A485" s="229">
        <v>66</v>
      </c>
      <c r="B485" s="230" t="s">
        <v>616</v>
      </c>
      <c r="C485" s="239" t="s">
        <v>617</v>
      </c>
      <c r="D485" s="231" t="s">
        <v>330</v>
      </c>
      <c r="E485" s="232">
        <v>2</v>
      </c>
      <c r="F485" s="233"/>
      <c r="G485" s="234">
        <f>ROUND(E485*F485,2)</f>
        <v>0</v>
      </c>
      <c r="H485" s="233"/>
      <c r="I485" s="234">
        <f>ROUND(E485*H485,2)</f>
        <v>0</v>
      </c>
      <c r="J485" s="233"/>
      <c r="K485" s="234">
        <f>ROUND(E485*J485,2)</f>
        <v>0</v>
      </c>
      <c r="L485" s="234">
        <v>21</v>
      </c>
      <c r="M485" s="234">
        <f>G485*(1+L485/100)</f>
        <v>0</v>
      </c>
      <c r="N485" s="232">
        <v>2.7000000000000001E-3</v>
      </c>
      <c r="O485" s="232">
        <f>ROUND(E485*N485,2)</f>
        <v>0.01</v>
      </c>
      <c r="P485" s="232">
        <v>0</v>
      </c>
      <c r="Q485" s="232">
        <f>ROUND(E485*P485,2)</f>
        <v>0</v>
      </c>
      <c r="R485" s="234" t="s">
        <v>335</v>
      </c>
      <c r="S485" s="234" t="s">
        <v>180</v>
      </c>
      <c r="T485" s="235" t="s">
        <v>180</v>
      </c>
      <c r="U485" s="220">
        <v>0</v>
      </c>
      <c r="V485" s="220">
        <f>ROUND(E485*U485,2)</f>
        <v>0</v>
      </c>
      <c r="W485" s="220"/>
      <c r="X485" s="220" t="s">
        <v>336</v>
      </c>
      <c r="Y485" s="220" t="s">
        <v>183</v>
      </c>
      <c r="Z485" s="210"/>
      <c r="AA485" s="210"/>
      <c r="AB485" s="210"/>
      <c r="AC485" s="210"/>
      <c r="AD485" s="210"/>
      <c r="AE485" s="210"/>
      <c r="AF485" s="210"/>
      <c r="AG485" s="210" t="s">
        <v>337</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2" x14ac:dyDescent="0.2">
      <c r="A486" s="217"/>
      <c r="B486" s="218"/>
      <c r="C486" s="250" t="s">
        <v>618</v>
      </c>
      <c r="D486" s="244"/>
      <c r="E486" s="245">
        <v>2</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214</v>
      </c>
      <c r="AH486" s="210">
        <v>5</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
      <c r="A487" s="229">
        <v>67</v>
      </c>
      <c r="B487" s="230" t="s">
        <v>619</v>
      </c>
      <c r="C487" s="239" t="s">
        <v>620</v>
      </c>
      <c r="D487" s="231" t="s">
        <v>463</v>
      </c>
      <c r="E487" s="232">
        <v>2.5100000000000001E-2</v>
      </c>
      <c r="F487" s="233"/>
      <c r="G487" s="234">
        <f>ROUND(E487*F487,2)</f>
        <v>0</v>
      </c>
      <c r="H487" s="233"/>
      <c r="I487" s="234">
        <f>ROUND(E487*H487,2)</f>
        <v>0</v>
      </c>
      <c r="J487" s="233"/>
      <c r="K487" s="234">
        <f>ROUND(E487*J487,2)</f>
        <v>0</v>
      </c>
      <c r="L487" s="234">
        <v>21</v>
      </c>
      <c r="M487" s="234">
        <f>G487*(1+L487/100)</f>
        <v>0</v>
      </c>
      <c r="N487" s="232">
        <v>0</v>
      </c>
      <c r="O487" s="232">
        <f>ROUND(E487*N487,2)</f>
        <v>0</v>
      </c>
      <c r="P487" s="232">
        <v>0</v>
      </c>
      <c r="Q487" s="232">
        <f>ROUND(E487*P487,2)</f>
        <v>0</v>
      </c>
      <c r="R487" s="234" t="s">
        <v>612</v>
      </c>
      <c r="S487" s="234" t="s">
        <v>180</v>
      </c>
      <c r="T487" s="235" t="s">
        <v>180</v>
      </c>
      <c r="U487" s="220">
        <v>3.0059999999999998</v>
      </c>
      <c r="V487" s="220">
        <f>ROUND(E487*U487,2)</f>
        <v>0.08</v>
      </c>
      <c r="W487" s="220"/>
      <c r="X487" s="220" t="s">
        <v>464</v>
      </c>
      <c r="Y487" s="220" t="s">
        <v>183</v>
      </c>
      <c r="Z487" s="210"/>
      <c r="AA487" s="210"/>
      <c r="AB487" s="210"/>
      <c r="AC487" s="210"/>
      <c r="AD487" s="210"/>
      <c r="AE487" s="210"/>
      <c r="AF487" s="210"/>
      <c r="AG487" s="210" t="s">
        <v>465</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
      <c r="A488" s="217"/>
      <c r="B488" s="218"/>
      <c r="C488" s="252" t="s">
        <v>531</v>
      </c>
      <c r="D488" s="249"/>
      <c r="E488" s="249"/>
      <c r="F488" s="249"/>
      <c r="G488" s="249"/>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256</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2" x14ac:dyDescent="0.2">
      <c r="A489" s="217"/>
      <c r="B489" s="218"/>
      <c r="C489" s="250" t="s">
        <v>467</v>
      </c>
      <c r="D489" s="244"/>
      <c r="E489" s="245"/>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214</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50" t="s">
        <v>621</v>
      </c>
      <c r="D490" s="244"/>
      <c r="E490" s="245"/>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214</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50" t="s">
        <v>622</v>
      </c>
      <c r="D491" s="244"/>
      <c r="E491" s="245">
        <v>2.5100000000000001E-2</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214</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x14ac:dyDescent="0.2">
      <c r="A492" s="222" t="s">
        <v>175</v>
      </c>
      <c r="B492" s="223" t="s">
        <v>121</v>
      </c>
      <c r="C492" s="238" t="s">
        <v>122</v>
      </c>
      <c r="D492" s="224"/>
      <c r="E492" s="225"/>
      <c r="F492" s="226"/>
      <c r="G492" s="226">
        <f>SUMIF(AG493:AG530,"&lt;&gt;NOR",G493:G530)</f>
        <v>0</v>
      </c>
      <c r="H492" s="226"/>
      <c r="I492" s="226">
        <f>SUM(I493:I530)</f>
        <v>0</v>
      </c>
      <c r="J492" s="226"/>
      <c r="K492" s="226">
        <f>SUM(K493:K530)</f>
        <v>0</v>
      </c>
      <c r="L492" s="226"/>
      <c r="M492" s="226">
        <f>SUM(M493:M530)</f>
        <v>0</v>
      </c>
      <c r="N492" s="225"/>
      <c r="O492" s="225">
        <f>SUM(O493:O530)</f>
        <v>1.49</v>
      </c>
      <c r="P492" s="225"/>
      <c r="Q492" s="225">
        <f>SUM(Q493:Q530)</f>
        <v>0</v>
      </c>
      <c r="R492" s="226"/>
      <c r="S492" s="226"/>
      <c r="T492" s="227"/>
      <c r="U492" s="221"/>
      <c r="V492" s="221">
        <f>SUM(V493:V530)</f>
        <v>72.580000000000013</v>
      </c>
      <c r="W492" s="221"/>
      <c r="X492" s="221"/>
      <c r="Y492" s="221"/>
      <c r="AG492" t="s">
        <v>176</v>
      </c>
    </row>
    <row r="493" spans="1:60" outlineLevel="1" x14ac:dyDescent="0.2">
      <c r="A493" s="229">
        <v>68</v>
      </c>
      <c r="B493" s="230" t="s">
        <v>623</v>
      </c>
      <c r="C493" s="239" t="s">
        <v>624</v>
      </c>
      <c r="D493" s="231" t="s">
        <v>218</v>
      </c>
      <c r="E493" s="232">
        <v>61.63</v>
      </c>
      <c r="F493" s="233"/>
      <c r="G493" s="234">
        <f>ROUND(E493*F493,2)</f>
        <v>0</v>
      </c>
      <c r="H493" s="233"/>
      <c r="I493" s="234">
        <f>ROUND(E493*H493,2)</f>
        <v>0</v>
      </c>
      <c r="J493" s="233"/>
      <c r="K493" s="234">
        <f>ROUND(E493*J493,2)</f>
        <v>0</v>
      </c>
      <c r="L493" s="234">
        <v>21</v>
      </c>
      <c r="M493" s="234">
        <f>G493*(1+L493/100)</f>
        <v>0</v>
      </c>
      <c r="N493" s="232">
        <v>2.1000000000000001E-4</v>
      </c>
      <c r="O493" s="232">
        <f>ROUND(E493*N493,2)</f>
        <v>0.01</v>
      </c>
      <c r="P493" s="232">
        <v>0</v>
      </c>
      <c r="Q493" s="232">
        <f>ROUND(E493*P493,2)</f>
        <v>0</v>
      </c>
      <c r="R493" s="234" t="s">
        <v>625</v>
      </c>
      <c r="S493" s="234" t="s">
        <v>180</v>
      </c>
      <c r="T493" s="235" t="s">
        <v>180</v>
      </c>
      <c r="U493" s="220">
        <v>0.05</v>
      </c>
      <c r="V493" s="220">
        <f>ROUND(E493*U493,2)</f>
        <v>3.08</v>
      </c>
      <c r="W493" s="220"/>
      <c r="X493" s="220" t="s">
        <v>220</v>
      </c>
      <c r="Y493" s="220" t="s">
        <v>183</v>
      </c>
      <c r="Z493" s="210"/>
      <c r="AA493" s="210"/>
      <c r="AB493" s="210"/>
      <c r="AC493" s="210"/>
      <c r="AD493" s="210"/>
      <c r="AE493" s="210"/>
      <c r="AF493" s="210"/>
      <c r="AG493" s="210" t="s">
        <v>221</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
      <c r="A494" s="217"/>
      <c r="B494" s="218"/>
      <c r="C494" s="250" t="s">
        <v>626</v>
      </c>
      <c r="D494" s="244"/>
      <c r="E494" s="245">
        <v>61.63</v>
      </c>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214</v>
      </c>
      <c r="AH494" s="210">
        <v>5</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ht="22.5" outlineLevel="1" x14ac:dyDescent="0.2">
      <c r="A495" s="229">
        <v>69</v>
      </c>
      <c r="B495" s="230" t="s">
        <v>627</v>
      </c>
      <c r="C495" s="239" t="s">
        <v>628</v>
      </c>
      <c r="D495" s="231" t="s">
        <v>218</v>
      </c>
      <c r="E495" s="232">
        <v>61.63</v>
      </c>
      <c r="F495" s="233"/>
      <c r="G495" s="234">
        <f>ROUND(E495*F495,2)</f>
        <v>0</v>
      </c>
      <c r="H495" s="233"/>
      <c r="I495" s="234">
        <f>ROUND(E495*H495,2)</f>
        <v>0</v>
      </c>
      <c r="J495" s="233"/>
      <c r="K495" s="234">
        <f>ROUND(E495*J495,2)</f>
        <v>0</v>
      </c>
      <c r="L495" s="234">
        <v>21</v>
      </c>
      <c r="M495" s="234">
        <f>G495*(1+L495/100)</f>
        <v>0</v>
      </c>
      <c r="N495" s="232">
        <v>2.9399999999999999E-3</v>
      </c>
      <c r="O495" s="232">
        <f>ROUND(E495*N495,2)</f>
        <v>0.18</v>
      </c>
      <c r="P495" s="232">
        <v>0</v>
      </c>
      <c r="Q495" s="232">
        <f>ROUND(E495*P495,2)</f>
        <v>0</v>
      </c>
      <c r="R495" s="234" t="s">
        <v>625</v>
      </c>
      <c r="S495" s="234" t="s">
        <v>180</v>
      </c>
      <c r="T495" s="235" t="s">
        <v>180</v>
      </c>
      <c r="U495" s="220">
        <v>0.97799999999999998</v>
      </c>
      <c r="V495" s="220">
        <f>ROUND(E495*U495,2)</f>
        <v>60.27</v>
      </c>
      <c r="W495" s="220"/>
      <c r="X495" s="220" t="s">
        <v>220</v>
      </c>
      <c r="Y495" s="220" t="s">
        <v>183</v>
      </c>
      <c r="Z495" s="210"/>
      <c r="AA495" s="210"/>
      <c r="AB495" s="210"/>
      <c r="AC495" s="210"/>
      <c r="AD495" s="210"/>
      <c r="AE495" s="210"/>
      <c r="AF495" s="210"/>
      <c r="AG495" s="210" t="s">
        <v>221</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2" x14ac:dyDescent="0.2">
      <c r="A496" s="217"/>
      <c r="B496" s="218"/>
      <c r="C496" s="250" t="s">
        <v>316</v>
      </c>
      <c r="D496" s="244"/>
      <c r="E496" s="245"/>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214</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
      <c r="A497" s="217"/>
      <c r="B497" s="218"/>
      <c r="C497" s="250" t="s">
        <v>317</v>
      </c>
      <c r="D497" s="244"/>
      <c r="E497" s="245">
        <v>6.83</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214</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50" t="s">
        <v>318</v>
      </c>
      <c r="D498" s="244"/>
      <c r="E498" s="245">
        <v>5.75</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214</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50" t="s">
        <v>319</v>
      </c>
      <c r="D499" s="244"/>
      <c r="E499" s="245">
        <v>6.4</v>
      </c>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214</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50" t="s">
        <v>320</v>
      </c>
      <c r="D500" s="244"/>
      <c r="E500" s="245">
        <v>5.84</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214</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
      <c r="A501" s="217"/>
      <c r="B501" s="218"/>
      <c r="C501" s="250" t="s">
        <v>321</v>
      </c>
      <c r="D501" s="244"/>
      <c r="E501" s="245">
        <v>6.3</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214</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
      <c r="A502" s="217"/>
      <c r="B502" s="218"/>
      <c r="C502" s="250" t="s">
        <v>322</v>
      </c>
      <c r="D502" s="244"/>
      <c r="E502" s="245"/>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214</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
      <c r="A503" s="217"/>
      <c r="B503" s="218"/>
      <c r="C503" s="250" t="s">
        <v>323</v>
      </c>
      <c r="D503" s="244"/>
      <c r="E503" s="245">
        <v>6.68</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214</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
      <c r="A504" s="217"/>
      <c r="B504" s="218"/>
      <c r="C504" s="250" t="s">
        <v>324</v>
      </c>
      <c r="D504" s="244"/>
      <c r="E504" s="245">
        <v>5.48</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214</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3" x14ac:dyDescent="0.2">
      <c r="A505" s="217"/>
      <c r="B505" s="218"/>
      <c r="C505" s="250" t="s">
        <v>325</v>
      </c>
      <c r="D505" s="244"/>
      <c r="E505" s="245">
        <v>6.21</v>
      </c>
      <c r="F505" s="220"/>
      <c r="G505" s="220"/>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214</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3" x14ac:dyDescent="0.2">
      <c r="A506" s="217"/>
      <c r="B506" s="218"/>
      <c r="C506" s="250" t="s">
        <v>326</v>
      </c>
      <c r="D506" s="244"/>
      <c r="E506" s="245">
        <v>5.84</v>
      </c>
      <c r="F506" s="220"/>
      <c r="G506" s="220"/>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214</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3" x14ac:dyDescent="0.2">
      <c r="A507" s="217"/>
      <c r="B507" s="218"/>
      <c r="C507" s="250" t="s">
        <v>327</v>
      </c>
      <c r="D507" s="244"/>
      <c r="E507" s="245">
        <v>6.3</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214</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
      <c r="A508" s="229">
        <v>70</v>
      </c>
      <c r="B508" s="230" t="s">
        <v>629</v>
      </c>
      <c r="C508" s="239" t="s">
        <v>630</v>
      </c>
      <c r="D508" s="231" t="s">
        <v>285</v>
      </c>
      <c r="E508" s="232">
        <v>104.78</v>
      </c>
      <c r="F508" s="233"/>
      <c r="G508" s="234">
        <f>ROUND(E508*F508,2)</f>
        <v>0</v>
      </c>
      <c r="H508" s="233"/>
      <c r="I508" s="234">
        <f>ROUND(E508*H508,2)</f>
        <v>0</v>
      </c>
      <c r="J508" s="233"/>
      <c r="K508" s="234">
        <f>ROUND(E508*J508,2)</f>
        <v>0</v>
      </c>
      <c r="L508" s="234">
        <v>21</v>
      </c>
      <c r="M508" s="234">
        <f>G508*(1+L508/100)</f>
        <v>0</v>
      </c>
      <c r="N508" s="232">
        <v>4.0000000000000003E-5</v>
      </c>
      <c r="O508" s="232">
        <f>ROUND(E508*N508,2)</f>
        <v>0</v>
      </c>
      <c r="P508" s="232">
        <v>0</v>
      </c>
      <c r="Q508" s="232">
        <f>ROUND(E508*P508,2)</f>
        <v>0</v>
      </c>
      <c r="R508" s="234" t="s">
        <v>625</v>
      </c>
      <c r="S508" s="234" t="s">
        <v>180</v>
      </c>
      <c r="T508" s="235" t="s">
        <v>180</v>
      </c>
      <c r="U508" s="220">
        <v>7.0000000000000007E-2</v>
      </c>
      <c r="V508" s="220">
        <f>ROUND(E508*U508,2)</f>
        <v>7.33</v>
      </c>
      <c r="W508" s="220"/>
      <c r="X508" s="220" t="s">
        <v>220</v>
      </c>
      <c r="Y508" s="220" t="s">
        <v>183</v>
      </c>
      <c r="Z508" s="210"/>
      <c r="AA508" s="210"/>
      <c r="AB508" s="210"/>
      <c r="AC508" s="210"/>
      <c r="AD508" s="210"/>
      <c r="AE508" s="210"/>
      <c r="AF508" s="210"/>
      <c r="AG508" s="210" t="s">
        <v>221</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
      <c r="A509" s="217"/>
      <c r="B509" s="218"/>
      <c r="C509" s="240" t="s">
        <v>631</v>
      </c>
      <c r="D509" s="236"/>
      <c r="E509" s="236"/>
      <c r="F509" s="236"/>
      <c r="G509" s="236"/>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186</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
      <c r="A510" s="217"/>
      <c r="B510" s="218"/>
      <c r="C510" s="250" t="s">
        <v>316</v>
      </c>
      <c r="D510" s="244"/>
      <c r="E510" s="245"/>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214</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3" x14ac:dyDescent="0.2">
      <c r="A511" s="217"/>
      <c r="B511" s="218"/>
      <c r="C511" s="250" t="s">
        <v>479</v>
      </c>
      <c r="D511" s="244"/>
      <c r="E511" s="245">
        <v>10.9</v>
      </c>
      <c r="F511" s="220"/>
      <c r="G511" s="220"/>
      <c r="H511" s="220"/>
      <c r="I511" s="220"/>
      <c r="J511" s="220"/>
      <c r="K511" s="220"/>
      <c r="L511" s="220"/>
      <c r="M511" s="220"/>
      <c r="N511" s="219"/>
      <c r="O511" s="219"/>
      <c r="P511" s="219"/>
      <c r="Q511" s="219"/>
      <c r="R511" s="220"/>
      <c r="S511" s="220"/>
      <c r="T511" s="220"/>
      <c r="U511" s="220"/>
      <c r="V511" s="220"/>
      <c r="W511" s="220"/>
      <c r="X511" s="220"/>
      <c r="Y511" s="220"/>
      <c r="Z511" s="210"/>
      <c r="AA511" s="210"/>
      <c r="AB511" s="210"/>
      <c r="AC511" s="210"/>
      <c r="AD511" s="210"/>
      <c r="AE511" s="210"/>
      <c r="AF511" s="210"/>
      <c r="AG511" s="210" t="s">
        <v>214</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3" x14ac:dyDescent="0.2">
      <c r="A512" s="217"/>
      <c r="B512" s="218"/>
      <c r="C512" s="250" t="s">
        <v>480</v>
      </c>
      <c r="D512" s="244"/>
      <c r="E512" s="245">
        <v>10.32</v>
      </c>
      <c r="F512" s="220"/>
      <c r="G512" s="220"/>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214</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3" x14ac:dyDescent="0.2">
      <c r="A513" s="217"/>
      <c r="B513" s="218"/>
      <c r="C513" s="250" t="s">
        <v>481</v>
      </c>
      <c r="D513" s="244"/>
      <c r="E513" s="245">
        <v>10.42</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214</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50" t="s">
        <v>482</v>
      </c>
      <c r="D514" s="244"/>
      <c r="E514" s="245">
        <v>10.62</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214</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3" x14ac:dyDescent="0.2">
      <c r="A515" s="217"/>
      <c r="B515" s="218"/>
      <c r="C515" s="250" t="s">
        <v>483</v>
      </c>
      <c r="D515" s="244"/>
      <c r="E515" s="245">
        <v>10.42</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214</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3" x14ac:dyDescent="0.2">
      <c r="A516" s="217"/>
      <c r="B516" s="218"/>
      <c r="C516" s="250" t="s">
        <v>322</v>
      </c>
      <c r="D516" s="244"/>
      <c r="E516" s="245"/>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214</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3" x14ac:dyDescent="0.2">
      <c r="A517" s="217"/>
      <c r="B517" s="218"/>
      <c r="C517" s="250" t="s">
        <v>484</v>
      </c>
      <c r="D517" s="244"/>
      <c r="E517" s="245">
        <v>10.92</v>
      </c>
      <c r="F517" s="220"/>
      <c r="G517" s="220"/>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214</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3" x14ac:dyDescent="0.2">
      <c r="A518" s="217"/>
      <c r="B518" s="218"/>
      <c r="C518" s="250" t="s">
        <v>485</v>
      </c>
      <c r="D518" s="244"/>
      <c r="E518" s="245">
        <v>10.02</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214</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3" x14ac:dyDescent="0.2">
      <c r="A519" s="217"/>
      <c r="B519" s="218"/>
      <c r="C519" s="250" t="s">
        <v>486</v>
      </c>
      <c r="D519" s="244"/>
      <c r="E519" s="245">
        <v>10.24</v>
      </c>
      <c r="F519" s="220"/>
      <c r="G519" s="220"/>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214</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3" x14ac:dyDescent="0.2">
      <c r="A520" s="217"/>
      <c r="B520" s="218"/>
      <c r="C520" s="250" t="s">
        <v>487</v>
      </c>
      <c r="D520" s="244"/>
      <c r="E520" s="245">
        <v>10.56</v>
      </c>
      <c r="F520" s="220"/>
      <c r="G520" s="220"/>
      <c r="H520" s="220"/>
      <c r="I520" s="220"/>
      <c r="J520" s="220"/>
      <c r="K520" s="220"/>
      <c r="L520" s="220"/>
      <c r="M520" s="220"/>
      <c r="N520" s="219"/>
      <c r="O520" s="219"/>
      <c r="P520" s="219"/>
      <c r="Q520" s="219"/>
      <c r="R520" s="220"/>
      <c r="S520" s="220"/>
      <c r="T520" s="220"/>
      <c r="U520" s="220"/>
      <c r="V520" s="220"/>
      <c r="W520" s="220"/>
      <c r="X520" s="220"/>
      <c r="Y520" s="220"/>
      <c r="Z520" s="210"/>
      <c r="AA520" s="210"/>
      <c r="AB520" s="210"/>
      <c r="AC520" s="210"/>
      <c r="AD520" s="210"/>
      <c r="AE520" s="210"/>
      <c r="AF520" s="210"/>
      <c r="AG520" s="210" t="s">
        <v>214</v>
      </c>
      <c r="AH520" s="210">
        <v>0</v>
      </c>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3" x14ac:dyDescent="0.2">
      <c r="A521" s="217"/>
      <c r="B521" s="218"/>
      <c r="C521" s="250" t="s">
        <v>488</v>
      </c>
      <c r="D521" s="244"/>
      <c r="E521" s="245">
        <v>10.36</v>
      </c>
      <c r="F521" s="220"/>
      <c r="G521" s="220"/>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214</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ht="22.5" outlineLevel="1" x14ac:dyDescent="0.2">
      <c r="A522" s="229">
        <v>71</v>
      </c>
      <c r="B522" s="230" t="s">
        <v>632</v>
      </c>
      <c r="C522" s="239" t="s">
        <v>633</v>
      </c>
      <c r="D522" s="231" t="s">
        <v>218</v>
      </c>
      <c r="E522" s="232">
        <v>67.793000000000006</v>
      </c>
      <c r="F522" s="233"/>
      <c r="G522" s="234">
        <f>ROUND(E522*F522,2)</f>
        <v>0</v>
      </c>
      <c r="H522" s="233"/>
      <c r="I522" s="234">
        <f>ROUND(E522*H522,2)</f>
        <v>0</v>
      </c>
      <c r="J522" s="233"/>
      <c r="K522" s="234">
        <f>ROUND(E522*J522,2)</f>
        <v>0</v>
      </c>
      <c r="L522" s="234">
        <v>21</v>
      </c>
      <c r="M522" s="234">
        <f>G522*(1+L522/100)</f>
        <v>0</v>
      </c>
      <c r="N522" s="232">
        <v>1.9199999999999998E-2</v>
      </c>
      <c r="O522" s="232">
        <f>ROUND(E522*N522,2)</f>
        <v>1.3</v>
      </c>
      <c r="P522" s="232">
        <v>0</v>
      </c>
      <c r="Q522" s="232">
        <f>ROUND(E522*P522,2)</f>
        <v>0</v>
      </c>
      <c r="R522" s="234" t="s">
        <v>335</v>
      </c>
      <c r="S522" s="234" t="s">
        <v>180</v>
      </c>
      <c r="T522" s="235" t="s">
        <v>180</v>
      </c>
      <c r="U522" s="220">
        <v>0</v>
      </c>
      <c r="V522" s="220">
        <f>ROUND(E522*U522,2)</f>
        <v>0</v>
      </c>
      <c r="W522" s="220"/>
      <c r="X522" s="220" t="s">
        <v>336</v>
      </c>
      <c r="Y522" s="220" t="s">
        <v>183</v>
      </c>
      <c r="Z522" s="210"/>
      <c r="AA522" s="210"/>
      <c r="AB522" s="210"/>
      <c r="AC522" s="210"/>
      <c r="AD522" s="210"/>
      <c r="AE522" s="210"/>
      <c r="AF522" s="210"/>
      <c r="AG522" s="210" t="s">
        <v>337</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2" x14ac:dyDescent="0.2">
      <c r="A523" s="217"/>
      <c r="B523" s="218"/>
      <c r="C523" s="240" t="s">
        <v>634</v>
      </c>
      <c r="D523" s="236"/>
      <c r="E523" s="236"/>
      <c r="F523" s="236"/>
      <c r="G523" s="236"/>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186</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2" x14ac:dyDescent="0.2">
      <c r="A524" s="217"/>
      <c r="B524" s="218"/>
      <c r="C524" s="250" t="s">
        <v>626</v>
      </c>
      <c r="D524" s="244"/>
      <c r="E524" s="245">
        <v>61.63</v>
      </c>
      <c r="F524" s="220"/>
      <c r="G524" s="220"/>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214</v>
      </c>
      <c r="AH524" s="210">
        <v>5</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
      <c r="A525" s="217"/>
      <c r="B525" s="218"/>
      <c r="C525" s="253" t="s">
        <v>635</v>
      </c>
      <c r="D525" s="246"/>
      <c r="E525" s="247">
        <v>6.1630000000000003</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214</v>
      </c>
      <c r="AH525" s="210">
        <v>4</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29">
        <v>72</v>
      </c>
      <c r="B526" s="230" t="s">
        <v>636</v>
      </c>
      <c r="C526" s="239" t="s">
        <v>637</v>
      </c>
      <c r="D526" s="231" t="s">
        <v>463</v>
      </c>
      <c r="E526" s="232">
        <v>1.4999499999999999</v>
      </c>
      <c r="F526" s="233"/>
      <c r="G526" s="234">
        <f>ROUND(E526*F526,2)</f>
        <v>0</v>
      </c>
      <c r="H526" s="233"/>
      <c r="I526" s="234">
        <f>ROUND(E526*H526,2)</f>
        <v>0</v>
      </c>
      <c r="J526" s="233"/>
      <c r="K526" s="234">
        <f>ROUND(E526*J526,2)</f>
        <v>0</v>
      </c>
      <c r="L526" s="234">
        <v>21</v>
      </c>
      <c r="M526" s="234">
        <f>G526*(1+L526/100)</f>
        <v>0</v>
      </c>
      <c r="N526" s="232">
        <v>0</v>
      </c>
      <c r="O526" s="232">
        <f>ROUND(E526*N526,2)</f>
        <v>0</v>
      </c>
      <c r="P526" s="232">
        <v>0</v>
      </c>
      <c r="Q526" s="232">
        <f>ROUND(E526*P526,2)</f>
        <v>0</v>
      </c>
      <c r="R526" s="234" t="s">
        <v>625</v>
      </c>
      <c r="S526" s="234" t="s">
        <v>180</v>
      </c>
      <c r="T526" s="235" t="s">
        <v>180</v>
      </c>
      <c r="U526" s="220">
        <v>1.2649999999999999</v>
      </c>
      <c r="V526" s="220">
        <f>ROUND(E526*U526,2)</f>
        <v>1.9</v>
      </c>
      <c r="W526" s="220"/>
      <c r="X526" s="220" t="s">
        <v>464</v>
      </c>
      <c r="Y526" s="220" t="s">
        <v>183</v>
      </c>
      <c r="Z526" s="210"/>
      <c r="AA526" s="210"/>
      <c r="AB526" s="210"/>
      <c r="AC526" s="210"/>
      <c r="AD526" s="210"/>
      <c r="AE526" s="210"/>
      <c r="AF526" s="210"/>
      <c r="AG526" s="210" t="s">
        <v>465</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2" x14ac:dyDescent="0.2">
      <c r="A527" s="217"/>
      <c r="B527" s="218"/>
      <c r="C527" s="252" t="s">
        <v>531</v>
      </c>
      <c r="D527" s="249"/>
      <c r="E527" s="249"/>
      <c r="F527" s="249"/>
      <c r="G527" s="249"/>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256</v>
      </c>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2" x14ac:dyDescent="0.2">
      <c r="A528" s="217"/>
      <c r="B528" s="218"/>
      <c r="C528" s="250" t="s">
        <v>467</v>
      </c>
      <c r="D528" s="244"/>
      <c r="E528" s="245"/>
      <c r="F528" s="220"/>
      <c r="G528" s="220"/>
      <c r="H528" s="220"/>
      <c r="I528" s="220"/>
      <c r="J528" s="220"/>
      <c r="K528" s="220"/>
      <c r="L528" s="220"/>
      <c r="M528" s="220"/>
      <c r="N528" s="219"/>
      <c r="O528" s="219"/>
      <c r="P528" s="219"/>
      <c r="Q528" s="219"/>
      <c r="R528" s="220"/>
      <c r="S528" s="220"/>
      <c r="T528" s="220"/>
      <c r="U528" s="220"/>
      <c r="V528" s="220"/>
      <c r="W528" s="220"/>
      <c r="X528" s="220"/>
      <c r="Y528" s="220"/>
      <c r="Z528" s="210"/>
      <c r="AA528" s="210"/>
      <c r="AB528" s="210"/>
      <c r="AC528" s="210"/>
      <c r="AD528" s="210"/>
      <c r="AE528" s="210"/>
      <c r="AF528" s="210"/>
      <c r="AG528" s="210" t="s">
        <v>214</v>
      </c>
      <c r="AH528" s="210">
        <v>0</v>
      </c>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3" x14ac:dyDescent="0.2">
      <c r="A529" s="217"/>
      <c r="B529" s="218"/>
      <c r="C529" s="250" t="s">
        <v>638</v>
      </c>
      <c r="D529" s="244"/>
      <c r="E529" s="245"/>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214</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
      <c r="A530" s="217"/>
      <c r="B530" s="218"/>
      <c r="C530" s="250" t="s">
        <v>639</v>
      </c>
      <c r="D530" s="244"/>
      <c r="E530" s="245">
        <v>1.4999499999999999</v>
      </c>
      <c r="F530" s="220"/>
      <c r="G530" s="220"/>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214</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x14ac:dyDescent="0.2">
      <c r="A531" s="222" t="s">
        <v>175</v>
      </c>
      <c r="B531" s="223" t="s">
        <v>123</v>
      </c>
      <c r="C531" s="238" t="s">
        <v>124</v>
      </c>
      <c r="D531" s="224"/>
      <c r="E531" s="225"/>
      <c r="F531" s="226"/>
      <c r="G531" s="226">
        <f>SUMIF(AG532:AG599,"&lt;&gt;NOR",G532:G599)</f>
        <v>0</v>
      </c>
      <c r="H531" s="226"/>
      <c r="I531" s="226">
        <f>SUM(I532:I599)</f>
        <v>0</v>
      </c>
      <c r="J531" s="226"/>
      <c r="K531" s="226">
        <f>SUM(K532:K599)</f>
        <v>0</v>
      </c>
      <c r="L531" s="226"/>
      <c r="M531" s="226">
        <f>SUM(M532:M599)</f>
        <v>0</v>
      </c>
      <c r="N531" s="225"/>
      <c r="O531" s="225">
        <f>SUM(O532:O599)</f>
        <v>4.57</v>
      </c>
      <c r="P531" s="225"/>
      <c r="Q531" s="225">
        <f>SUM(Q532:Q599)</f>
        <v>0</v>
      </c>
      <c r="R531" s="226"/>
      <c r="S531" s="226"/>
      <c r="T531" s="227"/>
      <c r="U531" s="221"/>
      <c r="V531" s="221">
        <f>SUM(V532:V599)</f>
        <v>261.88</v>
      </c>
      <c r="W531" s="221"/>
      <c r="X531" s="221"/>
      <c r="Y531" s="221"/>
      <c r="AG531" t="s">
        <v>176</v>
      </c>
    </row>
    <row r="532" spans="1:60" outlineLevel="1" x14ac:dyDescent="0.2">
      <c r="A532" s="229">
        <v>73</v>
      </c>
      <c r="B532" s="230" t="s">
        <v>629</v>
      </c>
      <c r="C532" s="239" t="s">
        <v>630</v>
      </c>
      <c r="D532" s="231" t="s">
        <v>285</v>
      </c>
      <c r="E532" s="232">
        <v>106.2</v>
      </c>
      <c r="F532" s="233"/>
      <c r="G532" s="234">
        <f>ROUND(E532*F532,2)</f>
        <v>0</v>
      </c>
      <c r="H532" s="233"/>
      <c r="I532" s="234">
        <f>ROUND(E532*H532,2)</f>
        <v>0</v>
      </c>
      <c r="J532" s="233"/>
      <c r="K532" s="234">
        <f>ROUND(E532*J532,2)</f>
        <v>0</v>
      </c>
      <c r="L532" s="234">
        <v>21</v>
      </c>
      <c r="M532" s="234">
        <f>G532*(1+L532/100)</f>
        <v>0</v>
      </c>
      <c r="N532" s="232">
        <v>4.0000000000000003E-5</v>
      </c>
      <c r="O532" s="232">
        <f>ROUND(E532*N532,2)</f>
        <v>0</v>
      </c>
      <c r="P532" s="232">
        <v>0</v>
      </c>
      <c r="Q532" s="232">
        <f>ROUND(E532*P532,2)</f>
        <v>0</v>
      </c>
      <c r="R532" s="234" t="s">
        <v>625</v>
      </c>
      <c r="S532" s="234" t="s">
        <v>180</v>
      </c>
      <c r="T532" s="235" t="s">
        <v>180</v>
      </c>
      <c r="U532" s="220">
        <v>7.0000000000000007E-2</v>
      </c>
      <c r="V532" s="220">
        <f>ROUND(E532*U532,2)</f>
        <v>7.43</v>
      </c>
      <c r="W532" s="220"/>
      <c r="X532" s="220" t="s">
        <v>220</v>
      </c>
      <c r="Y532" s="220" t="s">
        <v>183</v>
      </c>
      <c r="Z532" s="210"/>
      <c r="AA532" s="210"/>
      <c r="AB532" s="210"/>
      <c r="AC532" s="210"/>
      <c r="AD532" s="210"/>
      <c r="AE532" s="210"/>
      <c r="AF532" s="210"/>
      <c r="AG532" s="210" t="s">
        <v>221</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40" t="s">
        <v>631</v>
      </c>
      <c r="D533" s="236"/>
      <c r="E533" s="236"/>
      <c r="F533" s="236"/>
      <c r="G533" s="236"/>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186</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2" x14ac:dyDescent="0.2">
      <c r="A534" s="217"/>
      <c r="B534" s="218"/>
      <c r="C534" s="250" t="s">
        <v>640</v>
      </c>
      <c r="D534" s="244"/>
      <c r="E534" s="245"/>
      <c r="F534" s="220"/>
      <c r="G534" s="220"/>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214</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3" x14ac:dyDescent="0.2">
      <c r="A535" s="217"/>
      <c r="B535" s="218"/>
      <c r="C535" s="250" t="s">
        <v>225</v>
      </c>
      <c r="D535" s="244"/>
      <c r="E535" s="245"/>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214</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3" x14ac:dyDescent="0.2">
      <c r="A536" s="217"/>
      <c r="B536" s="218"/>
      <c r="C536" s="250" t="s">
        <v>641</v>
      </c>
      <c r="D536" s="244"/>
      <c r="E536" s="245">
        <v>11.25</v>
      </c>
      <c r="F536" s="220"/>
      <c r="G536" s="220"/>
      <c r="H536" s="220"/>
      <c r="I536" s="220"/>
      <c r="J536" s="220"/>
      <c r="K536" s="220"/>
      <c r="L536" s="220"/>
      <c r="M536" s="220"/>
      <c r="N536" s="219"/>
      <c r="O536" s="219"/>
      <c r="P536" s="219"/>
      <c r="Q536" s="219"/>
      <c r="R536" s="220"/>
      <c r="S536" s="220"/>
      <c r="T536" s="220"/>
      <c r="U536" s="220"/>
      <c r="V536" s="220"/>
      <c r="W536" s="220"/>
      <c r="X536" s="220"/>
      <c r="Y536" s="220"/>
      <c r="Z536" s="210"/>
      <c r="AA536" s="210"/>
      <c r="AB536" s="210"/>
      <c r="AC536" s="210"/>
      <c r="AD536" s="210"/>
      <c r="AE536" s="210"/>
      <c r="AF536" s="210"/>
      <c r="AG536" s="210" t="s">
        <v>214</v>
      </c>
      <c r="AH536" s="210">
        <v>0</v>
      </c>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3" x14ac:dyDescent="0.2">
      <c r="A537" s="217"/>
      <c r="B537" s="218"/>
      <c r="C537" s="250" t="s">
        <v>642</v>
      </c>
      <c r="D537" s="244"/>
      <c r="E537" s="245">
        <v>8</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214</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3" x14ac:dyDescent="0.2">
      <c r="A538" s="217"/>
      <c r="B538" s="218"/>
      <c r="C538" s="250" t="s">
        <v>643</v>
      </c>
      <c r="D538" s="244"/>
      <c r="E538" s="245">
        <v>10.18</v>
      </c>
      <c r="F538" s="220"/>
      <c r="G538" s="220"/>
      <c r="H538" s="220"/>
      <c r="I538" s="220"/>
      <c r="J538" s="220"/>
      <c r="K538" s="220"/>
      <c r="L538" s="220"/>
      <c r="M538" s="220"/>
      <c r="N538" s="219"/>
      <c r="O538" s="219"/>
      <c r="P538" s="219"/>
      <c r="Q538" s="219"/>
      <c r="R538" s="220"/>
      <c r="S538" s="220"/>
      <c r="T538" s="220"/>
      <c r="U538" s="220"/>
      <c r="V538" s="220"/>
      <c r="W538" s="220"/>
      <c r="X538" s="220"/>
      <c r="Y538" s="220"/>
      <c r="Z538" s="210"/>
      <c r="AA538" s="210"/>
      <c r="AB538" s="210"/>
      <c r="AC538" s="210"/>
      <c r="AD538" s="210"/>
      <c r="AE538" s="210"/>
      <c r="AF538" s="210"/>
      <c r="AG538" s="210" t="s">
        <v>214</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3" x14ac:dyDescent="0.2">
      <c r="A539" s="217"/>
      <c r="B539" s="218"/>
      <c r="C539" s="250" t="s">
        <v>644</v>
      </c>
      <c r="D539" s="244"/>
      <c r="E539" s="245">
        <v>12.18</v>
      </c>
      <c r="F539" s="220"/>
      <c r="G539" s="220"/>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214</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
      <c r="A540" s="217"/>
      <c r="B540" s="218"/>
      <c r="C540" s="250" t="s">
        <v>645</v>
      </c>
      <c r="D540" s="244"/>
      <c r="E540" s="245">
        <v>10</v>
      </c>
      <c r="F540" s="220"/>
      <c r="G540" s="220"/>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214</v>
      </c>
      <c r="AH540" s="210">
        <v>0</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3" x14ac:dyDescent="0.2">
      <c r="A541" s="217"/>
      <c r="B541" s="218"/>
      <c r="C541" s="250" t="s">
        <v>230</v>
      </c>
      <c r="D541" s="244"/>
      <c r="E541" s="245"/>
      <c r="F541" s="220"/>
      <c r="G541" s="220"/>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214</v>
      </c>
      <c r="AH541" s="210">
        <v>0</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3" x14ac:dyDescent="0.2">
      <c r="A542" s="217"/>
      <c r="B542" s="218"/>
      <c r="C542" s="250" t="s">
        <v>646</v>
      </c>
      <c r="D542" s="244"/>
      <c r="E542" s="245">
        <v>14.23</v>
      </c>
      <c r="F542" s="220"/>
      <c r="G542" s="220"/>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214</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
      <c r="A543" s="217"/>
      <c r="B543" s="218"/>
      <c r="C543" s="250" t="s">
        <v>647</v>
      </c>
      <c r="D543" s="244"/>
      <c r="E543" s="245">
        <v>8</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214</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
      <c r="A544" s="217"/>
      <c r="B544" s="218"/>
      <c r="C544" s="250" t="s">
        <v>648</v>
      </c>
      <c r="D544" s="244"/>
      <c r="E544" s="245">
        <v>10.18</v>
      </c>
      <c r="F544" s="220"/>
      <c r="G544" s="220"/>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214</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
      <c r="A545" s="217"/>
      <c r="B545" s="218"/>
      <c r="C545" s="250" t="s">
        <v>649</v>
      </c>
      <c r="D545" s="244"/>
      <c r="E545" s="245">
        <v>12.18</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214</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3" x14ac:dyDescent="0.2">
      <c r="A546" s="217"/>
      <c r="B546" s="218"/>
      <c r="C546" s="250" t="s">
        <v>650</v>
      </c>
      <c r="D546" s="244"/>
      <c r="E546" s="245">
        <v>10</v>
      </c>
      <c r="F546" s="220"/>
      <c r="G546" s="220"/>
      <c r="H546" s="220"/>
      <c r="I546" s="220"/>
      <c r="J546" s="220"/>
      <c r="K546" s="220"/>
      <c r="L546" s="220"/>
      <c r="M546" s="220"/>
      <c r="N546" s="219"/>
      <c r="O546" s="219"/>
      <c r="P546" s="219"/>
      <c r="Q546" s="219"/>
      <c r="R546" s="220"/>
      <c r="S546" s="220"/>
      <c r="T546" s="220"/>
      <c r="U546" s="220"/>
      <c r="V546" s="220"/>
      <c r="W546" s="220"/>
      <c r="X546" s="220"/>
      <c r="Y546" s="220"/>
      <c r="Z546" s="210"/>
      <c r="AA546" s="210"/>
      <c r="AB546" s="210"/>
      <c r="AC546" s="210"/>
      <c r="AD546" s="210"/>
      <c r="AE546" s="210"/>
      <c r="AF546" s="210"/>
      <c r="AG546" s="210" t="s">
        <v>214</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
      <c r="A547" s="229">
        <v>74</v>
      </c>
      <c r="B547" s="230" t="s">
        <v>651</v>
      </c>
      <c r="C547" s="239" t="s">
        <v>652</v>
      </c>
      <c r="D547" s="231" t="s">
        <v>218</v>
      </c>
      <c r="E547" s="232">
        <v>184.096</v>
      </c>
      <c r="F547" s="233"/>
      <c r="G547" s="234">
        <f>ROUND(E547*F547,2)</f>
        <v>0</v>
      </c>
      <c r="H547" s="233"/>
      <c r="I547" s="234">
        <f>ROUND(E547*H547,2)</f>
        <v>0</v>
      </c>
      <c r="J547" s="233"/>
      <c r="K547" s="234">
        <f>ROUND(E547*J547,2)</f>
        <v>0</v>
      </c>
      <c r="L547" s="234">
        <v>21</v>
      </c>
      <c r="M547" s="234">
        <f>G547*(1+L547/100)</f>
        <v>0</v>
      </c>
      <c r="N547" s="232">
        <v>2.1000000000000001E-4</v>
      </c>
      <c r="O547" s="232">
        <f>ROUND(E547*N547,2)</f>
        <v>0.04</v>
      </c>
      <c r="P547" s="232">
        <v>0</v>
      </c>
      <c r="Q547" s="232">
        <f>ROUND(E547*P547,2)</f>
        <v>0</v>
      </c>
      <c r="R547" s="234" t="s">
        <v>625</v>
      </c>
      <c r="S547" s="234" t="s">
        <v>180</v>
      </c>
      <c r="T547" s="235" t="s">
        <v>180</v>
      </c>
      <c r="U547" s="220">
        <v>0.05</v>
      </c>
      <c r="V547" s="220">
        <f>ROUND(E547*U547,2)</f>
        <v>9.1999999999999993</v>
      </c>
      <c r="W547" s="220"/>
      <c r="X547" s="220" t="s">
        <v>220</v>
      </c>
      <c r="Y547" s="220" t="s">
        <v>183</v>
      </c>
      <c r="Z547" s="210"/>
      <c r="AA547" s="210"/>
      <c r="AB547" s="210"/>
      <c r="AC547" s="210"/>
      <c r="AD547" s="210"/>
      <c r="AE547" s="210"/>
      <c r="AF547" s="210"/>
      <c r="AG547" s="210" t="s">
        <v>221</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2" x14ac:dyDescent="0.2">
      <c r="A548" s="217"/>
      <c r="B548" s="218"/>
      <c r="C548" s="240" t="s">
        <v>653</v>
      </c>
      <c r="D548" s="236"/>
      <c r="E548" s="236"/>
      <c r="F548" s="236"/>
      <c r="G548" s="236"/>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186</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2" x14ac:dyDescent="0.2">
      <c r="A549" s="217"/>
      <c r="B549" s="218"/>
      <c r="C549" s="250" t="s">
        <v>476</v>
      </c>
      <c r="D549" s="244"/>
      <c r="E549" s="245">
        <v>184.096</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214</v>
      </c>
      <c r="AH549" s="210">
        <v>5</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ht="22.5" outlineLevel="1" x14ac:dyDescent="0.2">
      <c r="A550" s="229">
        <v>75</v>
      </c>
      <c r="B550" s="230" t="s">
        <v>654</v>
      </c>
      <c r="C550" s="239" t="s">
        <v>655</v>
      </c>
      <c r="D550" s="231" t="s">
        <v>218</v>
      </c>
      <c r="E550" s="232">
        <v>184.096</v>
      </c>
      <c r="F550" s="233"/>
      <c r="G550" s="234">
        <f>ROUND(E550*F550,2)</f>
        <v>0</v>
      </c>
      <c r="H550" s="233"/>
      <c r="I550" s="234">
        <f>ROUND(E550*H550,2)</f>
        <v>0</v>
      </c>
      <c r="J550" s="233"/>
      <c r="K550" s="234">
        <f>ROUND(E550*J550,2)</f>
        <v>0</v>
      </c>
      <c r="L550" s="234">
        <v>21</v>
      </c>
      <c r="M550" s="234">
        <f>G550*(1+L550/100)</f>
        <v>0</v>
      </c>
      <c r="N550" s="232">
        <v>3.2499999999999999E-3</v>
      </c>
      <c r="O550" s="232">
        <f>ROUND(E550*N550,2)</f>
        <v>0.6</v>
      </c>
      <c r="P550" s="232">
        <v>0</v>
      </c>
      <c r="Q550" s="232">
        <f>ROUND(E550*P550,2)</f>
        <v>0</v>
      </c>
      <c r="R550" s="234" t="s">
        <v>625</v>
      </c>
      <c r="S550" s="234" t="s">
        <v>180</v>
      </c>
      <c r="T550" s="235" t="s">
        <v>180</v>
      </c>
      <c r="U550" s="220">
        <v>1.288</v>
      </c>
      <c r="V550" s="220">
        <f>ROUND(E550*U550,2)</f>
        <v>237.12</v>
      </c>
      <c r="W550" s="220"/>
      <c r="X550" s="220" t="s">
        <v>220</v>
      </c>
      <c r="Y550" s="220" t="s">
        <v>183</v>
      </c>
      <c r="Z550" s="210"/>
      <c r="AA550" s="210"/>
      <c r="AB550" s="210"/>
      <c r="AC550" s="210"/>
      <c r="AD550" s="210"/>
      <c r="AE550" s="210"/>
      <c r="AF550" s="210"/>
      <c r="AG550" s="210" t="s">
        <v>221</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
      <c r="A551" s="217"/>
      <c r="B551" s="218"/>
      <c r="C551" s="250" t="s">
        <v>225</v>
      </c>
      <c r="D551" s="244"/>
      <c r="E551" s="245"/>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214</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3" x14ac:dyDescent="0.2">
      <c r="A552" s="217"/>
      <c r="B552" s="218"/>
      <c r="C552" s="250" t="s">
        <v>656</v>
      </c>
      <c r="D552" s="244"/>
      <c r="E552" s="245">
        <v>21.84</v>
      </c>
      <c r="F552" s="220"/>
      <c r="G552" s="220"/>
      <c r="H552" s="220"/>
      <c r="I552" s="220"/>
      <c r="J552" s="220"/>
      <c r="K552" s="220"/>
      <c r="L552" s="220"/>
      <c r="M552" s="220"/>
      <c r="N552" s="219"/>
      <c r="O552" s="219"/>
      <c r="P552" s="219"/>
      <c r="Q552" s="219"/>
      <c r="R552" s="220"/>
      <c r="S552" s="220"/>
      <c r="T552" s="220"/>
      <c r="U552" s="220"/>
      <c r="V552" s="220"/>
      <c r="W552" s="220"/>
      <c r="X552" s="220"/>
      <c r="Y552" s="220"/>
      <c r="Z552" s="210"/>
      <c r="AA552" s="210"/>
      <c r="AB552" s="210"/>
      <c r="AC552" s="210"/>
      <c r="AD552" s="210"/>
      <c r="AE552" s="210"/>
      <c r="AF552" s="210"/>
      <c r="AG552" s="210" t="s">
        <v>214</v>
      </c>
      <c r="AH552" s="210">
        <v>0</v>
      </c>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3" x14ac:dyDescent="0.2">
      <c r="A553" s="217"/>
      <c r="B553" s="218"/>
      <c r="C553" s="250" t="s">
        <v>657</v>
      </c>
      <c r="D553" s="244"/>
      <c r="E553" s="245">
        <v>0.24</v>
      </c>
      <c r="F553" s="220"/>
      <c r="G553" s="220"/>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214</v>
      </c>
      <c r="AH553" s="210">
        <v>0</v>
      </c>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3" x14ac:dyDescent="0.2">
      <c r="A554" s="217"/>
      <c r="B554" s="218"/>
      <c r="C554" s="250" t="s">
        <v>658</v>
      </c>
      <c r="D554" s="244"/>
      <c r="E554" s="245">
        <v>-2</v>
      </c>
      <c r="F554" s="220"/>
      <c r="G554" s="220"/>
      <c r="H554" s="220"/>
      <c r="I554" s="220"/>
      <c r="J554" s="220"/>
      <c r="K554" s="220"/>
      <c r="L554" s="220"/>
      <c r="M554" s="220"/>
      <c r="N554" s="219"/>
      <c r="O554" s="219"/>
      <c r="P554" s="219"/>
      <c r="Q554" s="219"/>
      <c r="R554" s="220"/>
      <c r="S554" s="220"/>
      <c r="T554" s="220"/>
      <c r="U554" s="220"/>
      <c r="V554" s="220"/>
      <c r="W554" s="220"/>
      <c r="X554" s="220"/>
      <c r="Y554" s="220"/>
      <c r="Z554" s="210"/>
      <c r="AA554" s="210"/>
      <c r="AB554" s="210"/>
      <c r="AC554" s="210"/>
      <c r="AD554" s="210"/>
      <c r="AE554" s="210"/>
      <c r="AF554" s="210"/>
      <c r="AG554" s="210" t="s">
        <v>214</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3" x14ac:dyDescent="0.2">
      <c r="A555" s="217"/>
      <c r="B555" s="218"/>
      <c r="C555" s="250" t="s">
        <v>450</v>
      </c>
      <c r="D555" s="244"/>
      <c r="E555" s="245">
        <v>20.64</v>
      </c>
      <c r="F555" s="220"/>
      <c r="G555" s="220"/>
      <c r="H555" s="220"/>
      <c r="I555" s="220"/>
      <c r="J555" s="220"/>
      <c r="K555" s="220"/>
      <c r="L555" s="220"/>
      <c r="M555" s="220"/>
      <c r="N555" s="219"/>
      <c r="O555" s="219"/>
      <c r="P555" s="219"/>
      <c r="Q555" s="219"/>
      <c r="R555" s="220"/>
      <c r="S555" s="220"/>
      <c r="T555" s="220"/>
      <c r="U555" s="220"/>
      <c r="V555" s="220"/>
      <c r="W555" s="220"/>
      <c r="X555" s="220"/>
      <c r="Y555" s="220"/>
      <c r="Z555" s="210"/>
      <c r="AA555" s="210"/>
      <c r="AB555" s="210"/>
      <c r="AC555" s="210"/>
      <c r="AD555" s="210"/>
      <c r="AE555" s="210"/>
      <c r="AF555" s="210"/>
      <c r="AG555" s="210" t="s">
        <v>214</v>
      </c>
      <c r="AH555" s="210">
        <v>0</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3" x14ac:dyDescent="0.2">
      <c r="A556" s="217"/>
      <c r="B556" s="218"/>
      <c r="C556" s="250" t="s">
        <v>659</v>
      </c>
      <c r="D556" s="244"/>
      <c r="E556" s="245">
        <v>-4</v>
      </c>
      <c r="F556" s="220"/>
      <c r="G556" s="220"/>
      <c r="H556" s="220"/>
      <c r="I556" s="220"/>
      <c r="J556" s="220"/>
      <c r="K556" s="220"/>
      <c r="L556" s="220"/>
      <c r="M556" s="220"/>
      <c r="N556" s="219"/>
      <c r="O556" s="219"/>
      <c r="P556" s="219"/>
      <c r="Q556" s="219"/>
      <c r="R556" s="220"/>
      <c r="S556" s="220"/>
      <c r="T556" s="220"/>
      <c r="U556" s="220"/>
      <c r="V556" s="220"/>
      <c r="W556" s="220"/>
      <c r="X556" s="220"/>
      <c r="Y556" s="220"/>
      <c r="Z556" s="210"/>
      <c r="AA556" s="210"/>
      <c r="AB556" s="210"/>
      <c r="AC556" s="210"/>
      <c r="AD556" s="210"/>
      <c r="AE556" s="210"/>
      <c r="AF556" s="210"/>
      <c r="AG556" s="210" t="s">
        <v>214</v>
      </c>
      <c r="AH556" s="210">
        <v>0</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3" x14ac:dyDescent="0.2">
      <c r="A557" s="217"/>
      <c r="B557" s="218"/>
      <c r="C557" s="250" t="s">
        <v>452</v>
      </c>
      <c r="D557" s="244"/>
      <c r="E557" s="245">
        <v>20.84</v>
      </c>
      <c r="F557" s="220"/>
      <c r="G557" s="220"/>
      <c r="H557" s="220"/>
      <c r="I557" s="220"/>
      <c r="J557" s="220"/>
      <c r="K557" s="220"/>
      <c r="L557" s="220"/>
      <c r="M557" s="220"/>
      <c r="N557" s="219"/>
      <c r="O557" s="219"/>
      <c r="P557" s="219"/>
      <c r="Q557" s="219"/>
      <c r="R557" s="220"/>
      <c r="S557" s="220"/>
      <c r="T557" s="220"/>
      <c r="U557" s="220"/>
      <c r="V557" s="220"/>
      <c r="W557" s="220"/>
      <c r="X557" s="220"/>
      <c r="Y557" s="220"/>
      <c r="Z557" s="210"/>
      <c r="AA557" s="210"/>
      <c r="AB557" s="210"/>
      <c r="AC557" s="210"/>
      <c r="AD557" s="210"/>
      <c r="AE557" s="210"/>
      <c r="AF557" s="210"/>
      <c r="AG557" s="210" t="s">
        <v>214</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3" x14ac:dyDescent="0.2">
      <c r="A558" s="217"/>
      <c r="B558" s="218"/>
      <c r="C558" s="250" t="s">
        <v>660</v>
      </c>
      <c r="D558" s="244"/>
      <c r="E558" s="245">
        <v>0.28199999999999997</v>
      </c>
      <c r="F558" s="220"/>
      <c r="G558" s="220"/>
      <c r="H558" s="220"/>
      <c r="I558" s="220"/>
      <c r="J558" s="220"/>
      <c r="K558" s="220"/>
      <c r="L558" s="220"/>
      <c r="M558" s="220"/>
      <c r="N558" s="219"/>
      <c r="O558" s="219"/>
      <c r="P558" s="219"/>
      <c r="Q558" s="219"/>
      <c r="R558" s="220"/>
      <c r="S558" s="220"/>
      <c r="T558" s="220"/>
      <c r="U558" s="220"/>
      <c r="V558" s="220"/>
      <c r="W558" s="220"/>
      <c r="X558" s="220"/>
      <c r="Y558" s="220"/>
      <c r="Z558" s="210"/>
      <c r="AA558" s="210"/>
      <c r="AB558" s="210"/>
      <c r="AC558" s="210"/>
      <c r="AD558" s="210"/>
      <c r="AE558" s="210"/>
      <c r="AF558" s="210"/>
      <c r="AG558" s="210" t="s">
        <v>214</v>
      </c>
      <c r="AH558" s="210">
        <v>0</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3" x14ac:dyDescent="0.2">
      <c r="A559" s="217"/>
      <c r="B559" s="218"/>
      <c r="C559" s="250" t="s">
        <v>658</v>
      </c>
      <c r="D559" s="244"/>
      <c r="E559" s="245">
        <v>-2</v>
      </c>
      <c r="F559" s="220"/>
      <c r="G559" s="220"/>
      <c r="H559" s="220"/>
      <c r="I559" s="220"/>
      <c r="J559" s="220"/>
      <c r="K559" s="220"/>
      <c r="L559" s="220"/>
      <c r="M559" s="220"/>
      <c r="N559" s="219"/>
      <c r="O559" s="219"/>
      <c r="P559" s="219"/>
      <c r="Q559" s="219"/>
      <c r="R559" s="220"/>
      <c r="S559" s="220"/>
      <c r="T559" s="220"/>
      <c r="U559" s="220"/>
      <c r="V559" s="220"/>
      <c r="W559" s="220"/>
      <c r="X559" s="220"/>
      <c r="Y559" s="220"/>
      <c r="Z559" s="210"/>
      <c r="AA559" s="210"/>
      <c r="AB559" s="210"/>
      <c r="AC559" s="210"/>
      <c r="AD559" s="210"/>
      <c r="AE559" s="210"/>
      <c r="AF559" s="210"/>
      <c r="AG559" s="210" t="s">
        <v>214</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3" x14ac:dyDescent="0.2">
      <c r="A560" s="217"/>
      <c r="B560" s="218"/>
      <c r="C560" s="250" t="s">
        <v>454</v>
      </c>
      <c r="D560" s="244"/>
      <c r="E560" s="245">
        <v>20.84</v>
      </c>
      <c r="F560" s="220"/>
      <c r="G560" s="220"/>
      <c r="H560" s="220"/>
      <c r="I560" s="220"/>
      <c r="J560" s="220"/>
      <c r="K560" s="220"/>
      <c r="L560" s="220"/>
      <c r="M560" s="220"/>
      <c r="N560" s="219"/>
      <c r="O560" s="219"/>
      <c r="P560" s="219"/>
      <c r="Q560" s="219"/>
      <c r="R560" s="220"/>
      <c r="S560" s="220"/>
      <c r="T560" s="220"/>
      <c r="U560" s="220"/>
      <c r="V560" s="220"/>
      <c r="W560" s="220"/>
      <c r="X560" s="220"/>
      <c r="Y560" s="220"/>
      <c r="Z560" s="210"/>
      <c r="AA560" s="210"/>
      <c r="AB560" s="210"/>
      <c r="AC560" s="210"/>
      <c r="AD560" s="210"/>
      <c r="AE560" s="210"/>
      <c r="AF560" s="210"/>
      <c r="AG560" s="210" t="s">
        <v>214</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3" x14ac:dyDescent="0.2">
      <c r="A561" s="217"/>
      <c r="B561" s="218"/>
      <c r="C561" s="250" t="s">
        <v>660</v>
      </c>
      <c r="D561" s="244"/>
      <c r="E561" s="245">
        <v>0.28199999999999997</v>
      </c>
      <c r="F561" s="220"/>
      <c r="G561" s="220"/>
      <c r="H561" s="220"/>
      <c r="I561" s="220"/>
      <c r="J561" s="220"/>
      <c r="K561" s="220"/>
      <c r="L561" s="220"/>
      <c r="M561" s="220"/>
      <c r="N561" s="219"/>
      <c r="O561" s="219"/>
      <c r="P561" s="219"/>
      <c r="Q561" s="219"/>
      <c r="R561" s="220"/>
      <c r="S561" s="220"/>
      <c r="T561" s="220"/>
      <c r="U561" s="220"/>
      <c r="V561" s="220"/>
      <c r="W561" s="220"/>
      <c r="X561" s="220"/>
      <c r="Y561" s="220"/>
      <c r="Z561" s="210"/>
      <c r="AA561" s="210"/>
      <c r="AB561" s="210"/>
      <c r="AC561" s="210"/>
      <c r="AD561" s="210"/>
      <c r="AE561" s="210"/>
      <c r="AF561" s="210"/>
      <c r="AG561" s="210" t="s">
        <v>214</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3" x14ac:dyDescent="0.2">
      <c r="A562" s="217"/>
      <c r="B562" s="218"/>
      <c r="C562" s="250" t="s">
        <v>658</v>
      </c>
      <c r="D562" s="244"/>
      <c r="E562" s="245">
        <v>-2</v>
      </c>
      <c r="F562" s="220"/>
      <c r="G562" s="220"/>
      <c r="H562" s="220"/>
      <c r="I562" s="220"/>
      <c r="J562" s="220"/>
      <c r="K562" s="220"/>
      <c r="L562" s="220"/>
      <c r="M562" s="220"/>
      <c r="N562" s="219"/>
      <c r="O562" s="219"/>
      <c r="P562" s="219"/>
      <c r="Q562" s="219"/>
      <c r="R562" s="220"/>
      <c r="S562" s="220"/>
      <c r="T562" s="220"/>
      <c r="U562" s="220"/>
      <c r="V562" s="220"/>
      <c r="W562" s="220"/>
      <c r="X562" s="220"/>
      <c r="Y562" s="220"/>
      <c r="Z562" s="210"/>
      <c r="AA562" s="210"/>
      <c r="AB562" s="210"/>
      <c r="AC562" s="210"/>
      <c r="AD562" s="210"/>
      <c r="AE562" s="210"/>
      <c r="AF562" s="210"/>
      <c r="AG562" s="210" t="s">
        <v>214</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3" x14ac:dyDescent="0.2">
      <c r="A563" s="217"/>
      <c r="B563" s="218"/>
      <c r="C563" s="250" t="s">
        <v>455</v>
      </c>
      <c r="D563" s="244"/>
      <c r="E563" s="245">
        <v>21.24</v>
      </c>
      <c r="F563" s="220"/>
      <c r="G563" s="220"/>
      <c r="H563" s="220"/>
      <c r="I563" s="220"/>
      <c r="J563" s="220"/>
      <c r="K563" s="220"/>
      <c r="L563" s="220"/>
      <c r="M563" s="220"/>
      <c r="N563" s="219"/>
      <c r="O563" s="219"/>
      <c r="P563" s="219"/>
      <c r="Q563" s="219"/>
      <c r="R563" s="220"/>
      <c r="S563" s="220"/>
      <c r="T563" s="220"/>
      <c r="U563" s="220"/>
      <c r="V563" s="220"/>
      <c r="W563" s="220"/>
      <c r="X563" s="220"/>
      <c r="Y563" s="220"/>
      <c r="Z563" s="210"/>
      <c r="AA563" s="210"/>
      <c r="AB563" s="210"/>
      <c r="AC563" s="210"/>
      <c r="AD563" s="210"/>
      <c r="AE563" s="210"/>
      <c r="AF563" s="210"/>
      <c r="AG563" s="210" t="s">
        <v>214</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3" x14ac:dyDescent="0.2">
      <c r="A564" s="217"/>
      <c r="B564" s="218"/>
      <c r="C564" s="250" t="s">
        <v>659</v>
      </c>
      <c r="D564" s="244"/>
      <c r="E564" s="245">
        <v>-4</v>
      </c>
      <c r="F564" s="220"/>
      <c r="G564" s="220"/>
      <c r="H564" s="220"/>
      <c r="I564" s="220"/>
      <c r="J564" s="220"/>
      <c r="K564" s="220"/>
      <c r="L564" s="220"/>
      <c r="M564" s="220"/>
      <c r="N564" s="219"/>
      <c r="O564" s="219"/>
      <c r="P564" s="219"/>
      <c r="Q564" s="219"/>
      <c r="R564" s="220"/>
      <c r="S564" s="220"/>
      <c r="T564" s="220"/>
      <c r="U564" s="220"/>
      <c r="V564" s="220"/>
      <c r="W564" s="220"/>
      <c r="X564" s="220"/>
      <c r="Y564" s="220"/>
      <c r="Z564" s="210"/>
      <c r="AA564" s="210"/>
      <c r="AB564" s="210"/>
      <c r="AC564" s="210"/>
      <c r="AD564" s="210"/>
      <c r="AE564" s="210"/>
      <c r="AF564" s="210"/>
      <c r="AG564" s="210" t="s">
        <v>214</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3" x14ac:dyDescent="0.2">
      <c r="A565" s="217"/>
      <c r="B565" s="218"/>
      <c r="C565" s="250" t="s">
        <v>230</v>
      </c>
      <c r="D565" s="244"/>
      <c r="E565" s="245"/>
      <c r="F565" s="220"/>
      <c r="G565" s="220"/>
      <c r="H565" s="220"/>
      <c r="I565" s="220"/>
      <c r="J565" s="220"/>
      <c r="K565" s="220"/>
      <c r="L565" s="220"/>
      <c r="M565" s="220"/>
      <c r="N565" s="219"/>
      <c r="O565" s="219"/>
      <c r="P565" s="219"/>
      <c r="Q565" s="219"/>
      <c r="R565" s="220"/>
      <c r="S565" s="220"/>
      <c r="T565" s="220"/>
      <c r="U565" s="220"/>
      <c r="V565" s="220"/>
      <c r="W565" s="220"/>
      <c r="X565" s="220"/>
      <c r="Y565" s="220"/>
      <c r="Z565" s="210"/>
      <c r="AA565" s="210"/>
      <c r="AB565" s="210"/>
      <c r="AC565" s="210"/>
      <c r="AD565" s="210"/>
      <c r="AE565" s="210"/>
      <c r="AF565" s="210"/>
      <c r="AG565" s="210" t="s">
        <v>214</v>
      </c>
      <c r="AH565" s="210">
        <v>0</v>
      </c>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3" x14ac:dyDescent="0.2">
      <c r="A566" s="217"/>
      <c r="B566" s="218"/>
      <c r="C566" s="250" t="s">
        <v>661</v>
      </c>
      <c r="D566" s="244"/>
      <c r="E566" s="245">
        <v>23.24</v>
      </c>
      <c r="F566" s="220"/>
      <c r="G566" s="220"/>
      <c r="H566" s="220"/>
      <c r="I566" s="220"/>
      <c r="J566" s="220"/>
      <c r="K566" s="220"/>
      <c r="L566" s="220"/>
      <c r="M566" s="220"/>
      <c r="N566" s="219"/>
      <c r="O566" s="219"/>
      <c r="P566" s="219"/>
      <c r="Q566" s="219"/>
      <c r="R566" s="220"/>
      <c r="S566" s="220"/>
      <c r="T566" s="220"/>
      <c r="U566" s="220"/>
      <c r="V566" s="220"/>
      <c r="W566" s="220"/>
      <c r="X566" s="220"/>
      <c r="Y566" s="220"/>
      <c r="Z566" s="210"/>
      <c r="AA566" s="210"/>
      <c r="AB566" s="210"/>
      <c r="AC566" s="210"/>
      <c r="AD566" s="210"/>
      <c r="AE566" s="210"/>
      <c r="AF566" s="210"/>
      <c r="AG566" s="210" t="s">
        <v>214</v>
      </c>
      <c r="AH566" s="210">
        <v>0</v>
      </c>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3" x14ac:dyDescent="0.2">
      <c r="A567" s="217"/>
      <c r="B567" s="218"/>
      <c r="C567" s="250" t="s">
        <v>662</v>
      </c>
      <c r="D567" s="244"/>
      <c r="E567" s="245">
        <v>0.28949999999999998</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214</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50" t="s">
        <v>658</v>
      </c>
      <c r="D568" s="244"/>
      <c r="E568" s="245">
        <v>-2</v>
      </c>
      <c r="F568" s="220"/>
      <c r="G568" s="220"/>
      <c r="H568" s="220"/>
      <c r="I568" s="220"/>
      <c r="J568" s="220"/>
      <c r="K568" s="220"/>
      <c r="L568" s="220"/>
      <c r="M568" s="220"/>
      <c r="N568" s="219"/>
      <c r="O568" s="219"/>
      <c r="P568" s="219"/>
      <c r="Q568" s="219"/>
      <c r="R568" s="220"/>
      <c r="S568" s="220"/>
      <c r="T568" s="220"/>
      <c r="U568" s="220"/>
      <c r="V568" s="220"/>
      <c r="W568" s="220"/>
      <c r="X568" s="220"/>
      <c r="Y568" s="220"/>
      <c r="Z568" s="210"/>
      <c r="AA568" s="210"/>
      <c r="AB568" s="210"/>
      <c r="AC568" s="210"/>
      <c r="AD568" s="210"/>
      <c r="AE568" s="210"/>
      <c r="AF568" s="210"/>
      <c r="AG568" s="210" t="s">
        <v>214</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50" t="s">
        <v>457</v>
      </c>
      <c r="D569" s="244"/>
      <c r="E569" s="245">
        <v>19.68</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214</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3" x14ac:dyDescent="0.2">
      <c r="A570" s="217"/>
      <c r="B570" s="218"/>
      <c r="C570" s="250" t="s">
        <v>659</v>
      </c>
      <c r="D570" s="244"/>
      <c r="E570" s="245">
        <v>-4</v>
      </c>
      <c r="F570" s="220"/>
      <c r="G570" s="220"/>
      <c r="H570" s="220"/>
      <c r="I570" s="220"/>
      <c r="J570" s="220"/>
      <c r="K570" s="220"/>
      <c r="L570" s="220"/>
      <c r="M570" s="220"/>
      <c r="N570" s="219"/>
      <c r="O570" s="219"/>
      <c r="P570" s="219"/>
      <c r="Q570" s="219"/>
      <c r="R570" s="220"/>
      <c r="S570" s="220"/>
      <c r="T570" s="220"/>
      <c r="U570" s="220"/>
      <c r="V570" s="220"/>
      <c r="W570" s="220"/>
      <c r="X570" s="220"/>
      <c r="Y570" s="220"/>
      <c r="Z570" s="210"/>
      <c r="AA570" s="210"/>
      <c r="AB570" s="210"/>
      <c r="AC570" s="210"/>
      <c r="AD570" s="210"/>
      <c r="AE570" s="210"/>
      <c r="AF570" s="210"/>
      <c r="AG570" s="210" t="s">
        <v>214</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3" x14ac:dyDescent="0.2">
      <c r="A571" s="217"/>
      <c r="B571" s="218"/>
      <c r="C571" s="250" t="s">
        <v>458</v>
      </c>
      <c r="D571" s="244"/>
      <c r="E571" s="245">
        <v>20.48</v>
      </c>
      <c r="F571" s="220"/>
      <c r="G571" s="220"/>
      <c r="H571" s="220"/>
      <c r="I571" s="220"/>
      <c r="J571" s="220"/>
      <c r="K571" s="220"/>
      <c r="L571" s="220"/>
      <c r="M571" s="220"/>
      <c r="N571" s="219"/>
      <c r="O571" s="219"/>
      <c r="P571" s="219"/>
      <c r="Q571" s="219"/>
      <c r="R571" s="220"/>
      <c r="S571" s="220"/>
      <c r="T571" s="220"/>
      <c r="U571" s="220"/>
      <c r="V571" s="220"/>
      <c r="W571" s="220"/>
      <c r="X571" s="220"/>
      <c r="Y571" s="220"/>
      <c r="Z571" s="210"/>
      <c r="AA571" s="210"/>
      <c r="AB571" s="210"/>
      <c r="AC571" s="210"/>
      <c r="AD571" s="210"/>
      <c r="AE571" s="210"/>
      <c r="AF571" s="210"/>
      <c r="AG571" s="210" t="s">
        <v>214</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3" x14ac:dyDescent="0.2">
      <c r="A572" s="217"/>
      <c r="B572" s="218"/>
      <c r="C572" s="250" t="s">
        <v>663</v>
      </c>
      <c r="D572" s="244"/>
      <c r="E572" s="245">
        <v>0.28050000000000003</v>
      </c>
      <c r="F572" s="220"/>
      <c r="G572" s="220"/>
      <c r="H572" s="220"/>
      <c r="I572" s="220"/>
      <c r="J572" s="220"/>
      <c r="K572" s="220"/>
      <c r="L572" s="220"/>
      <c r="M572" s="220"/>
      <c r="N572" s="219"/>
      <c r="O572" s="219"/>
      <c r="P572" s="219"/>
      <c r="Q572" s="219"/>
      <c r="R572" s="220"/>
      <c r="S572" s="220"/>
      <c r="T572" s="220"/>
      <c r="U572" s="220"/>
      <c r="V572" s="220"/>
      <c r="W572" s="220"/>
      <c r="X572" s="220"/>
      <c r="Y572" s="220"/>
      <c r="Z572" s="210"/>
      <c r="AA572" s="210"/>
      <c r="AB572" s="210"/>
      <c r="AC572" s="210"/>
      <c r="AD572" s="210"/>
      <c r="AE572" s="210"/>
      <c r="AF572" s="210"/>
      <c r="AG572" s="210" t="s">
        <v>214</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3" x14ac:dyDescent="0.2">
      <c r="A573" s="217"/>
      <c r="B573" s="218"/>
      <c r="C573" s="250" t="s">
        <v>658</v>
      </c>
      <c r="D573" s="244"/>
      <c r="E573" s="245">
        <v>-2</v>
      </c>
      <c r="F573" s="220"/>
      <c r="G573" s="220"/>
      <c r="H573" s="220"/>
      <c r="I573" s="220"/>
      <c r="J573" s="220"/>
      <c r="K573" s="220"/>
      <c r="L573" s="220"/>
      <c r="M573" s="220"/>
      <c r="N573" s="219"/>
      <c r="O573" s="219"/>
      <c r="P573" s="219"/>
      <c r="Q573" s="219"/>
      <c r="R573" s="220"/>
      <c r="S573" s="220"/>
      <c r="T573" s="220"/>
      <c r="U573" s="220"/>
      <c r="V573" s="220"/>
      <c r="W573" s="220"/>
      <c r="X573" s="220"/>
      <c r="Y573" s="220"/>
      <c r="Z573" s="210"/>
      <c r="AA573" s="210"/>
      <c r="AB573" s="210"/>
      <c r="AC573" s="210"/>
      <c r="AD573" s="210"/>
      <c r="AE573" s="210"/>
      <c r="AF573" s="210"/>
      <c r="AG573" s="210" t="s">
        <v>214</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3" x14ac:dyDescent="0.2">
      <c r="A574" s="217"/>
      <c r="B574" s="218"/>
      <c r="C574" s="250" t="s">
        <v>459</v>
      </c>
      <c r="D574" s="244"/>
      <c r="E574" s="245">
        <v>20.52</v>
      </c>
      <c r="F574" s="220"/>
      <c r="G574" s="220"/>
      <c r="H574" s="220"/>
      <c r="I574" s="220"/>
      <c r="J574" s="220"/>
      <c r="K574" s="220"/>
      <c r="L574" s="220"/>
      <c r="M574" s="220"/>
      <c r="N574" s="219"/>
      <c r="O574" s="219"/>
      <c r="P574" s="219"/>
      <c r="Q574" s="219"/>
      <c r="R574" s="220"/>
      <c r="S574" s="220"/>
      <c r="T574" s="220"/>
      <c r="U574" s="220"/>
      <c r="V574" s="220"/>
      <c r="W574" s="220"/>
      <c r="X574" s="220"/>
      <c r="Y574" s="220"/>
      <c r="Z574" s="210"/>
      <c r="AA574" s="210"/>
      <c r="AB574" s="210"/>
      <c r="AC574" s="210"/>
      <c r="AD574" s="210"/>
      <c r="AE574" s="210"/>
      <c r="AF574" s="210"/>
      <c r="AG574" s="210" t="s">
        <v>214</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3" x14ac:dyDescent="0.2">
      <c r="A575" s="217"/>
      <c r="B575" s="218"/>
      <c r="C575" s="250" t="s">
        <v>660</v>
      </c>
      <c r="D575" s="244"/>
      <c r="E575" s="245">
        <v>0.28199999999999997</v>
      </c>
      <c r="F575" s="220"/>
      <c r="G575" s="220"/>
      <c r="H575" s="220"/>
      <c r="I575" s="220"/>
      <c r="J575" s="220"/>
      <c r="K575" s="220"/>
      <c r="L575" s="220"/>
      <c r="M575" s="220"/>
      <c r="N575" s="219"/>
      <c r="O575" s="219"/>
      <c r="P575" s="219"/>
      <c r="Q575" s="219"/>
      <c r="R575" s="220"/>
      <c r="S575" s="220"/>
      <c r="T575" s="220"/>
      <c r="U575" s="220"/>
      <c r="V575" s="220"/>
      <c r="W575" s="220"/>
      <c r="X575" s="220"/>
      <c r="Y575" s="220"/>
      <c r="Z575" s="210"/>
      <c r="AA575" s="210"/>
      <c r="AB575" s="210"/>
      <c r="AC575" s="210"/>
      <c r="AD575" s="210"/>
      <c r="AE575" s="210"/>
      <c r="AF575" s="210"/>
      <c r="AG575" s="210" t="s">
        <v>214</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3" x14ac:dyDescent="0.2">
      <c r="A576" s="217"/>
      <c r="B576" s="218"/>
      <c r="C576" s="250" t="s">
        <v>658</v>
      </c>
      <c r="D576" s="244"/>
      <c r="E576" s="245">
        <v>-2</v>
      </c>
      <c r="F576" s="220"/>
      <c r="G576" s="220"/>
      <c r="H576" s="220"/>
      <c r="I576" s="220"/>
      <c r="J576" s="220"/>
      <c r="K576" s="220"/>
      <c r="L576" s="220"/>
      <c r="M576" s="220"/>
      <c r="N576" s="219"/>
      <c r="O576" s="219"/>
      <c r="P576" s="219"/>
      <c r="Q576" s="219"/>
      <c r="R576" s="220"/>
      <c r="S576" s="220"/>
      <c r="T576" s="220"/>
      <c r="U576" s="220"/>
      <c r="V576" s="220"/>
      <c r="W576" s="220"/>
      <c r="X576" s="220"/>
      <c r="Y576" s="220"/>
      <c r="Z576" s="210"/>
      <c r="AA576" s="210"/>
      <c r="AB576" s="210"/>
      <c r="AC576" s="210"/>
      <c r="AD576" s="210"/>
      <c r="AE576" s="210"/>
      <c r="AF576" s="210"/>
      <c r="AG576" s="210" t="s">
        <v>214</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3" x14ac:dyDescent="0.2">
      <c r="A577" s="217"/>
      <c r="B577" s="218"/>
      <c r="C577" s="250" t="s">
        <v>460</v>
      </c>
      <c r="D577" s="244"/>
      <c r="E577" s="245">
        <v>21.12</v>
      </c>
      <c r="F577" s="220"/>
      <c r="G577" s="220"/>
      <c r="H577" s="220"/>
      <c r="I577" s="220"/>
      <c r="J577" s="220"/>
      <c r="K577" s="220"/>
      <c r="L577" s="220"/>
      <c r="M577" s="220"/>
      <c r="N577" s="219"/>
      <c r="O577" s="219"/>
      <c r="P577" s="219"/>
      <c r="Q577" s="219"/>
      <c r="R577" s="220"/>
      <c r="S577" s="220"/>
      <c r="T577" s="220"/>
      <c r="U577" s="220"/>
      <c r="V577" s="220"/>
      <c r="W577" s="220"/>
      <c r="X577" s="220"/>
      <c r="Y577" s="220"/>
      <c r="Z577" s="210"/>
      <c r="AA577" s="210"/>
      <c r="AB577" s="210"/>
      <c r="AC577" s="210"/>
      <c r="AD577" s="210"/>
      <c r="AE577" s="210"/>
      <c r="AF577" s="210"/>
      <c r="AG577" s="210" t="s">
        <v>214</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3" x14ac:dyDescent="0.2">
      <c r="A578" s="217"/>
      <c r="B578" s="218"/>
      <c r="C578" s="250" t="s">
        <v>659</v>
      </c>
      <c r="D578" s="244"/>
      <c r="E578" s="245">
        <v>-4</v>
      </c>
      <c r="F578" s="220"/>
      <c r="G578" s="220"/>
      <c r="H578" s="220"/>
      <c r="I578" s="220"/>
      <c r="J578" s="220"/>
      <c r="K578" s="220"/>
      <c r="L578" s="220"/>
      <c r="M578" s="220"/>
      <c r="N578" s="219"/>
      <c r="O578" s="219"/>
      <c r="P578" s="219"/>
      <c r="Q578" s="219"/>
      <c r="R578" s="220"/>
      <c r="S578" s="220"/>
      <c r="T578" s="220"/>
      <c r="U578" s="220"/>
      <c r="V578" s="220"/>
      <c r="W578" s="220"/>
      <c r="X578" s="220"/>
      <c r="Y578" s="220"/>
      <c r="Z578" s="210"/>
      <c r="AA578" s="210"/>
      <c r="AB578" s="210"/>
      <c r="AC578" s="210"/>
      <c r="AD578" s="210"/>
      <c r="AE578" s="210"/>
      <c r="AF578" s="210"/>
      <c r="AG578" s="210" t="s">
        <v>214</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
      <c r="A579" s="229">
        <v>76</v>
      </c>
      <c r="B579" s="230" t="s">
        <v>664</v>
      </c>
      <c r="C579" s="239" t="s">
        <v>665</v>
      </c>
      <c r="D579" s="231" t="s">
        <v>285</v>
      </c>
      <c r="E579" s="232">
        <v>19.52</v>
      </c>
      <c r="F579" s="233"/>
      <c r="G579" s="234">
        <f>ROUND(E579*F579,2)</f>
        <v>0</v>
      </c>
      <c r="H579" s="233"/>
      <c r="I579" s="234">
        <f>ROUND(E579*H579,2)</f>
        <v>0</v>
      </c>
      <c r="J579" s="233"/>
      <c r="K579" s="234">
        <f>ROUND(E579*J579,2)</f>
        <v>0</v>
      </c>
      <c r="L579" s="234">
        <v>21</v>
      </c>
      <c r="M579" s="234">
        <f>G579*(1+L579/100)</f>
        <v>0</v>
      </c>
      <c r="N579" s="232">
        <v>1.7000000000000001E-4</v>
      </c>
      <c r="O579" s="232">
        <f>ROUND(E579*N579,2)</f>
        <v>0</v>
      </c>
      <c r="P579" s="232">
        <v>0</v>
      </c>
      <c r="Q579" s="232">
        <f>ROUND(E579*P579,2)</f>
        <v>0</v>
      </c>
      <c r="R579" s="234" t="s">
        <v>625</v>
      </c>
      <c r="S579" s="234" t="s">
        <v>180</v>
      </c>
      <c r="T579" s="235" t="s">
        <v>180</v>
      </c>
      <c r="U579" s="220">
        <v>0.12</v>
      </c>
      <c r="V579" s="220">
        <f>ROUND(E579*U579,2)</f>
        <v>2.34</v>
      </c>
      <c r="W579" s="220"/>
      <c r="X579" s="220" t="s">
        <v>220</v>
      </c>
      <c r="Y579" s="220" t="s">
        <v>183</v>
      </c>
      <c r="Z579" s="210"/>
      <c r="AA579" s="210"/>
      <c r="AB579" s="210"/>
      <c r="AC579" s="210"/>
      <c r="AD579" s="210"/>
      <c r="AE579" s="210"/>
      <c r="AF579" s="210"/>
      <c r="AG579" s="210" t="s">
        <v>221</v>
      </c>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2" x14ac:dyDescent="0.2">
      <c r="A580" s="217"/>
      <c r="B580" s="218"/>
      <c r="C580" s="250" t="s">
        <v>225</v>
      </c>
      <c r="D580" s="244"/>
      <c r="E580" s="245"/>
      <c r="F580" s="220"/>
      <c r="G580" s="220"/>
      <c r="H580" s="220"/>
      <c r="I580" s="220"/>
      <c r="J580" s="220"/>
      <c r="K580" s="220"/>
      <c r="L580" s="220"/>
      <c r="M580" s="220"/>
      <c r="N580" s="219"/>
      <c r="O580" s="219"/>
      <c r="P580" s="219"/>
      <c r="Q580" s="219"/>
      <c r="R580" s="220"/>
      <c r="S580" s="220"/>
      <c r="T580" s="220"/>
      <c r="U580" s="220"/>
      <c r="V580" s="220"/>
      <c r="W580" s="220"/>
      <c r="X580" s="220"/>
      <c r="Y580" s="220"/>
      <c r="Z580" s="210"/>
      <c r="AA580" s="210"/>
      <c r="AB580" s="210"/>
      <c r="AC580" s="210"/>
      <c r="AD580" s="210"/>
      <c r="AE580" s="210"/>
      <c r="AF580" s="210"/>
      <c r="AG580" s="210" t="s">
        <v>214</v>
      </c>
      <c r="AH580" s="210">
        <v>0</v>
      </c>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3" x14ac:dyDescent="0.2">
      <c r="A581" s="217"/>
      <c r="B581" s="218"/>
      <c r="C581" s="250" t="s">
        <v>303</v>
      </c>
      <c r="D581" s="244"/>
      <c r="E581" s="245"/>
      <c r="F581" s="220"/>
      <c r="G581" s="220"/>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214</v>
      </c>
      <c r="AH581" s="210">
        <v>0</v>
      </c>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3" x14ac:dyDescent="0.2">
      <c r="A582" s="217"/>
      <c r="B582" s="218"/>
      <c r="C582" s="250" t="s">
        <v>304</v>
      </c>
      <c r="D582" s="244"/>
      <c r="E582" s="245"/>
      <c r="F582" s="220"/>
      <c r="G582" s="220"/>
      <c r="H582" s="220"/>
      <c r="I582" s="220"/>
      <c r="J582" s="220"/>
      <c r="K582" s="220"/>
      <c r="L582" s="220"/>
      <c r="M582" s="220"/>
      <c r="N582" s="219"/>
      <c r="O582" s="219"/>
      <c r="P582" s="219"/>
      <c r="Q582" s="219"/>
      <c r="R582" s="220"/>
      <c r="S582" s="220"/>
      <c r="T582" s="220"/>
      <c r="U582" s="220"/>
      <c r="V582" s="220"/>
      <c r="W582" s="220"/>
      <c r="X582" s="220"/>
      <c r="Y582" s="220"/>
      <c r="Z582" s="210"/>
      <c r="AA582" s="210"/>
      <c r="AB582" s="210"/>
      <c r="AC582" s="210"/>
      <c r="AD582" s="210"/>
      <c r="AE582" s="210"/>
      <c r="AF582" s="210"/>
      <c r="AG582" s="210" t="s">
        <v>214</v>
      </c>
      <c r="AH582" s="210">
        <v>0</v>
      </c>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3" x14ac:dyDescent="0.2">
      <c r="A583" s="217"/>
      <c r="B583" s="218"/>
      <c r="C583" s="250" t="s">
        <v>666</v>
      </c>
      <c r="D583" s="244"/>
      <c r="E583" s="245">
        <v>1.88</v>
      </c>
      <c r="F583" s="220"/>
      <c r="G583" s="220"/>
      <c r="H583" s="220"/>
      <c r="I583" s="220"/>
      <c r="J583" s="220"/>
      <c r="K583" s="220"/>
      <c r="L583" s="220"/>
      <c r="M583" s="220"/>
      <c r="N583" s="219"/>
      <c r="O583" s="219"/>
      <c r="P583" s="219"/>
      <c r="Q583" s="219"/>
      <c r="R583" s="220"/>
      <c r="S583" s="220"/>
      <c r="T583" s="220"/>
      <c r="U583" s="220"/>
      <c r="V583" s="220"/>
      <c r="W583" s="220"/>
      <c r="X583" s="220"/>
      <c r="Y583" s="220"/>
      <c r="Z583" s="210"/>
      <c r="AA583" s="210"/>
      <c r="AB583" s="210"/>
      <c r="AC583" s="210"/>
      <c r="AD583" s="210"/>
      <c r="AE583" s="210"/>
      <c r="AF583" s="210"/>
      <c r="AG583" s="210" t="s">
        <v>214</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3" x14ac:dyDescent="0.2">
      <c r="A584" s="217"/>
      <c r="B584" s="218"/>
      <c r="C584" s="250" t="s">
        <v>667</v>
      </c>
      <c r="D584" s="244"/>
      <c r="E584" s="245">
        <v>3.88</v>
      </c>
      <c r="F584" s="220"/>
      <c r="G584" s="220"/>
      <c r="H584" s="220"/>
      <c r="I584" s="220"/>
      <c r="J584" s="220"/>
      <c r="K584" s="220"/>
      <c r="L584" s="220"/>
      <c r="M584" s="220"/>
      <c r="N584" s="219"/>
      <c r="O584" s="219"/>
      <c r="P584" s="219"/>
      <c r="Q584" s="219"/>
      <c r="R584" s="220"/>
      <c r="S584" s="220"/>
      <c r="T584" s="220"/>
      <c r="U584" s="220"/>
      <c r="V584" s="220"/>
      <c r="W584" s="220"/>
      <c r="X584" s="220"/>
      <c r="Y584" s="220"/>
      <c r="Z584" s="210"/>
      <c r="AA584" s="210"/>
      <c r="AB584" s="210"/>
      <c r="AC584" s="210"/>
      <c r="AD584" s="210"/>
      <c r="AE584" s="210"/>
      <c r="AF584" s="210"/>
      <c r="AG584" s="210" t="s">
        <v>214</v>
      </c>
      <c r="AH584" s="210">
        <v>0</v>
      </c>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3" x14ac:dyDescent="0.2">
      <c r="A585" s="217"/>
      <c r="B585" s="218"/>
      <c r="C585" s="250" t="s">
        <v>668</v>
      </c>
      <c r="D585" s="244"/>
      <c r="E585" s="245">
        <v>2</v>
      </c>
      <c r="F585" s="220"/>
      <c r="G585" s="220"/>
      <c r="H585" s="220"/>
      <c r="I585" s="220"/>
      <c r="J585" s="220"/>
      <c r="K585" s="220"/>
      <c r="L585" s="220"/>
      <c r="M585" s="220"/>
      <c r="N585" s="219"/>
      <c r="O585" s="219"/>
      <c r="P585" s="219"/>
      <c r="Q585" s="219"/>
      <c r="R585" s="220"/>
      <c r="S585" s="220"/>
      <c r="T585" s="220"/>
      <c r="U585" s="220"/>
      <c r="V585" s="220"/>
      <c r="W585" s="220"/>
      <c r="X585" s="220"/>
      <c r="Y585" s="220"/>
      <c r="Z585" s="210"/>
      <c r="AA585" s="210"/>
      <c r="AB585" s="210"/>
      <c r="AC585" s="210"/>
      <c r="AD585" s="210"/>
      <c r="AE585" s="210"/>
      <c r="AF585" s="210"/>
      <c r="AG585" s="210" t="s">
        <v>214</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3" x14ac:dyDescent="0.2">
      <c r="A586" s="217"/>
      <c r="B586" s="218"/>
      <c r="C586" s="250" t="s">
        <v>230</v>
      </c>
      <c r="D586" s="244"/>
      <c r="E586" s="245"/>
      <c r="F586" s="220"/>
      <c r="G586" s="220"/>
      <c r="H586" s="220"/>
      <c r="I586" s="220"/>
      <c r="J586" s="220"/>
      <c r="K586" s="220"/>
      <c r="L586" s="220"/>
      <c r="M586" s="220"/>
      <c r="N586" s="219"/>
      <c r="O586" s="219"/>
      <c r="P586" s="219"/>
      <c r="Q586" s="219"/>
      <c r="R586" s="220"/>
      <c r="S586" s="220"/>
      <c r="T586" s="220"/>
      <c r="U586" s="220"/>
      <c r="V586" s="220"/>
      <c r="W586" s="220"/>
      <c r="X586" s="220"/>
      <c r="Y586" s="220"/>
      <c r="Z586" s="210"/>
      <c r="AA586" s="210"/>
      <c r="AB586" s="210"/>
      <c r="AC586" s="210"/>
      <c r="AD586" s="210"/>
      <c r="AE586" s="210"/>
      <c r="AF586" s="210"/>
      <c r="AG586" s="210" t="s">
        <v>214</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3" x14ac:dyDescent="0.2">
      <c r="A587" s="217"/>
      <c r="B587" s="218"/>
      <c r="C587" s="250" t="s">
        <v>669</v>
      </c>
      <c r="D587" s="244"/>
      <c r="E587" s="245">
        <v>4</v>
      </c>
      <c r="F587" s="220"/>
      <c r="G587" s="220"/>
      <c r="H587" s="220"/>
      <c r="I587" s="220"/>
      <c r="J587" s="220"/>
      <c r="K587" s="220"/>
      <c r="L587" s="220"/>
      <c r="M587" s="220"/>
      <c r="N587" s="219"/>
      <c r="O587" s="219"/>
      <c r="P587" s="219"/>
      <c r="Q587" s="219"/>
      <c r="R587" s="220"/>
      <c r="S587" s="220"/>
      <c r="T587" s="220"/>
      <c r="U587" s="220"/>
      <c r="V587" s="220"/>
      <c r="W587" s="220"/>
      <c r="X587" s="220"/>
      <c r="Y587" s="220"/>
      <c r="Z587" s="210"/>
      <c r="AA587" s="210"/>
      <c r="AB587" s="210"/>
      <c r="AC587" s="210"/>
      <c r="AD587" s="210"/>
      <c r="AE587" s="210"/>
      <c r="AF587" s="210"/>
      <c r="AG587" s="210" t="s">
        <v>214</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3" x14ac:dyDescent="0.2">
      <c r="A588" s="217"/>
      <c r="B588" s="218"/>
      <c r="C588" s="250" t="s">
        <v>309</v>
      </c>
      <c r="D588" s="244"/>
      <c r="E588" s="245"/>
      <c r="F588" s="220"/>
      <c r="G588" s="220"/>
      <c r="H588" s="220"/>
      <c r="I588" s="220"/>
      <c r="J588" s="220"/>
      <c r="K588" s="220"/>
      <c r="L588" s="220"/>
      <c r="M588" s="220"/>
      <c r="N588" s="219"/>
      <c r="O588" s="219"/>
      <c r="P588" s="219"/>
      <c r="Q588" s="219"/>
      <c r="R588" s="220"/>
      <c r="S588" s="220"/>
      <c r="T588" s="220"/>
      <c r="U588" s="220"/>
      <c r="V588" s="220"/>
      <c r="W588" s="220"/>
      <c r="X588" s="220"/>
      <c r="Y588" s="220"/>
      <c r="Z588" s="210"/>
      <c r="AA588" s="210"/>
      <c r="AB588" s="210"/>
      <c r="AC588" s="210"/>
      <c r="AD588" s="210"/>
      <c r="AE588" s="210"/>
      <c r="AF588" s="210"/>
      <c r="AG588" s="210" t="s">
        <v>214</v>
      </c>
      <c r="AH588" s="210">
        <v>0</v>
      </c>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3" x14ac:dyDescent="0.2">
      <c r="A589" s="217"/>
      <c r="B589" s="218"/>
      <c r="C589" s="250" t="s">
        <v>670</v>
      </c>
      <c r="D589" s="244"/>
      <c r="E589" s="245">
        <v>1.88</v>
      </c>
      <c r="F589" s="220"/>
      <c r="G589" s="220"/>
      <c r="H589" s="220"/>
      <c r="I589" s="220"/>
      <c r="J589" s="220"/>
      <c r="K589" s="220"/>
      <c r="L589" s="220"/>
      <c r="M589" s="220"/>
      <c r="N589" s="219"/>
      <c r="O589" s="219"/>
      <c r="P589" s="219"/>
      <c r="Q589" s="219"/>
      <c r="R589" s="220"/>
      <c r="S589" s="220"/>
      <c r="T589" s="220"/>
      <c r="U589" s="220"/>
      <c r="V589" s="220"/>
      <c r="W589" s="220"/>
      <c r="X589" s="220"/>
      <c r="Y589" s="220"/>
      <c r="Z589" s="210"/>
      <c r="AA589" s="210"/>
      <c r="AB589" s="210"/>
      <c r="AC589" s="210"/>
      <c r="AD589" s="210"/>
      <c r="AE589" s="210"/>
      <c r="AF589" s="210"/>
      <c r="AG589" s="210" t="s">
        <v>214</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3" x14ac:dyDescent="0.2">
      <c r="A590" s="217"/>
      <c r="B590" s="218"/>
      <c r="C590" s="250" t="s">
        <v>671</v>
      </c>
      <c r="D590" s="244"/>
      <c r="E590" s="245">
        <v>3.88</v>
      </c>
      <c r="F590" s="220"/>
      <c r="G590" s="220"/>
      <c r="H590" s="220"/>
      <c r="I590" s="220"/>
      <c r="J590" s="220"/>
      <c r="K590" s="220"/>
      <c r="L590" s="220"/>
      <c r="M590" s="220"/>
      <c r="N590" s="219"/>
      <c r="O590" s="219"/>
      <c r="P590" s="219"/>
      <c r="Q590" s="219"/>
      <c r="R590" s="220"/>
      <c r="S590" s="220"/>
      <c r="T590" s="220"/>
      <c r="U590" s="220"/>
      <c r="V590" s="220"/>
      <c r="W590" s="220"/>
      <c r="X590" s="220"/>
      <c r="Y590" s="220"/>
      <c r="Z590" s="210"/>
      <c r="AA590" s="210"/>
      <c r="AB590" s="210"/>
      <c r="AC590" s="210"/>
      <c r="AD590" s="210"/>
      <c r="AE590" s="210"/>
      <c r="AF590" s="210"/>
      <c r="AG590" s="210" t="s">
        <v>214</v>
      </c>
      <c r="AH590" s="210">
        <v>0</v>
      </c>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3" x14ac:dyDescent="0.2">
      <c r="A591" s="217"/>
      <c r="B591" s="218"/>
      <c r="C591" s="250" t="s">
        <v>672</v>
      </c>
      <c r="D591" s="244"/>
      <c r="E591" s="245">
        <v>2</v>
      </c>
      <c r="F591" s="220"/>
      <c r="G591" s="220"/>
      <c r="H591" s="220"/>
      <c r="I591" s="220"/>
      <c r="J591" s="220"/>
      <c r="K591" s="220"/>
      <c r="L591" s="220"/>
      <c r="M591" s="220"/>
      <c r="N591" s="219"/>
      <c r="O591" s="219"/>
      <c r="P591" s="219"/>
      <c r="Q591" s="219"/>
      <c r="R591" s="220"/>
      <c r="S591" s="220"/>
      <c r="T591" s="220"/>
      <c r="U591" s="220"/>
      <c r="V591" s="220"/>
      <c r="W591" s="220"/>
      <c r="X591" s="220"/>
      <c r="Y591" s="220"/>
      <c r="Z591" s="210"/>
      <c r="AA591" s="210"/>
      <c r="AB591" s="210"/>
      <c r="AC591" s="210"/>
      <c r="AD591" s="210"/>
      <c r="AE591" s="210"/>
      <c r="AF591" s="210"/>
      <c r="AG591" s="210" t="s">
        <v>214</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ht="22.5" outlineLevel="1" x14ac:dyDescent="0.2">
      <c r="A592" s="229">
        <v>77</v>
      </c>
      <c r="B592" s="230" t="s">
        <v>673</v>
      </c>
      <c r="C592" s="239" t="s">
        <v>674</v>
      </c>
      <c r="D592" s="231" t="s">
        <v>218</v>
      </c>
      <c r="E592" s="232">
        <v>202.50559999999999</v>
      </c>
      <c r="F592" s="233"/>
      <c r="G592" s="234">
        <f>ROUND(E592*F592,2)</f>
        <v>0</v>
      </c>
      <c r="H592" s="233"/>
      <c r="I592" s="234">
        <f>ROUND(E592*H592,2)</f>
        <v>0</v>
      </c>
      <c r="J592" s="233"/>
      <c r="K592" s="234">
        <f>ROUND(E592*J592,2)</f>
        <v>0</v>
      </c>
      <c r="L592" s="234">
        <v>21</v>
      </c>
      <c r="M592" s="234">
        <f>G592*(1+L592/100)</f>
        <v>0</v>
      </c>
      <c r="N592" s="232">
        <v>1.9429999999999999E-2</v>
      </c>
      <c r="O592" s="232">
        <f>ROUND(E592*N592,2)</f>
        <v>3.93</v>
      </c>
      <c r="P592" s="232">
        <v>0</v>
      </c>
      <c r="Q592" s="232">
        <f>ROUND(E592*P592,2)</f>
        <v>0</v>
      </c>
      <c r="R592" s="234" t="s">
        <v>335</v>
      </c>
      <c r="S592" s="234" t="s">
        <v>180</v>
      </c>
      <c r="T592" s="235" t="s">
        <v>180</v>
      </c>
      <c r="U592" s="220">
        <v>0</v>
      </c>
      <c r="V592" s="220">
        <f>ROUND(E592*U592,2)</f>
        <v>0</v>
      </c>
      <c r="W592" s="220"/>
      <c r="X592" s="220" t="s">
        <v>336</v>
      </c>
      <c r="Y592" s="220" t="s">
        <v>183</v>
      </c>
      <c r="Z592" s="210"/>
      <c r="AA592" s="210"/>
      <c r="AB592" s="210"/>
      <c r="AC592" s="210"/>
      <c r="AD592" s="210"/>
      <c r="AE592" s="210"/>
      <c r="AF592" s="210"/>
      <c r="AG592" s="210" t="s">
        <v>337</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2" x14ac:dyDescent="0.2">
      <c r="A593" s="217"/>
      <c r="B593" s="218"/>
      <c r="C593" s="240" t="s">
        <v>634</v>
      </c>
      <c r="D593" s="236"/>
      <c r="E593" s="236"/>
      <c r="F593" s="236"/>
      <c r="G593" s="236"/>
      <c r="H593" s="220"/>
      <c r="I593" s="220"/>
      <c r="J593" s="220"/>
      <c r="K593" s="220"/>
      <c r="L593" s="220"/>
      <c r="M593" s="220"/>
      <c r="N593" s="219"/>
      <c r="O593" s="219"/>
      <c r="P593" s="219"/>
      <c r="Q593" s="219"/>
      <c r="R593" s="220"/>
      <c r="S593" s="220"/>
      <c r="T593" s="220"/>
      <c r="U593" s="220"/>
      <c r="V593" s="220"/>
      <c r="W593" s="220"/>
      <c r="X593" s="220"/>
      <c r="Y593" s="220"/>
      <c r="Z593" s="210"/>
      <c r="AA593" s="210"/>
      <c r="AB593" s="210"/>
      <c r="AC593" s="210"/>
      <c r="AD593" s="210"/>
      <c r="AE593" s="210"/>
      <c r="AF593" s="210"/>
      <c r="AG593" s="210" t="s">
        <v>186</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2" x14ac:dyDescent="0.2">
      <c r="A594" s="217"/>
      <c r="B594" s="218"/>
      <c r="C594" s="250" t="s">
        <v>476</v>
      </c>
      <c r="D594" s="244"/>
      <c r="E594" s="245">
        <v>184.096</v>
      </c>
      <c r="F594" s="220"/>
      <c r="G594" s="220"/>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214</v>
      </c>
      <c r="AH594" s="210">
        <v>5</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3" x14ac:dyDescent="0.2">
      <c r="A595" s="217"/>
      <c r="B595" s="218"/>
      <c r="C595" s="253" t="s">
        <v>635</v>
      </c>
      <c r="D595" s="246"/>
      <c r="E595" s="247">
        <v>18.409600000000001</v>
      </c>
      <c r="F595" s="220"/>
      <c r="G595" s="220"/>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214</v>
      </c>
      <c r="AH595" s="210">
        <v>4</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1" x14ac:dyDescent="0.2">
      <c r="A596" s="229">
        <v>78</v>
      </c>
      <c r="B596" s="230" t="s">
        <v>675</v>
      </c>
      <c r="C596" s="239" t="s">
        <v>676</v>
      </c>
      <c r="D596" s="231" t="s">
        <v>463</v>
      </c>
      <c r="E596" s="232">
        <v>4.5792200000000003</v>
      </c>
      <c r="F596" s="233"/>
      <c r="G596" s="234">
        <f>ROUND(E596*F596,2)</f>
        <v>0</v>
      </c>
      <c r="H596" s="233"/>
      <c r="I596" s="234">
        <f>ROUND(E596*H596,2)</f>
        <v>0</v>
      </c>
      <c r="J596" s="233"/>
      <c r="K596" s="234">
        <f>ROUND(E596*J596,2)</f>
        <v>0</v>
      </c>
      <c r="L596" s="234">
        <v>21</v>
      </c>
      <c r="M596" s="234">
        <f>G596*(1+L596/100)</f>
        <v>0</v>
      </c>
      <c r="N596" s="232">
        <v>0</v>
      </c>
      <c r="O596" s="232">
        <f>ROUND(E596*N596,2)</f>
        <v>0</v>
      </c>
      <c r="P596" s="232">
        <v>0</v>
      </c>
      <c r="Q596" s="232">
        <f>ROUND(E596*P596,2)</f>
        <v>0</v>
      </c>
      <c r="R596" s="234" t="s">
        <v>625</v>
      </c>
      <c r="S596" s="234" t="s">
        <v>180</v>
      </c>
      <c r="T596" s="235" t="s">
        <v>180</v>
      </c>
      <c r="U596" s="220">
        <v>1.2649999999999999</v>
      </c>
      <c r="V596" s="220">
        <f>ROUND(E596*U596,2)</f>
        <v>5.79</v>
      </c>
      <c r="W596" s="220"/>
      <c r="X596" s="220" t="s">
        <v>464</v>
      </c>
      <c r="Y596" s="220" t="s">
        <v>183</v>
      </c>
      <c r="Z596" s="210"/>
      <c r="AA596" s="210"/>
      <c r="AB596" s="210"/>
      <c r="AC596" s="210"/>
      <c r="AD596" s="210"/>
      <c r="AE596" s="210"/>
      <c r="AF596" s="210"/>
      <c r="AG596" s="210" t="s">
        <v>465</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2" x14ac:dyDescent="0.2">
      <c r="A597" s="217"/>
      <c r="B597" s="218"/>
      <c r="C597" s="250" t="s">
        <v>467</v>
      </c>
      <c r="D597" s="244"/>
      <c r="E597" s="245"/>
      <c r="F597" s="220"/>
      <c r="G597" s="220"/>
      <c r="H597" s="220"/>
      <c r="I597" s="220"/>
      <c r="J597" s="220"/>
      <c r="K597" s="220"/>
      <c r="L597" s="220"/>
      <c r="M597" s="220"/>
      <c r="N597" s="219"/>
      <c r="O597" s="219"/>
      <c r="P597" s="219"/>
      <c r="Q597" s="219"/>
      <c r="R597" s="220"/>
      <c r="S597" s="220"/>
      <c r="T597" s="220"/>
      <c r="U597" s="220"/>
      <c r="V597" s="220"/>
      <c r="W597" s="220"/>
      <c r="X597" s="220"/>
      <c r="Y597" s="220"/>
      <c r="Z597" s="210"/>
      <c r="AA597" s="210"/>
      <c r="AB597" s="210"/>
      <c r="AC597" s="210"/>
      <c r="AD597" s="210"/>
      <c r="AE597" s="210"/>
      <c r="AF597" s="210"/>
      <c r="AG597" s="210" t="s">
        <v>214</v>
      </c>
      <c r="AH597" s="210">
        <v>0</v>
      </c>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3" x14ac:dyDescent="0.2">
      <c r="A598" s="217"/>
      <c r="B598" s="218"/>
      <c r="C598" s="250" t="s">
        <v>677</v>
      </c>
      <c r="D598" s="244"/>
      <c r="E598" s="245"/>
      <c r="F598" s="220"/>
      <c r="G598" s="220"/>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214</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3" x14ac:dyDescent="0.2">
      <c r="A599" s="217"/>
      <c r="B599" s="218"/>
      <c r="C599" s="250" t="s">
        <v>678</v>
      </c>
      <c r="D599" s="244"/>
      <c r="E599" s="245">
        <v>4.5792200000000003</v>
      </c>
      <c r="F599" s="220"/>
      <c r="G599" s="220"/>
      <c r="H599" s="220"/>
      <c r="I599" s="220"/>
      <c r="J599" s="220"/>
      <c r="K599" s="220"/>
      <c r="L599" s="220"/>
      <c r="M599" s="220"/>
      <c r="N599" s="219"/>
      <c r="O599" s="219"/>
      <c r="P599" s="219"/>
      <c r="Q599" s="219"/>
      <c r="R599" s="220"/>
      <c r="S599" s="220"/>
      <c r="T599" s="220"/>
      <c r="U599" s="220"/>
      <c r="V599" s="220"/>
      <c r="W599" s="220"/>
      <c r="X599" s="220"/>
      <c r="Y599" s="220"/>
      <c r="Z599" s="210"/>
      <c r="AA599" s="210"/>
      <c r="AB599" s="210"/>
      <c r="AC599" s="210"/>
      <c r="AD599" s="210"/>
      <c r="AE599" s="210"/>
      <c r="AF599" s="210"/>
      <c r="AG599" s="210" t="s">
        <v>214</v>
      </c>
      <c r="AH599" s="210">
        <v>0</v>
      </c>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x14ac:dyDescent="0.2">
      <c r="A600" s="222" t="s">
        <v>175</v>
      </c>
      <c r="B600" s="223" t="s">
        <v>125</v>
      </c>
      <c r="C600" s="238" t="s">
        <v>126</v>
      </c>
      <c r="D600" s="224"/>
      <c r="E600" s="225"/>
      <c r="F600" s="226"/>
      <c r="G600" s="226">
        <f>SUMIF(AG601:AG605,"&lt;&gt;NOR",G601:G605)</f>
        <v>0</v>
      </c>
      <c r="H600" s="226"/>
      <c r="I600" s="226">
        <f>SUM(I601:I605)</f>
        <v>0</v>
      </c>
      <c r="J600" s="226"/>
      <c r="K600" s="226">
        <f>SUM(K601:K605)</f>
        <v>0</v>
      </c>
      <c r="L600" s="226"/>
      <c r="M600" s="226">
        <f>SUM(M601:M605)</f>
        <v>0</v>
      </c>
      <c r="N600" s="225"/>
      <c r="O600" s="225">
        <f>SUM(O601:O605)</f>
        <v>0</v>
      </c>
      <c r="P600" s="225"/>
      <c r="Q600" s="225">
        <f>SUM(Q601:Q605)</f>
        <v>0</v>
      </c>
      <c r="R600" s="226"/>
      <c r="S600" s="226"/>
      <c r="T600" s="227"/>
      <c r="U600" s="221"/>
      <c r="V600" s="221">
        <f>SUM(V601:V605)</f>
        <v>4.45</v>
      </c>
      <c r="W600" s="221"/>
      <c r="X600" s="221"/>
      <c r="Y600" s="221"/>
      <c r="AG600" t="s">
        <v>176</v>
      </c>
    </row>
    <row r="601" spans="1:60" ht="22.5" outlineLevel="1" x14ac:dyDescent="0.2">
      <c r="A601" s="229">
        <v>79</v>
      </c>
      <c r="B601" s="230" t="s">
        <v>679</v>
      </c>
      <c r="C601" s="239" t="s">
        <v>680</v>
      </c>
      <c r="D601" s="231" t="s">
        <v>218</v>
      </c>
      <c r="E601" s="232">
        <v>9.6</v>
      </c>
      <c r="F601" s="233"/>
      <c r="G601" s="234">
        <f>ROUND(E601*F601,2)</f>
        <v>0</v>
      </c>
      <c r="H601" s="233"/>
      <c r="I601" s="234">
        <f>ROUND(E601*H601,2)</f>
        <v>0</v>
      </c>
      <c r="J601" s="233"/>
      <c r="K601" s="234">
        <f>ROUND(E601*J601,2)</f>
        <v>0</v>
      </c>
      <c r="L601" s="234">
        <v>21</v>
      </c>
      <c r="M601" s="234">
        <f>G601*(1+L601/100)</f>
        <v>0</v>
      </c>
      <c r="N601" s="232">
        <v>2.7999999999999998E-4</v>
      </c>
      <c r="O601" s="232">
        <f>ROUND(E601*N601,2)</f>
        <v>0</v>
      </c>
      <c r="P601" s="232">
        <v>0</v>
      </c>
      <c r="Q601" s="232">
        <f>ROUND(E601*P601,2)</f>
        <v>0</v>
      </c>
      <c r="R601" s="234" t="s">
        <v>681</v>
      </c>
      <c r="S601" s="234" t="s">
        <v>180</v>
      </c>
      <c r="T601" s="235" t="s">
        <v>180</v>
      </c>
      <c r="U601" s="220">
        <v>0.307</v>
      </c>
      <c r="V601" s="220">
        <f>ROUND(E601*U601,2)</f>
        <v>2.95</v>
      </c>
      <c r="W601" s="220"/>
      <c r="X601" s="220" t="s">
        <v>220</v>
      </c>
      <c r="Y601" s="220" t="s">
        <v>183</v>
      </c>
      <c r="Z601" s="210"/>
      <c r="AA601" s="210"/>
      <c r="AB601" s="210"/>
      <c r="AC601" s="210"/>
      <c r="AD601" s="210"/>
      <c r="AE601" s="210"/>
      <c r="AF601" s="210"/>
      <c r="AG601" s="210" t="s">
        <v>221</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2" x14ac:dyDescent="0.2">
      <c r="A602" s="217"/>
      <c r="B602" s="218"/>
      <c r="C602" s="240" t="s">
        <v>682</v>
      </c>
      <c r="D602" s="236"/>
      <c r="E602" s="236"/>
      <c r="F602" s="236"/>
      <c r="G602" s="236"/>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186</v>
      </c>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2" x14ac:dyDescent="0.2">
      <c r="A603" s="217"/>
      <c r="B603" s="218"/>
      <c r="C603" s="250" t="s">
        <v>683</v>
      </c>
      <c r="D603" s="244"/>
      <c r="E603" s="245">
        <v>9.6</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214</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ht="22.5" outlineLevel="1" x14ac:dyDescent="0.2">
      <c r="A604" s="229">
        <v>80</v>
      </c>
      <c r="B604" s="230" t="s">
        <v>684</v>
      </c>
      <c r="C604" s="239" t="s">
        <v>685</v>
      </c>
      <c r="D604" s="231" t="s">
        <v>218</v>
      </c>
      <c r="E604" s="232">
        <v>9.6</v>
      </c>
      <c r="F604" s="233"/>
      <c r="G604" s="234">
        <f>ROUND(E604*F604,2)</f>
        <v>0</v>
      </c>
      <c r="H604" s="233"/>
      <c r="I604" s="234">
        <f>ROUND(E604*H604,2)</f>
        <v>0</v>
      </c>
      <c r="J604" s="233"/>
      <c r="K604" s="234">
        <f>ROUND(E604*J604,2)</f>
        <v>0</v>
      </c>
      <c r="L604" s="234">
        <v>21</v>
      </c>
      <c r="M604" s="234">
        <f>G604*(1+L604/100)</f>
        <v>0</v>
      </c>
      <c r="N604" s="232">
        <v>8.0000000000000007E-5</v>
      </c>
      <c r="O604" s="232">
        <f>ROUND(E604*N604,2)</f>
        <v>0</v>
      </c>
      <c r="P604" s="232">
        <v>0</v>
      </c>
      <c r="Q604" s="232">
        <f>ROUND(E604*P604,2)</f>
        <v>0</v>
      </c>
      <c r="R604" s="234" t="s">
        <v>681</v>
      </c>
      <c r="S604" s="234" t="s">
        <v>180</v>
      </c>
      <c r="T604" s="235" t="s">
        <v>180</v>
      </c>
      <c r="U604" s="220">
        <v>0.156</v>
      </c>
      <c r="V604" s="220">
        <f>ROUND(E604*U604,2)</f>
        <v>1.5</v>
      </c>
      <c r="W604" s="220"/>
      <c r="X604" s="220" t="s">
        <v>220</v>
      </c>
      <c r="Y604" s="220" t="s">
        <v>183</v>
      </c>
      <c r="Z604" s="210"/>
      <c r="AA604" s="210"/>
      <c r="AB604" s="210"/>
      <c r="AC604" s="210"/>
      <c r="AD604" s="210"/>
      <c r="AE604" s="210"/>
      <c r="AF604" s="210"/>
      <c r="AG604" s="210" t="s">
        <v>221</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2" x14ac:dyDescent="0.2">
      <c r="A605" s="217"/>
      <c r="B605" s="218"/>
      <c r="C605" s="250" t="s">
        <v>686</v>
      </c>
      <c r="D605" s="244"/>
      <c r="E605" s="245">
        <v>9.6</v>
      </c>
      <c r="F605" s="220"/>
      <c r="G605" s="220"/>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214</v>
      </c>
      <c r="AH605" s="210">
        <v>5</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x14ac:dyDescent="0.2">
      <c r="A606" s="222" t="s">
        <v>175</v>
      </c>
      <c r="B606" s="223" t="s">
        <v>127</v>
      </c>
      <c r="C606" s="238" t="s">
        <v>128</v>
      </c>
      <c r="D606" s="224"/>
      <c r="E606" s="225"/>
      <c r="F606" s="226"/>
      <c r="G606" s="226">
        <f>SUMIF(AG607:AG624,"&lt;&gt;NOR",G607:G624)</f>
        <v>0</v>
      </c>
      <c r="H606" s="226"/>
      <c r="I606" s="226">
        <f>SUM(I607:I624)</f>
        <v>0</v>
      </c>
      <c r="J606" s="226"/>
      <c r="K606" s="226">
        <f>SUM(K607:K624)</f>
        <v>0</v>
      </c>
      <c r="L606" s="226"/>
      <c r="M606" s="226">
        <f>SUM(M607:M624)</f>
        <v>0</v>
      </c>
      <c r="N606" s="225"/>
      <c r="O606" s="225">
        <f>SUM(O607:O624)</f>
        <v>0.03</v>
      </c>
      <c r="P606" s="225"/>
      <c r="Q606" s="225">
        <f>SUM(Q607:Q624)</f>
        <v>0</v>
      </c>
      <c r="R606" s="226"/>
      <c r="S606" s="226"/>
      <c r="T606" s="227"/>
      <c r="U606" s="221"/>
      <c r="V606" s="221">
        <f>SUM(V607:V624)</f>
        <v>20.14</v>
      </c>
      <c r="W606" s="221"/>
      <c r="X606" s="221"/>
      <c r="Y606" s="221"/>
      <c r="AG606" t="s">
        <v>176</v>
      </c>
    </row>
    <row r="607" spans="1:60" outlineLevel="1" x14ac:dyDescent="0.2">
      <c r="A607" s="229">
        <v>81</v>
      </c>
      <c r="B607" s="230" t="s">
        <v>687</v>
      </c>
      <c r="C607" s="239" t="s">
        <v>688</v>
      </c>
      <c r="D607" s="231" t="s">
        <v>218</v>
      </c>
      <c r="E607" s="232">
        <v>149.84800000000001</v>
      </c>
      <c r="F607" s="233"/>
      <c r="G607" s="234">
        <f>ROUND(E607*F607,2)</f>
        <v>0</v>
      </c>
      <c r="H607" s="233"/>
      <c r="I607" s="234">
        <f>ROUND(E607*H607,2)</f>
        <v>0</v>
      </c>
      <c r="J607" s="233"/>
      <c r="K607" s="234">
        <f>ROUND(E607*J607,2)</f>
        <v>0</v>
      </c>
      <c r="L607" s="234">
        <v>21</v>
      </c>
      <c r="M607" s="234">
        <f>G607*(1+L607/100)</f>
        <v>0</v>
      </c>
      <c r="N607" s="232">
        <v>6.9999999999999994E-5</v>
      </c>
      <c r="O607" s="232">
        <f>ROUND(E607*N607,2)</f>
        <v>0.01</v>
      </c>
      <c r="P607" s="232">
        <v>0</v>
      </c>
      <c r="Q607" s="232">
        <f>ROUND(E607*P607,2)</f>
        <v>0</v>
      </c>
      <c r="R607" s="234" t="s">
        <v>689</v>
      </c>
      <c r="S607" s="234" t="s">
        <v>180</v>
      </c>
      <c r="T607" s="235" t="s">
        <v>180</v>
      </c>
      <c r="U607" s="220">
        <v>3.2480000000000002E-2</v>
      </c>
      <c r="V607" s="220">
        <f>ROUND(E607*U607,2)</f>
        <v>4.87</v>
      </c>
      <c r="W607" s="220"/>
      <c r="X607" s="220" t="s">
        <v>220</v>
      </c>
      <c r="Y607" s="220" t="s">
        <v>183</v>
      </c>
      <c r="Z607" s="210"/>
      <c r="AA607" s="210"/>
      <c r="AB607" s="210"/>
      <c r="AC607" s="210"/>
      <c r="AD607" s="210"/>
      <c r="AE607" s="210"/>
      <c r="AF607" s="210"/>
      <c r="AG607" s="210" t="s">
        <v>221</v>
      </c>
      <c r="AH607" s="210"/>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2" x14ac:dyDescent="0.2">
      <c r="A608" s="217"/>
      <c r="B608" s="218"/>
      <c r="C608" s="250" t="s">
        <v>690</v>
      </c>
      <c r="D608" s="244"/>
      <c r="E608" s="245">
        <v>149.84800000000001</v>
      </c>
      <c r="F608" s="220"/>
      <c r="G608" s="220"/>
      <c r="H608" s="220"/>
      <c r="I608" s="220"/>
      <c r="J608" s="220"/>
      <c r="K608" s="220"/>
      <c r="L608" s="220"/>
      <c r="M608" s="220"/>
      <c r="N608" s="219"/>
      <c r="O608" s="219"/>
      <c r="P608" s="219"/>
      <c r="Q608" s="219"/>
      <c r="R608" s="220"/>
      <c r="S608" s="220"/>
      <c r="T608" s="220"/>
      <c r="U608" s="220"/>
      <c r="V608" s="220"/>
      <c r="W608" s="220"/>
      <c r="X608" s="220"/>
      <c r="Y608" s="220"/>
      <c r="Z608" s="210"/>
      <c r="AA608" s="210"/>
      <c r="AB608" s="210"/>
      <c r="AC608" s="210"/>
      <c r="AD608" s="210"/>
      <c r="AE608" s="210"/>
      <c r="AF608" s="210"/>
      <c r="AG608" s="210" t="s">
        <v>214</v>
      </c>
      <c r="AH608" s="210">
        <v>5</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ht="22.5" outlineLevel="1" x14ac:dyDescent="0.2">
      <c r="A609" s="229">
        <v>82</v>
      </c>
      <c r="B609" s="230" t="s">
        <v>691</v>
      </c>
      <c r="C609" s="239" t="s">
        <v>692</v>
      </c>
      <c r="D609" s="231" t="s">
        <v>218</v>
      </c>
      <c r="E609" s="232">
        <v>149.84800000000001</v>
      </c>
      <c r="F609" s="233"/>
      <c r="G609" s="234">
        <f>ROUND(E609*F609,2)</f>
        <v>0</v>
      </c>
      <c r="H609" s="233"/>
      <c r="I609" s="234">
        <f>ROUND(E609*H609,2)</f>
        <v>0</v>
      </c>
      <c r="J609" s="233"/>
      <c r="K609" s="234">
        <f>ROUND(E609*J609,2)</f>
        <v>0</v>
      </c>
      <c r="L609" s="234">
        <v>21</v>
      </c>
      <c r="M609" s="234">
        <f>G609*(1+L609/100)</f>
        <v>0</v>
      </c>
      <c r="N609" s="232">
        <v>1.4999999999999999E-4</v>
      </c>
      <c r="O609" s="232">
        <f>ROUND(E609*N609,2)</f>
        <v>0.02</v>
      </c>
      <c r="P609" s="232">
        <v>0</v>
      </c>
      <c r="Q609" s="232">
        <f>ROUND(E609*P609,2)</f>
        <v>0</v>
      </c>
      <c r="R609" s="234" t="s">
        <v>689</v>
      </c>
      <c r="S609" s="234" t="s">
        <v>180</v>
      </c>
      <c r="T609" s="235" t="s">
        <v>180</v>
      </c>
      <c r="U609" s="220">
        <v>0.10191</v>
      </c>
      <c r="V609" s="220">
        <f>ROUND(E609*U609,2)</f>
        <v>15.27</v>
      </c>
      <c r="W609" s="220"/>
      <c r="X609" s="220" t="s">
        <v>220</v>
      </c>
      <c r="Y609" s="220" t="s">
        <v>183</v>
      </c>
      <c r="Z609" s="210"/>
      <c r="AA609" s="210"/>
      <c r="AB609" s="210"/>
      <c r="AC609" s="210"/>
      <c r="AD609" s="210"/>
      <c r="AE609" s="210"/>
      <c r="AF609" s="210"/>
      <c r="AG609" s="210" t="s">
        <v>221</v>
      </c>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2" x14ac:dyDescent="0.2">
      <c r="A610" s="217"/>
      <c r="B610" s="218"/>
      <c r="C610" s="250" t="s">
        <v>693</v>
      </c>
      <c r="D610" s="244"/>
      <c r="E610" s="245"/>
      <c r="F610" s="220"/>
      <c r="G610" s="220"/>
      <c r="H610" s="220"/>
      <c r="I610" s="220"/>
      <c r="J610" s="220"/>
      <c r="K610" s="220"/>
      <c r="L610" s="220"/>
      <c r="M610" s="220"/>
      <c r="N610" s="219"/>
      <c r="O610" s="219"/>
      <c r="P610" s="219"/>
      <c r="Q610" s="219"/>
      <c r="R610" s="220"/>
      <c r="S610" s="220"/>
      <c r="T610" s="220"/>
      <c r="U610" s="220"/>
      <c r="V610" s="220"/>
      <c r="W610" s="220"/>
      <c r="X610" s="220"/>
      <c r="Y610" s="220"/>
      <c r="Z610" s="210"/>
      <c r="AA610" s="210"/>
      <c r="AB610" s="210"/>
      <c r="AC610" s="210"/>
      <c r="AD610" s="210"/>
      <c r="AE610" s="210"/>
      <c r="AF610" s="210"/>
      <c r="AG610" s="210" t="s">
        <v>214</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3" x14ac:dyDescent="0.2">
      <c r="A611" s="217"/>
      <c r="B611" s="218"/>
      <c r="C611" s="250" t="s">
        <v>694</v>
      </c>
      <c r="D611" s="244"/>
      <c r="E611" s="245">
        <v>60.36</v>
      </c>
      <c r="F611" s="220"/>
      <c r="G611" s="220"/>
      <c r="H611" s="220"/>
      <c r="I611" s="220"/>
      <c r="J611" s="220"/>
      <c r="K611" s="220"/>
      <c r="L611" s="220"/>
      <c r="M611" s="220"/>
      <c r="N611" s="219"/>
      <c r="O611" s="219"/>
      <c r="P611" s="219"/>
      <c r="Q611" s="219"/>
      <c r="R611" s="220"/>
      <c r="S611" s="220"/>
      <c r="T611" s="220"/>
      <c r="U611" s="220"/>
      <c r="V611" s="220"/>
      <c r="W611" s="220"/>
      <c r="X611" s="220"/>
      <c r="Y611" s="220"/>
      <c r="Z611" s="210"/>
      <c r="AA611" s="210"/>
      <c r="AB611" s="210"/>
      <c r="AC611" s="210"/>
      <c r="AD611" s="210"/>
      <c r="AE611" s="210"/>
      <c r="AF611" s="210"/>
      <c r="AG611" s="210" t="s">
        <v>214</v>
      </c>
      <c r="AH611" s="210">
        <v>5</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3" x14ac:dyDescent="0.2">
      <c r="A612" s="217"/>
      <c r="B612" s="218"/>
      <c r="C612" s="250" t="s">
        <v>475</v>
      </c>
      <c r="D612" s="244"/>
      <c r="E612" s="245"/>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214</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3" x14ac:dyDescent="0.2">
      <c r="A613" s="217"/>
      <c r="B613" s="218"/>
      <c r="C613" s="250" t="s">
        <v>225</v>
      </c>
      <c r="D613" s="244"/>
      <c r="E613" s="245"/>
      <c r="F613" s="220"/>
      <c r="G613" s="220"/>
      <c r="H613" s="220"/>
      <c r="I613" s="220"/>
      <c r="J613" s="220"/>
      <c r="K613" s="220"/>
      <c r="L613" s="220"/>
      <c r="M613" s="220"/>
      <c r="N613" s="219"/>
      <c r="O613" s="219"/>
      <c r="P613" s="219"/>
      <c r="Q613" s="219"/>
      <c r="R613" s="220"/>
      <c r="S613" s="220"/>
      <c r="T613" s="220"/>
      <c r="U613" s="220"/>
      <c r="V613" s="220"/>
      <c r="W613" s="220"/>
      <c r="X613" s="220"/>
      <c r="Y613" s="220"/>
      <c r="Z613" s="210"/>
      <c r="AA613" s="210"/>
      <c r="AB613" s="210"/>
      <c r="AC613" s="210"/>
      <c r="AD613" s="210"/>
      <c r="AE613" s="210"/>
      <c r="AF613" s="210"/>
      <c r="AG613" s="210" t="s">
        <v>214</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3" x14ac:dyDescent="0.2">
      <c r="A614" s="217"/>
      <c r="B614" s="218"/>
      <c r="C614" s="250" t="s">
        <v>695</v>
      </c>
      <c r="D614" s="244"/>
      <c r="E614" s="245">
        <v>9.8279999999999994</v>
      </c>
      <c r="F614" s="220"/>
      <c r="G614" s="220"/>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214</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3" x14ac:dyDescent="0.2">
      <c r="A615" s="217"/>
      <c r="B615" s="218"/>
      <c r="C615" s="250" t="s">
        <v>696</v>
      </c>
      <c r="D615" s="244"/>
      <c r="E615" s="245">
        <v>9.2880000000000003</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214</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
      <c r="A616" s="217"/>
      <c r="B616" s="218"/>
      <c r="C616" s="250" t="s">
        <v>697</v>
      </c>
      <c r="D616" s="244"/>
      <c r="E616" s="245">
        <v>4.1680000000000001</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214</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
      <c r="A617" s="217"/>
      <c r="B617" s="218"/>
      <c r="C617" s="250" t="s">
        <v>698</v>
      </c>
      <c r="D617" s="244"/>
      <c r="E617" s="245">
        <v>9.3780000000000001</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214</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3" x14ac:dyDescent="0.2">
      <c r="A618" s="217"/>
      <c r="B618" s="218"/>
      <c r="C618" s="250" t="s">
        <v>699</v>
      </c>
      <c r="D618" s="244"/>
      <c r="E618" s="245">
        <v>9.5579999999999998</v>
      </c>
      <c r="F618" s="220"/>
      <c r="G618" s="220"/>
      <c r="H618" s="220"/>
      <c r="I618" s="220"/>
      <c r="J618" s="220"/>
      <c r="K618" s="220"/>
      <c r="L618" s="220"/>
      <c r="M618" s="220"/>
      <c r="N618" s="219"/>
      <c r="O618" s="219"/>
      <c r="P618" s="219"/>
      <c r="Q618" s="219"/>
      <c r="R618" s="220"/>
      <c r="S618" s="220"/>
      <c r="T618" s="220"/>
      <c r="U618" s="220"/>
      <c r="V618" s="220"/>
      <c r="W618" s="220"/>
      <c r="X618" s="220"/>
      <c r="Y618" s="220"/>
      <c r="Z618" s="210"/>
      <c r="AA618" s="210"/>
      <c r="AB618" s="210"/>
      <c r="AC618" s="210"/>
      <c r="AD618" s="210"/>
      <c r="AE618" s="210"/>
      <c r="AF618" s="210"/>
      <c r="AG618" s="210" t="s">
        <v>214</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3" x14ac:dyDescent="0.2">
      <c r="A619" s="217"/>
      <c r="B619" s="218"/>
      <c r="C619" s="250" t="s">
        <v>230</v>
      </c>
      <c r="D619" s="244"/>
      <c r="E619" s="245"/>
      <c r="F619" s="220"/>
      <c r="G619" s="220"/>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214</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3" x14ac:dyDescent="0.2">
      <c r="A620" s="217"/>
      <c r="B620" s="218"/>
      <c r="C620" s="250" t="s">
        <v>700</v>
      </c>
      <c r="D620" s="244"/>
      <c r="E620" s="245">
        <v>10.458</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214</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3" x14ac:dyDescent="0.2">
      <c r="A621" s="217"/>
      <c r="B621" s="218"/>
      <c r="C621" s="250" t="s">
        <v>701</v>
      </c>
      <c r="D621" s="244"/>
      <c r="E621" s="245">
        <v>8.8559999999999999</v>
      </c>
      <c r="F621" s="220"/>
      <c r="G621" s="220"/>
      <c r="H621" s="220"/>
      <c r="I621" s="220"/>
      <c r="J621" s="220"/>
      <c r="K621" s="220"/>
      <c r="L621" s="220"/>
      <c r="M621" s="220"/>
      <c r="N621" s="219"/>
      <c r="O621" s="219"/>
      <c r="P621" s="219"/>
      <c r="Q621" s="219"/>
      <c r="R621" s="220"/>
      <c r="S621" s="220"/>
      <c r="T621" s="220"/>
      <c r="U621" s="220"/>
      <c r="V621" s="220"/>
      <c r="W621" s="220"/>
      <c r="X621" s="220"/>
      <c r="Y621" s="220"/>
      <c r="Z621" s="210"/>
      <c r="AA621" s="210"/>
      <c r="AB621" s="210"/>
      <c r="AC621" s="210"/>
      <c r="AD621" s="210"/>
      <c r="AE621" s="210"/>
      <c r="AF621" s="210"/>
      <c r="AG621" s="210" t="s">
        <v>214</v>
      </c>
      <c r="AH621" s="210">
        <v>0</v>
      </c>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3" x14ac:dyDescent="0.2">
      <c r="A622" s="217"/>
      <c r="B622" s="218"/>
      <c r="C622" s="250" t="s">
        <v>702</v>
      </c>
      <c r="D622" s="244"/>
      <c r="E622" s="245">
        <v>9.2159999999999993</v>
      </c>
      <c r="F622" s="220"/>
      <c r="G622" s="220"/>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214</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3" x14ac:dyDescent="0.2">
      <c r="A623" s="217"/>
      <c r="B623" s="218"/>
      <c r="C623" s="250" t="s">
        <v>703</v>
      </c>
      <c r="D623" s="244"/>
      <c r="E623" s="245">
        <v>9.234</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214</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3" x14ac:dyDescent="0.2">
      <c r="A624" s="217"/>
      <c r="B624" s="218"/>
      <c r="C624" s="250" t="s">
        <v>704</v>
      </c>
      <c r="D624" s="244"/>
      <c r="E624" s="245">
        <v>9.5039999999999996</v>
      </c>
      <c r="F624" s="220"/>
      <c r="G624" s="220"/>
      <c r="H624" s="220"/>
      <c r="I624" s="220"/>
      <c r="J624" s="220"/>
      <c r="K624" s="220"/>
      <c r="L624" s="220"/>
      <c r="M624" s="220"/>
      <c r="N624" s="219"/>
      <c r="O624" s="219"/>
      <c r="P624" s="219"/>
      <c r="Q624" s="219"/>
      <c r="R624" s="220"/>
      <c r="S624" s="220"/>
      <c r="T624" s="220"/>
      <c r="U624" s="220"/>
      <c r="V624" s="220"/>
      <c r="W624" s="220"/>
      <c r="X624" s="220"/>
      <c r="Y624" s="220"/>
      <c r="Z624" s="210"/>
      <c r="AA624" s="210"/>
      <c r="AB624" s="210"/>
      <c r="AC624" s="210"/>
      <c r="AD624" s="210"/>
      <c r="AE624" s="210"/>
      <c r="AF624" s="210"/>
      <c r="AG624" s="210" t="s">
        <v>214</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x14ac:dyDescent="0.2">
      <c r="A625" s="222" t="s">
        <v>175</v>
      </c>
      <c r="B625" s="223" t="s">
        <v>129</v>
      </c>
      <c r="C625" s="238" t="s">
        <v>130</v>
      </c>
      <c r="D625" s="224"/>
      <c r="E625" s="225"/>
      <c r="F625" s="226"/>
      <c r="G625" s="226">
        <f>SUMIF(AG626:AG637,"&lt;&gt;NOR",G626:G637)</f>
        <v>0</v>
      </c>
      <c r="H625" s="226"/>
      <c r="I625" s="226">
        <f>SUM(I626:I637)</f>
        <v>0</v>
      </c>
      <c r="J625" s="226"/>
      <c r="K625" s="226">
        <f>SUM(K626:K637)</f>
        <v>0</v>
      </c>
      <c r="L625" s="226"/>
      <c r="M625" s="226">
        <f>SUM(M626:M637)</f>
        <v>0</v>
      </c>
      <c r="N625" s="225"/>
      <c r="O625" s="225">
        <f>SUM(O626:O637)</f>
        <v>0.05</v>
      </c>
      <c r="P625" s="225"/>
      <c r="Q625" s="225">
        <f>SUM(Q626:Q637)</f>
        <v>0</v>
      </c>
      <c r="R625" s="226"/>
      <c r="S625" s="226"/>
      <c r="T625" s="227"/>
      <c r="U625" s="221"/>
      <c r="V625" s="221">
        <f>SUM(V626:V637)</f>
        <v>6.46</v>
      </c>
      <c r="W625" s="221"/>
      <c r="X625" s="221"/>
      <c r="Y625" s="221"/>
      <c r="AG625" t="s">
        <v>176</v>
      </c>
    </row>
    <row r="626" spans="1:60" outlineLevel="1" x14ac:dyDescent="0.2">
      <c r="A626" s="229">
        <v>83</v>
      </c>
      <c r="B626" s="230" t="s">
        <v>705</v>
      </c>
      <c r="C626" s="239" t="s">
        <v>706</v>
      </c>
      <c r="D626" s="231" t="s">
        <v>218</v>
      </c>
      <c r="E626" s="232">
        <v>3.04</v>
      </c>
      <c r="F626" s="233"/>
      <c r="G626" s="234">
        <f>ROUND(E626*F626,2)</f>
        <v>0</v>
      </c>
      <c r="H626" s="233"/>
      <c r="I626" s="234">
        <f>ROUND(E626*H626,2)</f>
        <v>0</v>
      </c>
      <c r="J626" s="233"/>
      <c r="K626" s="234">
        <f>ROUND(E626*J626,2)</f>
        <v>0</v>
      </c>
      <c r="L626" s="234">
        <v>21</v>
      </c>
      <c r="M626" s="234">
        <f>G626*(1+L626/100)</f>
        <v>0</v>
      </c>
      <c r="N626" s="232">
        <v>8.0000000000000007E-5</v>
      </c>
      <c r="O626" s="232">
        <f>ROUND(E626*N626,2)</f>
        <v>0</v>
      </c>
      <c r="P626" s="232">
        <v>0</v>
      </c>
      <c r="Q626" s="232">
        <f>ROUND(E626*P626,2)</f>
        <v>0</v>
      </c>
      <c r="R626" s="234" t="s">
        <v>707</v>
      </c>
      <c r="S626" s="234" t="s">
        <v>180</v>
      </c>
      <c r="T626" s="235" t="s">
        <v>180</v>
      </c>
      <c r="U626" s="220">
        <v>2.1</v>
      </c>
      <c r="V626" s="220">
        <f>ROUND(E626*U626,2)</f>
        <v>6.38</v>
      </c>
      <c r="W626" s="220"/>
      <c r="X626" s="220" t="s">
        <v>220</v>
      </c>
      <c r="Y626" s="220" t="s">
        <v>183</v>
      </c>
      <c r="Z626" s="210"/>
      <c r="AA626" s="210"/>
      <c r="AB626" s="210"/>
      <c r="AC626" s="210"/>
      <c r="AD626" s="210"/>
      <c r="AE626" s="210"/>
      <c r="AF626" s="210"/>
      <c r="AG626" s="210" t="s">
        <v>221</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2" x14ac:dyDescent="0.2">
      <c r="A627" s="217"/>
      <c r="B627" s="218"/>
      <c r="C627" s="240" t="s">
        <v>708</v>
      </c>
      <c r="D627" s="236"/>
      <c r="E627" s="236"/>
      <c r="F627" s="236"/>
      <c r="G627" s="236"/>
      <c r="H627" s="220"/>
      <c r="I627" s="220"/>
      <c r="J627" s="220"/>
      <c r="K627" s="220"/>
      <c r="L627" s="220"/>
      <c r="M627" s="220"/>
      <c r="N627" s="219"/>
      <c r="O627" s="219"/>
      <c r="P627" s="219"/>
      <c r="Q627" s="219"/>
      <c r="R627" s="220"/>
      <c r="S627" s="220"/>
      <c r="T627" s="220"/>
      <c r="U627" s="220"/>
      <c r="V627" s="220"/>
      <c r="W627" s="220"/>
      <c r="X627" s="220"/>
      <c r="Y627" s="220"/>
      <c r="Z627" s="210"/>
      <c r="AA627" s="210"/>
      <c r="AB627" s="210"/>
      <c r="AC627" s="210"/>
      <c r="AD627" s="210"/>
      <c r="AE627" s="210"/>
      <c r="AF627" s="210"/>
      <c r="AG627" s="210" t="s">
        <v>186</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2" x14ac:dyDescent="0.2">
      <c r="A628" s="217"/>
      <c r="B628" s="218"/>
      <c r="C628" s="250" t="s">
        <v>709</v>
      </c>
      <c r="D628" s="244"/>
      <c r="E628" s="245">
        <v>2.56</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214</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3" x14ac:dyDescent="0.2">
      <c r="A629" s="217"/>
      <c r="B629" s="218"/>
      <c r="C629" s="250" t="s">
        <v>710</v>
      </c>
      <c r="D629" s="244"/>
      <c r="E629" s="245">
        <v>0.48</v>
      </c>
      <c r="F629" s="220"/>
      <c r="G629" s="220"/>
      <c r="H629" s="220"/>
      <c r="I629" s="220"/>
      <c r="J629" s="220"/>
      <c r="K629" s="220"/>
      <c r="L629" s="220"/>
      <c r="M629" s="220"/>
      <c r="N629" s="219"/>
      <c r="O629" s="219"/>
      <c r="P629" s="219"/>
      <c r="Q629" s="219"/>
      <c r="R629" s="220"/>
      <c r="S629" s="220"/>
      <c r="T629" s="220"/>
      <c r="U629" s="220"/>
      <c r="V629" s="220"/>
      <c r="W629" s="220"/>
      <c r="X629" s="220"/>
      <c r="Y629" s="220"/>
      <c r="Z629" s="210"/>
      <c r="AA629" s="210"/>
      <c r="AB629" s="210"/>
      <c r="AC629" s="210"/>
      <c r="AD629" s="210"/>
      <c r="AE629" s="210"/>
      <c r="AF629" s="210"/>
      <c r="AG629" s="210" t="s">
        <v>214</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1" x14ac:dyDescent="0.2">
      <c r="A630" s="229">
        <v>84</v>
      </c>
      <c r="B630" s="230" t="s">
        <v>711</v>
      </c>
      <c r="C630" s="239" t="s">
        <v>712</v>
      </c>
      <c r="D630" s="231" t="s">
        <v>218</v>
      </c>
      <c r="E630" s="232">
        <v>3.6480000000000001</v>
      </c>
      <c r="F630" s="233"/>
      <c r="G630" s="234">
        <f>ROUND(E630*F630,2)</f>
        <v>0</v>
      </c>
      <c r="H630" s="233"/>
      <c r="I630" s="234">
        <f>ROUND(E630*H630,2)</f>
        <v>0</v>
      </c>
      <c r="J630" s="233"/>
      <c r="K630" s="234">
        <f>ROUND(E630*J630,2)</f>
        <v>0</v>
      </c>
      <c r="L630" s="234">
        <v>21</v>
      </c>
      <c r="M630" s="234">
        <f>G630*(1+L630/100)</f>
        <v>0</v>
      </c>
      <c r="N630" s="232">
        <v>1.4E-2</v>
      </c>
      <c r="O630" s="232">
        <f>ROUND(E630*N630,2)</f>
        <v>0.05</v>
      </c>
      <c r="P630" s="232">
        <v>0</v>
      </c>
      <c r="Q630" s="232">
        <f>ROUND(E630*P630,2)</f>
        <v>0</v>
      </c>
      <c r="R630" s="234" t="s">
        <v>335</v>
      </c>
      <c r="S630" s="234" t="s">
        <v>713</v>
      </c>
      <c r="T630" s="235" t="s">
        <v>713</v>
      </c>
      <c r="U630" s="220">
        <v>0</v>
      </c>
      <c r="V630" s="220">
        <f>ROUND(E630*U630,2)</f>
        <v>0</v>
      </c>
      <c r="W630" s="220"/>
      <c r="X630" s="220" t="s">
        <v>336</v>
      </c>
      <c r="Y630" s="220" t="s">
        <v>183</v>
      </c>
      <c r="Z630" s="210"/>
      <c r="AA630" s="210"/>
      <c r="AB630" s="210"/>
      <c r="AC630" s="210"/>
      <c r="AD630" s="210"/>
      <c r="AE630" s="210"/>
      <c r="AF630" s="210"/>
      <c r="AG630" s="210" t="s">
        <v>337</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2" x14ac:dyDescent="0.2">
      <c r="A631" s="217"/>
      <c r="B631" s="218"/>
      <c r="C631" s="250" t="s">
        <v>714</v>
      </c>
      <c r="D631" s="244"/>
      <c r="E631" s="245">
        <v>3.04</v>
      </c>
      <c r="F631" s="220"/>
      <c r="G631" s="220"/>
      <c r="H631" s="220"/>
      <c r="I631" s="220"/>
      <c r="J631" s="220"/>
      <c r="K631" s="220"/>
      <c r="L631" s="220"/>
      <c r="M631" s="220"/>
      <c r="N631" s="219"/>
      <c r="O631" s="219"/>
      <c r="P631" s="219"/>
      <c r="Q631" s="219"/>
      <c r="R631" s="220"/>
      <c r="S631" s="220"/>
      <c r="T631" s="220"/>
      <c r="U631" s="220"/>
      <c r="V631" s="220"/>
      <c r="W631" s="220"/>
      <c r="X631" s="220"/>
      <c r="Y631" s="220"/>
      <c r="Z631" s="210"/>
      <c r="AA631" s="210"/>
      <c r="AB631" s="210"/>
      <c r="AC631" s="210"/>
      <c r="AD631" s="210"/>
      <c r="AE631" s="210"/>
      <c r="AF631" s="210"/>
      <c r="AG631" s="210" t="s">
        <v>214</v>
      </c>
      <c r="AH631" s="210">
        <v>5</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3" x14ac:dyDescent="0.2">
      <c r="A632" s="217"/>
      <c r="B632" s="218"/>
      <c r="C632" s="253" t="s">
        <v>715</v>
      </c>
      <c r="D632" s="246"/>
      <c r="E632" s="247">
        <v>0.60799999999999998</v>
      </c>
      <c r="F632" s="220"/>
      <c r="G632" s="220"/>
      <c r="H632" s="220"/>
      <c r="I632" s="220"/>
      <c r="J632" s="220"/>
      <c r="K632" s="220"/>
      <c r="L632" s="220"/>
      <c r="M632" s="220"/>
      <c r="N632" s="219"/>
      <c r="O632" s="219"/>
      <c r="P632" s="219"/>
      <c r="Q632" s="219"/>
      <c r="R632" s="220"/>
      <c r="S632" s="220"/>
      <c r="T632" s="220"/>
      <c r="U632" s="220"/>
      <c r="V632" s="220"/>
      <c r="W632" s="220"/>
      <c r="X632" s="220"/>
      <c r="Y632" s="220"/>
      <c r="Z632" s="210"/>
      <c r="AA632" s="210"/>
      <c r="AB632" s="210"/>
      <c r="AC632" s="210"/>
      <c r="AD632" s="210"/>
      <c r="AE632" s="210"/>
      <c r="AF632" s="210"/>
      <c r="AG632" s="210" t="s">
        <v>214</v>
      </c>
      <c r="AH632" s="210">
        <v>4</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29">
        <v>85</v>
      </c>
      <c r="B633" s="230" t="s">
        <v>716</v>
      </c>
      <c r="C633" s="239" t="s">
        <v>717</v>
      </c>
      <c r="D633" s="231" t="s">
        <v>463</v>
      </c>
      <c r="E633" s="232">
        <v>5.1319999999999998E-2</v>
      </c>
      <c r="F633" s="233"/>
      <c r="G633" s="234">
        <f>ROUND(E633*F633,2)</f>
        <v>0</v>
      </c>
      <c r="H633" s="233"/>
      <c r="I633" s="234">
        <f>ROUND(E633*H633,2)</f>
        <v>0</v>
      </c>
      <c r="J633" s="233"/>
      <c r="K633" s="234">
        <f>ROUND(E633*J633,2)</f>
        <v>0</v>
      </c>
      <c r="L633" s="234">
        <v>21</v>
      </c>
      <c r="M633" s="234">
        <f>G633*(1+L633/100)</f>
        <v>0</v>
      </c>
      <c r="N633" s="232">
        <v>0</v>
      </c>
      <c r="O633" s="232">
        <f>ROUND(E633*N633,2)</f>
        <v>0</v>
      </c>
      <c r="P633" s="232">
        <v>0</v>
      </c>
      <c r="Q633" s="232">
        <f>ROUND(E633*P633,2)</f>
        <v>0</v>
      </c>
      <c r="R633" s="234" t="s">
        <v>707</v>
      </c>
      <c r="S633" s="234" t="s">
        <v>180</v>
      </c>
      <c r="T633" s="235" t="s">
        <v>180</v>
      </c>
      <c r="U633" s="220">
        <v>1.5660000000000001</v>
      </c>
      <c r="V633" s="220">
        <f>ROUND(E633*U633,2)</f>
        <v>0.08</v>
      </c>
      <c r="W633" s="220"/>
      <c r="X633" s="220" t="s">
        <v>464</v>
      </c>
      <c r="Y633" s="220" t="s">
        <v>183</v>
      </c>
      <c r="Z633" s="210"/>
      <c r="AA633" s="210"/>
      <c r="AB633" s="210"/>
      <c r="AC633" s="210"/>
      <c r="AD633" s="210"/>
      <c r="AE633" s="210"/>
      <c r="AF633" s="210"/>
      <c r="AG633" s="210" t="s">
        <v>465</v>
      </c>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2" x14ac:dyDescent="0.2">
      <c r="A634" s="217"/>
      <c r="B634" s="218"/>
      <c r="C634" s="252" t="s">
        <v>531</v>
      </c>
      <c r="D634" s="249"/>
      <c r="E634" s="249"/>
      <c r="F634" s="249"/>
      <c r="G634" s="249"/>
      <c r="H634" s="220"/>
      <c r="I634" s="220"/>
      <c r="J634" s="220"/>
      <c r="K634" s="220"/>
      <c r="L634" s="220"/>
      <c r="M634" s="220"/>
      <c r="N634" s="219"/>
      <c r="O634" s="219"/>
      <c r="P634" s="219"/>
      <c r="Q634" s="219"/>
      <c r="R634" s="220"/>
      <c r="S634" s="220"/>
      <c r="T634" s="220"/>
      <c r="U634" s="220"/>
      <c r="V634" s="220"/>
      <c r="W634" s="220"/>
      <c r="X634" s="220"/>
      <c r="Y634" s="220"/>
      <c r="Z634" s="210"/>
      <c r="AA634" s="210"/>
      <c r="AB634" s="210"/>
      <c r="AC634" s="210"/>
      <c r="AD634" s="210"/>
      <c r="AE634" s="210"/>
      <c r="AF634" s="210"/>
      <c r="AG634" s="210" t="s">
        <v>256</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2" x14ac:dyDescent="0.2">
      <c r="A635" s="217"/>
      <c r="B635" s="218"/>
      <c r="C635" s="250" t="s">
        <v>467</v>
      </c>
      <c r="D635" s="244"/>
      <c r="E635" s="245"/>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214</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3" x14ac:dyDescent="0.2">
      <c r="A636" s="217"/>
      <c r="B636" s="218"/>
      <c r="C636" s="250" t="s">
        <v>718</v>
      </c>
      <c r="D636" s="244"/>
      <c r="E636" s="245"/>
      <c r="F636" s="220"/>
      <c r="G636" s="220"/>
      <c r="H636" s="220"/>
      <c r="I636" s="220"/>
      <c r="J636" s="220"/>
      <c r="K636" s="220"/>
      <c r="L636" s="220"/>
      <c r="M636" s="220"/>
      <c r="N636" s="219"/>
      <c r="O636" s="219"/>
      <c r="P636" s="219"/>
      <c r="Q636" s="219"/>
      <c r="R636" s="220"/>
      <c r="S636" s="220"/>
      <c r="T636" s="220"/>
      <c r="U636" s="220"/>
      <c r="V636" s="220"/>
      <c r="W636" s="220"/>
      <c r="X636" s="220"/>
      <c r="Y636" s="220"/>
      <c r="Z636" s="210"/>
      <c r="AA636" s="210"/>
      <c r="AB636" s="210"/>
      <c r="AC636" s="210"/>
      <c r="AD636" s="210"/>
      <c r="AE636" s="210"/>
      <c r="AF636" s="210"/>
      <c r="AG636" s="210" t="s">
        <v>214</v>
      </c>
      <c r="AH636" s="210">
        <v>0</v>
      </c>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3" x14ac:dyDescent="0.2">
      <c r="A637" s="217"/>
      <c r="B637" s="218"/>
      <c r="C637" s="250" t="s">
        <v>719</v>
      </c>
      <c r="D637" s="244"/>
      <c r="E637" s="245">
        <v>5.1319999999999998E-2</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214</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x14ac:dyDescent="0.2">
      <c r="A638" s="222" t="s">
        <v>175</v>
      </c>
      <c r="B638" s="223" t="s">
        <v>141</v>
      </c>
      <c r="C638" s="238" t="s">
        <v>142</v>
      </c>
      <c r="D638" s="224"/>
      <c r="E638" s="225"/>
      <c r="F638" s="226"/>
      <c r="G638" s="226">
        <f>SUMIF(AG639:AG682,"&lt;&gt;NOR",G639:G682)</f>
        <v>0</v>
      </c>
      <c r="H638" s="226"/>
      <c r="I638" s="226">
        <f>SUM(I639:I682)</f>
        <v>0</v>
      </c>
      <c r="J638" s="226"/>
      <c r="K638" s="226">
        <f>SUM(K639:K682)</f>
        <v>0</v>
      </c>
      <c r="L638" s="226"/>
      <c r="M638" s="226">
        <f>SUM(M639:M682)</f>
        <v>0</v>
      </c>
      <c r="N638" s="225"/>
      <c r="O638" s="225">
        <f>SUM(O639:O682)</f>
        <v>0</v>
      </c>
      <c r="P638" s="225"/>
      <c r="Q638" s="225">
        <f>SUM(Q639:Q682)</f>
        <v>0</v>
      </c>
      <c r="R638" s="226"/>
      <c r="S638" s="226"/>
      <c r="T638" s="227"/>
      <c r="U638" s="221"/>
      <c r="V638" s="221">
        <f>SUM(V639:V682)</f>
        <v>154.88000000000002</v>
      </c>
      <c r="W638" s="221"/>
      <c r="X638" s="221"/>
      <c r="Y638" s="221"/>
      <c r="AG638" t="s">
        <v>176</v>
      </c>
    </row>
    <row r="639" spans="1:60" outlineLevel="1" x14ac:dyDescent="0.2">
      <c r="A639" s="229">
        <v>86</v>
      </c>
      <c r="B639" s="230" t="s">
        <v>720</v>
      </c>
      <c r="C639" s="239" t="s">
        <v>721</v>
      </c>
      <c r="D639" s="231" t="s">
        <v>463</v>
      </c>
      <c r="E639" s="232">
        <v>0.56843999999999995</v>
      </c>
      <c r="F639" s="233"/>
      <c r="G639" s="234">
        <f>ROUND(E639*F639,2)</f>
        <v>0</v>
      </c>
      <c r="H639" s="233"/>
      <c r="I639" s="234">
        <f>ROUND(E639*H639,2)</f>
        <v>0</v>
      </c>
      <c r="J639" s="233"/>
      <c r="K639" s="234">
        <f>ROUND(E639*J639,2)</f>
        <v>0</v>
      </c>
      <c r="L639" s="234">
        <v>21</v>
      </c>
      <c r="M639" s="234">
        <f>G639*(1+L639/100)</f>
        <v>0</v>
      </c>
      <c r="N639" s="232">
        <v>0</v>
      </c>
      <c r="O639" s="232">
        <f>ROUND(E639*N639,2)</f>
        <v>0</v>
      </c>
      <c r="P639" s="232">
        <v>0</v>
      </c>
      <c r="Q639" s="232">
        <f>ROUND(E639*P639,2)</f>
        <v>0</v>
      </c>
      <c r="R639" s="234" t="s">
        <v>370</v>
      </c>
      <c r="S639" s="234" t="s">
        <v>180</v>
      </c>
      <c r="T639" s="235" t="s">
        <v>180</v>
      </c>
      <c r="U639" s="220">
        <v>0</v>
      </c>
      <c r="V639" s="220">
        <f>ROUND(E639*U639,2)</f>
        <v>0</v>
      </c>
      <c r="W639" s="220"/>
      <c r="X639" s="220" t="s">
        <v>220</v>
      </c>
      <c r="Y639" s="220" t="s">
        <v>183</v>
      </c>
      <c r="Z639" s="210"/>
      <c r="AA639" s="210"/>
      <c r="AB639" s="210"/>
      <c r="AC639" s="210"/>
      <c r="AD639" s="210"/>
      <c r="AE639" s="210"/>
      <c r="AF639" s="210"/>
      <c r="AG639" s="210" t="s">
        <v>221</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2" x14ac:dyDescent="0.2">
      <c r="A640" s="217"/>
      <c r="B640" s="218"/>
      <c r="C640" s="240" t="s">
        <v>722</v>
      </c>
      <c r="D640" s="236"/>
      <c r="E640" s="236"/>
      <c r="F640" s="236"/>
      <c r="G640" s="236"/>
      <c r="H640" s="220"/>
      <c r="I640" s="220"/>
      <c r="J640" s="220"/>
      <c r="K640" s="220"/>
      <c r="L640" s="220"/>
      <c r="M640" s="220"/>
      <c r="N640" s="219"/>
      <c r="O640" s="219"/>
      <c r="P640" s="219"/>
      <c r="Q640" s="219"/>
      <c r="R640" s="220"/>
      <c r="S640" s="220"/>
      <c r="T640" s="220"/>
      <c r="U640" s="220"/>
      <c r="V640" s="220"/>
      <c r="W640" s="220"/>
      <c r="X640" s="220"/>
      <c r="Y640" s="220"/>
      <c r="Z640" s="210"/>
      <c r="AA640" s="210"/>
      <c r="AB640" s="210"/>
      <c r="AC640" s="210"/>
      <c r="AD640" s="210"/>
      <c r="AE640" s="210"/>
      <c r="AF640" s="210"/>
      <c r="AG640" s="210" t="s">
        <v>186</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2" x14ac:dyDescent="0.2">
      <c r="A641" s="217"/>
      <c r="B641" s="218"/>
      <c r="C641" s="250" t="s">
        <v>723</v>
      </c>
      <c r="D641" s="244"/>
      <c r="E641" s="245">
        <v>0.44764999999999999</v>
      </c>
      <c r="F641" s="220"/>
      <c r="G641" s="220"/>
      <c r="H641" s="220"/>
      <c r="I641" s="220"/>
      <c r="J641" s="220"/>
      <c r="K641" s="220"/>
      <c r="L641" s="220"/>
      <c r="M641" s="220"/>
      <c r="N641" s="219"/>
      <c r="O641" s="219"/>
      <c r="P641" s="219"/>
      <c r="Q641" s="219"/>
      <c r="R641" s="220"/>
      <c r="S641" s="220"/>
      <c r="T641" s="220"/>
      <c r="U641" s="220"/>
      <c r="V641" s="220"/>
      <c r="W641" s="220"/>
      <c r="X641" s="220"/>
      <c r="Y641" s="220"/>
      <c r="Z641" s="210"/>
      <c r="AA641" s="210"/>
      <c r="AB641" s="210"/>
      <c r="AC641" s="210"/>
      <c r="AD641" s="210"/>
      <c r="AE641" s="210"/>
      <c r="AF641" s="210"/>
      <c r="AG641" s="210" t="s">
        <v>214</v>
      </c>
      <c r="AH641" s="210">
        <v>7</v>
      </c>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3" x14ac:dyDescent="0.2">
      <c r="A642" s="217"/>
      <c r="B642" s="218"/>
      <c r="C642" s="250" t="s">
        <v>724</v>
      </c>
      <c r="D642" s="244"/>
      <c r="E642" s="245">
        <v>0.12078999999999999</v>
      </c>
      <c r="F642" s="220"/>
      <c r="G642" s="220"/>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214</v>
      </c>
      <c r="AH642" s="210">
        <v>7</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
      <c r="A643" s="229">
        <v>87</v>
      </c>
      <c r="B643" s="230" t="s">
        <v>725</v>
      </c>
      <c r="C643" s="239" t="s">
        <v>726</v>
      </c>
      <c r="D643" s="231" t="s">
        <v>463</v>
      </c>
      <c r="E643" s="232">
        <v>6.0949999999999997E-2</v>
      </c>
      <c r="F643" s="233"/>
      <c r="G643" s="234">
        <f>ROUND(E643*F643,2)</f>
        <v>0</v>
      </c>
      <c r="H643" s="233"/>
      <c r="I643" s="234">
        <f>ROUND(E643*H643,2)</f>
        <v>0</v>
      </c>
      <c r="J643" s="233"/>
      <c r="K643" s="234">
        <f>ROUND(E643*J643,2)</f>
        <v>0</v>
      </c>
      <c r="L643" s="234">
        <v>21</v>
      </c>
      <c r="M643" s="234">
        <f>G643*(1+L643/100)</f>
        <v>0</v>
      </c>
      <c r="N643" s="232">
        <v>0</v>
      </c>
      <c r="O643" s="232">
        <f>ROUND(E643*N643,2)</f>
        <v>0</v>
      </c>
      <c r="P643" s="232">
        <v>0</v>
      </c>
      <c r="Q643" s="232">
        <f>ROUND(E643*P643,2)</f>
        <v>0</v>
      </c>
      <c r="R643" s="234" t="s">
        <v>370</v>
      </c>
      <c r="S643" s="234" t="s">
        <v>180</v>
      </c>
      <c r="T643" s="235" t="s">
        <v>180</v>
      </c>
      <c r="U643" s="220">
        <v>0</v>
      </c>
      <c r="V643" s="220">
        <f>ROUND(E643*U643,2)</f>
        <v>0</v>
      </c>
      <c r="W643" s="220"/>
      <c r="X643" s="220" t="s">
        <v>220</v>
      </c>
      <c r="Y643" s="220" t="s">
        <v>183</v>
      </c>
      <c r="Z643" s="210"/>
      <c r="AA643" s="210"/>
      <c r="AB643" s="210"/>
      <c r="AC643" s="210"/>
      <c r="AD643" s="210"/>
      <c r="AE643" s="210"/>
      <c r="AF643" s="210"/>
      <c r="AG643" s="210" t="s">
        <v>221</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2" x14ac:dyDescent="0.2">
      <c r="A644" s="217"/>
      <c r="B644" s="218"/>
      <c r="C644" s="240" t="s">
        <v>727</v>
      </c>
      <c r="D644" s="236"/>
      <c r="E644" s="236"/>
      <c r="F644" s="236"/>
      <c r="G644" s="236"/>
      <c r="H644" s="220"/>
      <c r="I644" s="220"/>
      <c r="J644" s="220"/>
      <c r="K644" s="220"/>
      <c r="L644" s="220"/>
      <c r="M644" s="220"/>
      <c r="N644" s="219"/>
      <c r="O644" s="219"/>
      <c r="P644" s="219"/>
      <c r="Q644" s="219"/>
      <c r="R644" s="220"/>
      <c r="S644" s="220"/>
      <c r="T644" s="220"/>
      <c r="U644" s="220"/>
      <c r="V644" s="220"/>
      <c r="W644" s="220"/>
      <c r="X644" s="220"/>
      <c r="Y644" s="220"/>
      <c r="Z644" s="210"/>
      <c r="AA644" s="210"/>
      <c r="AB644" s="210"/>
      <c r="AC644" s="210"/>
      <c r="AD644" s="210"/>
      <c r="AE644" s="210"/>
      <c r="AF644" s="210"/>
      <c r="AG644" s="210" t="s">
        <v>186</v>
      </c>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2" x14ac:dyDescent="0.2">
      <c r="A645" s="217"/>
      <c r="B645" s="218"/>
      <c r="C645" s="250" t="s">
        <v>728</v>
      </c>
      <c r="D645" s="244"/>
      <c r="E645" s="245"/>
      <c r="F645" s="220"/>
      <c r="G645" s="220"/>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214</v>
      </c>
      <c r="AH645" s="210">
        <v>0</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
      <c r="A646" s="217"/>
      <c r="B646" s="218"/>
      <c r="C646" s="250" t="s">
        <v>729</v>
      </c>
      <c r="D646" s="244"/>
      <c r="E646" s="245">
        <v>6.0949999999999997E-2</v>
      </c>
      <c r="F646" s="220"/>
      <c r="G646" s="220"/>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214</v>
      </c>
      <c r="AH646" s="210">
        <v>7</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
      <c r="A647" s="229">
        <v>88</v>
      </c>
      <c r="B647" s="230" t="s">
        <v>730</v>
      </c>
      <c r="C647" s="239" t="s">
        <v>731</v>
      </c>
      <c r="D647" s="231" t="s">
        <v>463</v>
      </c>
      <c r="E647" s="232">
        <v>0.45</v>
      </c>
      <c r="F647" s="233"/>
      <c r="G647" s="234">
        <f>ROUND(E647*F647,2)</f>
        <v>0</v>
      </c>
      <c r="H647" s="233"/>
      <c r="I647" s="234">
        <f>ROUND(E647*H647,2)</f>
        <v>0</v>
      </c>
      <c r="J647" s="233"/>
      <c r="K647" s="234">
        <f>ROUND(E647*J647,2)</f>
        <v>0</v>
      </c>
      <c r="L647" s="234">
        <v>21</v>
      </c>
      <c r="M647" s="234">
        <f>G647*(1+L647/100)</f>
        <v>0</v>
      </c>
      <c r="N647" s="232">
        <v>0</v>
      </c>
      <c r="O647" s="232">
        <f>ROUND(E647*N647,2)</f>
        <v>0</v>
      </c>
      <c r="P647" s="232">
        <v>0</v>
      </c>
      <c r="Q647" s="232">
        <f>ROUND(E647*P647,2)</f>
        <v>0</v>
      </c>
      <c r="R647" s="234" t="s">
        <v>370</v>
      </c>
      <c r="S647" s="234" t="s">
        <v>180</v>
      </c>
      <c r="T647" s="235" t="s">
        <v>180</v>
      </c>
      <c r="U647" s="220">
        <v>0</v>
      </c>
      <c r="V647" s="220">
        <f>ROUND(E647*U647,2)</f>
        <v>0</v>
      </c>
      <c r="W647" s="220"/>
      <c r="X647" s="220" t="s">
        <v>220</v>
      </c>
      <c r="Y647" s="220" t="s">
        <v>183</v>
      </c>
      <c r="Z647" s="210"/>
      <c r="AA647" s="210"/>
      <c r="AB647" s="210"/>
      <c r="AC647" s="210"/>
      <c r="AD647" s="210"/>
      <c r="AE647" s="210"/>
      <c r="AF647" s="210"/>
      <c r="AG647" s="210" t="s">
        <v>221</v>
      </c>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2" x14ac:dyDescent="0.2">
      <c r="A648" s="217"/>
      <c r="B648" s="218"/>
      <c r="C648" s="240" t="s">
        <v>732</v>
      </c>
      <c r="D648" s="236"/>
      <c r="E648" s="236"/>
      <c r="F648" s="236"/>
      <c r="G648" s="236"/>
      <c r="H648" s="220"/>
      <c r="I648" s="220"/>
      <c r="J648" s="220"/>
      <c r="K648" s="220"/>
      <c r="L648" s="220"/>
      <c r="M648" s="220"/>
      <c r="N648" s="219"/>
      <c r="O648" s="219"/>
      <c r="P648" s="219"/>
      <c r="Q648" s="219"/>
      <c r="R648" s="220"/>
      <c r="S648" s="220"/>
      <c r="T648" s="220"/>
      <c r="U648" s="220"/>
      <c r="V648" s="220"/>
      <c r="W648" s="220"/>
      <c r="X648" s="220"/>
      <c r="Y648" s="220"/>
      <c r="Z648" s="210"/>
      <c r="AA648" s="210"/>
      <c r="AB648" s="210"/>
      <c r="AC648" s="210"/>
      <c r="AD648" s="210"/>
      <c r="AE648" s="210"/>
      <c r="AF648" s="210"/>
      <c r="AG648" s="210" t="s">
        <v>186</v>
      </c>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2" x14ac:dyDescent="0.2">
      <c r="A649" s="217"/>
      <c r="B649" s="218"/>
      <c r="C649" s="250" t="s">
        <v>733</v>
      </c>
      <c r="D649" s="244"/>
      <c r="E649" s="245">
        <v>0.45</v>
      </c>
      <c r="F649" s="220"/>
      <c r="G649" s="220"/>
      <c r="H649" s="220"/>
      <c r="I649" s="220"/>
      <c r="J649" s="220"/>
      <c r="K649" s="220"/>
      <c r="L649" s="220"/>
      <c r="M649" s="220"/>
      <c r="N649" s="219"/>
      <c r="O649" s="219"/>
      <c r="P649" s="219"/>
      <c r="Q649" s="219"/>
      <c r="R649" s="220"/>
      <c r="S649" s="220"/>
      <c r="T649" s="220"/>
      <c r="U649" s="220"/>
      <c r="V649" s="220"/>
      <c r="W649" s="220"/>
      <c r="X649" s="220"/>
      <c r="Y649" s="220"/>
      <c r="Z649" s="210"/>
      <c r="AA649" s="210"/>
      <c r="AB649" s="210"/>
      <c r="AC649" s="210"/>
      <c r="AD649" s="210"/>
      <c r="AE649" s="210"/>
      <c r="AF649" s="210"/>
      <c r="AG649" s="210" t="s">
        <v>214</v>
      </c>
      <c r="AH649" s="210">
        <v>7</v>
      </c>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
      <c r="A650" s="229">
        <v>89</v>
      </c>
      <c r="B650" s="230" t="s">
        <v>734</v>
      </c>
      <c r="C650" s="239" t="s">
        <v>735</v>
      </c>
      <c r="D650" s="231" t="s">
        <v>463</v>
      </c>
      <c r="E650" s="232">
        <v>0.13911000000000001</v>
      </c>
      <c r="F650" s="233"/>
      <c r="G650" s="234">
        <f>ROUND(E650*F650,2)</f>
        <v>0</v>
      </c>
      <c r="H650" s="233"/>
      <c r="I650" s="234">
        <f>ROUND(E650*H650,2)</f>
        <v>0</v>
      </c>
      <c r="J650" s="233"/>
      <c r="K650" s="234">
        <f>ROUND(E650*J650,2)</f>
        <v>0</v>
      </c>
      <c r="L650" s="234">
        <v>21</v>
      </c>
      <c r="M650" s="234">
        <f>G650*(1+L650/100)</f>
        <v>0</v>
      </c>
      <c r="N650" s="232">
        <v>0</v>
      </c>
      <c r="O650" s="232">
        <f>ROUND(E650*N650,2)</f>
        <v>0</v>
      </c>
      <c r="P650" s="232">
        <v>0</v>
      </c>
      <c r="Q650" s="232">
        <f>ROUND(E650*P650,2)</f>
        <v>0</v>
      </c>
      <c r="R650" s="234" t="s">
        <v>370</v>
      </c>
      <c r="S650" s="234" t="s">
        <v>180</v>
      </c>
      <c r="T650" s="235" t="s">
        <v>180</v>
      </c>
      <c r="U650" s="220">
        <v>0</v>
      </c>
      <c r="V650" s="220">
        <f>ROUND(E650*U650,2)</f>
        <v>0</v>
      </c>
      <c r="W650" s="220"/>
      <c r="X650" s="220" t="s">
        <v>220</v>
      </c>
      <c r="Y650" s="220" t="s">
        <v>183</v>
      </c>
      <c r="Z650" s="210"/>
      <c r="AA650" s="210"/>
      <c r="AB650" s="210"/>
      <c r="AC650" s="210"/>
      <c r="AD650" s="210"/>
      <c r="AE650" s="210"/>
      <c r="AF650" s="210"/>
      <c r="AG650" s="210" t="s">
        <v>221</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2" x14ac:dyDescent="0.2">
      <c r="A651" s="217"/>
      <c r="B651" s="218"/>
      <c r="C651" s="240" t="s">
        <v>736</v>
      </c>
      <c r="D651" s="236"/>
      <c r="E651" s="236"/>
      <c r="F651" s="236"/>
      <c r="G651" s="236"/>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186</v>
      </c>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2" x14ac:dyDescent="0.2">
      <c r="A652" s="217"/>
      <c r="B652" s="218"/>
      <c r="C652" s="250" t="s">
        <v>737</v>
      </c>
      <c r="D652" s="244"/>
      <c r="E652" s="245">
        <v>0.12</v>
      </c>
      <c r="F652" s="220"/>
      <c r="G652" s="220"/>
      <c r="H652" s="220"/>
      <c r="I652" s="220"/>
      <c r="J652" s="220"/>
      <c r="K652" s="220"/>
      <c r="L652" s="220"/>
      <c r="M652" s="220"/>
      <c r="N652" s="219"/>
      <c r="O652" s="219"/>
      <c r="P652" s="219"/>
      <c r="Q652" s="219"/>
      <c r="R652" s="220"/>
      <c r="S652" s="220"/>
      <c r="T652" s="220"/>
      <c r="U652" s="220"/>
      <c r="V652" s="220"/>
      <c r="W652" s="220"/>
      <c r="X652" s="220"/>
      <c r="Y652" s="220"/>
      <c r="Z652" s="210"/>
      <c r="AA652" s="210"/>
      <c r="AB652" s="210"/>
      <c r="AC652" s="210"/>
      <c r="AD652" s="210"/>
      <c r="AE652" s="210"/>
      <c r="AF652" s="210"/>
      <c r="AG652" s="210" t="s">
        <v>214</v>
      </c>
      <c r="AH652" s="210">
        <v>7</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3" x14ac:dyDescent="0.2">
      <c r="A653" s="217"/>
      <c r="B653" s="218"/>
      <c r="C653" s="250" t="s">
        <v>738</v>
      </c>
      <c r="D653" s="244"/>
      <c r="E653" s="245">
        <v>5.2500000000000003E-3</v>
      </c>
      <c r="F653" s="220"/>
      <c r="G653" s="220"/>
      <c r="H653" s="220"/>
      <c r="I653" s="220"/>
      <c r="J653" s="220"/>
      <c r="K653" s="220"/>
      <c r="L653" s="220"/>
      <c r="M653" s="220"/>
      <c r="N653" s="219"/>
      <c r="O653" s="219"/>
      <c r="P653" s="219"/>
      <c r="Q653" s="219"/>
      <c r="R653" s="220"/>
      <c r="S653" s="220"/>
      <c r="T653" s="220"/>
      <c r="U653" s="220"/>
      <c r="V653" s="220"/>
      <c r="W653" s="220"/>
      <c r="X653" s="220"/>
      <c r="Y653" s="220"/>
      <c r="Z653" s="210"/>
      <c r="AA653" s="210"/>
      <c r="AB653" s="210"/>
      <c r="AC653" s="210"/>
      <c r="AD653" s="210"/>
      <c r="AE653" s="210"/>
      <c r="AF653" s="210"/>
      <c r="AG653" s="210" t="s">
        <v>214</v>
      </c>
      <c r="AH653" s="210">
        <v>7</v>
      </c>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3" x14ac:dyDescent="0.2">
      <c r="A654" s="217"/>
      <c r="B654" s="218"/>
      <c r="C654" s="250" t="s">
        <v>739</v>
      </c>
      <c r="D654" s="244"/>
      <c r="E654" s="245">
        <v>1.3860000000000001E-2</v>
      </c>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214</v>
      </c>
      <c r="AH654" s="210">
        <v>7</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29">
        <v>90</v>
      </c>
      <c r="B655" s="230" t="s">
        <v>740</v>
      </c>
      <c r="C655" s="239" t="s">
        <v>741</v>
      </c>
      <c r="D655" s="231" t="s">
        <v>463</v>
      </c>
      <c r="E655" s="232">
        <v>40.01634</v>
      </c>
      <c r="F655" s="233"/>
      <c r="G655" s="234">
        <f>ROUND(E655*F655,2)</f>
        <v>0</v>
      </c>
      <c r="H655" s="233"/>
      <c r="I655" s="234">
        <f>ROUND(E655*H655,2)</f>
        <v>0</v>
      </c>
      <c r="J655" s="233"/>
      <c r="K655" s="234">
        <f>ROUND(E655*J655,2)</f>
        <v>0</v>
      </c>
      <c r="L655" s="234">
        <v>21</v>
      </c>
      <c r="M655" s="234">
        <f>G655*(1+L655/100)</f>
        <v>0</v>
      </c>
      <c r="N655" s="232">
        <v>0</v>
      </c>
      <c r="O655" s="232">
        <f>ROUND(E655*N655,2)</f>
        <v>0</v>
      </c>
      <c r="P655" s="232">
        <v>0</v>
      </c>
      <c r="Q655" s="232">
        <f>ROUND(E655*P655,2)</f>
        <v>0</v>
      </c>
      <c r="R655" s="234" t="s">
        <v>370</v>
      </c>
      <c r="S655" s="234" t="s">
        <v>180</v>
      </c>
      <c r="T655" s="235" t="s">
        <v>180</v>
      </c>
      <c r="U655" s="220">
        <v>0</v>
      </c>
      <c r="V655" s="220">
        <f>ROUND(E655*U655,2)</f>
        <v>0</v>
      </c>
      <c r="W655" s="220"/>
      <c r="X655" s="220" t="s">
        <v>220</v>
      </c>
      <c r="Y655" s="220" t="s">
        <v>183</v>
      </c>
      <c r="Z655" s="210"/>
      <c r="AA655" s="210"/>
      <c r="AB655" s="210"/>
      <c r="AC655" s="210"/>
      <c r="AD655" s="210"/>
      <c r="AE655" s="210"/>
      <c r="AF655" s="210"/>
      <c r="AG655" s="210" t="s">
        <v>221</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2" x14ac:dyDescent="0.2">
      <c r="A656" s="217"/>
      <c r="B656" s="218"/>
      <c r="C656" s="250" t="s">
        <v>742</v>
      </c>
      <c r="D656" s="244"/>
      <c r="E656" s="245">
        <v>41.234839999999998</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214</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3" x14ac:dyDescent="0.2">
      <c r="A657" s="217"/>
      <c r="B657" s="218"/>
      <c r="C657" s="250" t="s">
        <v>743</v>
      </c>
      <c r="D657" s="244"/>
      <c r="E657" s="245"/>
      <c r="F657" s="220"/>
      <c r="G657" s="220"/>
      <c r="H657" s="220"/>
      <c r="I657" s="220"/>
      <c r="J657" s="220"/>
      <c r="K657" s="220"/>
      <c r="L657" s="220"/>
      <c r="M657" s="220"/>
      <c r="N657" s="219"/>
      <c r="O657" s="219"/>
      <c r="P657" s="219"/>
      <c r="Q657" s="219"/>
      <c r="R657" s="220"/>
      <c r="S657" s="220"/>
      <c r="T657" s="220"/>
      <c r="U657" s="220"/>
      <c r="V657" s="220"/>
      <c r="W657" s="220"/>
      <c r="X657" s="220"/>
      <c r="Y657" s="220"/>
      <c r="Z657" s="210"/>
      <c r="AA657" s="210"/>
      <c r="AB657" s="210"/>
      <c r="AC657" s="210"/>
      <c r="AD657" s="210"/>
      <c r="AE657" s="210"/>
      <c r="AF657" s="210"/>
      <c r="AG657" s="210" t="s">
        <v>214</v>
      </c>
      <c r="AH657" s="210">
        <v>0</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3" x14ac:dyDescent="0.2">
      <c r="A658" s="217"/>
      <c r="B658" s="218"/>
      <c r="C658" s="250" t="s">
        <v>744</v>
      </c>
      <c r="D658" s="244"/>
      <c r="E658" s="245">
        <v>-0.56843999999999995</v>
      </c>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214</v>
      </c>
      <c r="AH658" s="210">
        <v>5</v>
      </c>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3" x14ac:dyDescent="0.2">
      <c r="A659" s="217"/>
      <c r="B659" s="218"/>
      <c r="C659" s="250" t="s">
        <v>745</v>
      </c>
      <c r="D659" s="244"/>
      <c r="E659" s="245">
        <v>-6.0949999999999997E-2</v>
      </c>
      <c r="F659" s="220"/>
      <c r="G659" s="220"/>
      <c r="H659" s="220"/>
      <c r="I659" s="220"/>
      <c r="J659" s="220"/>
      <c r="K659" s="220"/>
      <c r="L659" s="220"/>
      <c r="M659" s="220"/>
      <c r="N659" s="219"/>
      <c r="O659" s="219"/>
      <c r="P659" s="219"/>
      <c r="Q659" s="219"/>
      <c r="R659" s="220"/>
      <c r="S659" s="220"/>
      <c r="T659" s="220"/>
      <c r="U659" s="220"/>
      <c r="V659" s="220"/>
      <c r="W659" s="220"/>
      <c r="X659" s="220"/>
      <c r="Y659" s="220"/>
      <c r="Z659" s="210"/>
      <c r="AA659" s="210"/>
      <c r="AB659" s="210"/>
      <c r="AC659" s="210"/>
      <c r="AD659" s="210"/>
      <c r="AE659" s="210"/>
      <c r="AF659" s="210"/>
      <c r="AG659" s="210" t="s">
        <v>214</v>
      </c>
      <c r="AH659" s="210">
        <v>5</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3" x14ac:dyDescent="0.2">
      <c r="A660" s="217"/>
      <c r="B660" s="218"/>
      <c r="C660" s="250" t="s">
        <v>746</v>
      </c>
      <c r="D660" s="244"/>
      <c r="E660" s="245">
        <v>-0.45</v>
      </c>
      <c r="F660" s="220"/>
      <c r="G660" s="220"/>
      <c r="H660" s="220"/>
      <c r="I660" s="220"/>
      <c r="J660" s="220"/>
      <c r="K660" s="220"/>
      <c r="L660" s="220"/>
      <c r="M660" s="220"/>
      <c r="N660" s="219"/>
      <c r="O660" s="219"/>
      <c r="P660" s="219"/>
      <c r="Q660" s="219"/>
      <c r="R660" s="220"/>
      <c r="S660" s="220"/>
      <c r="T660" s="220"/>
      <c r="U660" s="220"/>
      <c r="V660" s="220"/>
      <c r="W660" s="220"/>
      <c r="X660" s="220"/>
      <c r="Y660" s="220"/>
      <c r="Z660" s="210"/>
      <c r="AA660" s="210"/>
      <c r="AB660" s="210"/>
      <c r="AC660" s="210"/>
      <c r="AD660" s="210"/>
      <c r="AE660" s="210"/>
      <c r="AF660" s="210"/>
      <c r="AG660" s="210" t="s">
        <v>214</v>
      </c>
      <c r="AH660" s="210">
        <v>5</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3" x14ac:dyDescent="0.2">
      <c r="A661" s="217"/>
      <c r="B661" s="218"/>
      <c r="C661" s="250" t="s">
        <v>747</v>
      </c>
      <c r="D661" s="244"/>
      <c r="E661" s="245">
        <v>-0.13911000000000001</v>
      </c>
      <c r="F661" s="220"/>
      <c r="G661" s="220"/>
      <c r="H661" s="220"/>
      <c r="I661" s="220"/>
      <c r="J661" s="220"/>
      <c r="K661" s="220"/>
      <c r="L661" s="220"/>
      <c r="M661" s="220"/>
      <c r="N661" s="219"/>
      <c r="O661" s="219"/>
      <c r="P661" s="219"/>
      <c r="Q661" s="219"/>
      <c r="R661" s="220"/>
      <c r="S661" s="220"/>
      <c r="T661" s="220"/>
      <c r="U661" s="220"/>
      <c r="V661" s="220"/>
      <c r="W661" s="220"/>
      <c r="X661" s="220"/>
      <c r="Y661" s="220"/>
      <c r="Z661" s="210"/>
      <c r="AA661" s="210"/>
      <c r="AB661" s="210"/>
      <c r="AC661" s="210"/>
      <c r="AD661" s="210"/>
      <c r="AE661" s="210"/>
      <c r="AF661" s="210"/>
      <c r="AG661" s="210" t="s">
        <v>214</v>
      </c>
      <c r="AH661" s="210">
        <v>5</v>
      </c>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ht="22.5" outlineLevel="1" x14ac:dyDescent="0.2">
      <c r="A662" s="229">
        <v>91</v>
      </c>
      <c r="B662" s="230" t="s">
        <v>748</v>
      </c>
      <c r="C662" s="239" t="s">
        <v>749</v>
      </c>
      <c r="D662" s="231" t="s">
        <v>463</v>
      </c>
      <c r="E662" s="232">
        <v>41.234839999999998</v>
      </c>
      <c r="F662" s="233"/>
      <c r="G662" s="234">
        <f>ROUND(E662*F662,2)</f>
        <v>0</v>
      </c>
      <c r="H662" s="233"/>
      <c r="I662" s="234">
        <f>ROUND(E662*H662,2)</f>
        <v>0</v>
      </c>
      <c r="J662" s="233"/>
      <c r="K662" s="234">
        <f>ROUND(E662*J662,2)</f>
        <v>0</v>
      </c>
      <c r="L662" s="234">
        <v>21</v>
      </c>
      <c r="M662" s="234">
        <f>G662*(1+L662/100)</f>
        <v>0</v>
      </c>
      <c r="N662" s="232">
        <v>0</v>
      </c>
      <c r="O662" s="232">
        <f>ROUND(E662*N662,2)</f>
        <v>0</v>
      </c>
      <c r="P662" s="232">
        <v>0</v>
      </c>
      <c r="Q662" s="232">
        <f>ROUND(E662*P662,2)</f>
        <v>0</v>
      </c>
      <c r="R662" s="234" t="s">
        <v>370</v>
      </c>
      <c r="S662" s="234" t="s">
        <v>180</v>
      </c>
      <c r="T662" s="235" t="s">
        <v>180</v>
      </c>
      <c r="U662" s="220">
        <v>2.0089999999999999</v>
      </c>
      <c r="V662" s="220">
        <f>ROUND(E662*U662,2)</f>
        <v>82.84</v>
      </c>
      <c r="W662" s="220"/>
      <c r="X662" s="220" t="s">
        <v>750</v>
      </c>
      <c r="Y662" s="220" t="s">
        <v>183</v>
      </c>
      <c r="Z662" s="210"/>
      <c r="AA662" s="210"/>
      <c r="AB662" s="210"/>
      <c r="AC662" s="210"/>
      <c r="AD662" s="210"/>
      <c r="AE662" s="210"/>
      <c r="AF662" s="210"/>
      <c r="AG662" s="210" t="s">
        <v>751</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2" x14ac:dyDescent="0.2">
      <c r="A663" s="217"/>
      <c r="B663" s="218"/>
      <c r="C663" s="250" t="s">
        <v>752</v>
      </c>
      <c r="D663" s="244"/>
      <c r="E663" s="245"/>
      <c r="F663" s="220"/>
      <c r="G663" s="220"/>
      <c r="H663" s="220"/>
      <c r="I663" s="220"/>
      <c r="J663" s="220"/>
      <c r="K663" s="220"/>
      <c r="L663" s="220"/>
      <c r="M663" s="220"/>
      <c r="N663" s="219"/>
      <c r="O663" s="219"/>
      <c r="P663" s="219"/>
      <c r="Q663" s="219"/>
      <c r="R663" s="220"/>
      <c r="S663" s="220"/>
      <c r="T663" s="220"/>
      <c r="U663" s="220"/>
      <c r="V663" s="220"/>
      <c r="W663" s="220"/>
      <c r="X663" s="220"/>
      <c r="Y663" s="220"/>
      <c r="Z663" s="210"/>
      <c r="AA663" s="210"/>
      <c r="AB663" s="210"/>
      <c r="AC663" s="210"/>
      <c r="AD663" s="210"/>
      <c r="AE663" s="210"/>
      <c r="AF663" s="210"/>
      <c r="AG663" s="210" t="s">
        <v>214</v>
      </c>
      <c r="AH663" s="210">
        <v>0</v>
      </c>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3" x14ac:dyDescent="0.2">
      <c r="A664" s="217"/>
      <c r="B664" s="218"/>
      <c r="C664" s="250" t="s">
        <v>753</v>
      </c>
      <c r="D664" s="244"/>
      <c r="E664" s="245"/>
      <c r="F664" s="220"/>
      <c r="G664" s="220"/>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214</v>
      </c>
      <c r="AH664" s="210">
        <v>0</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3" x14ac:dyDescent="0.2">
      <c r="A665" s="217"/>
      <c r="B665" s="218"/>
      <c r="C665" s="250" t="s">
        <v>754</v>
      </c>
      <c r="D665" s="244"/>
      <c r="E665" s="245">
        <v>41.234839999999998</v>
      </c>
      <c r="F665" s="220"/>
      <c r="G665" s="220"/>
      <c r="H665" s="220"/>
      <c r="I665" s="220"/>
      <c r="J665" s="220"/>
      <c r="K665" s="220"/>
      <c r="L665" s="220"/>
      <c r="M665" s="220"/>
      <c r="N665" s="219"/>
      <c r="O665" s="219"/>
      <c r="P665" s="219"/>
      <c r="Q665" s="219"/>
      <c r="R665" s="220"/>
      <c r="S665" s="220"/>
      <c r="T665" s="220"/>
      <c r="U665" s="220"/>
      <c r="V665" s="220"/>
      <c r="W665" s="220"/>
      <c r="X665" s="220"/>
      <c r="Y665" s="220"/>
      <c r="Z665" s="210"/>
      <c r="AA665" s="210"/>
      <c r="AB665" s="210"/>
      <c r="AC665" s="210"/>
      <c r="AD665" s="210"/>
      <c r="AE665" s="210"/>
      <c r="AF665" s="210"/>
      <c r="AG665" s="210" t="s">
        <v>214</v>
      </c>
      <c r="AH665" s="210">
        <v>0</v>
      </c>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
      <c r="A666" s="229">
        <v>92</v>
      </c>
      <c r="B666" s="230" t="s">
        <v>755</v>
      </c>
      <c r="C666" s="239" t="s">
        <v>756</v>
      </c>
      <c r="D666" s="231" t="s">
        <v>463</v>
      </c>
      <c r="E666" s="232">
        <v>41.234839999999998</v>
      </c>
      <c r="F666" s="233"/>
      <c r="G666" s="234">
        <f>ROUND(E666*F666,2)</f>
        <v>0</v>
      </c>
      <c r="H666" s="233"/>
      <c r="I666" s="234">
        <f>ROUND(E666*H666,2)</f>
        <v>0</v>
      </c>
      <c r="J666" s="233"/>
      <c r="K666" s="234">
        <f>ROUND(E666*J666,2)</f>
        <v>0</v>
      </c>
      <c r="L666" s="234">
        <v>21</v>
      </c>
      <c r="M666" s="234">
        <f>G666*(1+L666/100)</f>
        <v>0</v>
      </c>
      <c r="N666" s="232">
        <v>0</v>
      </c>
      <c r="O666" s="232">
        <f>ROUND(E666*N666,2)</f>
        <v>0</v>
      </c>
      <c r="P666" s="232">
        <v>0</v>
      </c>
      <c r="Q666" s="232">
        <f>ROUND(E666*P666,2)</f>
        <v>0</v>
      </c>
      <c r="R666" s="234" t="s">
        <v>370</v>
      </c>
      <c r="S666" s="234" t="s">
        <v>180</v>
      </c>
      <c r="T666" s="235" t="s">
        <v>180</v>
      </c>
      <c r="U666" s="220">
        <v>0.49</v>
      </c>
      <c r="V666" s="220">
        <f>ROUND(E666*U666,2)</f>
        <v>20.21</v>
      </c>
      <c r="W666" s="220"/>
      <c r="X666" s="220" t="s">
        <v>750</v>
      </c>
      <c r="Y666" s="220" t="s">
        <v>183</v>
      </c>
      <c r="Z666" s="210"/>
      <c r="AA666" s="210"/>
      <c r="AB666" s="210"/>
      <c r="AC666" s="210"/>
      <c r="AD666" s="210"/>
      <c r="AE666" s="210"/>
      <c r="AF666" s="210"/>
      <c r="AG666" s="210" t="s">
        <v>751</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2" x14ac:dyDescent="0.2">
      <c r="A667" s="217"/>
      <c r="B667" s="218"/>
      <c r="C667" s="240" t="s">
        <v>757</v>
      </c>
      <c r="D667" s="236"/>
      <c r="E667" s="236"/>
      <c r="F667" s="236"/>
      <c r="G667" s="236"/>
      <c r="H667" s="220"/>
      <c r="I667" s="220"/>
      <c r="J667" s="220"/>
      <c r="K667" s="220"/>
      <c r="L667" s="220"/>
      <c r="M667" s="220"/>
      <c r="N667" s="219"/>
      <c r="O667" s="219"/>
      <c r="P667" s="219"/>
      <c r="Q667" s="219"/>
      <c r="R667" s="220"/>
      <c r="S667" s="220"/>
      <c r="T667" s="220"/>
      <c r="U667" s="220"/>
      <c r="V667" s="220"/>
      <c r="W667" s="220"/>
      <c r="X667" s="220"/>
      <c r="Y667" s="220"/>
      <c r="Z667" s="210"/>
      <c r="AA667" s="210"/>
      <c r="AB667" s="210"/>
      <c r="AC667" s="210"/>
      <c r="AD667" s="210"/>
      <c r="AE667" s="210"/>
      <c r="AF667" s="210"/>
      <c r="AG667" s="210" t="s">
        <v>186</v>
      </c>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2" x14ac:dyDescent="0.2">
      <c r="A668" s="217"/>
      <c r="B668" s="218"/>
      <c r="C668" s="250" t="s">
        <v>752</v>
      </c>
      <c r="D668" s="244"/>
      <c r="E668" s="245"/>
      <c r="F668" s="220"/>
      <c r="G668" s="220"/>
      <c r="H668" s="220"/>
      <c r="I668" s="220"/>
      <c r="J668" s="220"/>
      <c r="K668" s="220"/>
      <c r="L668" s="220"/>
      <c r="M668" s="220"/>
      <c r="N668" s="219"/>
      <c r="O668" s="219"/>
      <c r="P668" s="219"/>
      <c r="Q668" s="219"/>
      <c r="R668" s="220"/>
      <c r="S668" s="220"/>
      <c r="T668" s="220"/>
      <c r="U668" s="220"/>
      <c r="V668" s="220"/>
      <c r="W668" s="220"/>
      <c r="X668" s="220"/>
      <c r="Y668" s="220"/>
      <c r="Z668" s="210"/>
      <c r="AA668" s="210"/>
      <c r="AB668" s="210"/>
      <c r="AC668" s="210"/>
      <c r="AD668" s="210"/>
      <c r="AE668" s="210"/>
      <c r="AF668" s="210"/>
      <c r="AG668" s="210" t="s">
        <v>214</v>
      </c>
      <c r="AH668" s="210">
        <v>0</v>
      </c>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3" x14ac:dyDescent="0.2">
      <c r="A669" s="217"/>
      <c r="B669" s="218"/>
      <c r="C669" s="250" t="s">
        <v>753</v>
      </c>
      <c r="D669" s="244"/>
      <c r="E669" s="245"/>
      <c r="F669" s="220"/>
      <c r="G669" s="220"/>
      <c r="H669" s="220"/>
      <c r="I669" s="220"/>
      <c r="J669" s="220"/>
      <c r="K669" s="220"/>
      <c r="L669" s="220"/>
      <c r="M669" s="220"/>
      <c r="N669" s="219"/>
      <c r="O669" s="219"/>
      <c r="P669" s="219"/>
      <c r="Q669" s="219"/>
      <c r="R669" s="220"/>
      <c r="S669" s="220"/>
      <c r="T669" s="220"/>
      <c r="U669" s="220"/>
      <c r="V669" s="220"/>
      <c r="W669" s="220"/>
      <c r="X669" s="220"/>
      <c r="Y669" s="220"/>
      <c r="Z669" s="210"/>
      <c r="AA669" s="210"/>
      <c r="AB669" s="210"/>
      <c r="AC669" s="210"/>
      <c r="AD669" s="210"/>
      <c r="AE669" s="210"/>
      <c r="AF669" s="210"/>
      <c r="AG669" s="210" t="s">
        <v>214</v>
      </c>
      <c r="AH669" s="210">
        <v>0</v>
      </c>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3" x14ac:dyDescent="0.2">
      <c r="A670" s="217"/>
      <c r="B670" s="218"/>
      <c r="C670" s="250" t="s">
        <v>754</v>
      </c>
      <c r="D670" s="244"/>
      <c r="E670" s="245">
        <v>41.234839999999998</v>
      </c>
      <c r="F670" s="220"/>
      <c r="G670" s="220"/>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214</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29">
        <v>93</v>
      </c>
      <c r="B671" s="230" t="s">
        <v>758</v>
      </c>
      <c r="C671" s="239" t="s">
        <v>759</v>
      </c>
      <c r="D671" s="231" t="s">
        <v>463</v>
      </c>
      <c r="E671" s="232">
        <v>371.11351999999999</v>
      </c>
      <c r="F671" s="233"/>
      <c r="G671" s="234">
        <f>ROUND(E671*F671,2)</f>
        <v>0</v>
      </c>
      <c r="H671" s="233"/>
      <c r="I671" s="234">
        <f>ROUND(E671*H671,2)</f>
        <v>0</v>
      </c>
      <c r="J671" s="233"/>
      <c r="K671" s="234">
        <f>ROUND(E671*J671,2)</f>
        <v>0</v>
      </c>
      <c r="L671" s="234">
        <v>21</v>
      </c>
      <c r="M671" s="234">
        <f>G671*(1+L671/100)</f>
        <v>0</v>
      </c>
      <c r="N671" s="232">
        <v>0</v>
      </c>
      <c r="O671" s="232">
        <f>ROUND(E671*N671,2)</f>
        <v>0</v>
      </c>
      <c r="P671" s="232">
        <v>0</v>
      </c>
      <c r="Q671" s="232">
        <f>ROUND(E671*P671,2)</f>
        <v>0</v>
      </c>
      <c r="R671" s="234" t="s">
        <v>370</v>
      </c>
      <c r="S671" s="234" t="s">
        <v>180</v>
      </c>
      <c r="T671" s="235" t="s">
        <v>180</v>
      </c>
      <c r="U671" s="220">
        <v>0</v>
      </c>
      <c r="V671" s="220">
        <f>ROUND(E671*U671,2)</f>
        <v>0</v>
      </c>
      <c r="W671" s="220"/>
      <c r="X671" s="220" t="s">
        <v>750</v>
      </c>
      <c r="Y671" s="220" t="s">
        <v>183</v>
      </c>
      <c r="Z671" s="210"/>
      <c r="AA671" s="210"/>
      <c r="AB671" s="210"/>
      <c r="AC671" s="210"/>
      <c r="AD671" s="210"/>
      <c r="AE671" s="210"/>
      <c r="AF671" s="210"/>
      <c r="AG671" s="210" t="s">
        <v>751</v>
      </c>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2" x14ac:dyDescent="0.2">
      <c r="A672" s="217"/>
      <c r="B672" s="218"/>
      <c r="C672" s="250" t="s">
        <v>752</v>
      </c>
      <c r="D672" s="244"/>
      <c r="E672" s="245"/>
      <c r="F672" s="220"/>
      <c r="G672" s="220"/>
      <c r="H672" s="220"/>
      <c r="I672" s="220"/>
      <c r="J672" s="220"/>
      <c r="K672" s="220"/>
      <c r="L672" s="220"/>
      <c r="M672" s="220"/>
      <c r="N672" s="219"/>
      <c r="O672" s="219"/>
      <c r="P672" s="219"/>
      <c r="Q672" s="219"/>
      <c r="R672" s="220"/>
      <c r="S672" s="220"/>
      <c r="T672" s="220"/>
      <c r="U672" s="220"/>
      <c r="V672" s="220"/>
      <c r="W672" s="220"/>
      <c r="X672" s="220"/>
      <c r="Y672" s="220"/>
      <c r="Z672" s="210"/>
      <c r="AA672" s="210"/>
      <c r="AB672" s="210"/>
      <c r="AC672" s="210"/>
      <c r="AD672" s="210"/>
      <c r="AE672" s="210"/>
      <c r="AF672" s="210"/>
      <c r="AG672" s="210" t="s">
        <v>214</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3" x14ac:dyDescent="0.2">
      <c r="A673" s="217"/>
      <c r="B673" s="218"/>
      <c r="C673" s="250" t="s">
        <v>753</v>
      </c>
      <c r="D673" s="244"/>
      <c r="E673" s="245"/>
      <c r="F673" s="220"/>
      <c r="G673" s="220"/>
      <c r="H673" s="220"/>
      <c r="I673" s="220"/>
      <c r="J673" s="220"/>
      <c r="K673" s="220"/>
      <c r="L673" s="220"/>
      <c r="M673" s="220"/>
      <c r="N673" s="219"/>
      <c r="O673" s="219"/>
      <c r="P673" s="219"/>
      <c r="Q673" s="219"/>
      <c r="R673" s="220"/>
      <c r="S673" s="220"/>
      <c r="T673" s="220"/>
      <c r="U673" s="220"/>
      <c r="V673" s="220"/>
      <c r="W673" s="220"/>
      <c r="X673" s="220"/>
      <c r="Y673" s="220"/>
      <c r="Z673" s="210"/>
      <c r="AA673" s="210"/>
      <c r="AB673" s="210"/>
      <c r="AC673" s="210"/>
      <c r="AD673" s="210"/>
      <c r="AE673" s="210"/>
      <c r="AF673" s="210"/>
      <c r="AG673" s="210" t="s">
        <v>214</v>
      </c>
      <c r="AH673" s="210">
        <v>0</v>
      </c>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3" x14ac:dyDescent="0.2">
      <c r="A674" s="217"/>
      <c r="B674" s="218"/>
      <c r="C674" s="250" t="s">
        <v>760</v>
      </c>
      <c r="D674" s="244"/>
      <c r="E674" s="245">
        <v>371.11351999999999</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214</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
      <c r="A675" s="229">
        <v>94</v>
      </c>
      <c r="B675" s="230" t="s">
        <v>761</v>
      </c>
      <c r="C675" s="239" t="s">
        <v>762</v>
      </c>
      <c r="D675" s="231" t="s">
        <v>463</v>
      </c>
      <c r="E675" s="232">
        <v>41.234839999999998</v>
      </c>
      <c r="F675" s="233"/>
      <c r="G675" s="234">
        <f>ROUND(E675*F675,2)</f>
        <v>0</v>
      </c>
      <c r="H675" s="233"/>
      <c r="I675" s="234">
        <f>ROUND(E675*H675,2)</f>
        <v>0</v>
      </c>
      <c r="J675" s="233"/>
      <c r="K675" s="234">
        <f>ROUND(E675*J675,2)</f>
        <v>0</v>
      </c>
      <c r="L675" s="234">
        <v>21</v>
      </c>
      <c r="M675" s="234">
        <f>G675*(1+L675/100)</f>
        <v>0</v>
      </c>
      <c r="N675" s="232">
        <v>0</v>
      </c>
      <c r="O675" s="232">
        <f>ROUND(E675*N675,2)</f>
        <v>0</v>
      </c>
      <c r="P675" s="232">
        <v>0</v>
      </c>
      <c r="Q675" s="232">
        <f>ROUND(E675*P675,2)</f>
        <v>0</v>
      </c>
      <c r="R675" s="234" t="s">
        <v>370</v>
      </c>
      <c r="S675" s="234" t="s">
        <v>180</v>
      </c>
      <c r="T675" s="235" t="s">
        <v>180</v>
      </c>
      <c r="U675" s="220">
        <v>0.94199999999999995</v>
      </c>
      <c r="V675" s="220">
        <f>ROUND(E675*U675,2)</f>
        <v>38.840000000000003</v>
      </c>
      <c r="W675" s="220"/>
      <c r="X675" s="220" t="s">
        <v>750</v>
      </c>
      <c r="Y675" s="220" t="s">
        <v>183</v>
      </c>
      <c r="Z675" s="210"/>
      <c r="AA675" s="210"/>
      <c r="AB675" s="210"/>
      <c r="AC675" s="210"/>
      <c r="AD675" s="210"/>
      <c r="AE675" s="210"/>
      <c r="AF675" s="210"/>
      <c r="AG675" s="210" t="s">
        <v>751</v>
      </c>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2" x14ac:dyDescent="0.2">
      <c r="A676" s="217"/>
      <c r="B676" s="218"/>
      <c r="C676" s="250" t="s">
        <v>752</v>
      </c>
      <c r="D676" s="244"/>
      <c r="E676" s="245"/>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214</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3" x14ac:dyDescent="0.2">
      <c r="A677" s="217"/>
      <c r="B677" s="218"/>
      <c r="C677" s="250" t="s">
        <v>753</v>
      </c>
      <c r="D677" s="244"/>
      <c r="E677" s="245"/>
      <c r="F677" s="220"/>
      <c r="G677" s="220"/>
      <c r="H677" s="220"/>
      <c r="I677" s="220"/>
      <c r="J677" s="220"/>
      <c r="K677" s="220"/>
      <c r="L677" s="220"/>
      <c r="M677" s="220"/>
      <c r="N677" s="219"/>
      <c r="O677" s="219"/>
      <c r="P677" s="219"/>
      <c r="Q677" s="219"/>
      <c r="R677" s="220"/>
      <c r="S677" s="220"/>
      <c r="T677" s="220"/>
      <c r="U677" s="220"/>
      <c r="V677" s="220"/>
      <c r="W677" s="220"/>
      <c r="X677" s="220"/>
      <c r="Y677" s="220"/>
      <c r="Z677" s="210"/>
      <c r="AA677" s="210"/>
      <c r="AB677" s="210"/>
      <c r="AC677" s="210"/>
      <c r="AD677" s="210"/>
      <c r="AE677" s="210"/>
      <c r="AF677" s="210"/>
      <c r="AG677" s="210" t="s">
        <v>214</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3" x14ac:dyDescent="0.2">
      <c r="A678" s="217"/>
      <c r="B678" s="218"/>
      <c r="C678" s="250" t="s">
        <v>754</v>
      </c>
      <c r="D678" s="244"/>
      <c r="E678" s="245">
        <v>41.234839999999998</v>
      </c>
      <c r="F678" s="220"/>
      <c r="G678" s="220"/>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214</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ht="22.5" outlineLevel="1" x14ac:dyDescent="0.2">
      <c r="A679" s="229">
        <v>95</v>
      </c>
      <c r="B679" s="230" t="s">
        <v>763</v>
      </c>
      <c r="C679" s="239" t="s">
        <v>764</v>
      </c>
      <c r="D679" s="231" t="s">
        <v>463</v>
      </c>
      <c r="E679" s="232">
        <v>123.70451</v>
      </c>
      <c r="F679" s="233"/>
      <c r="G679" s="234">
        <f>ROUND(E679*F679,2)</f>
        <v>0</v>
      </c>
      <c r="H679" s="233"/>
      <c r="I679" s="234">
        <f>ROUND(E679*H679,2)</f>
        <v>0</v>
      </c>
      <c r="J679" s="233"/>
      <c r="K679" s="234">
        <f>ROUND(E679*J679,2)</f>
        <v>0</v>
      </c>
      <c r="L679" s="234">
        <v>21</v>
      </c>
      <c r="M679" s="234">
        <f>G679*(1+L679/100)</f>
        <v>0</v>
      </c>
      <c r="N679" s="232">
        <v>0</v>
      </c>
      <c r="O679" s="232">
        <f>ROUND(E679*N679,2)</f>
        <v>0</v>
      </c>
      <c r="P679" s="232">
        <v>0</v>
      </c>
      <c r="Q679" s="232">
        <f>ROUND(E679*P679,2)</f>
        <v>0</v>
      </c>
      <c r="R679" s="234" t="s">
        <v>370</v>
      </c>
      <c r="S679" s="234" t="s">
        <v>180</v>
      </c>
      <c r="T679" s="235" t="s">
        <v>180</v>
      </c>
      <c r="U679" s="220">
        <v>0.105</v>
      </c>
      <c r="V679" s="220">
        <f>ROUND(E679*U679,2)</f>
        <v>12.99</v>
      </c>
      <c r="W679" s="220"/>
      <c r="X679" s="220" t="s">
        <v>750</v>
      </c>
      <c r="Y679" s="220" t="s">
        <v>183</v>
      </c>
      <c r="Z679" s="210"/>
      <c r="AA679" s="210"/>
      <c r="AB679" s="210"/>
      <c r="AC679" s="210"/>
      <c r="AD679" s="210"/>
      <c r="AE679" s="210"/>
      <c r="AF679" s="210"/>
      <c r="AG679" s="210" t="s">
        <v>751</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2" x14ac:dyDescent="0.2">
      <c r="A680" s="217"/>
      <c r="B680" s="218"/>
      <c r="C680" s="250" t="s">
        <v>752</v>
      </c>
      <c r="D680" s="244"/>
      <c r="E680" s="245"/>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214</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3" x14ac:dyDescent="0.2">
      <c r="A681" s="217"/>
      <c r="B681" s="218"/>
      <c r="C681" s="250" t="s">
        <v>753</v>
      </c>
      <c r="D681" s="244"/>
      <c r="E681" s="245"/>
      <c r="F681" s="220"/>
      <c r="G681" s="220"/>
      <c r="H681" s="220"/>
      <c r="I681" s="220"/>
      <c r="J681" s="220"/>
      <c r="K681" s="220"/>
      <c r="L681" s="220"/>
      <c r="M681" s="220"/>
      <c r="N681" s="219"/>
      <c r="O681" s="219"/>
      <c r="P681" s="219"/>
      <c r="Q681" s="219"/>
      <c r="R681" s="220"/>
      <c r="S681" s="220"/>
      <c r="T681" s="220"/>
      <c r="U681" s="220"/>
      <c r="V681" s="220"/>
      <c r="W681" s="220"/>
      <c r="X681" s="220"/>
      <c r="Y681" s="220"/>
      <c r="Z681" s="210"/>
      <c r="AA681" s="210"/>
      <c r="AB681" s="210"/>
      <c r="AC681" s="210"/>
      <c r="AD681" s="210"/>
      <c r="AE681" s="210"/>
      <c r="AF681" s="210"/>
      <c r="AG681" s="210" t="s">
        <v>214</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
      <c r="A682" s="217"/>
      <c r="B682" s="218"/>
      <c r="C682" s="250" t="s">
        <v>765</v>
      </c>
      <c r="D682" s="244"/>
      <c r="E682" s="245">
        <v>123.70451</v>
      </c>
      <c r="F682" s="220"/>
      <c r="G682" s="220"/>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214</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x14ac:dyDescent="0.2">
      <c r="A683" s="3"/>
      <c r="B683" s="4"/>
      <c r="C683" s="241"/>
      <c r="D683" s="6"/>
      <c r="E683" s="3"/>
      <c r="F683" s="3"/>
      <c r="G683" s="3"/>
      <c r="H683" s="3"/>
      <c r="I683" s="3"/>
      <c r="J683" s="3"/>
      <c r="K683" s="3"/>
      <c r="L683" s="3"/>
      <c r="M683" s="3"/>
      <c r="N683" s="3"/>
      <c r="O683" s="3"/>
      <c r="P683" s="3"/>
      <c r="Q683" s="3"/>
      <c r="R683" s="3"/>
      <c r="S683" s="3"/>
      <c r="T683" s="3"/>
      <c r="U683" s="3"/>
      <c r="V683" s="3"/>
      <c r="W683" s="3"/>
      <c r="X683" s="3"/>
      <c r="Y683" s="3"/>
      <c r="AE683">
        <v>12</v>
      </c>
      <c r="AF683">
        <v>21</v>
      </c>
      <c r="AG683" t="s">
        <v>161</v>
      </c>
    </row>
    <row r="684" spans="1:60" x14ac:dyDescent="0.2">
      <c r="A684" s="213"/>
      <c r="B684" s="214" t="s">
        <v>29</v>
      </c>
      <c r="C684" s="242"/>
      <c r="D684" s="215"/>
      <c r="E684" s="216"/>
      <c r="F684" s="216"/>
      <c r="G684" s="228">
        <f>G8+G13+G31+G36+G51+G118+G133+G141+G163+G191+G307+G313+G351+G410+G422+G446+G454+G479+G492+G531+G600+G606+G625+G638</f>
        <v>0</v>
      </c>
      <c r="H684" s="3"/>
      <c r="I684" s="3"/>
      <c r="J684" s="3"/>
      <c r="K684" s="3"/>
      <c r="L684" s="3"/>
      <c r="M684" s="3"/>
      <c r="N684" s="3"/>
      <c r="O684" s="3"/>
      <c r="P684" s="3"/>
      <c r="Q684" s="3"/>
      <c r="R684" s="3"/>
      <c r="S684" s="3"/>
      <c r="T684" s="3"/>
      <c r="U684" s="3"/>
      <c r="V684" s="3"/>
      <c r="W684" s="3"/>
      <c r="X684" s="3"/>
      <c r="Y684" s="3"/>
      <c r="AE684">
        <f>SUMIF(L7:L682,AE683,G7:G682)</f>
        <v>0</v>
      </c>
      <c r="AF684">
        <f>SUMIF(L7:L682,AF683,G7:G682)</f>
        <v>0</v>
      </c>
      <c r="AG684" t="s">
        <v>204</v>
      </c>
    </row>
    <row r="685" spans="1:60" x14ac:dyDescent="0.2">
      <c r="C685" s="243"/>
      <c r="D685" s="10"/>
      <c r="AG685" t="s">
        <v>205</v>
      </c>
    </row>
    <row r="686" spans="1:60" x14ac:dyDescent="0.2">
      <c r="D686" s="10"/>
    </row>
    <row r="687" spans="1:60" x14ac:dyDescent="0.2">
      <c r="D687" s="10"/>
    </row>
    <row r="688" spans="1:60"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GnlNB900nat+7l1yCcPwAKoKAu1ea09fVEb4nL/SADLSe/8oKu0ebZWMgnFMqBpxPvTmbQ1eJi9SzyOz+Xy3g==" saltValue="LPzc+Jzg/15Ny4TEYoRH7A==" spinCount="100000" sheet="1" formatRows="0"/>
  <mergeCells count="47">
    <mergeCell ref="C640:G640"/>
    <mergeCell ref="C644:G644"/>
    <mergeCell ref="C648:G648"/>
    <mergeCell ref="C651:G651"/>
    <mergeCell ref="C667:G667"/>
    <mergeCell ref="C533:G533"/>
    <mergeCell ref="C548:G548"/>
    <mergeCell ref="C593:G593"/>
    <mergeCell ref="C602:G602"/>
    <mergeCell ref="C627:G627"/>
    <mergeCell ref="C634:G634"/>
    <mergeCell ref="C463:G463"/>
    <mergeCell ref="C475:G475"/>
    <mergeCell ref="C488:G488"/>
    <mergeCell ref="C509:G509"/>
    <mergeCell ref="C523:G523"/>
    <mergeCell ref="C527:G527"/>
    <mergeCell ref="C309:G309"/>
    <mergeCell ref="C315:G315"/>
    <mergeCell ref="C347:G347"/>
    <mergeCell ref="C406:G406"/>
    <mergeCell ref="C412:G412"/>
    <mergeCell ref="C417:G417"/>
    <mergeCell ref="C105:G105"/>
    <mergeCell ref="C120:G120"/>
    <mergeCell ref="C193:G193"/>
    <mergeCell ref="C250:G250"/>
    <mergeCell ref="C263:G263"/>
    <mergeCell ref="C286:G286"/>
    <mergeCell ref="C56:G56"/>
    <mergeCell ref="C57:G57"/>
    <mergeCell ref="C81:G81"/>
    <mergeCell ref="C85:G85"/>
    <mergeCell ref="C91:G91"/>
    <mergeCell ref="C96:G96"/>
    <mergeCell ref="C16:G16"/>
    <mergeCell ref="C17:G17"/>
    <mergeCell ref="C18:G18"/>
    <mergeCell ref="C33:G33"/>
    <mergeCell ref="C38:G38"/>
    <mergeCell ref="C53:G53"/>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C60B-70A4-48DE-BEEE-EFC242EF3F7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206</v>
      </c>
      <c r="B1" s="195"/>
      <c r="C1" s="195"/>
      <c r="D1" s="195"/>
      <c r="E1" s="195"/>
      <c r="F1" s="195"/>
      <c r="G1" s="195"/>
      <c r="AG1" t="s">
        <v>147</v>
      </c>
    </row>
    <row r="2" spans="1:60" ht="24.95" customHeight="1" x14ac:dyDescent="0.2">
      <c r="A2" s="196" t="s">
        <v>7</v>
      </c>
      <c r="B2" s="49" t="s">
        <v>44</v>
      </c>
      <c r="C2" s="199" t="s">
        <v>45</v>
      </c>
      <c r="D2" s="197"/>
      <c r="E2" s="197"/>
      <c r="F2" s="197"/>
      <c r="G2" s="198"/>
      <c r="AG2" t="s">
        <v>148</v>
      </c>
    </row>
    <row r="3" spans="1:60" ht="24.95" customHeight="1" x14ac:dyDescent="0.2">
      <c r="A3" s="196" t="s">
        <v>8</v>
      </c>
      <c r="B3" s="49" t="s">
        <v>54</v>
      </c>
      <c r="C3" s="199" t="s">
        <v>57</v>
      </c>
      <c r="D3" s="197"/>
      <c r="E3" s="197"/>
      <c r="F3" s="197"/>
      <c r="G3" s="198"/>
      <c r="AC3" s="174" t="s">
        <v>148</v>
      </c>
      <c r="AG3" t="s">
        <v>151</v>
      </c>
    </row>
    <row r="4" spans="1:60" ht="24.95" customHeight="1" x14ac:dyDescent="0.2">
      <c r="A4" s="200" t="s">
        <v>9</v>
      </c>
      <c r="B4" s="201" t="s">
        <v>59</v>
      </c>
      <c r="C4" s="202" t="s">
        <v>60</v>
      </c>
      <c r="D4" s="203"/>
      <c r="E4" s="203"/>
      <c r="F4" s="203"/>
      <c r="G4" s="204"/>
      <c r="AG4" t="s">
        <v>152</v>
      </c>
    </row>
    <row r="5" spans="1:60" x14ac:dyDescent="0.2">
      <c r="D5" s="10"/>
    </row>
    <row r="6" spans="1:60" ht="38.25" x14ac:dyDescent="0.2">
      <c r="A6" s="206" t="s">
        <v>153</v>
      </c>
      <c r="B6" s="208" t="s">
        <v>154</v>
      </c>
      <c r="C6" s="208" t="s">
        <v>155</v>
      </c>
      <c r="D6" s="207" t="s">
        <v>156</v>
      </c>
      <c r="E6" s="206" t="s">
        <v>157</v>
      </c>
      <c r="F6" s="205" t="s">
        <v>158</v>
      </c>
      <c r="G6" s="206" t="s">
        <v>29</v>
      </c>
      <c r="H6" s="209" t="s">
        <v>30</v>
      </c>
      <c r="I6" s="209" t="s">
        <v>159</v>
      </c>
      <c r="J6" s="209" t="s">
        <v>31</v>
      </c>
      <c r="K6" s="209" t="s">
        <v>160</v>
      </c>
      <c r="L6" s="209" t="s">
        <v>161</v>
      </c>
      <c r="M6" s="209" t="s">
        <v>162</v>
      </c>
      <c r="N6" s="209" t="s">
        <v>163</v>
      </c>
      <c r="O6" s="209" t="s">
        <v>164</v>
      </c>
      <c r="P6" s="209" t="s">
        <v>165</v>
      </c>
      <c r="Q6" s="209" t="s">
        <v>166</v>
      </c>
      <c r="R6" s="209" t="s">
        <v>167</v>
      </c>
      <c r="S6" s="209" t="s">
        <v>168</v>
      </c>
      <c r="T6" s="209" t="s">
        <v>169</v>
      </c>
      <c r="U6" s="209" t="s">
        <v>170</v>
      </c>
      <c r="V6" s="209" t="s">
        <v>171</v>
      </c>
      <c r="W6" s="209" t="s">
        <v>172</v>
      </c>
      <c r="X6" s="209" t="s">
        <v>173</v>
      </c>
      <c r="Y6" s="209" t="s">
        <v>174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2" t="s">
        <v>175</v>
      </c>
      <c r="B8" s="223" t="s">
        <v>109</v>
      </c>
      <c r="C8" s="238" t="s">
        <v>110</v>
      </c>
      <c r="D8" s="224"/>
      <c r="E8" s="225"/>
      <c r="F8" s="226"/>
      <c r="G8" s="226">
        <f>SUMIF(AG9:AG54,"&lt;&gt;NOR",G9:G54)</f>
        <v>0</v>
      </c>
      <c r="H8" s="226"/>
      <c r="I8" s="226">
        <f>SUM(I9:I54)</f>
        <v>0</v>
      </c>
      <c r="J8" s="226"/>
      <c r="K8" s="226">
        <f>SUM(K9:K54)</f>
        <v>0</v>
      </c>
      <c r="L8" s="226"/>
      <c r="M8" s="226">
        <f>SUM(M9:M54)</f>
        <v>0</v>
      </c>
      <c r="N8" s="225"/>
      <c r="O8" s="225">
        <f>SUM(O9:O54)</f>
        <v>0.04</v>
      </c>
      <c r="P8" s="225"/>
      <c r="Q8" s="225">
        <f>SUM(Q9:Q54)</f>
        <v>0</v>
      </c>
      <c r="R8" s="226"/>
      <c r="S8" s="226"/>
      <c r="T8" s="227"/>
      <c r="U8" s="221"/>
      <c r="V8" s="221">
        <f>SUM(V9:V54)</f>
        <v>21.89</v>
      </c>
      <c r="W8" s="221"/>
      <c r="X8" s="221"/>
      <c r="Y8" s="221"/>
      <c r="AG8" t="s">
        <v>176</v>
      </c>
    </row>
    <row r="9" spans="1:60" outlineLevel="1" x14ac:dyDescent="0.2">
      <c r="A9" s="229">
        <v>1</v>
      </c>
      <c r="B9" s="230" t="s">
        <v>767</v>
      </c>
      <c r="C9" s="239" t="s">
        <v>768</v>
      </c>
      <c r="D9" s="231" t="s">
        <v>330</v>
      </c>
      <c r="E9" s="232">
        <v>5</v>
      </c>
      <c r="F9" s="233"/>
      <c r="G9" s="234">
        <f>ROUND(E9*F9,2)</f>
        <v>0</v>
      </c>
      <c r="H9" s="233"/>
      <c r="I9" s="234">
        <f>ROUND(E9*H9,2)</f>
        <v>0</v>
      </c>
      <c r="J9" s="233"/>
      <c r="K9" s="234">
        <f>ROUND(E9*J9,2)</f>
        <v>0</v>
      </c>
      <c r="L9" s="234">
        <v>21</v>
      </c>
      <c r="M9" s="234">
        <f>G9*(1+L9/100)</f>
        <v>0</v>
      </c>
      <c r="N9" s="232">
        <v>6.7400000000000003E-3</v>
      </c>
      <c r="O9" s="232">
        <f>ROUND(E9*N9,2)</f>
        <v>0.03</v>
      </c>
      <c r="P9" s="232">
        <v>0</v>
      </c>
      <c r="Q9" s="232">
        <f>ROUND(E9*P9,2)</f>
        <v>0</v>
      </c>
      <c r="R9" s="234" t="s">
        <v>536</v>
      </c>
      <c r="S9" s="234" t="s">
        <v>180</v>
      </c>
      <c r="T9" s="235" t="s">
        <v>180</v>
      </c>
      <c r="U9" s="220">
        <v>0.70899999999999996</v>
      </c>
      <c r="V9" s="220">
        <f>ROUND(E9*U9,2)</f>
        <v>3.55</v>
      </c>
      <c r="W9" s="220"/>
      <c r="X9" s="220" t="s">
        <v>220</v>
      </c>
      <c r="Y9" s="220" t="s">
        <v>183</v>
      </c>
      <c r="Z9" s="210"/>
      <c r="AA9" s="210"/>
      <c r="AB9" s="210"/>
      <c r="AC9" s="210"/>
      <c r="AD9" s="210"/>
      <c r="AE9" s="210"/>
      <c r="AF9" s="210"/>
      <c r="AG9" s="210" t="s">
        <v>221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0" t="s">
        <v>769</v>
      </c>
      <c r="D10" s="236"/>
      <c r="E10" s="236"/>
      <c r="F10" s="236"/>
      <c r="G10" s="236"/>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186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50" t="s">
        <v>770</v>
      </c>
      <c r="D11" s="244"/>
      <c r="E11" s="245"/>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214</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50" t="s">
        <v>771</v>
      </c>
      <c r="D12" s="244"/>
      <c r="E12" s="245">
        <v>4</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214</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50" t="s">
        <v>772</v>
      </c>
      <c r="D13" s="244"/>
      <c r="E13" s="245">
        <v>1</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214</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29">
        <v>2</v>
      </c>
      <c r="B14" s="230" t="s">
        <v>773</v>
      </c>
      <c r="C14" s="239" t="s">
        <v>774</v>
      </c>
      <c r="D14" s="231" t="s">
        <v>285</v>
      </c>
      <c r="E14" s="232">
        <v>0.8</v>
      </c>
      <c r="F14" s="233"/>
      <c r="G14" s="234">
        <f>ROUND(E14*F14,2)</f>
        <v>0</v>
      </c>
      <c r="H14" s="233"/>
      <c r="I14" s="234">
        <f>ROUND(E14*H14,2)</f>
        <v>0</v>
      </c>
      <c r="J14" s="233"/>
      <c r="K14" s="234">
        <f>ROUND(E14*J14,2)</f>
        <v>0</v>
      </c>
      <c r="L14" s="234">
        <v>21</v>
      </c>
      <c r="M14" s="234">
        <f>G14*(1+L14/100)</f>
        <v>0</v>
      </c>
      <c r="N14" s="232">
        <v>4.6999999999999999E-4</v>
      </c>
      <c r="O14" s="232">
        <f>ROUND(E14*N14,2)</f>
        <v>0</v>
      </c>
      <c r="P14" s="232">
        <v>0</v>
      </c>
      <c r="Q14" s="232">
        <f>ROUND(E14*P14,2)</f>
        <v>0</v>
      </c>
      <c r="R14" s="234" t="s">
        <v>536</v>
      </c>
      <c r="S14" s="234" t="s">
        <v>180</v>
      </c>
      <c r="T14" s="235" t="s">
        <v>180</v>
      </c>
      <c r="U14" s="220">
        <v>0.35899999999999999</v>
      </c>
      <c r="V14" s="220">
        <f>ROUND(E14*U14,2)</f>
        <v>0.28999999999999998</v>
      </c>
      <c r="W14" s="220"/>
      <c r="X14" s="220" t="s">
        <v>220</v>
      </c>
      <c r="Y14" s="220" t="s">
        <v>183</v>
      </c>
      <c r="Z14" s="210"/>
      <c r="AA14" s="210"/>
      <c r="AB14" s="210"/>
      <c r="AC14" s="210"/>
      <c r="AD14" s="210"/>
      <c r="AE14" s="210"/>
      <c r="AF14" s="210"/>
      <c r="AG14" s="210" t="s">
        <v>221</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52" t="s">
        <v>775</v>
      </c>
      <c r="D15" s="249"/>
      <c r="E15" s="249"/>
      <c r="F15" s="249"/>
      <c r="G15" s="249"/>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256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1" t="s">
        <v>776</v>
      </c>
      <c r="D16" s="248"/>
      <c r="E16" s="248"/>
      <c r="F16" s="248"/>
      <c r="G16" s="248"/>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186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0" t="s">
        <v>538</v>
      </c>
      <c r="D17" s="244"/>
      <c r="E17" s="245"/>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214</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0" t="s">
        <v>539</v>
      </c>
      <c r="D18" s="244"/>
      <c r="E18" s="245">
        <v>0.8</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214</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29">
        <v>3</v>
      </c>
      <c r="B19" s="230" t="s">
        <v>777</v>
      </c>
      <c r="C19" s="239" t="s">
        <v>778</v>
      </c>
      <c r="D19" s="231" t="s">
        <v>285</v>
      </c>
      <c r="E19" s="232">
        <v>1.7</v>
      </c>
      <c r="F19" s="233"/>
      <c r="G19" s="234">
        <f>ROUND(E19*F19,2)</f>
        <v>0</v>
      </c>
      <c r="H19" s="233"/>
      <c r="I19" s="234">
        <f>ROUND(E19*H19,2)</f>
        <v>0</v>
      </c>
      <c r="J19" s="233"/>
      <c r="K19" s="234">
        <f>ROUND(E19*J19,2)</f>
        <v>0</v>
      </c>
      <c r="L19" s="234">
        <v>21</v>
      </c>
      <c r="M19" s="234">
        <f>G19*(1+L19/100)</f>
        <v>0</v>
      </c>
      <c r="N19" s="232">
        <v>6.9999999999999999E-4</v>
      </c>
      <c r="O19" s="232">
        <f>ROUND(E19*N19,2)</f>
        <v>0</v>
      </c>
      <c r="P19" s="232">
        <v>0</v>
      </c>
      <c r="Q19" s="232">
        <f>ROUND(E19*P19,2)</f>
        <v>0</v>
      </c>
      <c r="R19" s="234" t="s">
        <v>536</v>
      </c>
      <c r="S19" s="234" t="s">
        <v>180</v>
      </c>
      <c r="T19" s="235" t="s">
        <v>180</v>
      </c>
      <c r="U19" s="220">
        <v>0.45200000000000001</v>
      </c>
      <c r="V19" s="220">
        <f>ROUND(E19*U19,2)</f>
        <v>0.77</v>
      </c>
      <c r="W19" s="220"/>
      <c r="X19" s="220" t="s">
        <v>220</v>
      </c>
      <c r="Y19" s="220" t="s">
        <v>183</v>
      </c>
      <c r="Z19" s="210"/>
      <c r="AA19" s="210"/>
      <c r="AB19" s="210"/>
      <c r="AC19" s="210"/>
      <c r="AD19" s="210"/>
      <c r="AE19" s="210"/>
      <c r="AF19" s="210"/>
      <c r="AG19" s="210" t="s">
        <v>221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2" t="s">
        <v>775</v>
      </c>
      <c r="D20" s="249"/>
      <c r="E20" s="249"/>
      <c r="F20" s="249"/>
      <c r="G20" s="24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256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1" t="s">
        <v>776</v>
      </c>
      <c r="D21" s="248"/>
      <c r="E21" s="248"/>
      <c r="F21" s="248"/>
      <c r="G21" s="248"/>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186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0" t="s">
        <v>538</v>
      </c>
      <c r="D22" s="244"/>
      <c r="E22" s="245"/>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214</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0" t="s">
        <v>540</v>
      </c>
      <c r="D23" s="244"/>
      <c r="E23" s="245">
        <v>1.7</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214</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29">
        <v>4</v>
      </c>
      <c r="B24" s="230" t="s">
        <v>779</v>
      </c>
      <c r="C24" s="239" t="s">
        <v>780</v>
      </c>
      <c r="D24" s="231" t="s">
        <v>285</v>
      </c>
      <c r="E24" s="232">
        <v>2</v>
      </c>
      <c r="F24" s="233"/>
      <c r="G24" s="234">
        <f>ROUND(E24*F24,2)</f>
        <v>0</v>
      </c>
      <c r="H24" s="233"/>
      <c r="I24" s="234">
        <f>ROUND(E24*H24,2)</f>
        <v>0</v>
      </c>
      <c r="J24" s="233"/>
      <c r="K24" s="234">
        <f>ROUND(E24*J24,2)</f>
        <v>0</v>
      </c>
      <c r="L24" s="234">
        <v>21</v>
      </c>
      <c r="M24" s="234">
        <f>G24*(1+L24/100)</f>
        <v>0</v>
      </c>
      <c r="N24" s="232">
        <v>1.5200000000000001E-3</v>
      </c>
      <c r="O24" s="232">
        <f>ROUND(E24*N24,2)</f>
        <v>0</v>
      </c>
      <c r="P24" s="232">
        <v>0</v>
      </c>
      <c r="Q24" s="232">
        <f>ROUND(E24*P24,2)</f>
        <v>0</v>
      </c>
      <c r="R24" s="234" t="s">
        <v>536</v>
      </c>
      <c r="S24" s="234" t="s">
        <v>180</v>
      </c>
      <c r="T24" s="235" t="s">
        <v>180</v>
      </c>
      <c r="U24" s="220">
        <v>1.173</v>
      </c>
      <c r="V24" s="220">
        <f>ROUND(E24*U24,2)</f>
        <v>2.35</v>
      </c>
      <c r="W24" s="220"/>
      <c r="X24" s="220" t="s">
        <v>220</v>
      </c>
      <c r="Y24" s="220" t="s">
        <v>183</v>
      </c>
      <c r="Z24" s="210"/>
      <c r="AA24" s="210"/>
      <c r="AB24" s="210"/>
      <c r="AC24" s="210"/>
      <c r="AD24" s="210"/>
      <c r="AE24" s="210"/>
      <c r="AF24" s="210"/>
      <c r="AG24" s="210" t="s">
        <v>221</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2" t="s">
        <v>775</v>
      </c>
      <c r="D25" s="249"/>
      <c r="E25" s="249"/>
      <c r="F25" s="249"/>
      <c r="G25" s="249"/>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256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1" t="s">
        <v>776</v>
      </c>
      <c r="D26" s="248"/>
      <c r="E26" s="248"/>
      <c r="F26" s="248"/>
      <c r="G26" s="248"/>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186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0" t="s">
        <v>781</v>
      </c>
      <c r="D27" s="244"/>
      <c r="E27" s="245">
        <v>2</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214</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29">
        <v>5</v>
      </c>
      <c r="B28" s="230" t="s">
        <v>782</v>
      </c>
      <c r="C28" s="239" t="s">
        <v>783</v>
      </c>
      <c r="D28" s="231" t="s">
        <v>285</v>
      </c>
      <c r="E28" s="232">
        <v>7</v>
      </c>
      <c r="F28" s="233"/>
      <c r="G28" s="234">
        <f>ROUND(E28*F28,2)</f>
        <v>0</v>
      </c>
      <c r="H28" s="233"/>
      <c r="I28" s="234">
        <f>ROUND(E28*H28,2)</f>
        <v>0</v>
      </c>
      <c r="J28" s="233"/>
      <c r="K28" s="234">
        <f>ROUND(E28*J28,2)</f>
        <v>0</v>
      </c>
      <c r="L28" s="234">
        <v>21</v>
      </c>
      <c r="M28" s="234">
        <f>G28*(1+L28/100)</f>
        <v>0</v>
      </c>
      <c r="N28" s="232">
        <v>1.31E-3</v>
      </c>
      <c r="O28" s="232">
        <f>ROUND(E28*N28,2)</f>
        <v>0.01</v>
      </c>
      <c r="P28" s="232">
        <v>0</v>
      </c>
      <c r="Q28" s="232">
        <f>ROUND(E28*P28,2)</f>
        <v>0</v>
      </c>
      <c r="R28" s="234" t="s">
        <v>536</v>
      </c>
      <c r="S28" s="234" t="s">
        <v>180</v>
      </c>
      <c r="T28" s="235" t="s">
        <v>180</v>
      </c>
      <c r="U28" s="220">
        <v>0.79700000000000004</v>
      </c>
      <c r="V28" s="220">
        <f>ROUND(E28*U28,2)</f>
        <v>5.58</v>
      </c>
      <c r="W28" s="220"/>
      <c r="X28" s="220" t="s">
        <v>220</v>
      </c>
      <c r="Y28" s="220" t="s">
        <v>183</v>
      </c>
      <c r="Z28" s="210"/>
      <c r="AA28" s="210"/>
      <c r="AB28" s="210"/>
      <c r="AC28" s="210"/>
      <c r="AD28" s="210"/>
      <c r="AE28" s="210"/>
      <c r="AF28" s="210"/>
      <c r="AG28" s="210" t="s">
        <v>221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2" t="s">
        <v>775</v>
      </c>
      <c r="D29" s="249"/>
      <c r="E29" s="249"/>
      <c r="F29" s="249"/>
      <c r="G29" s="249"/>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256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1" t="s">
        <v>784</v>
      </c>
      <c r="D30" s="248"/>
      <c r="E30" s="248"/>
      <c r="F30" s="248"/>
      <c r="G30" s="248"/>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186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51" t="s">
        <v>785</v>
      </c>
      <c r="D31" s="248"/>
      <c r="E31" s="248"/>
      <c r="F31" s="248"/>
      <c r="G31" s="248"/>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186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0" t="s">
        <v>543</v>
      </c>
      <c r="D32" s="244"/>
      <c r="E32" s="245">
        <v>7</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214</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29">
        <v>6</v>
      </c>
      <c r="B33" s="230" t="s">
        <v>786</v>
      </c>
      <c r="C33" s="239" t="s">
        <v>787</v>
      </c>
      <c r="D33" s="231" t="s">
        <v>330</v>
      </c>
      <c r="E33" s="232">
        <v>2</v>
      </c>
      <c r="F33" s="233"/>
      <c r="G33" s="234">
        <f>ROUND(E33*F33,2)</f>
        <v>0</v>
      </c>
      <c r="H33" s="233"/>
      <c r="I33" s="234">
        <f>ROUND(E33*H33,2)</f>
        <v>0</v>
      </c>
      <c r="J33" s="233"/>
      <c r="K33" s="234">
        <f>ROUND(E33*J33,2)</f>
        <v>0</v>
      </c>
      <c r="L33" s="234">
        <v>21</v>
      </c>
      <c r="M33" s="234">
        <f>G33*(1+L33/100)</f>
        <v>0</v>
      </c>
      <c r="N33" s="232">
        <v>0</v>
      </c>
      <c r="O33" s="232">
        <f>ROUND(E33*N33,2)</f>
        <v>0</v>
      </c>
      <c r="P33" s="232">
        <v>0</v>
      </c>
      <c r="Q33" s="232">
        <f>ROUND(E33*P33,2)</f>
        <v>0</v>
      </c>
      <c r="R33" s="234" t="s">
        <v>536</v>
      </c>
      <c r="S33" s="234" t="s">
        <v>180</v>
      </c>
      <c r="T33" s="235" t="s">
        <v>180</v>
      </c>
      <c r="U33" s="220">
        <v>0.21099999999999999</v>
      </c>
      <c r="V33" s="220">
        <f>ROUND(E33*U33,2)</f>
        <v>0.42</v>
      </c>
      <c r="W33" s="220"/>
      <c r="X33" s="220" t="s">
        <v>220</v>
      </c>
      <c r="Y33" s="220" t="s">
        <v>183</v>
      </c>
      <c r="Z33" s="210"/>
      <c r="AA33" s="210"/>
      <c r="AB33" s="210"/>
      <c r="AC33" s="210"/>
      <c r="AD33" s="210"/>
      <c r="AE33" s="210"/>
      <c r="AF33" s="210"/>
      <c r="AG33" s="210" t="s">
        <v>221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52" t="s">
        <v>788</v>
      </c>
      <c r="D34" s="249"/>
      <c r="E34" s="249"/>
      <c r="F34" s="249"/>
      <c r="G34" s="249"/>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256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0" t="s">
        <v>538</v>
      </c>
      <c r="D35" s="244"/>
      <c r="E35" s="245"/>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214</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50" t="s">
        <v>789</v>
      </c>
      <c r="D36" s="244"/>
      <c r="E36" s="245">
        <v>2</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214</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29">
        <v>7</v>
      </c>
      <c r="B37" s="230" t="s">
        <v>790</v>
      </c>
      <c r="C37" s="239" t="s">
        <v>791</v>
      </c>
      <c r="D37" s="231" t="s">
        <v>330</v>
      </c>
      <c r="E37" s="232">
        <v>1</v>
      </c>
      <c r="F37" s="233"/>
      <c r="G37" s="234">
        <f>ROUND(E37*F37,2)</f>
        <v>0</v>
      </c>
      <c r="H37" s="233"/>
      <c r="I37" s="234">
        <f>ROUND(E37*H37,2)</f>
        <v>0</v>
      </c>
      <c r="J37" s="233"/>
      <c r="K37" s="234">
        <f>ROUND(E37*J37,2)</f>
        <v>0</v>
      </c>
      <c r="L37" s="234">
        <v>21</v>
      </c>
      <c r="M37" s="234">
        <f>G37*(1+L37/100)</f>
        <v>0</v>
      </c>
      <c r="N37" s="232">
        <v>0</v>
      </c>
      <c r="O37" s="232">
        <f>ROUND(E37*N37,2)</f>
        <v>0</v>
      </c>
      <c r="P37" s="232">
        <v>0</v>
      </c>
      <c r="Q37" s="232">
        <f>ROUND(E37*P37,2)</f>
        <v>0</v>
      </c>
      <c r="R37" s="234" t="s">
        <v>536</v>
      </c>
      <c r="S37" s="234" t="s">
        <v>180</v>
      </c>
      <c r="T37" s="235" t="s">
        <v>180</v>
      </c>
      <c r="U37" s="220">
        <v>0.25900000000000001</v>
      </c>
      <c r="V37" s="220">
        <f>ROUND(E37*U37,2)</f>
        <v>0.26</v>
      </c>
      <c r="W37" s="220"/>
      <c r="X37" s="220" t="s">
        <v>220</v>
      </c>
      <c r="Y37" s="220" t="s">
        <v>183</v>
      </c>
      <c r="Z37" s="210"/>
      <c r="AA37" s="210"/>
      <c r="AB37" s="210"/>
      <c r="AC37" s="210"/>
      <c r="AD37" s="210"/>
      <c r="AE37" s="210"/>
      <c r="AF37" s="210"/>
      <c r="AG37" s="210" t="s">
        <v>221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52" t="s">
        <v>788</v>
      </c>
      <c r="D38" s="249"/>
      <c r="E38" s="249"/>
      <c r="F38" s="249"/>
      <c r="G38" s="249"/>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256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50" t="s">
        <v>792</v>
      </c>
      <c r="D39" s="244"/>
      <c r="E39" s="245">
        <v>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214</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45" outlineLevel="1" x14ac:dyDescent="0.2">
      <c r="A40" s="229">
        <v>8</v>
      </c>
      <c r="B40" s="230" t="s">
        <v>793</v>
      </c>
      <c r="C40" s="239" t="s">
        <v>794</v>
      </c>
      <c r="D40" s="231" t="s">
        <v>330</v>
      </c>
      <c r="E40" s="232">
        <v>2</v>
      </c>
      <c r="F40" s="233"/>
      <c r="G40" s="234">
        <f>ROUND(E40*F40,2)</f>
        <v>0</v>
      </c>
      <c r="H40" s="233"/>
      <c r="I40" s="234">
        <f>ROUND(E40*H40,2)</f>
        <v>0</v>
      </c>
      <c r="J40" s="233"/>
      <c r="K40" s="234">
        <f>ROUND(E40*J40,2)</f>
        <v>0</v>
      </c>
      <c r="L40" s="234">
        <v>21</v>
      </c>
      <c r="M40" s="234">
        <f>G40*(1+L40/100)</f>
        <v>0</v>
      </c>
      <c r="N40" s="232">
        <v>6.3000000000000003E-4</v>
      </c>
      <c r="O40" s="232">
        <f>ROUND(E40*N40,2)</f>
        <v>0</v>
      </c>
      <c r="P40" s="232">
        <v>0</v>
      </c>
      <c r="Q40" s="232">
        <f>ROUND(E40*P40,2)</f>
        <v>0</v>
      </c>
      <c r="R40" s="234" t="s">
        <v>536</v>
      </c>
      <c r="S40" s="234" t="s">
        <v>180</v>
      </c>
      <c r="T40" s="235" t="s">
        <v>180</v>
      </c>
      <c r="U40" s="220">
        <v>0.3</v>
      </c>
      <c r="V40" s="220">
        <f>ROUND(E40*U40,2)</f>
        <v>0.6</v>
      </c>
      <c r="W40" s="220"/>
      <c r="X40" s="220" t="s">
        <v>220</v>
      </c>
      <c r="Y40" s="220" t="s">
        <v>183</v>
      </c>
      <c r="Z40" s="210"/>
      <c r="AA40" s="210"/>
      <c r="AB40" s="210"/>
      <c r="AC40" s="210"/>
      <c r="AD40" s="210"/>
      <c r="AE40" s="210"/>
      <c r="AF40" s="210"/>
      <c r="AG40" s="210" t="s">
        <v>221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0" t="s">
        <v>546</v>
      </c>
      <c r="D41" s="244"/>
      <c r="E41" s="245">
        <v>1</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214</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50" t="s">
        <v>547</v>
      </c>
      <c r="D42" s="244"/>
      <c r="E42" s="245">
        <v>1</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214</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29">
        <v>9</v>
      </c>
      <c r="B43" s="230" t="s">
        <v>795</v>
      </c>
      <c r="C43" s="239" t="s">
        <v>796</v>
      </c>
      <c r="D43" s="231" t="s">
        <v>209</v>
      </c>
      <c r="E43" s="232">
        <v>21</v>
      </c>
      <c r="F43" s="233"/>
      <c r="G43" s="234">
        <f>ROUND(E43*F43,2)</f>
        <v>0</v>
      </c>
      <c r="H43" s="233"/>
      <c r="I43" s="234">
        <f>ROUND(E43*H43,2)</f>
        <v>0</v>
      </c>
      <c r="J43" s="233"/>
      <c r="K43" s="234">
        <f>ROUND(E43*J43,2)</f>
        <v>0</v>
      </c>
      <c r="L43" s="234">
        <v>21</v>
      </c>
      <c r="M43" s="234">
        <f>G43*(1+L43/100)</f>
        <v>0</v>
      </c>
      <c r="N43" s="232">
        <v>0</v>
      </c>
      <c r="O43" s="232">
        <f>ROUND(E43*N43,2)</f>
        <v>0</v>
      </c>
      <c r="P43" s="232">
        <v>0</v>
      </c>
      <c r="Q43" s="232">
        <f>ROUND(E43*P43,2)</f>
        <v>0</v>
      </c>
      <c r="R43" s="234"/>
      <c r="S43" s="234" t="s">
        <v>203</v>
      </c>
      <c r="T43" s="235" t="s">
        <v>181</v>
      </c>
      <c r="U43" s="220">
        <v>0</v>
      </c>
      <c r="V43" s="220">
        <f>ROUND(E43*U43,2)</f>
        <v>0</v>
      </c>
      <c r="W43" s="220"/>
      <c r="X43" s="220" t="s">
        <v>220</v>
      </c>
      <c r="Y43" s="220" t="s">
        <v>183</v>
      </c>
      <c r="Z43" s="210"/>
      <c r="AA43" s="210"/>
      <c r="AB43" s="210"/>
      <c r="AC43" s="210"/>
      <c r="AD43" s="210"/>
      <c r="AE43" s="210"/>
      <c r="AF43" s="210"/>
      <c r="AG43" s="210" t="s">
        <v>221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0" t="s">
        <v>797</v>
      </c>
      <c r="D44" s="236"/>
      <c r="E44" s="236"/>
      <c r="F44" s="236"/>
      <c r="G44" s="236"/>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186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0" t="s">
        <v>798</v>
      </c>
      <c r="D45" s="244"/>
      <c r="E45" s="245">
        <v>2</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214</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50" t="s">
        <v>799</v>
      </c>
      <c r="D46" s="244"/>
      <c r="E46" s="245">
        <v>9</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214</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50" t="s">
        <v>800</v>
      </c>
      <c r="D47" s="244"/>
      <c r="E47" s="245">
        <v>10</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214</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29">
        <v>10</v>
      </c>
      <c r="B48" s="230" t="s">
        <v>578</v>
      </c>
      <c r="C48" s="239" t="s">
        <v>579</v>
      </c>
      <c r="D48" s="231" t="s">
        <v>580</v>
      </c>
      <c r="E48" s="232">
        <v>8</v>
      </c>
      <c r="F48" s="233"/>
      <c r="G48" s="234">
        <f>ROUND(E48*F48,2)</f>
        <v>0</v>
      </c>
      <c r="H48" s="233"/>
      <c r="I48" s="234">
        <f>ROUND(E48*H48,2)</f>
        <v>0</v>
      </c>
      <c r="J48" s="233"/>
      <c r="K48" s="234">
        <f>ROUND(E48*J48,2)</f>
        <v>0</v>
      </c>
      <c r="L48" s="234">
        <v>21</v>
      </c>
      <c r="M48" s="234">
        <f>G48*(1+L48/100)</f>
        <v>0</v>
      </c>
      <c r="N48" s="232">
        <v>0</v>
      </c>
      <c r="O48" s="232">
        <f>ROUND(E48*N48,2)</f>
        <v>0</v>
      </c>
      <c r="P48" s="232">
        <v>0</v>
      </c>
      <c r="Q48" s="232">
        <f>ROUND(E48*P48,2)</f>
        <v>0</v>
      </c>
      <c r="R48" s="234" t="s">
        <v>581</v>
      </c>
      <c r="S48" s="234" t="s">
        <v>180</v>
      </c>
      <c r="T48" s="235" t="s">
        <v>180</v>
      </c>
      <c r="U48" s="220">
        <v>1</v>
      </c>
      <c r="V48" s="220">
        <f>ROUND(E48*U48,2)</f>
        <v>8</v>
      </c>
      <c r="W48" s="220"/>
      <c r="X48" s="220" t="s">
        <v>582</v>
      </c>
      <c r="Y48" s="220" t="s">
        <v>183</v>
      </c>
      <c r="Z48" s="210"/>
      <c r="AA48" s="210"/>
      <c r="AB48" s="210"/>
      <c r="AC48" s="210"/>
      <c r="AD48" s="210"/>
      <c r="AE48" s="210"/>
      <c r="AF48" s="210"/>
      <c r="AG48" s="210" t="s">
        <v>583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50" t="s">
        <v>801</v>
      </c>
      <c r="D49" s="244"/>
      <c r="E49" s="245">
        <v>8</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214</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29">
        <v>11</v>
      </c>
      <c r="B50" s="230" t="s">
        <v>802</v>
      </c>
      <c r="C50" s="239" t="s">
        <v>803</v>
      </c>
      <c r="D50" s="231" t="s">
        <v>463</v>
      </c>
      <c r="E50" s="232">
        <v>4.8739999999999999E-2</v>
      </c>
      <c r="F50" s="233"/>
      <c r="G50" s="234">
        <f>ROUND(E50*F50,2)</f>
        <v>0</v>
      </c>
      <c r="H50" s="233"/>
      <c r="I50" s="234">
        <f>ROUND(E50*H50,2)</f>
        <v>0</v>
      </c>
      <c r="J50" s="233"/>
      <c r="K50" s="234">
        <f>ROUND(E50*J50,2)</f>
        <v>0</v>
      </c>
      <c r="L50" s="234">
        <v>21</v>
      </c>
      <c r="M50" s="234">
        <f>G50*(1+L50/100)</f>
        <v>0</v>
      </c>
      <c r="N50" s="232">
        <v>0</v>
      </c>
      <c r="O50" s="232">
        <f>ROUND(E50*N50,2)</f>
        <v>0</v>
      </c>
      <c r="P50" s="232">
        <v>0</v>
      </c>
      <c r="Q50" s="232">
        <f>ROUND(E50*P50,2)</f>
        <v>0</v>
      </c>
      <c r="R50" s="234" t="s">
        <v>536</v>
      </c>
      <c r="S50" s="234" t="s">
        <v>180</v>
      </c>
      <c r="T50" s="235" t="s">
        <v>180</v>
      </c>
      <c r="U50" s="220">
        <v>1.5229999999999999</v>
      </c>
      <c r="V50" s="220">
        <f>ROUND(E50*U50,2)</f>
        <v>7.0000000000000007E-2</v>
      </c>
      <c r="W50" s="220"/>
      <c r="X50" s="220" t="s">
        <v>464</v>
      </c>
      <c r="Y50" s="220" t="s">
        <v>183</v>
      </c>
      <c r="Z50" s="210"/>
      <c r="AA50" s="210"/>
      <c r="AB50" s="210"/>
      <c r="AC50" s="210"/>
      <c r="AD50" s="210"/>
      <c r="AE50" s="210"/>
      <c r="AF50" s="210"/>
      <c r="AG50" s="210" t="s">
        <v>465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52" t="s">
        <v>804</v>
      </c>
      <c r="D51" s="249"/>
      <c r="E51" s="249"/>
      <c r="F51" s="249"/>
      <c r="G51" s="249"/>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256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50" t="s">
        <v>467</v>
      </c>
      <c r="D52" s="244"/>
      <c r="E52" s="245"/>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214</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50" t="s">
        <v>805</v>
      </c>
      <c r="D53" s="244"/>
      <c r="E53" s="245"/>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214</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50" t="s">
        <v>806</v>
      </c>
      <c r="D54" s="244"/>
      <c r="E54" s="245">
        <v>4.8739999999999999E-2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214</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22" t="s">
        <v>175</v>
      </c>
      <c r="B55" s="223" t="s">
        <v>111</v>
      </c>
      <c r="C55" s="238" t="s">
        <v>112</v>
      </c>
      <c r="D55" s="224"/>
      <c r="E55" s="225"/>
      <c r="F55" s="226"/>
      <c r="G55" s="226">
        <f>SUMIF(AG56:AG84,"&lt;&gt;NOR",G56:G84)</f>
        <v>0</v>
      </c>
      <c r="H55" s="226"/>
      <c r="I55" s="226">
        <f>SUM(I56:I84)</f>
        <v>0</v>
      </c>
      <c r="J55" s="226"/>
      <c r="K55" s="226">
        <f>SUM(K56:K84)</f>
        <v>0</v>
      </c>
      <c r="L55" s="226"/>
      <c r="M55" s="226">
        <f>SUM(M56:M84)</f>
        <v>0</v>
      </c>
      <c r="N55" s="225"/>
      <c r="O55" s="225">
        <f>SUM(O56:O84)</f>
        <v>0.01</v>
      </c>
      <c r="P55" s="225"/>
      <c r="Q55" s="225">
        <f>SUM(Q56:Q84)</f>
        <v>0.01</v>
      </c>
      <c r="R55" s="226"/>
      <c r="S55" s="226"/>
      <c r="T55" s="227"/>
      <c r="U55" s="221"/>
      <c r="V55" s="221">
        <f>SUM(V56:V84)</f>
        <v>6.26</v>
      </c>
      <c r="W55" s="221"/>
      <c r="X55" s="221"/>
      <c r="Y55" s="221"/>
      <c r="AG55" t="s">
        <v>176</v>
      </c>
    </row>
    <row r="56" spans="1:60" ht="33.75" outlineLevel="1" x14ac:dyDescent="0.2">
      <c r="A56" s="229">
        <v>12</v>
      </c>
      <c r="B56" s="230" t="s">
        <v>807</v>
      </c>
      <c r="C56" s="239" t="s">
        <v>808</v>
      </c>
      <c r="D56" s="231" t="s">
        <v>285</v>
      </c>
      <c r="E56" s="232">
        <v>2</v>
      </c>
      <c r="F56" s="233"/>
      <c r="G56" s="234">
        <f>ROUND(E56*F56,2)</f>
        <v>0</v>
      </c>
      <c r="H56" s="233"/>
      <c r="I56" s="234">
        <f>ROUND(E56*H56,2)</f>
        <v>0</v>
      </c>
      <c r="J56" s="233"/>
      <c r="K56" s="234">
        <f>ROUND(E56*J56,2)</f>
        <v>0</v>
      </c>
      <c r="L56" s="234">
        <v>21</v>
      </c>
      <c r="M56" s="234">
        <f>G56*(1+L56/100)</f>
        <v>0</v>
      </c>
      <c r="N56" s="232">
        <v>4.0099999999999997E-3</v>
      </c>
      <c r="O56" s="232">
        <f>ROUND(E56*N56,2)</f>
        <v>0.01</v>
      </c>
      <c r="P56" s="232">
        <v>0</v>
      </c>
      <c r="Q56" s="232">
        <f>ROUND(E56*P56,2)</f>
        <v>0</v>
      </c>
      <c r="R56" s="234" t="s">
        <v>536</v>
      </c>
      <c r="S56" s="234" t="s">
        <v>180</v>
      </c>
      <c r="T56" s="235" t="s">
        <v>180</v>
      </c>
      <c r="U56" s="220">
        <v>0.54290000000000005</v>
      </c>
      <c r="V56" s="220">
        <f>ROUND(E56*U56,2)</f>
        <v>1.0900000000000001</v>
      </c>
      <c r="W56" s="220"/>
      <c r="X56" s="220" t="s">
        <v>220</v>
      </c>
      <c r="Y56" s="220" t="s">
        <v>183</v>
      </c>
      <c r="Z56" s="210"/>
      <c r="AA56" s="210"/>
      <c r="AB56" s="210"/>
      <c r="AC56" s="210"/>
      <c r="AD56" s="210"/>
      <c r="AE56" s="210"/>
      <c r="AF56" s="210"/>
      <c r="AG56" s="210" t="s">
        <v>221</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52" t="s">
        <v>809</v>
      </c>
      <c r="D57" s="249"/>
      <c r="E57" s="249"/>
      <c r="F57" s="249"/>
      <c r="G57" s="249"/>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256</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51" t="s">
        <v>810</v>
      </c>
      <c r="D58" s="248"/>
      <c r="E58" s="248"/>
      <c r="F58" s="248"/>
      <c r="G58" s="248"/>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186</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51" t="s">
        <v>769</v>
      </c>
      <c r="D59" s="248"/>
      <c r="E59" s="248"/>
      <c r="F59" s="248"/>
      <c r="G59" s="248"/>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186</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0" t="s">
        <v>781</v>
      </c>
      <c r="D60" s="244"/>
      <c r="E60" s="245">
        <v>2</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214</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29">
        <v>13</v>
      </c>
      <c r="B61" s="230" t="s">
        <v>811</v>
      </c>
      <c r="C61" s="239" t="s">
        <v>812</v>
      </c>
      <c r="D61" s="231" t="s">
        <v>285</v>
      </c>
      <c r="E61" s="232">
        <v>2</v>
      </c>
      <c r="F61" s="233"/>
      <c r="G61" s="234">
        <f>ROUND(E61*F61,2)</f>
        <v>0</v>
      </c>
      <c r="H61" s="233"/>
      <c r="I61" s="234">
        <f>ROUND(E61*H61,2)</f>
        <v>0</v>
      </c>
      <c r="J61" s="233"/>
      <c r="K61" s="234">
        <f>ROUND(E61*J61,2)</f>
        <v>0</v>
      </c>
      <c r="L61" s="234">
        <v>21</v>
      </c>
      <c r="M61" s="234">
        <f>G61*(1+L61/100)</f>
        <v>0</v>
      </c>
      <c r="N61" s="232">
        <v>2.0000000000000002E-5</v>
      </c>
      <c r="O61" s="232">
        <f>ROUND(E61*N61,2)</f>
        <v>0</v>
      </c>
      <c r="P61" s="232">
        <v>0</v>
      </c>
      <c r="Q61" s="232">
        <f>ROUND(E61*P61,2)</f>
        <v>0</v>
      </c>
      <c r="R61" s="234" t="s">
        <v>536</v>
      </c>
      <c r="S61" s="234" t="s">
        <v>180</v>
      </c>
      <c r="T61" s="235" t="s">
        <v>180</v>
      </c>
      <c r="U61" s="220">
        <v>0.129</v>
      </c>
      <c r="V61" s="220">
        <f>ROUND(E61*U61,2)</f>
        <v>0.26</v>
      </c>
      <c r="W61" s="220"/>
      <c r="X61" s="220" t="s">
        <v>220</v>
      </c>
      <c r="Y61" s="220" t="s">
        <v>183</v>
      </c>
      <c r="Z61" s="210"/>
      <c r="AA61" s="210"/>
      <c r="AB61" s="210"/>
      <c r="AC61" s="210"/>
      <c r="AD61" s="210"/>
      <c r="AE61" s="210"/>
      <c r="AF61" s="210"/>
      <c r="AG61" s="210" t="s">
        <v>221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0" t="s">
        <v>813</v>
      </c>
      <c r="D62" s="236"/>
      <c r="E62" s="236"/>
      <c r="F62" s="236"/>
      <c r="G62" s="236"/>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186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50" t="s">
        <v>814</v>
      </c>
      <c r="D63" s="244"/>
      <c r="E63" s="245">
        <v>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214</v>
      </c>
      <c r="AH63" s="210">
        <v>5</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33.75" outlineLevel="1" x14ac:dyDescent="0.2">
      <c r="A64" s="254">
        <v>14</v>
      </c>
      <c r="B64" s="255" t="s">
        <v>815</v>
      </c>
      <c r="C64" s="261" t="s">
        <v>816</v>
      </c>
      <c r="D64" s="256" t="s">
        <v>330</v>
      </c>
      <c r="E64" s="257">
        <v>1</v>
      </c>
      <c r="F64" s="258"/>
      <c r="G64" s="259">
        <f>ROUND(E64*F64,2)</f>
        <v>0</v>
      </c>
      <c r="H64" s="258"/>
      <c r="I64" s="259">
        <f>ROUND(E64*H64,2)</f>
        <v>0</v>
      </c>
      <c r="J64" s="258"/>
      <c r="K64" s="259">
        <f>ROUND(E64*J64,2)</f>
        <v>0</v>
      </c>
      <c r="L64" s="259">
        <v>21</v>
      </c>
      <c r="M64" s="259">
        <f>G64*(1+L64/100)</f>
        <v>0</v>
      </c>
      <c r="N64" s="257">
        <v>8.0000000000000007E-5</v>
      </c>
      <c r="O64" s="257">
        <f>ROUND(E64*N64,2)</f>
        <v>0</v>
      </c>
      <c r="P64" s="257">
        <v>0</v>
      </c>
      <c r="Q64" s="257">
        <f>ROUND(E64*P64,2)</f>
        <v>0</v>
      </c>
      <c r="R64" s="259" t="s">
        <v>536</v>
      </c>
      <c r="S64" s="259" t="s">
        <v>180</v>
      </c>
      <c r="T64" s="260" t="s">
        <v>180</v>
      </c>
      <c r="U64" s="220">
        <v>0.14499999999999999</v>
      </c>
      <c r="V64" s="220">
        <f>ROUND(E64*U64,2)</f>
        <v>0.15</v>
      </c>
      <c r="W64" s="220"/>
      <c r="X64" s="220" t="s">
        <v>220</v>
      </c>
      <c r="Y64" s="220" t="s">
        <v>183</v>
      </c>
      <c r="Z64" s="210"/>
      <c r="AA64" s="210"/>
      <c r="AB64" s="210"/>
      <c r="AC64" s="210"/>
      <c r="AD64" s="210"/>
      <c r="AE64" s="210"/>
      <c r="AF64" s="210"/>
      <c r="AG64" s="210" t="s">
        <v>221</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29">
        <v>15</v>
      </c>
      <c r="B65" s="230" t="s">
        <v>817</v>
      </c>
      <c r="C65" s="239" t="s">
        <v>818</v>
      </c>
      <c r="D65" s="231" t="s">
        <v>330</v>
      </c>
      <c r="E65" s="232">
        <v>14</v>
      </c>
      <c r="F65" s="233"/>
      <c r="G65" s="234">
        <f>ROUND(E65*F65,2)</f>
        <v>0</v>
      </c>
      <c r="H65" s="233"/>
      <c r="I65" s="234">
        <f>ROUND(E65*H65,2)</f>
        <v>0</v>
      </c>
      <c r="J65" s="233"/>
      <c r="K65" s="234">
        <f>ROUND(E65*J65,2)</f>
        <v>0</v>
      </c>
      <c r="L65" s="234">
        <v>21</v>
      </c>
      <c r="M65" s="234">
        <f>G65*(1+L65/100)</f>
        <v>0</v>
      </c>
      <c r="N65" s="232">
        <v>0</v>
      </c>
      <c r="O65" s="232">
        <f>ROUND(E65*N65,2)</f>
        <v>0</v>
      </c>
      <c r="P65" s="232">
        <v>6.8999999999999997E-4</v>
      </c>
      <c r="Q65" s="232">
        <f>ROUND(E65*P65,2)</f>
        <v>0.01</v>
      </c>
      <c r="R65" s="234" t="s">
        <v>536</v>
      </c>
      <c r="S65" s="234" t="s">
        <v>180</v>
      </c>
      <c r="T65" s="235" t="s">
        <v>180</v>
      </c>
      <c r="U65" s="220">
        <v>4.1000000000000002E-2</v>
      </c>
      <c r="V65" s="220">
        <f>ROUND(E65*U65,2)</f>
        <v>0.56999999999999995</v>
      </c>
      <c r="W65" s="220"/>
      <c r="X65" s="220" t="s">
        <v>220</v>
      </c>
      <c r="Y65" s="220" t="s">
        <v>183</v>
      </c>
      <c r="Z65" s="210"/>
      <c r="AA65" s="210"/>
      <c r="AB65" s="210"/>
      <c r="AC65" s="210"/>
      <c r="AD65" s="210"/>
      <c r="AE65" s="210"/>
      <c r="AF65" s="210"/>
      <c r="AG65" s="210" t="s">
        <v>221</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50" t="s">
        <v>819</v>
      </c>
      <c r="D66" s="244"/>
      <c r="E66" s="245"/>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214</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50" t="s">
        <v>551</v>
      </c>
      <c r="D67" s="244"/>
      <c r="E67" s="245">
        <v>5</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214</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50" t="s">
        <v>552</v>
      </c>
      <c r="D68" s="244"/>
      <c r="E68" s="245">
        <v>5</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214</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50" t="s">
        <v>820</v>
      </c>
      <c r="D69" s="244"/>
      <c r="E69" s="245"/>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214</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50" t="s">
        <v>213</v>
      </c>
      <c r="D70" s="244"/>
      <c r="E70" s="245">
        <v>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214</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0" t="s">
        <v>215</v>
      </c>
      <c r="D71" s="244"/>
      <c r="E71" s="245">
        <v>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214</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54">
        <v>16</v>
      </c>
      <c r="B72" s="255" t="s">
        <v>821</v>
      </c>
      <c r="C72" s="261" t="s">
        <v>822</v>
      </c>
      <c r="D72" s="256" t="s">
        <v>330</v>
      </c>
      <c r="E72" s="257">
        <v>1</v>
      </c>
      <c r="F72" s="258"/>
      <c r="G72" s="259">
        <f>ROUND(E72*F72,2)</f>
        <v>0</v>
      </c>
      <c r="H72" s="258"/>
      <c r="I72" s="259">
        <f>ROUND(E72*H72,2)</f>
        <v>0</v>
      </c>
      <c r="J72" s="258"/>
      <c r="K72" s="259">
        <f>ROUND(E72*J72,2)</f>
        <v>0</v>
      </c>
      <c r="L72" s="259">
        <v>21</v>
      </c>
      <c r="M72" s="259">
        <f>G72*(1+L72/100)</f>
        <v>0</v>
      </c>
      <c r="N72" s="257">
        <v>0</v>
      </c>
      <c r="O72" s="257">
        <f>ROUND(E72*N72,2)</f>
        <v>0</v>
      </c>
      <c r="P72" s="257">
        <v>0</v>
      </c>
      <c r="Q72" s="257">
        <f>ROUND(E72*P72,2)</f>
        <v>0</v>
      </c>
      <c r="R72" s="259"/>
      <c r="S72" s="259" t="s">
        <v>203</v>
      </c>
      <c r="T72" s="260" t="s">
        <v>181</v>
      </c>
      <c r="U72" s="220">
        <v>0.17696999999999999</v>
      </c>
      <c r="V72" s="220">
        <f>ROUND(E72*U72,2)</f>
        <v>0.18</v>
      </c>
      <c r="W72" s="220"/>
      <c r="X72" s="220" t="s">
        <v>220</v>
      </c>
      <c r="Y72" s="220" t="s">
        <v>183</v>
      </c>
      <c r="Z72" s="210"/>
      <c r="AA72" s="210"/>
      <c r="AB72" s="210"/>
      <c r="AC72" s="210"/>
      <c r="AD72" s="210"/>
      <c r="AE72" s="210"/>
      <c r="AF72" s="210"/>
      <c r="AG72" s="210" t="s">
        <v>221</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29">
        <v>17</v>
      </c>
      <c r="B73" s="230" t="s">
        <v>823</v>
      </c>
      <c r="C73" s="239" t="s">
        <v>824</v>
      </c>
      <c r="D73" s="231" t="s">
        <v>209</v>
      </c>
      <c r="E73" s="232">
        <v>23</v>
      </c>
      <c r="F73" s="233"/>
      <c r="G73" s="234">
        <f>ROUND(E73*F73,2)</f>
        <v>0</v>
      </c>
      <c r="H73" s="233"/>
      <c r="I73" s="234">
        <f>ROUND(E73*H73,2)</f>
        <v>0</v>
      </c>
      <c r="J73" s="233"/>
      <c r="K73" s="234">
        <f>ROUND(E73*J73,2)</f>
        <v>0</v>
      </c>
      <c r="L73" s="234">
        <v>21</v>
      </c>
      <c r="M73" s="234">
        <f>G73*(1+L73/100)</f>
        <v>0</v>
      </c>
      <c r="N73" s="232">
        <v>0</v>
      </c>
      <c r="O73" s="232">
        <f>ROUND(E73*N73,2)</f>
        <v>0</v>
      </c>
      <c r="P73" s="232">
        <v>0</v>
      </c>
      <c r="Q73" s="232">
        <f>ROUND(E73*P73,2)</f>
        <v>0</v>
      </c>
      <c r="R73" s="234"/>
      <c r="S73" s="234" t="s">
        <v>203</v>
      </c>
      <c r="T73" s="235" t="s">
        <v>181</v>
      </c>
      <c r="U73" s="220">
        <v>0</v>
      </c>
      <c r="V73" s="220">
        <f>ROUND(E73*U73,2)</f>
        <v>0</v>
      </c>
      <c r="W73" s="220"/>
      <c r="X73" s="220" t="s">
        <v>220</v>
      </c>
      <c r="Y73" s="220" t="s">
        <v>183</v>
      </c>
      <c r="Z73" s="210"/>
      <c r="AA73" s="210"/>
      <c r="AB73" s="210"/>
      <c r="AC73" s="210"/>
      <c r="AD73" s="210"/>
      <c r="AE73" s="210"/>
      <c r="AF73" s="210"/>
      <c r="AG73" s="210" t="s">
        <v>221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0" t="s">
        <v>797</v>
      </c>
      <c r="D74" s="236"/>
      <c r="E74" s="236"/>
      <c r="F74" s="236"/>
      <c r="G74" s="236"/>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186</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50" t="s">
        <v>825</v>
      </c>
      <c r="D75" s="244"/>
      <c r="E75" s="245">
        <v>4</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214</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50" t="s">
        <v>799</v>
      </c>
      <c r="D76" s="244"/>
      <c r="E76" s="245">
        <v>9</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214</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50" t="s">
        <v>826</v>
      </c>
      <c r="D77" s="244"/>
      <c r="E77" s="245">
        <v>10</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214</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29">
        <v>18</v>
      </c>
      <c r="B78" s="230" t="s">
        <v>578</v>
      </c>
      <c r="C78" s="239" t="s">
        <v>579</v>
      </c>
      <c r="D78" s="231" t="s">
        <v>580</v>
      </c>
      <c r="E78" s="232">
        <v>4</v>
      </c>
      <c r="F78" s="233"/>
      <c r="G78" s="234">
        <f>ROUND(E78*F78,2)</f>
        <v>0</v>
      </c>
      <c r="H78" s="233"/>
      <c r="I78" s="234">
        <f>ROUND(E78*H78,2)</f>
        <v>0</v>
      </c>
      <c r="J78" s="233"/>
      <c r="K78" s="234">
        <f>ROUND(E78*J78,2)</f>
        <v>0</v>
      </c>
      <c r="L78" s="234">
        <v>21</v>
      </c>
      <c r="M78" s="234">
        <f>G78*(1+L78/100)</f>
        <v>0</v>
      </c>
      <c r="N78" s="232">
        <v>0</v>
      </c>
      <c r="O78" s="232">
        <f>ROUND(E78*N78,2)</f>
        <v>0</v>
      </c>
      <c r="P78" s="232">
        <v>0</v>
      </c>
      <c r="Q78" s="232">
        <f>ROUND(E78*P78,2)</f>
        <v>0</v>
      </c>
      <c r="R78" s="234" t="s">
        <v>581</v>
      </c>
      <c r="S78" s="234" t="s">
        <v>180</v>
      </c>
      <c r="T78" s="235" t="s">
        <v>180</v>
      </c>
      <c r="U78" s="220">
        <v>1</v>
      </c>
      <c r="V78" s="220">
        <f>ROUND(E78*U78,2)</f>
        <v>4</v>
      </c>
      <c r="W78" s="220"/>
      <c r="X78" s="220" t="s">
        <v>582</v>
      </c>
      <c r="Y78" s="220" t="s">
        <v>183</v>
      </c>
      <c r="Z78" s="210"/>
      <c r="AA78" s="210"/>
      <c r="AB78" s="210"/>
      <c r="AC78" s="210"/>
      <c r="AD78" s="210"/>
      <c r="AE78" s="210"/>
      <c r="AF78" s="210"/>
      <c r="AG78" s="210" t="s">
        <v>583</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50" t="s">
        <v>827</v>
      </c>
      <c r="D79" s="244"/>
      <c r="E79" s="245">
        <v>4</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214</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29">
        <v>19</v>
      </c>
      <c r="B80" s="230" t="s">
        <v>828</v>
      </c>
      <c r="C80" s="239" t="s">
        <v>829</v>
      </c>
      <c r="D80" s="231" t="s">
        <v>463</v>
      </c>
      <c r="E80" s="232">
        <v>8.1399999999999997E-3</v>
      </c>
      <c r="F80" s="233"/>
      <c r="G80" s="234">
        <f>ROUND(E80*F80,2)</f>
        <v>0</v>
      </c>
      <c r="H80" s="233"/>
      <c r="I80" s="234">
        <f>ROUND(E80*H80,2)</f>
        <v>0</v>
      </c>
      <c r="J80" s="233"/>
      <c r="K80" s="234">
        <f>ROUND(E80*J80,2)</f>
        <v>0</v>
      </c>
      <c r="L80" s="234">
        <v>21</v>
      </c>
      <c r="M80" s="234">
        <f>G80*(1+L80/100)</f>
        <v>0</v>
      </c>
      <c r="N80" s="232">
        <v>0</v>
      </c>
      <c r="O80" s="232">
        <f>ROUND(E80*N80,2)</f>
        <v>0</v>
      </c>
      <c r="P80" s="232">
        <v>0</v>
      </c>
      <c r="Q80" s="232">
        <f>ROUND(E80*P80,2)</f>
        <v>0</v>
      </c>
      <c r="R80" s="234" t="s">
        <v>536</v>
      </c>
      <c r="S80" s="234" t="s">
        <v>180</v>
      </c>
      <c r="T80" s="235" t="s">
        <v>180</v>
      </c>
      <c r="U80" s="220">
        <v>1.3740000000000001</v>
      </c>
      <c r="V80" s="220">
        <f>ROUND(E80*U80,2)</f>
        <v>0.01</v>
      </c>
      <c r="W80" s="220"/>
      <c r="X80" s="220" t="s">
        <v>464</v>
      </c>
      <c r="Y80" s="220" t="s">
        <v>183</v>
      </c>
      <c r="Z80" s="210"/>
      <c r="AA80" s="210"/>
      <c r="AB80" s="210"/>
      <c r="AC80" s="210"/>
      <c r="AD80" s="210"/>
      <c r="AE80" s="210"/>
      <c r="AF80" s="210"/>
      <c r="AG80" s="210" t="s">
        <v>465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52" t="s">
        <v>830</v>
      </c>
      <c r="D81" s="249"/>
      <c r="E81" s="249"/>
      <c r="F81" s="249"/>
      <c r="G81" s="249"/>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256</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0" t="s">
        <v>467</v>
      </c>
      <c r="D82" s="244"/>
      <c r="E82" s="245"/>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214</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50" t="s">
        <v>831</v>
      </c>
      <c r="D83" s="244"/>
      <c r="E83" s="245"/>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214</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50" t="s">
        <v>832</v>
      </c>
      <c r="D84" s="244"/>
      <c r="E84" s="245">
        <v>8.1399999999999997E-3</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214</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222" t="s">
        <v>175</v>
      </c>
      <c r="B85" s="223" t="s">
        <v>113</v>
      </c>
      <c r="C85" s="238" t="s">
        <v>114</v>
      </c>
      <c r="D85" s="224"/>
      <c r="E85" s="225"/>
      <c r="F85" s="226"/>
      <c r="G85" s="226">
        <f>SUMIF(AG86:AG172,"&lt;&gt;NOR",G86:G172)</f>
        <v>0</v>
      </c>
      <c r="H85" s="226"/>
      <c r="I85" s="226">
        <f>SUM(I86:I172)</f>
        <v>0</v>
      </c>
      <c r="J85" s="226"/>
      <c r="K85" s="226">
        <f>SUM(K86:K172)</f>
        <v>0</v>
      </c>
      <c r="L85" s="226"/>
      <c r="M85" s="226">
        <f>SUM(M86:M172)</f>
        <v>0</v>
      </c>
      <c r="N85" s="225"/>
      <c r="O85" s="225">
        <f>SUM(O86:O172)</f>
        <v>0.59000000000000008</v>
      </c>
      <c r="P85" s="225"/>
      <c r="Q85" s="225">
        <f>SUM(Q86:Q172)</f>
        <v>0</v>
      </c>
      <c r="R85" s="226"/>
      <c r="S85" s="226"/>
      <c r="T85" s="227"/>
      <c r="U85" s="221"/>
      <c r="V85" s="221">
        <f>SUM(V86:V172)</f>
        <v>72.31</v>
      </c>
      <c r="W85" s="221"/>
      <c r="X85" s="221"/>
      <c r="Y85" s="221"/>
      <c r="AG85" t="s">
        <v>176</v>
      </c>
    </row>
    <row r="86" spans="1:60" outlineLevel="1" x14ac:dyDescent="0.2">
      <c r="A86" s="229">
        <v>20</v>
      </c>
      <c r="B86" s="230" t="s">
        <v>833</v>
      </c>
      <c r="C86" s="239" t="s">
        <v>834</v>
      </c>
      <c r="D86" s="231" t="s">
        <v>550</v>
      </c>
      <c r="E86" s="232">
        <v>10</v>
      </c>
      <c r="F86" s="233"/>
      <c r="G86" s="234">
        <f>ROUND(E86*F86,2)</f>
        <v>0</v>
      </c>
      <c r="H86" s="233"/>
      <c r="I86" s="234">
        <f>ROUND(E86*H86,2)</f>
        <v>0</v>
      </c>
      <c r="J86" s="233"/>
      <c r="K86" s="234">
        <f>ROUND(E86*J86,2)</f>
        <v>0</v>
      </c>
      <c r="L86" s="234">
        <v>21</v>
      </c>
      <c r="M86" s="234">
        <f>G86*(1+L86/100)</f>
        <v>0</v>
      </c>
      <c r="N86" s="232">
        <v>8.7000000000000001E-4</v>
      </c>
      <c r="O86" s="232">
        <f>ROUND(E86*N86,2)</f>
        <v>0.01</v>
      </c>
      <c r="P86" s="232">
        <v>0</v>
      </c>
      <c r="Q86" s="232">
        <f>ROUND(E86*P86,2)</f>
        <v>0</v>
      </c>
      <c r="R86" s="234" t="s">
        <v>536</v>
      </c>
      <c r="S86" s="234" t="s">
        <v>180</v>
      </c>
      <c r="T86" s="235" t="s">
        <v>180</v>
      </c>
      <c r="U86" s="220">
        <v>1.1200000000000001</v>
      </c>
      <c r="V86" s="220">
        <f>ROUND(E86*U86,2)</f>
        <v>11.2</v>
      </c>
      <c r="W86" s="220"/>
      <c r="X86" s="220" t="s">
        <v>220</v>
      </c>
      <c r="Y86" s="220" t="s">
        <v>183</v>
      </c>
      <c r="Z86" s="210"/>
      <c r="AA86" s="210"/>
      <c r="AB86" s="210"/>
      <c r="AC86" s="210"/>
      <c r="AD86" s="210"/>
      <c r="AE86" s="210"/>
      <c r="AF86" s="210"/>
      <c r="AG86" s="210" t="s">
        <v>221</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50" t="s">
        <v>551</v>
      </c>
      <c r="D87" s="244"/>
      <c r="E87" s="245">
        <v>5</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214</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50" t="s">
        <v>552</v>
      </c>
      <c r="D88" s="244"/>
      <c r="E88" s="245">
        <v>5</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214</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29">
        <v>21</v>
      </c>
      <c r="B89" s="230" t="s">
        <v>835</v>
      </c>
      <c r="C89" s="239" t="s">
        <v>836</v>
      </c>
      <c r="D89" s="231" t="s">
        <v>550</v>
      </c>
      <c r="E89" s="232">
        <v>10</v>
      </c>
      <c r="F89" s="233"/>
      <c r="G89" s="234">
        <f>ROUND(E89*F89,2)</f>
        <v>0</v>
      </c>
      <c r="H89" s="233"/>
      <c r="I89" s="234">
        <f>ROUND(E89*H89,2)</f>
        <v>0</v>
      </c>
      <c r="J89" s="233"/>
      <c r="K89" s="234">
        <f>ROUND(E89*J89,2)</f>
        <v>0</v>
      </c>
      <c r="L89" s="234">
        <v>21</v>
      </c>
      <c r="M89" s="234">
        <f>G89*(1+L89/100)</f>
        <v>0</v>
      </c>
      <c r="N89" s="232">
        <v>0</v>
      </c>
      <c r="O89" s="232">
        <f>ROUND(E89*N89,2)</f>
        <v>0</v>
      </c>
      <c r="P89" s="232">
        <v>0</v>
      </c>
      <c r="Q89" s="232">
        <f>ROUND(E89*P89,2)</f>
        <v>0</v>
      </c>
      <c r="R89" s="234" t="s">
        <v>536</v>
      </c>
      <c r="S89" s="234" t="s">
        <v>180</v>
      </c>
      <c r="T89" s="235" t="s">
        <v>180</v>
      </c>
      <c r="U89" s="220">
        <v>1.9</v>
      </c>
      <c r="V89" s="220">
        <f>ROUND(E89*U89,2)</f>
        <v>19</v>
      </c>
      <c r="W89" s="220"/>
      <c r="X89" s="220" t="s">
        <v>220</v>
      </c>
      <c r="Y89" s="220" t="s">
        <v>183</v>
      </c>
      <c r="Z89" s="210"/>
      <c r="AA89" s="210"/>
      <c r="AB89" s="210"/>
      <c r="AC89" s="210"/>
      <c r="AD89" s="210"/>
      <c r="AE89" s="210"/>
      <c r="AF89" s="210"/>
      <c r="AG89" s="210" t="s">
        <v>221</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50" t="s">
        <v>551</v>
      </c>
      <c r="D90" s="244"/>
      <c r="E90" s="245">
        <v>5</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214</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50" t="s">
        <v>552</v>
      </c>
      <c r="D91" s="244"/>
      <c r="E91" s="245">
        <v>5</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214</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29">
        <v>22</v>
      </c>
      <c r="B92" s="230" t="s">
        <v>837</v>
      </c>
      <c r="C92" s="239" t="s">
        <v>838</v>
      </c>
      <c r="D92" s="231" t="s">
        <v>550</v>
      </c>
      <c r="E92" s="232">
        <v>4</v>
      </c>
      <c r="F92" s="233"/>
      <c r="G92" s="234">
        <f>ROUND(E92*F92,2)</f>
        <v>0</v>
      </c>
      <c r="H92" s="233"/>
      <c r="I92" s="234">
        <f>ROUND(E92*H92,2)</f>
        <v>0</v>
      </c>
      <c r="J92" s="233"/>
      <c r="K92" s="234">
        <f>ROUND(E92*J92,2)</f>
        <v>0</v>
      </c>
      <c r="L92" s="234">
        <v>21</v>
      </c>
      <c r="M92" s="234">
        <f>G92*(1+L92/100)</f>
        <v>0</v>
      </c>
      <c r="N92" s="232">
        <v>5.9899999999999997E-3</v>
      </c>
      <c r="O92" s="232">
        <f>ROUND(E92*N92,2)</f>
        <v>0.02</v>
      </c>
      <c r="P92" s="232">
        <v>0</v>
      </c>
      <c r="Q92" s="232">
        <f>ROUND(E92*P92,2)</f>
        <v>0</v>
      </c>
      <c r="R92" s="234" t="s">
        <v>536</v>
      </c>
      <c r="S92" s="234" t="s">
        <v>180</v>
      </c>
      <c r="T92" s="235" t="s">
        <v>180</v>
      </c>
      <c r="U92" s="220">
        <v>1.2529999999999999</v>
      </c>
      <c r="V92" s="220">
        <f>ROUND(E92*U92,2)</f>
        <v>5.01</v>
      </c>
      <c r="W92" s="220"/>
      <c r="X92" s="220" t="s">
        <v>220</v>
      </c>
      <c r="Y92" s="220" t="s">
        <v>183</v>
      </c>
      <c r="Z92" s="210"/>
      <c r="AA92" s="210"/>
      <c r="AB92" s="210"/>
      <c r="AC92" s="210"/>
      <c r="AD92" s="210"/>
      <c r="AE92" s="210"/>
      <c r="AF92" s="210"/>
      <c r="AG92" s="210" t="s">
        <v>221</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50" t="s">
        <v>213</v>
      </c>
      <c r="D93" s="244"/>
      <c r="E93" s="245">
        <v>2</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214</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50" t="s">
        <v>215</v>
      </c>
      <c r="D94" s="244"/>
      <c r="E94" s="245">
        <v>2</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214</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29">
        <v>23</v>
      </c>
      <c r="B95" s="230" t="s">
        <v>839</v>
      </c>
      <c r="C95" s="239" t="s">
        <v>840</v>
      </c>
      <c r="D95" s="231" t="s">
        <v>550</v>
      </c>
      <c r="E95" s="232">
        <v>2</v>
      </c>
      <c r="F95" s="233"/>
      <c r="G95" s="234">
        <f>ROUND(E95*F95,2)</f>
        <v>0</v>
      </c>
      <c r="H95" s="233"/>
      <c r="I95" s="234">
        <f>ROUND(E95*H95,2)</f>
        <v>0</v>
      </c>
      <c r="J95" s="233"/>
      <c r="K95" s="234">
        <f>ROUND(E95*J95,2)</f>
        <v>0</v>
      </c>
      <c r="L95" s="234">
        <v>21</v>
      </c>
      <c r="M95" s="234">
        <f>G95*(1+L95/100)</f>
        <v>0</v>
      </c>
      <c r="N95" s="232">
        <v>1.41E-3</v>
      </c>
      <c r="O95" s="232">
        <f>ROUND(E95*N95,2)</f>
        <v>0</v>
      </c>
      <c r="P95" s="232">
        <v>0</v>
      </c>
      <c r="Q95" s="232">
        <f>ROUND(E95*P95,2)</f>
        <v>0</v>
      </c>
      <c r="R95" s="234" t="s">
        <v>536</v>
      </c>
      <c r="S95" s="234" t="s">
        <v>180</v>
      </c>
      <c r="T95" s="235" t="s">
        <v>180</v>
      </c>
      <c r="U95" s="220">
        <v>1.575</v>
      </c>
      <c r="V95" s="220">
        <f>ROUND(E95*U95,2)</f>
        <v>3.15</v>
      </c>
      <c r="W95" s="220"/>
      <c r="X95" s="220" t="s">
        <v>220</v>
      </c>
      <c r="Y95" s="220" t="s">
        <v>183</v>
      </c>
      <c r="Z95" s="210"/>
      <c r="AA95" s="210"/>
      <c r="AB95" s="210"/>
      <c r="AC95" s="210"/>
      <c r="AD95" s="210"/>
      <c r="AE95" s="210"/>
      <c r="AF95" s="210"/>
      <c r="AG95" s="210" t="s">
        <v>221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0" t="s">
        <v>841</v>
      </c>
      <c r="D96" s="236"/>
      <c r="E96" s="236"/>
      <c r="F96" s="236"/>
      <c r="G96" s="236"/>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186</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50" t="s">
        <v>546</v>
      </c>
      <c r="D97" s="244"/>
      <c r="E97" s="245">
        <v>1</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214</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50" t="s">
        <v>547</v>
      </c>
      <c r="D98" s="244"/>
      <c r="E98" s="245">
        <v>1</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214</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29">
        <v>24</v>
      </c>
      <c r="B99" s="230" t="s">
        <v>842</v>
      </c>
      <c r="C99" s="239" t="s">
        <v>843</v>
      </c>
      <c r="D99" s="231" t="s">
        <v>550</v>
      </c>
      <c r="E99" s="232">
        <v>8</v>
      </c>
      <c r="F99" s="233"/>
      <c r="G99" s="234">
        <f>ROUND(E99*F99,2)</f>
        <v>0</v>
      </c>
      <c r="H99" s="233"/>
      <c r="I99" s="234">
        <f>ROUND(E99*H99,2)</f>
        <v>0</v>
      </c>
      <c r="J99" s="233"/>
      <c r="K99" s="234">
        <f>ROUND(E99*J99,2)</f>
        <v>0</v>
      </c>
      <c r="L99" s="234">
        <v>21</v>
      </c>
      <c r="M99" s="234">
        <f>G99*(1+L99/100)</f>
        <v>0</v>
      </c>
      <c r="N99" s="232">
        <v>1.67E-3</v>
      </c>
      <c r="O99" s="232">
        <f>ROUND(E99*N99,2)</f>
        <v>0.01</v>
      </c>
      <c r="P99" s="232">
        <v>0</v>
      </c>
      <c r="Q99" s="232">
        <f>ROUND(E99*P99,2)</f>
        <v>0</v>
      </c>
      <c r="R99" s="234" t="s">
        <v>536</v>
      </c>
      <c r="S99" s="234" t="s">
        <v>180</v>
      </c>
      <c r="T99" s="235" t="s">
        <v>180</v>
      </c>
      <c r="U99" s="220">
        <v>2.5209999999999999</v>
      </c>
      <c r="V99" s="220">
        <f>ROUND(E99*U99,2)</f>
        <v>20.170000000000002</v>
      </c>
      <c r="W99" s="220"/>
      <c r="X99" s="220" t="s">
        <v>220</v>
      </c>
      <c r="Y99" s="220" t="s">
        <v>183</v>
      </c>
      <c r="Z99" s="210"/>
      <c r="AA99" s="210"/>
      <c r="AB99" s="210"/>
      <c r="AC99" s="210"/>
      <c r="AD99" s="210"/>
      <c r="AE99" s="210"/>
      <c r="AF99" s="210"/>
      <c r="AG99" s="210" t="s">
        <v>221</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40" t="s">
        <v>844</v>
      </c>
      <c r="D100" s="236"/>
      <c r="E100" s="236"/>
      <c r="F100" s="236"/>
      <c r="G100" s="236"/>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186</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51" t="s">
        <v>845</v>
      </c>
      <c r="D101" s="248"/>
      <c r="E101" s="248"/>
      <c r="F101" s="248"/>
      <c r="G101" s="248"/>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186</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50" t="s">
        <v>846</v>
      </c>
      <c r="D102" s="244"/>
      <c r="E102" s="245">
        <v>4</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214</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50" t="s">
        <v>847</v>
      </c>
      <c r="D103" s="244"/>
      <c r="E103" s="245">
        <v>4</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214</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29">
        <v>25</v>
      </c>
      <c r="B104" s="230" t="s">
        <v>848</v>
      </c>
      <c r="C104" s="239" t="s">
        <v>849</v>
      </c>
      <c r="D104" s="231" t="s">
        <v>550</v>
      </c>
      <c r="E104" s="232">
        <v>2</v>
      </c>
      <c r="F104" s="233"/>
      <c r="G104" s="234">
        <f>ROUND(E104*F104,2)</f>
        <v>0</v>
      </c>
      <c r="H104" s="233"/>
      <c r="I104" s="234">
        <f>ROUND(E104*H104,2)</f>
        <v>0</v>
      </c>
      <c r="J104" s="233"/>
      <c r="K104" s="234">
        <f>ROUND(E104*J104,2)</f>
        <v>0</v>
      </c>
      <c r="L104" s="234">
        <v>21</v>
      </c>
      <c r="M104" s="234">
        <f>G104*(1+L104/100)</f>
        <v>0</v>
      </c>
      <c r="N104" s="232">
        <v>1.2999999999999999E-3</v>
      </c>
      <c r="O104" s="232">
        <f>ROUND(E104*N104,2)</f>
        <v>0</v>
      </c>
      <c r="P104" s="232">
        <v>0</v>
      </c>
      <c r="Q104" s="232">
        <f>ROUND(E104*P104,2)</f>
        <v>0</v>
      </c>
      <c r="R104" s="234" t="s">
        <v>536</v>
      </c>
      <c r="S104" s="234" t="s">
        <v>203</v>
      </c>
      <c r="T104" s="235" t="s">
        <v>180</v>
      </c>
      <c r="U104" s="220">
        <v>0.33</v>
      </c>
      <c r="V104" s="220">
        <f>ROUND(E104*U104,2)</f>
        <v>0.66</v>
      </c>
      <c r="W104" s="220"/>
      <c r="X104" s="220" t="s">
        <v>220</v>
      </c>
      <c r="Y104" s="220" t="s">
        <v>183</v>
      </c>
      <c r="Z104" s="210"/>
      <c r="AA104" s="210"/>
      <c r="AB104" s="210"/>
      <c r="AC104" s="210"/>
      <c r="AD104" s="210"/>
      <c r="AE104" s="210"/>
      <c r="AF104" s="210"/>
      <c r="AG104" s="210" t="s">
        <v>221</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50" t="s">
        <v>546</v>
      </c>
      <c r="D105" s="244"/>
      <c r="E105" s="245">
        <v>1</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214</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50" t="s">
        <v>547</v>
      </c>
      <c r="D106" s="244"/>
      <c r="E106" s="245">
        <v>1</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214</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54">
        <v>26</v>
      </c>
      <c r="B107" s="255" t="s">
        <v>850</v>
      </c>
      <c r="C107" s="261" t="s">
        <v>851</v>
      </c>
      <c r="D107" s="256" t="s">
        <v>550</v>
      </c>
      <c r="E107" s="257">
        <v>4</v>
      </c>
      <c r="F107" s="258"/>
      <c r="G107" s="259">
        <f>ROUND(E107*F107,2)</f>
        <v>0</v>
      </c>
      <c r="H107" s="258"/>
      <c r="I107" s="259">
        <f>ROUND(E107*H107,2)</f>
        <v>0</v>
      </c>
      <c r="J107" s="258"/>
      <c r="K107" s="259">
        <f>ROUND(E107*J107,2)</f>
        <v>0</v>
      </c>
      <c r="L107" s="259">
        <v>21</v>
      </c>
      <c r="M107" s="259">
        <f>G107*(1+L107/100)</f>
        <v>0</v>
      </c>
      <c r="N107" s="257">
        <v>1.2999999999999999E-3</v>
      </c>
      <c r="O107" s="257">
        <f>ROUND(E107*N107,2)</f>
        <v>0.01</v>
      </c>
      <c r="P107" s="257">
        <v>0</v>
      </c>
      <c r="Q107" s="257">
        <f>ROUND(E107*P107,2)</f>
        <v>0</v>
      </c>
      <c r="R107" s="259" t="s">
        <v>536</v>
      </c>
      <c r="S107" s="259" t="s">
        <v>203</v>
      </c>
      <c r="T107" s="260" t="s">
        <v>181</v>
      </c>
      <c r="U107" s="220">
        <v>0.33</v>
      </c>
      <c r="V107" s="220">
        <f>ROUND(E107*U107,2)</f>
        <v>1.32</v>
      </c>
      <c r="W107" s="220"/>
      <c r="X107" s="220" t="s">
        <v>220</v>
      </c>
      <c r="Y107" s="220" t="s">
        <v>183</v>
      </c>
      <c r="Z107" s="210"/>
      <c r="AA107" s="210"/>
      <c r="AB107" s="210"/>
      <c r="AC107" s="210"/>
      <c r="AD107" s="210"/>
      <c r="AE107" s="210"/>
      <c r="AF107" s="210"/>
      <c r="AG107" s="210" t="s">
        <v>221</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29">
        <v>27</v>
      </c>
      <c r="B108" s="230" t="s">
        <v>852</v>
      </c>
      <c r="C108" s="239" t="s">
        <v>853</v>
      </c>
      <c r="D108" s="231" t="s">
        <v>550</v>
      </c>
      <c r="E108" s="232">
        <v>2</v>
      </c>
      <c r="F108" s="233"/>
      <c r="G108" s="234">
        <f>ROUND(E108*F108,2)</f>
        <v>0</v>
      </c>
      <c r="H108" s="233"/>
      <c r="I108" s="234">
        <f>ROUND(E108*H108,2)</f>
        <v>0</v>
      </c>
      <c r="J108" s="233"/>
      <c r="K108" s="234">
        <f>ROUND(E108*J108,2)</f>
        <v>0</v>
      </c>
      <c r="L108" s="234">
        <v>21</v>
      </c>
      <c r="M108" s="234">
        <f>G108*(1+L108/100)</f>
        <v>0</v>
      </c>
      <c r="N108" s="232">
        <v>2.2000000000000001E-3</v>
      </c>
      <c r="O108" s="232">
        <f>ROUND(E108*N108,2)</f>
        <v>0</v>
      </c>
      <c r="P108" s="232">
        <v>0</v>
      </c>
      <c r="Q108" s="232">
        <f>ROUND(E108*P108,2)</f>
        <v>0</v>
      </c>
      <c r="R108" s="234" t="s">
        <v>536</v>
      </c>
      <c r="S108" s="234" t="s">
        <v>203</v>
      </c>
      <c r="T108" s="235" t="s">
        <v>180</v>
      </c>
      <c r="U108" s="220">
        <v>0.38</v>
      </c>
      <c r="V108" s="220">
        <f>ROUND(E108*U108,2)</f>
        <v>0.76</v>
      </c>
      <c r="W108" s="220"/>
      <c r="X108" s="220" t="s">
        <v>220</v>
      </c>
      <c r="Y108" s="220" t="s">
        <v>183</v>
      </c>
      <c r="Z108" s="210"/>
      <c r="AA108" s="210"/>
      <c r="AB108" s="210"/>
      <c r="AC108" s="210"/>
      <c r="AD108" s="210"/>
      <c r="AE108" s="210"/>
      <c r="AF108" s="210"/>
      <c r="AG108" s="210" t="s">
        <v>221</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50" t="s">
        <v>546</v>
      </c>
      <c r="D109" s="244"/>
      <c r="E109" s="245">
        <v>1</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214</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50" t="s">
        <v>547</v>
      </c>
      <c r="D110" s="244"/>
      <c r="E110" s="245">
        <v>1</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214</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29">
        <v>28</v>
      </c>
      <c r="B111" s="230" t="s">
        <v>854</v>
      </c>
      <c r="C111" s="239" t="s">
        <v>855</v>
      </c>
      <c r="D111" s="231" t="s">
        <v>550</v>
      </c>
      <c r="E111" s="232">
        <v>8</v>
      </c>
      <c r="F111" s="233"/>
      <c r="G111" s="234">
        <f>ROUND(E111*F111,2)</f>
        <v>0</v>
      </c>
      <c r="H111" s="233"/>
      <c r="I111" s="234">
        <f>ROUND(E111*H111,2)</f>
        <v>0</v>
      </c>
      <c r="J111" s="233"/>
      <c r="K111" s="234">
        <f>ROUND(E111*J111,2)</f>
        <v>0</v>
      </c>
      <c r="L111" s="234">
        <v>21</v>
      </c>
      <c r="M111" s="234">
        <f>G111*(1+L111/100)</f>
        <v>0</v>
      </c>
      <c r="N111" s="232">
        <v>3.0000000000000001E-5</v>
      </c>
      <c r="O111" s="232">
        <f>ROUND(E111*N111,2)</f>
        <v>0</v>
      </c>
      <c r="P111" s="232">
        <v>0</v>
      </c>
      <c r="Q111" s="232">
        <f>ROUND(E111*P111,2)</f>
        <v>0</v>
      </c>
      <c r="R111" s="234" t="s">
        <v>536</v>
      </c>
      <c r="S111" s="234" t="s">
        <v>180</v>
      </c>
      <c r="T111" s="235" t="s">
        <v>180</v>
      </c>
      <c r="U111" s="220">
        <v>0.33</v>
      </c>
      <c r="V111" s="220">
        <f>ROUND(E111*U111,2)</f>
        <v>2.64</v>
      </c>
      <c r="W111" s="220"/>
      <c r="X111" s="220" t="s">
        <v>220</v>
      </c>
      <c r="Y111" s="220" t="s">
        <v>183</v>
      </c>
      <c r="Z111" s="210"/>
      <c r="AA111" s="210"/>
      <c r="AB111" s="210"/>
      <c r="AC111" s="210"/>
      <c r="AD111" s="210"/>
      <c r="AE111" s="210"/>
      <c r="AF111" s="210"/>
      <c r="AG111" s="210" t="s">
        <v>221</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50" t="s">
        <v>856</v>
      </c>
      <c r="D112" s="244"/>
      <c r="E112" s="245">
        <v>2</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214</v>
      </c>
      <c r="AH112" s="210">
        <v>5</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50" t="s">
        <v>857</v>
      </c>
      <c r="D113" s="244"/>
      <c r="E113" s="245">
        <v>6</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214</v>
      </c>
      <c r="AH113" s="210">
        <v>5</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29">
        <v>29</v>
      </c>
      <c r="B114" s="230" t="s">
        <v>858</v>
      </c>
      <c r="C114" s="239" t="s">
        <v>859</v>
      </c>
      <c r="D114" s="231" t="s">
        <v>550</v>
      </c>
      <c r="E114" s="232">
        <v>24</v>
      </c>
      <c r="F114" s="233"/>
      <c r="G114" s="234">
        <f>ROUND(E114*F114,2)</f>
        <v>0</v>
      </c>
      <c r="H114" s="233"/>
      <c r="I114" s="234">
        <f>ROUND(E114*H114,2)</f>
        <v>0</v>
      </c>
      <c r="J114" s="233"/>
      <c r="K114" s="234">
        <f>ROUND(E114*J114,2)</f>
        <v>0</v>
      </c>
      <c r="L114" s="234">
        <v>21</v>
      </c>
      <c r="M114" s="234">
        <f>G114*(1+L114/100)</f>
        <v>0</v>
      </c>
      <c r="N114" s="232">
        <v>2.4000000000000001E-4</v>
      </c>
      <c r="O114" s="232">
        <f>ROUND(E114*N114,2)</f>
        <v>0.01</v>
      </c>
      <c r="P114" s="232">
        <v>0</v>
      </c>
      <c r="Q114" s="232">
        <f>ROUND(E114*P114,2)</f>
        <v>0</v>
      </c>
      <c r="R114" s="234" t="s">
        <v>536</v>
      </c>
      <c r="S114" s="234" t="s">
        <v>180</v>
      </c>
      <c r="T114" s="235" t="s">
        <v>180</v>
      </c>
      <c r="U114" s="220">
        <v>0.124</v>
      </c>
      <c r="V114" s="220">
        <f>ROUND(E114*U114,2)</f>
        <v>2.98</v>
      </c>
      <c r="W114" s="220"/>
      <c r="X114" s="220" t="s">
        <v>220</v>
      </c>
      <c r="Y114" s="220" t="s">
        <v>183</v>
      </c>
      <c r="Z114" s="210"/>
      <c r="AA114" s="210"/>
      <c r="AB114" s="210"/>
      <c r="AC114" s="210"/>
      <c r="AD114" s="210"/>
      <c r="AE114" s="210"/>
      <c r="AF114" s="210"/>
      <c r="AG114" s="210" t="s">
        <v>221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50" t="s">
        <v>860</v>
      </c>
      <c r="D115" s="244"/>
      <c r="E115" s="245"/>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214</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50" t="s">
        <v>861</v>
      </c>
      <c r="D116" s="244"/>
      <c r="E116" s="245">
        <v>10</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214</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50" t="s">
        <v>862</v>
      </c>
      <c r="D117" s="244"/>
      <c r="E117" s="245">
        <v>10</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214</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50" t="s">
        <v>863</v>
      </c>
      <c r="D118" s="244"/>
      <c r="E118" s="245"/>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214</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50" t="s">
        <v>213</v>
      </c>
      <c r="D119" s="244"/>
      <c r="E119" s="245">
        <v>2</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214</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50" t="s">
        <v>215</v>
      </c>
      <c r="D120" s="244"/>
      <c r="E120" s="245">
        <v>2</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214</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29">
        <v>30</v>
      </c>
      <c r="B121" s="230" t="s">
        <v>864</v>
      </c>
      <c r="C121" s="239" t="s">
        <v>865</v>
      </c>
      <c r="D121" s="231" t="s">
        <v>330</v>
      </c>
      <c r="E121" s="232">
        <v>10</v>
      </c>
      <c r="F121" s="233"/>
      <c r="G121" s="234">
        <f>ROUND(E121*F121,2)</f>
        <v>0</v>
      </c>
      <c r="H121" s="233"/>
      <c r="I121" s="234">
        <f>ROUND(E121*H121,2)</f>
        <v>0</v>
      </c>
      <c r="J121" s="233"/>
      <c r="K121" s="234">
        <f>ROUND(E121*J121,2)</f>
        <v>0</v>
      </c>
      <c r="L121" s="234">
        <v>21</v>
      </c>
      <c r="M121" s="234">
        <f>G121*(1+L121/100)</f>
        <v>0</v>
      </c>
      <c r="N121" s="232">
        <v>4.0000000000000003E-5</v>
      </c>
      <c r="O121" s="232">
        <f>ROUND(E121*N121,2)</f>
        <v>0</v>
      </c>
      <c r="P121" s="232">
        <v>0</v>
      </c>
      <c r="Q121" s="232">
        <f>ROUND(E121*P121,2)</f>
        <v>0</v>
      </c>
      <c r="R121" s="234" t="s">
        <v>536</v>
      </c>
      <c r="S121" s="234" t="s">
        <v>180</v>
      </c>
      <c r="T121" s="235" t="s">
        <v>180</v>
      </c>
      <c r="U121" s="220">
        <v>0.44500000000000001</v>
      </c>
      <c r="V121" s="220">
        <f>ROUND(E121*U121,2)</f>
        <v>4.45</v>
      </c>
      <c r="W121" s="220"/>
      <c r="X121" s="220" t="s">
        <v>220</v>
      </c>
      <c r="Y121" s="220" t="s">
        <v>183</v>
      </c>
      <c r="Z121" s="210"/>
      <c r="AA121" s="210"/>
      <c r="AB121" s="210"/>
      <c r="AC121" s="210"/>
      <c r="AD121" s="210"/>
      <c r="AE121" s="210"/>
      <c r="AF121" s="210"/>
      <c r="AG121" s="210" t="s">
        <v>221</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50" t="s">
        <v>551</v>
      </c>
      <c r="D122" s="244"/>
      <c r="E122" s="245">
        <v>5</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214</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50" t="s">
        <v>552</v>
      </c>
      <c r="D123" s="244"/>
      <c r="E123" s="245">
        <v>5</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214</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22.5" outlineLevel="1" x14ac:dyDescent="0.2">
      <c r="A124" s="229">
        <v>31</v>
      </c>
      <c r="B124" s="230" t="s">
        <v>866</v>
      </c>
      <c r="C124" s="239" t="s">
        <v>867</v>
      </c>
      <c r="D124" s="231" t="s">
        <v>330</v>
      </c>
      <c r="E124" s="232">
        <v>8</v>
      </c>
      <c r="F124" s="233"/>
      <c r="G124" s="234">
        <f>ROUND(E124*F124,2)</f>
        <v>0</v>
      </c>
      <c r="H124" s="233"/>
      <c r="I124" s="234">
        <f>ROUND(E124*H124,2)</f>
        <v>0</v>
      </c>
      <c r="J124" s="233"/>
      <c r="K124" s="234">
        <f>ROUND(E124*J124,2)</f>
        <v>0</v>
      </c>
      <c r="L124" s="234">
        <v>21</v>
      </c>
      <c r="M124" s="234">
        <f>G124*(1+L124/100)</f>
        <v>0</v>
      </c>
      <c r="N124" s="232">
        <v>1.2970000000000001E-2</v>
      </c>
      <c r="O124" s="232">
        <f>ROUND(E124*N124,2)</f>
        <v>0.1</v>
      </c>
      <c r="P124" s="232">
        <v>0</v>
      </c>
      <c r="Q124" s="232">
        <f>ROUND(E124*P124,2)</f>
        <v>0</v>
      </c>
      <c r="R124" s="234" t="s">
        <v>335</v>
      </c>
      <c r="S124" s="234" t="s">
        <v>180</v>
      </c>
      <c r="T124" s="235" t="s">
        <v>180</v>
      </c>
      <c r="U124" s="220">
        <v>0</v>
      </c>
      <c r="V124" s="220">
        <f>ROUND(E124*U124,2)</f>
        <v>0</v>
      </c>
      <c r="W124" s="220"/>
      <c r="X124" s="220" t="s">
        <v>336</v>
      </c>
      <c r="Y124" s="220" t="s">
        <v>183</v>
      </c>
      <c r="Z124" s="210"/>
      <c r="AA124" s="210"/>
      <c r="AB124" s="210"/>
      <c r="AC124" s="210"/>
      <c r="AD124" s="210"/>
      <c r="AE124" s="210"/>
      <c r="AF124" s="210"/>
      <c r="AG124" s="210" t="s">
        <v>337</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50" t="s">
        <v>846</v>
      </c>
      <c r="D125" s="244"/>
      <c r="E125" s="245">
        <v>4</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214</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50" t="s">
        <v>847</v>
      </c>
      <c r="D126" s="244"/>
      <c r="E126" s="245">
        <v>4</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214</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2.5" outlineLevel="1" x14ac:dyDescent="0.2">
      <c r="A127" s="229">
        <v>32</v>
      </c>
      <c r="B127" s="230" t="s">
        <v>868</v>
      </c>
      <c r="C127" s="239" t="s">
        <v>869</v>
      </c>
      <c r="D127" s="231" t="s">
        <v>330</v>
      </c>
      <c r="E127" s="232">
        <v>10</v>
      </c>
      <c r="F127" s="233"/>
      <c r="G127" s="234">
        <f>ROUND(E127*F127,2)</f>
        <v>0</v>
      </c>
      <c r="H127" s="233"/>
      <c r="I127" s="234">
        <f>ROUND(E127*H127,2)</f>
        <v>0</v>
      </c>
      <c r="J127" s="233"/>
      <c r="K127" s="234">
        <f>ROUND(E127*J127,2)</f>
        <v>0</v>
      </c>
      <c r="L127" s="234">
        <v>21</v>
      </c>
      <c r="M127" s="234">
        <f>G127*(1+L127/100)</f>
        <v>0</v>
      </c>
      <c r="N127" s="232">
        <v>3.2000000000000003E-4</v>
      </c>
      <c r="O127" s="232">
        <f>ROUND(E127*N127,2)</f>
        <v>0</v>
      </c>
      <c r="P127" s="232">
        <v>0</v>
      </c>
      <c r="Q127" s="232">
        <f>ROUND(E127*P127,2)</f>
        <v>0</v>
      </c>
      <c r="R127" s="234" t="s">
        <v>335</v>
      </c>
      <c r="S127" s="234" t="s">
        <v>180</v>
      </c>
      <c r="T127" s="235" t="s">
        <v>180</v>
      </c>
      <c r="U127" s="220">
        <v>0</v>
      </c>
      <c r="V127" s="220">
        <f>ROUND(E127*U127,2)</f>
        <v>0</v>
      </c>
      <c r="W127" s="220"/>
      <c r="X127" s="220" t="s">
        <v>336</v>
      </c>
      <c r="Y127" s="220" t="s">
        <v>183</v>
      </c>
      <c r="Z127" s="210"/>
      <c r="AA127" s="210"/>
      <c r="AB127" s="210"/>
      <c r="AC127" s="210"/>
      <c r="AD127" s="210"/>
      <c r="AE127" s="210"/>
      <c r="AF127" s="210"/>
      <c r="AG127" s="210" t="s">
        <v>337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50" t="s">
        <v>551</v>
      </c>
      <c r="D128" s="244"/>
      <c r="E128" s="245">
        <v>5</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214</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50" t="s">
        <v>552</v>
      </c>
      <c r="D129" s="244"/>
      <c r="E129" s="245">
        <v>5</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214</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22.5" outlineLevel="1" x14ac:dyDescent="0.2">
      <c r="A130" s="229">
        <v>33</v>
      </c>
      <c r="B130" s="230" t="s">
        <v>870</v>
      </c>
      <c r="C130" s="239" t="s">
        <v>871</v>
      </c>
      <c r="D130" s="231" t="s">
        <v>330</v>
      </c>
      <c r="E130" s="232">
        <v>2</v>
      </c>
      <c r="F130" s="233"/>
      <c r="G130" s="234">
        <f>ROUND(E130*F130,2)</f>
        <v>0</v>
      </c>
      <c r="H130" s="233"/>
      <c r="I130" s="234">
        <f>ROUND(E130*H130,2)</f>
        <v>0</v>
      </c>
      <c r="J130" s="233"/>
      <c r="K130" s="234">
        <f>ROUND(E130*J130,2)</f>
        <v>0</v>
      </c>
      <c r="L130" s="234">
        <v>21</v>
      </c>
      <c r="M130" s="234">
        <f>G130*(1+L130/100)</f>
        <v>0</v>
      </c>
      <c r="N130" s="232">
        <v>1.0999999999999999E-2</v>
      </c>
      <c r="O130" s="232">
        <f>ROUND(E130*N130,2)</f>
        <v>0.02</v>
      </c>
      <c r="P130" s="232">
        <v>0</v>
      </c>
      <c r="Q130" s="232">
        <f>ROUND(E130*P130,2)</f>
        <v>0</v>
      </c>
      <c r="R130" s="234" t="s">
        <v>335</v>
      </c>
      <c r="S130" s="234" t="s">
        <v>180</v>
      </c>
      <c r="T130" s="235" t="s">
        <v>180</v>
      </c>
      <c r="U130" s="220">
        <v>0</v>
      </c>
      <c r="V130" s="220">
        <f>ROUND(E130*U130,2)</f>
        <v>0</v>
      </c>
      <c r="W130" s="220"/>
      <c r="X130" s="220" t="s">
        <v>336</v>
      </c>
      <c r="Y130" s="220" t="s">
        <v>183</v>
      </c>
      <c r="Z130" s="210"/>
      <c r="AA130" s="210"/>
      <c r="AB130" s="210"/>
      <c r="AC130" s="210"/>
      <c r="AD130" s="210"/>
      <c r="AE130" s="210"/>
      <c r="AF130" s="210"/>
      <c r="AG130" s="210" t="s">
        <v>337</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40" t="s">
        <v>872</v>
      </c>
      <c r="D131" s="236"/>
      <c r="E131" s="236"/>
      <c r="F131" s="236"/>
      <c r="G131" s="236"/>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186</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50" t="s">
        <v>546</v>
      </c>
      <c r="D132" s="244"/>
      <c r="E132" s="245">
        <v>1</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214</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50" t="s">
        <v>547</v>
      </c>
      <c r="D133" s="244"/>
      <c r="E133" s="245">
        <v>1</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214</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2.5" outlineLevel="1" x14ac:dyDescent="0.2">
      <c r="A134" s="229">
        <v>34</v>
      </c>
      <c r="B134" s="230" t="s">
        <v>873</v>
      </c>
      <c r="C134" s="239" t="s">
        <v>874</v>
      </c>
      <c r="D134" s="231" t="s">
        <v>330</v>
      </c>
      <c r="E134" s="232">
        <v>2</v>
      </c>
      <c r="F134" s="233"/>
      <c r="G134" s="234">
        <f>ROUND(E134*F134,2)</f>
        <v>0</v>
      </c>
      <c r="H134" s="233"/>
      <c r="I134" s="234">
        <f>ROUND(E134*H134,2)</f>
        <v>0</v>
      </c>
      <c r="J134" s="233"/>
      <c r="K134" s="234">
        <f>ROUND(E134*J134,2)</f>
        <v>0</v>
      </c>
      <c r="L134" s="234">
        <v>21</v>
      </c>
      <c r="M134" s="234">
        <f>G134*(1+L134/100)</f>
        <v>0</v>
      </c>
      <c r="N134" s="232">
        <v>1.6000000000000001E-3</v>
      </c>
      <c r="O134" s="232">
        <f>ROUND(E134*N134,2)</f>
        <v>0</v>
      </c>
      <c r="P134" s="232">
        <v>0</v>
      </c>
      <c r="Q134" s="232">
        <f>ROUND(E134*P134,2)</f>
        <v>0</v>
      </c>
      <c r="R134" s="234"/>
      <c r="S134" s="234" t="s">
        <v>203</v>
      </c>
      <c r="T134" s="235" t="s">
        <v>181</v>
      </c>
      <c r="U134" s="220">
        <v>0</v>
      </c>
      <c r="V134" s="220">
        <f>ROUND(E134*U134,2)</f>
        <v>0</v>
      </c>
      <c r="W134" s="220"/>
      <c r="X134" s="220" t="s">
        <v>336</v>
      </c>
      <c r="Y134" s="220" t="s">
        <v>183</v>
      </c>
      <c r="Z134" s="210"/>
      <c r="AA134" s="210"/>
      <c r="AB134" s="210"/>
      <c r="AC134" s="210"/>
      <c r="AD134" s="210"/>
      <c r="AE134" s="210"/>
      <c r="AF134" s="210"/>
      <c r="AG134" s="210" t="s">
        <v>337</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50" t="s">
        <v>546</v>
      </c>
      <c r="D135" s="244"/>
      <c r="E135" s="245">
        <v>1</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214</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50" t="s">
        <v>547</v>
      </c>
      <c r="D136" s="244"/>
      <c r="E136" s="245">
        <v>1</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214</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1" x14ac:dyDescent="0.2">
      <c r="A137" s="229">
        <v>35</v>
      </c>
      <c r="B137" s="230" t="s">
        <v>875</v>
      </c>
      <c r="C137" s="239" t="s">
        <v>876</v>
      </c>
      <c r="D137" s="231" t="s">
        <v>330</v>
      </c>
      <c r="E137" s="232">
        <v>8</v>
      </c>
      <c r="F137" s="233"/>
      <c r="G137" s="234">
        <f>ROUND(E137*F137,2)</f>
        <v>0</v>
      </c>
      <c r="H137" s="233"/>
      <c r="I137" s="234">
        <f>ROUND(E137*H137,2)</f>
        <v>0</v>
      </c>
      <c r="J137" s="233"/>
      <c r="K137" s="234">
        <f>ROUND(E137*J137,2)</f>
        <v>0</v>
      </c>
      <c r="L137" s="234">
        <v>21</v>
      </c>
      <c r="M137" s="234">
        <f>G137*(1+L137/100)</f>
        <v>0</v>
      </c>
      <c r="N137" s="232">
        <v>1E-3</v>
      </c>
      <c r="O137" s="232">
        <f>ROUND(E137*N137,2)</f>
        <v>0.01</v>
      </c>
      <c r="P137" s="232">
        <v>0</v>
      </c>
      <c r="Q137" s="232">
        <f>ROUND(E137*P137,2)</f>
        <v>0</v>
      </c>
      <c r="R137" s="234" t="s">
        <v>335</v>
      </c>
      <c r="S137" s="234" t="s">
        <v>180</v>
      </c>
      <c r="T137" s="235" t="s">
        <v>180</v>
      </c>
      <c r="U137" s="220">
        <v>0</v>
      </c>
      <c r="V137" s="220">
        <f>ROUND(E137*U137,2)</f>
        <v>0</v>
      </c>
      <c r="W137" s="220"/>
      <c r="X137" s="220" t="s">
        <v>336</v>
      </c>
      <c r="Y137" s="220" t="s">
        <v>183</v>
      </c>
      <c r="Z137" s="210"/>
      <c r="AA137" s="210"/>
      <c r="AB137" s="210"/>
      <c r="AC137" s="210"/>
      <c r="AD137" s="210"/>
      <c r="AE137" s="210"/>
      <c r="AF137" s="210"/>
      <c r="AG137" s="210" t="s">
        <v>337</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50" t="s">
        <v>846</v>
      </c>
      <c r="D138" s="244"/>
      <c r="E138" s="245">
        <v>4</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214</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50" t="s">
        <v>847</v>
      </c>
      <c r="D139" s="244"/>
      <c r="E139" s="245">
        <v>4</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214</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29">
        <v>36</v>
      </c>
      <c r="B140" s="230" t="s">
        <v>877</v>
      </c>
      <c r="C140" s="239" t="s">
        <v>878</v>
      </c>
      <c r="D140" s="231" t="s">
        <v>330</v>
      </c>
      <c r="E140" s="232">
        <v>2</v>
      </c>
      <c r="F140" s="233"/>
      <c r="G140" s="234">
        <f>ROUND(E140*F140,2)</f>
        <v>0</v>
      </c>
      <c r="H140" s="233"/>
      <c r="I140" s="234">
        <f>ROUND(E140*H140,2)</f>
        <v>0</v>
      </c>
      <c r="J140" s="233"/>
      <c r="K140" s="234">
        <f>ROUND(E140*J140,2)</f>
        <v>0</v>
      </c>
      <c r="L140" s="234">
        <v>21</v>
      </c>
      <c r="M140" s="234">
        <f>G140*(1+L140/100)</f>
        <v>0</v>
      </c>
      <c r="N140" s="232">
        <v>2.5000000000000001E-3</v>
      </c>
      <c r="O140" s="232">
        <f>ROUND(E140*N140,2)</f>
        <v>0.01</v>
      </c>
      <c r="P140" s="232">
        <v>0</v>
      </c>
      <c r="Q140" s="232">
        <f>ROUND(E140*P140,2)</f>
        <v>0</v>
      </c>
      <c r="R140" s="234"/>
      <c r="S140" s="234" t="s">
        <v>203</v>
      </c>
      <c r="T140" s="235" t="s">
        <v>181</v>
      </c>
      <c r="U140" s="220">
        <v>0</v>
      </c>
      <c r="V140" s="220">
        <f>ROUND(E140*U140,2)</f>
        <v>0</v>
      </c>
      <c r="W140" s="220"/>
      <c r="X140" s="220" t="s">
        <v>336</v>
      </c>
      <c r="Y140" s="220" t="s">
        <v>183</v>
      </c>
      <c r="Z140" s="210"/>
      <c r="AA140" s="210"/>
      <c r="AB140" s="210"/>
      <c r="AC140" s="210"/>
      <c r="AD140" s="210"/>
      <c r="AE140" s="210"/>
      <c r="AF140" s="210"/>
      <c r="AG140" s="210" t="s">
        <v>337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50" t="s">
        <v>879</v>
      </c>
      <c r="D141" s="244"/>
      <c r="E141" s="245">
        <v>1</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214</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50" t="s">
        <v>880</v>
      </c>
      <c r="D142" s="244"/>
      <c r="E142" s="245">
        <v>1</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214</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29">
        <v>37</v>
      </c>
      <c r="B143" s="230" t="s">
        <v>881</v>
      </c>
      <c r="C143" s="239" t="s">
        <v>882</v>
      </c>
      <c r="D143" s="231" t="s">
        <v>330</v>
      </c>
      <c r="E143" s="232">
        <v>6</v>
      </c>
      <c r="F143" s="233"/>
      <c r="G143" s="234">
        <f>ROUND(E143*F143,2)</f>
        <v>0</v>
      </c>
      <c r="H143" s="233"/>
      <c r="I143" s="234">
        <f>ROUND(E143*H143,2)</f>
        <v>0</v>
      </c>
      <c r="J143" s="233"/>
      <c r="K143" s="234">
        <f>ROUND(E143*J143,2)</f>
        <v>0</v>
      </c>
      <c r="L143" s="234">
        <v>21</v>
      </c>
      <c r="M143" s="234">
        <f>G143*(1+L143/100)</f>
        <v>0</v>
      </c>
      <c r="N143" s="232">
        <v>5.0000000000000001E-4</v>
      </c>
      <c r="O143" s="232">
        <f>ROUND(E143*N143,2)</f>
        <v>0</v>
      </c>
      <c r="P143" s="232">
        <v>0</v>
      </c>
      <c r="Q143" s="232">
        <f>ROUND(E143*P143,2)</f>
        <v>0</v>
      </c>
      <c r="R143" s="234"/>
      <c r="S143" s="234" t="s">
        <v>203</v>
      </c>
      <c r="T143" s="235" t="s">
        <v>181</v>
      </c>
      <c r="U143" s="220">
        <v>0</v>
      </c>
      <c r="V143" s="220">
        <f>ROUND(E143*U143,2)</f>
        <v>0</v>
      </c>
      <c r="W143" s="220"/>
      <c r="X143" s="220" t="s">
        <v>336</v>
      </c>
      <c r="Y143" s="220" t="s">
        <v>183</v>
      </c>
      <c r="Z143" s="210"/>
      <c r="AA143" s="210"/>
      <c r="AB143" s="210"/>
      <c r="AC143" s="210"/>
      <c r="AD143" s="210"/>
      <c r="AE143" s="210"/>
      <c r="AF143" s="210"/>
      <c r="AG143" s="210" t="s">
        <v>337</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50" t="s">
        <v>883</v>
      </c>
      <c r="D144" s="244"/>
      <c r="E144" s="245">
        <v>6</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214</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29">
        <v>38</v>
      </c>
      <c r="B145" s="230" t="s">
        <v>884</v>
      </c>
      <c r="C145" s="239" t="s">
        <v>885</v>
      </c>
      <c r="D145" s="231" t="s">
        <v>330</v>
      </c>
      <c r="E145" s="232">
        <v>2</v>
      </c>
      <c r="F145" s="233"/>
      <c r="G145" s="234">
        <f>ROUND(E145*F145,2)</f>
        <v>0</v>
      </c>
      <c r="H145" s="233"/>
      <c r="I145" s="234">
        <f>ROUND(E145*H145,2)</f>
        <v>0</v>
      </c>
      <c r="J145" s="233"/>
      <c r="K145" s="234">
        <f>ROUND(E145*J145,2)</f>
        <v>0</v>
      </c>
      <c r="L145" s="234">
        <v>21</v>
      </c>
      <c r="M145" s="234">
        <f>G145*(1+L145/100)</f>
        <v>0</v>
      </c>
      <c r="N145" s="232">
        <v>2.7399999999999998E-3</v>
      </c>
      <c r="O145" s="232">
        <f>ROUND(E145*N145,2)</f>
        <v>0.01</v>
      </c>
      <c r="P145" s="232">
        <v>0</v>
      </c>
      <c r="Q145" s="232">
        <f>ROUND(E145*P145,2)</f>
        <v>0</v>
      </c>
      <c r="R145" s="234"/>
      <c r="S145" s="234" t="s">
        <v>203</v>
      </c>
      <c r="T145" s="235" t="s">
        <v>181</v>
      </c>
      <c r="U145" s="220">
        <v>0</v>
      </c>
      <c r="V145" s="220">
        <f>ROUND(E145*U145,2)</f>
        <v>0</v>
      </c>
      <c r="W145" s="220"/>
      <c r="X145" s="220" t="s">
        <v>336</v>
      </c>
      <c r="Y145" s="220" t="s">
        <v>183</v>
      </c>
      <c r="Z145" s="210"/>
      <c r="AA145" s="210"/>
      <c r="AB145" s="210"/>
      <c r="AC145" s="210"/>
      <c r="AD145" s="210"/>
      <c r="AE145" s="210"/>
      <c r="AF145" s="210"/>
      <c r="AG145" s="210" t="s">
        <v>337</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50" t="s">
        <v>546</v>
      </c>
      <c r="D146" s="244"/>
      <c r="E146" s="245">
        <v>1</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214</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50" t="s">
        <v>547</v>
      </c>
      <c r="D147" s="244"/>
      <c r="E147" s="245">
        <v>1</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214</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29">
        <v>39</v>
      </c>
      <c r="B148" s="230" t="s">
        <v>886</v>
      </c>
      <c r="C148" s="239" t="s">
        <v>887</v>
      </c>
      <c r="D148" s="231" t="s">
        <v>330</v>
      </c>
      <c r="E148" s="232">
        <v>8</v>
      </c>
      <c r="F148" s="233"/>
      <c r="G148" s="234">
        <f>ROUND(E148*F148,2)</f>
        <v>0</v>
      </c>
      <c r="H148" s="233"/>
      <c r="I148" s="234">
        <f>ROUND(E148*H148,2)</f>
        <v>0</v>
      </c>
      <c r="J148" s="233"/>
      <c r="K148" s="234">
        <f>ROUND(E148*J148,2)</f>
        <v>0</v>
      </c>
      <c r="L148" s="234">
        <v>21</v>
      </c>
      <c r="M148" s="234">
        <f>G148*(1+L148/100)</f>
        <v>0</v>
      </c>
      <c r="N148" s="232">
        <v>2.7399999999999998E-3</v>
      </c>
      <c r="O148" s="232">
        <f>ROUND(E148*N148,2)</f>
        <v>0.02</v>
      </c>
      <c r="P148" s="232">
        <v>0</v>
      </c>
      <c r="Q148" s="232">
        <f>ROUND(E148*P148,2)</f>
        <v>0</v>
      </c>
      <c r="R148" s="234" t="s">
        <v>335</v>
      </c>
      <c r="S148" s="234" t="s">
        <v>180</v>
      </c>
      <c r="T148" s="235" t="s">
        <v>180</v>
      </c>
      <c r="U148" s="220">
        <v>0</v>
      </c>
      <c r="V148" s="220">
        <f>ROUND(E148*U148,2)</f>
        <v>0</v>
      </c>
      <c r="W148" s="220"/>
      <c r="X148" s="220" t="s">
        <v>336</v>
      </c>
      <c r="Y148" s="220" t="s">
        <v>183</v>
      </c>
      <c r="Z148" s="210"/>
      <c r="AA148" s="210"/>
      <c r="AB148" s="210"/>
      <c r="AC148" s="210"/>
      <c r="AD148" s="210"/>
      <c r="AE148" s="210"/>
      <c r="AF148" s="210"/>
      <c r="AG148" s="210" t="s">
        <v>337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40" t="s">
        <v>888</v>
      </c>
      <c r="D149" s="236"/>
      <c r="E149" s="236"/>
      <c r="F149" s="236"/>
      <c r="G149" s="236"/>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186</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50" t="s">
        <v>846</v>
      </c>
      <c r="D150" s="244"/>
      <c r="E150" s="245">
        <v>4</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214</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50" t="s">
        <v>847</v>
      </c>
      <c r="D151" s="244"/>
      <c r="E151" s="245">
        <v>4</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214</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22.5" outlineLevel="1" x14ac:dyDescent="0.2">
      <c r="A152" s="229">
        <v>40</v>
      </c>
      <c r="B152" s="230" t="s">
        <v>889</v>
      </c>
      <c r="C152" s="239" t="s">
        <v>890</v>
      </c>
      <c r="D152" s="231" t="s">
        <v>330</v>
      </c>
      <c r="E152" s="232">
        <v>8</v>
      </c>
      <c r="F152" s="233"/>
      <c r="G152" s="234">
        <f>ROUND(E152*F152,2)</f>
        <v>0</v>
      </c>
      <c r="H152" s="233"/>
      <c r="I152" s="234">
        <f>ROUND(E152*H152,2)</f>
        <v>0</v>
      </c>
      <c r="J152" s="233"/>
      <c r="K152" s="234">
        <f>ROUND(E152*J152,2)</f>
        <v>0</v>
      </c>
      <c r="L152" s="234">
        <v>21</v>
      </c>
      <c r="M152" s="234">
        <f>G152*(1+L152/100)</f>
        <v>0</v>
      </c>
      <c r="N152" s="232">
        <v>1.6199999999999999E-2</v>
      </c>
      <c r="O152" s="232">
        <f>ROUND(E152*N152,2)</f>
        <v>0.13</v>
      </c>
      <c r="P152" s="232">
        <v>0</v>
      </c>
      <c r="Q152" s="232">
        <f>ROUND(E152*P152,2)</f>
        <v>0</v>
      </c>
      <c r="R152" s="234" t="s">
        <v>335</v>
      </c>
      <c r="S152" s="234" t="s">
        <v>180</v>
      </c>
      <c r="T152" s="235" t="s">
        <v>180</v>
      </c>
      <c r="U152" s="220">
        <v>0</v>
      </c>
      <c r="V152" s="220">
        <f>ROUND(E152*U152,2)</f>
        <v>0</v>
      </c>
      <c r="W152" s="220"/>
      <c r="X152" s="220" t="s">
        <v>336</v>
      </c>
      <c r="Y152" s="220" t="s">
        <v>183</v>
      </c>
      <c r="Z152" s="210"/>
      <c r="AA152" s="210"/>
      <c r="AB152" s="210"/>
      <c r="AC152" s="210"/>
      <c r="AD152" s="210"/>
      <c r="AE152" s="210"/>
      <c r="AF152" s="210"/>
      <c r="AG152" s="210" t="s">
        <v>337</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50" t="s">
        <v>846</v>
      </c>
      <c r="D153" s="244"/>
      <c r="E153" s="245">
        <v>4</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214</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50" t="s">
        <v>847</v>
      </c>
      <c r="D154" s="244"/>
      <c r="E154" s="245">
        <v>4</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214</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2.5" outlineLevel="1" x14ac:dyDescent="0.2">
      <c r="A155" s="229">
        <v>41</v>
      </c>
      <c r="B155" s="230" t="s">
        <v>891</v>
      </c>
      <c r="C155" s="239" t="s">
        <v>892</v>
      </c>
      <c r="D155" s="231" t="s">
        <v>330</v>
      </c>
      <c r="E155" s="232">
        <v>2</v>
      </c>
      <c r="F155" s="233"/>
      <c r="G155" s="234">
        <f>ROUND(E155*F155,2)</f>
        <v>0</v>
      </c>
      <c r="H155" s="233"/>
      <c r="I155" s="234">
        <f>ROUND(E155*H155,2)</f>
        <v>0</v>
      </c>
      <c r="J155" s="233"/>
      <c r="K155" s="234">
        <f>ROUND(E155*J155,2)</f>
        <v>0</v>
      </c>
      <c r="L155" s="234">
        <v>21</v>
      </c>
      <c r="M155" s="234">
        <f>G155*(1+L155/100)</f>
        <v>0</v>
      </c>
      <c r="N155" s="232">
        <v>1.6E-2</v>
      </c>
      <c r="O155" s="232">
        <f>ROUND(E155*N155,2)</f>
        <v>0.03</v>
      </c>
      <c r="P155" s="232">
        <v>0</v>
      </c>
      <c r="Q155" s="232">
        <f>ROUND(E155*P155,2)</f>
        <v>0</v>
      </c>
      <c r="R155" s="234" t="s">
        <v>335</v>
      </c>
      <c r="S155" s="234" t="s">
        <v>180</v>
      </c>
      <c r="T155" s="235" t="s">
        <v>180</v>
      </c>
      <c r="U155" s="220">
        <v>0</v>
      </c>
      <c r="V155" s="220">
        <f>ROUND(E155*U155,2)</f>
        <v>0</v>
      </c>
      <c r="W155" s="220"/>
      <c r="X155" s="220" t="s">
        <v>336</v>
      </c>
      <c r="Y155" s="220" t="s">
        <v>183</v>
      </c>
      <c r="Z155" s="210"/>
      <c r="AA155" s="210"/>
      <c r="AB155" s="210"/>
      <c r="AC155" s="210"/>
      <c r="AD155" s="210"/>
      <c r="AE155" s="210"/>
      <c r="AF155" s="210"/>
      <c r="AG155" s="210" t="s">
        <v>337</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50" t="s">
        <v>546</v>
      </c>
      <c r="D156" s="244"/>
      <c r="E156" s="245">
        <v>1</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214</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50" t="s">
        <v>547</v>
      </c>
      <c r="D157" s="244"/>
      <c r="E157" s="245">
        <v>1</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214</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33.75" outlineLevel="1" x14ac:dyDescent="0.2">
      <c r="A158" s="229">
        <v>42</v>
      </c>
      <c r="B158" s="230" t="s">
        <v>893</v>
      </c>
      <c r="C158" s="239" t="s">
        <v>894</v>
      </c>
      <c r="D158" s="231" t="s">
        <v>330</v>
      </c>
      <c r="E158" s="232">
        <v>8</v>
      </c>
      <c r="F158" s="233"/>
      <c r="G158" s="234">
        <f>ROUND(E158*F158,2)</f>
        <v>0</v>
      </c>
      <c r="H158" s="233"/>
      <c r="I158" s="234">
        <f>ROUND(E158*H158,2)</f>
        <v>0</v>
      </c>
      <c r="J158" s="233"/>
      <c r="K158" s="234">
        <f>ROUND(E158*J158,2)</f>
        <v>0</v>
      </c>
      <c r="L158" s="234">
        <v>21</v>
      </c>
      <c r="M158" s="234">
        <f>G158*(1+L158/100)</f>
        <v>0</v>
      </c>
      <c r="N158" s="232">
        <v>1.55E-2</v>
      </c>
      <c r="O158" s="232">
        <f>ROUND(E158*N158,2)</f>
        <v>0.12</v>
      </c>
      <c r="P158" s="232">
        <v>0</v>
      </c>
      <c r="Q158" s="232">
        <f>ROUND(E158*P158,2)</f>
        <v>0</v>
      </c>
      <c r="R158" s="234" t="s">
        <v>335</v>
      </c>
      <c r="S158" s="234" t="s">
        <v>180</v>
      </c>
      <c r="T158" s="235" t="s">
        <v>180</v>
      </c>
      <c r="U158" s="220">
        <v>0</v>
      </c>
      <c r="V158" s="220">
        <f>ROUND(E158*U158,2)</f>
        <v>0</v>
      </c>
      <c r="W158" s="220"/>
      <c r="X158" s="220" t="s">
        <v>336</v>
      </c>
      <c r="Y158" s="220" t="s">
        <v>183</v>
      </c>
      <c r="Z158" s="210"/>
      <c r="AA158" s="210"/>
      <c r="AB158" s="210"/>
      <c r="AC158" s="210"/>
      <c r="AD158" s="210"/>
      <c r="AE158" s="210"/>
      <c r="AF158" s="210"/>
      <c r="AG158" s="210" t="s">
        <v>337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50" t="s">
        <v>846</v>
      </c>
      <c r="D159" s="244"/>
      <c r="E159" s="245">
        <v>4</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214</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50" t="s">
        <v>847</v>
      </c>
      <c r="D160" s="244"/>
      <c r="E160" s="245">
        <v>4</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214</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33.75" outlineLevel="1" x14ac:dyDescent="0.2">
      <c r="A161" s="229">
        <v>43</v>
      </c>
      <c r="B161" s="230" t="s">
        <v>895</v>
      </c>
      <c r="C161" s="239" t="s">
        <v>896</v>
      </c>
      <c r="D161" s="231" t="s">
        <v>330</v>
      </c>
      <c r="E161" s="232">
        <v>2</v>
      </c>
      <c r="F161" s="233"/>
      <c r="G161" s="234">
        <f>ROUND(E161*F161,2)</f>
        <v>0</v>
      </c>
      <c r="H161" s="233"/>
      <c r="I161" s="234">
        <f>ROUND(E161*H161,2)</f>
        <v>0</v>
      </c>
      <c r="J161" s="233"/>
      <c r="K161" s="234">
        <f>ROUND(E161*J161,2)</f>
        <v>0</v>
      </c>
      <c r="L161" s="234">
        <v>21</v>
      </c>
      <c r="M161" s="234">
        <f>G161*(1+L161/100)</f>
        <v>0</v>
      </c>
      <c r="N161" s="232">
        <v>1.7000000000000001E-2</v>
      </c>
      <c r="O161" s="232">
        <f>ROUND(E161*N161,2)</f>
        <v>0.03</v>
      </c>
      <c r="P161" s="232">
        <v>0</v>
      </c>
      <c r="Q161" s="232">
        <f>ROUND(E161*P161,2)</f>
        <v>0</v>
      </c>
      <c r="R161" s="234" t="s">
        <v>335</v>
      </c>
      <c r="S161" s="234" t="s">
        <v>180</v>
      </c>
      <c r="T161" s="235" t="s">
        <v>180</v>
      </c>
      <c r="U161" s="220">
        <v>0</v>
      </c>
      <c r="V161" s="220">
        <f>ROUND(E161*U161,2)</f>
        <v>0</v>
      </c>
      <c r="W161" s="220"/>
      <c r="X161" s="220" t="s">
        <v>336</v>
      </c>
      <c r="Y161" s="220" t="s">
        <v>183</v>
      </c>
      <c r="Z161" s="210"/>
      <c r="AA161" s="210"/>
      <c r="AB161" s="210"/>
      <c r="AC161" s="210"/>
      <c r="AD161" s="210"/>
      <c r="AE161" s="210"/>
      <c r="AF161" s="210"/>
      <c r="AG161" s="210" t="s">
        <v>337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50" t="s">
        <v>546</v>
      </c>
      <c r="D162" s="244"/>
      <c r="E162" s="245">
        <v>1</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214</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50" t="s">
        <v>547</v>
      </c>
      <c r="D163" s="244"/>
      <c r="E163" s="245">
        <v>1</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214</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29">
        <v>44</v>
      </c>
      <c r="B164" s="230" t="s">
        <v>897</v>
      </c>
      <c r="C164" s="239" t="s">
        <v>898</v>
      </c>
      <c r="D164" s="231" t="s">
        <v>330</v>
      </c>
      <c r="E164" s="232">
        <v>4</v>
      </c>
      <c r="F164" s="233"/>
      <c r="G164" s="234">
        <f>ROUND(E164*F164,2)</f>
        <v>0</v>
      </c>
      <c r="H164" s="233"/>
      <c r="I164" s="234">
        <f>ROUND(E164*H164,2)</f>
        <v>0</v>
      </c>
      <c r="J164" s="233"/>
      <c r="K164" s="234">
        <f>ROUND(E164*J164,2)</f>
        <v>0</v>
      </c>
      <c r="L164" s="234">
        <v>21</v>
      </c>
      <c r="M164" s="234">
        <f>G164*(1+L164/100)</f>
        <v>0</v>
      </c>
      <c r="N164" s="232">
        <v>1.35E-2</v>
      </c>
      <c r="O164" s="232">
        <f>ROUND(E164*N164,2)</f>
        <v>0.05</v>
      </c>
      <c r="P164" s="232">
        <v>0</v>
      </c>
      <c r="Q164" s="232">
        <f>ROUND(E164*P164,2)</f>
        <v>0</v>
      </c>
      <c r="R164" s="234" t="s">
        <v>335</v>
      </c>
      <c r="S164" s="234" t="s">
        <v>180</v>
      </c>
      <c r="T164" s="235" t="s">
        <v>180</v>
      </c>
      <c r="U164" s="220">
        <v>0</v>
      </c>
      <c r="V164" s="220">
        <f>ROUND(E164*U164,2)</f>
        <v>0</v>
      </c>
      <c r="W164" s="220"/>
      <c r="X164" s="220" t="s">
        <v>336</v>
      </c>
      <c r="Y164" s="220" t="s">
        <v>183</v>
      </c>
      <c r="Z164" s="210"/>
      <c r="AA164" s="210"/>
      <c r="AB164" s="210"/>
      <c r="AC164" s="210"/>
      <c r="AD164" s="210"/>
      <c r="AE164" s="210"/>
      <c r="AF164" s="210"/>
      <c r="AG164" s="210" t="s">
        <v>337</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2" x14ac:dyDescent="0.2">
      <c r="A165" s="217"/>
      <c r="B165" s="218"/>
      <c r="C165" s="240" t="s">
        <v>899</v>
      </c>
      <c r="D165" s="236"/>
      <c r="E165" s="236"/>
      <c r="F165" s="236"/>
      <c r="G165" s="236"/>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186</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37" t="str">
        <f>C165</f>
        <v>kompletní vybavení: radarová elektronika na montážní liště, elektromagnetický ventil, připojovací hadice, úhlový ventil, přípojka přívodu s těsněním, sifon o objemu 1 l, instalační sada</v>
      </c>
      <c r="BB165" s="210"/>
      <c r="BC165" s="210"/>
      <c r="BD165" s="210"/>
      <c r="BE165" s="210"/>
      <c r="BF165" s="210"/>
      <c r="BG165" s="210"/>
      <c r="BH165" s="210"/>
    </row>
    <row r="166" spans="1:60" outlineLevel="2" x14ac:dyDescent="0.2">
      <c r="A166" s="217"/>
      <c r="B166" s="218"/>
      <c r="C166" s="250" t="s">
        <v>213</v>
      </c>
      <c r="D166" s="244"/>
      <c r="E166" s="245">
        <v>2</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214</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50" t="s">
        <v>215</v>
      </c>
      <c r="D167" s="244"/>
      <c r="E167" s="245">
        <v>2</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214</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29">
        <v>45</v>
      </c>
      <c r="B168" s="230" t="s">
        <v>900</v>
      </c>
      <c r="C168" s="239" t="s">
        <v>901</v>
      </c>
      <c r="D168" s="231" t="s">
        <v>463</v>
      </c>
      <c r="E168" s="232">
        <v>0.61660000000000004</v>
      </c>
      <c r="F168" s="233"/>
      <c r="G168" s="234">
        <f>ROUND(E168*F168,2)</f>
        <v>0</v>
      </c>
      <c r="H168" s="233"/>
      <c r="I168" s="234">
        <f>ROUND(E168*H168,2)</f>
        <v>0</v>
      </c>
      <c r="J168" s="233"/>
      <c r="K168" s="234">
        <f>ROUND(E168*J168,2)</f>
        <v>0</v>
      </c>
      <c r="L168" s="234">
        <v>21</v>
      </c>
      <c r="M168" s="234">
        <f>G168*(1+L168/100)</f>
        <v>0</v>
      </c>
      <c r="N168" s="232">
        <v>0</v>
      </c>
      <c r="O168" s="232">
        <f>ROUND(E168*N168,2)</f>
        <v>0</v>
      </c>
      <c r="P168" s="232">
        <v>0</v>
      </c>
      <c r="Q168" s="232">
        <f>ROUND(E168*P168,2)</f>
        <v>0</v>
      </c>
      <c r="R168" s="234" t="s">
        <v>536</v>
      </c>
      <c r="S168" s="234" t="s">
        <v>180</v>
      </c>
      <c r="T168" s="235" t="s">
        <v>180</v>
      </c>
      <c r="U168" s="220">
        <v>1.573</v>
      </c>
      <c r="V168" s="220">
        <f>ROUND(E168*U168,2)</f>
        <v>0.97</v>
      </c>
      <c r="W168" s="220"/>
      <c r="X168" s="220" t="s">
        <v>464</v>
      </c>
      <c r="Y168" s="220" t="s">
        <v>183</v>
      </c>
      <c r="Z168" s="210"/>
      <c r="AA168" s="210"/>
      <c r="AB168" s="210"/>
      <c r="AC168" s="210"/>
      <c r="AD168" s="210"/>
      <c r="AE168" s="210"/>
      <c r="AF168" s="210"/>
      <c r="AG168" s="210" t="s">
        <v>465</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52" t="s">
        <v>830</v>
      </c>
      <c r="D169" s="249"/>
      <c r="E169" s="249"/>
      <c r="F169" s="249"/>
      <c r="G169" s="249"/>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256</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50" t="s">
        <v>467</v>
      </c>
      <c r="D170" s="244"/>
      <c r="E170" s="245"/>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214</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50" t="s">
        <v>902</v>
      </c>
      <c r="D171" s="244"/>
      <c r="E171" s="245"/>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214</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
      <c r="A172" s="217"/>
      <c r="B172" s="218"/>
      <c r="C172" s="250" t="s">
        <v>903</v>
      </c>
      <c r="D172" s="244"/>
      <c r="E172" s="245">
        <v>0.61660000000000004</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214</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x14ac:dyDescent="0.2">
      <c r="A173" s="3"/>
      <c r="B173" s="4"/>
      <c r="C173" s="241"/>
      <c r="D173" s="6"/>
      <c r="E173" s="3"/>
      <c r="F173" s="3"/>
      <c r="G173" s="3"/>
      <c r="H173" s="3"/>
      <c r="I173" s="3"/>
      <c r="J173" s="3"/>
      <c r="K173" s="3"/>
      <c r="L173" s="3"/>
      <c r="M173" s="3"/>
      <c r="N173" s="3"/>
      <c r="O173" s="3"/>
      <c r="P173" s="3"/>
      <c r="Q173" s="3"/>
      <c r="R173" s="3"/>
      <c r="S173" s="3"/>
      <c r="T173" s="3"/>
      <c r="U173" s="3"/>
      <c r="V173" s="3"/>
      <c r="W173" s="3"/>
      <c r="X173" s="3"/>
      <c r="Y173" s="3"/>
      <c r="AE173">
        <v>12</v>
      </c>
      <c r="AF173">
        <v>21</v>
      </c>
      <c r="AG173" t="s">
        <v>161</v>
      </c>
    </row>
    <row r="174" spans="1:60" x14ac:dyDescent="0.2">
      <c r="A174" s="213"/>
      <c r="B174" s="214" t="s">
        <v>29</v>
      </c>
      <c r="C174" s="242"/>
      <c r="D174" s="215"/>
      <c r="E174" s="216"/>
      <c r="F174" s="216"/>
      <c r="G174" s="228">
        <f>G8+G55+G85</f>
        <v>0</v>
      </c>
      <c r="H174" s="3"/>
      <c r="I174" s="3"/>
      <c r="J174" s="3"/>
      <c r="K174" s="3"/>
      <c r="L174" s="3"/>
      <c r="M174" s="3"/>
      <c r="N174" s="3"/>
      <c r="O174" s="3"/>
      <c r="P174" s="3"/>
      <c r="Q174" s="3"/>
      <c r="R174" s="3"/>
      <c r="S174" s="3"/>
      <c r="T174" s="3"/>
      <c r="U174" s="3"/>
      <c r="V174" s="3"/>
      <c r="W174" s="3"/>
      <c r="X174" s="3"/>
      <c r="Y174" s="3"/>
      <c r="AE174">
        <f>SUMIF(L7:L172,AE173,G7:G172)</f>
        <v>0</v>
      </c>
      <c r="AF174">
        <f>SUMIF(L7:L172,AF173,G7:G172)</f>
        <v>0</v>
      </c>
      <c r="AG174" t="s">
        <v>204</v>
      </c>
    </row>
    <row r="175" spans="1:60" x14ac:dyDescent="0.2">
      <c r="C175" s="243"/>
      <c r="D175" s="10"/>
      <c r="AG175" t="s">
        <v>205</v>
      </c>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ljb3ZIW6YzXF/FHP+jt/GffwrwLq9f+ObvU6vdWavoDbmpqqVKOLaZTjtdzpFdtHY3fCdqHNkEjDCW7qX2lWQ==" saltValue="HB6IDrL31yMkhxaJxUIrCw==" spinCount="100000" sheet="1" formatRows="0"/>
  <mergeCells count="31">
    <mergeCell ref="C169:G169"/>
    <mergeCell ref="C96:G96"/>
    <mergeCell ref="C100:G100"/>
    <mergeCell ref="C101:G101"/>
    <mergeCell ref="C131:G131"/>
    <mergeCell ref="C149:G149"/>
    <mergeCell ref="C165:G165"/>
    <mergeCell ref="C57:G57"/>
    <mergeCell ref="C58:G58"/>
    <mergeCell ref="C59:G59"/>
    <mergeCell ref="C62:G62"/>
    <mergeCell ref="C74:G74"/>
    <mergeCell ref="C81:G81"/>
    <mergeCell ref="C30:G30"/>
    <mergeCell ref="C31:G31"/>
    <mergeCell ref="C34:G34"/>
    <mergeCell ref="C38:G38"/>
    <mergeCell ref="C44:G44"/>
    <mergeCell ref="C51:G51"/>
    <mergeCell ref="C16:G16"/>
    <mergeCell ref="C20:G20"/>
    <mergeCell ref="C21:G21"/>
    <mergeCell ref="C25:G25"/>
    <mergeCell ref="C26:G26"/>
    <mergeCell ref="C29:G29"/>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FC30-FCCC-465F-9552-F00CA0356BA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206</v>
      </c>
      <c r="B1" s="195"/>
      <c r="C1" s="195"/>
      <c r="D1" s="195"/>
      <c r="E1" s="195"/>
      <c r="F1" s="195"/>
      <c r="G1" s="195"/>
      <c r="AG1" t="s">
        <v>147</v>
      </c>
    </row>
    <row r="2" spans="1:60" ht="24.95" customHeight="1" x14ac:dyDescent="0.2">
      <c r="A2" s="196" t="s">
        <v>7</v>
      </c>
      <c r="B2" s="49" t="s">
        <v>44</v>
      </c>
      <c r="C2" s="199" t="s">
        <v>45</v>
      </c>
      <c r="D2" s="197"/>
      <c r="E2" s="197"/>
      <c r="F2" s="197"/>
      <c r="G2" s="198"/>
      <c r="AG2" t="s">
        <v>148</v>
      </c>
    </row>
    <row r="3" spans="1:60" ht="24.95" customHeight="1" x14ac:dyDescent="0.2">
      <c r="A3" s="196" t="s">
        <v>8</v>
      </c>
      <c r="B3" s="49" t="s">
        <v>54</v>
      </c>
      <c r="C3" s="199" t="s">
        <v>57</v>
      </c>
      <c r="D3" s="197"/>
      <c r="E3" s="197"/>
      <c r="F3" s="197"/>
      <c r="G3" s="198"/>
      <c r="AC3" s="174" t="s">
        <v>148</v>
      </c>
      <c r="AG3" t="s">
        <v>151</v>
      </c>
    </row>
    <row r="4" spans="1:60" ht="24.95" customHeight="1" x14ac:dyDescent="0.2">
      <c r="A4" s="200" t="s">
        <v>9</v>
      </c>
      <c r="B4" s="201" t="s">
        <v>61</v>
      </c>
      <c r="C4" s="202" t="s">
        <v>62</v>
      </c>
      <c r="D4" s="203"/>
      <c r="E4" s="203"/>
      <c r="F4" s="203"/>
      <c r="G4" s="204"/>
      <c r="AG4" t="s">
        <v>152</v>
      </c>
    </row>
    <row r="5" spans="1:60" x14ac:dyDescent="0.2">
      <c r="D5" s="10"/>
    </row>
    <row r="6" spans="1:60" ht="38.25" x14ac:dyDescent="0.2">
      <c r="A6" s="206" t="s">
        <v>153</v>
      </c>
      <c r="B6" s="208" t="s">
        <v>154</v>
      </c>
      <c r="C6" s="208" t="s">
        <v>155</v>
      </c>
      <c r="D6" s="207" t="s">
        <v>156</v>
      </c>
      <c r="E6" s="206" t="s">
        <v>157</v>
      </c>
      <c r="F6" s="205" t="s">
        <v>158</v>
      </c>
      <c r="G6" s="206" t="s">
        <v>29</v>
      </c>
      <c r="H6" s="209" t="s">
        <v>30</v>
      </c>
      <c r="I6" s="209" t="s">
        <v>159</v>
      </c>
      <c r="J6" s="209" t="s">
        <v>31</v>
      </c>
      <c r="K6" s="209" t="s">
        <v>160</v>
      </c>
      <c r="L6" s="209" t="s">
        <v>161</v>
      </c>
      <c r="M6" s="209" t="s">
        <v>162</v>
      </c>
      <c r="N6" s="209" t="s">
        <v>163</v>
      </c>
      <c r="O6" s="209" t="s">
        <v>164</v>
      </c>
      <c r="P6" s="209" t="s">
        <v>165</v>
      </c>
      <c r="Q6" s="209" t="s">
        <v>166</v>
      </c>
      <c r="R6" s="209" t="s">
        <v>167</v>
      </c>
      <c r="S6" s="209" t="s">
        <v>168</v>
      </c>
      <c r="T6" s="209" t="s">
        <v>169</v>
      </c>
      <c r="U6" s="209" t="s">
        <v>170</v>
      </c>
      <c r="V6" s="209" t="s">
        <v>171</v>
      </c>
      <c r="W6" s="209" t="s">
        <v>172</v>
      </c>
      <c r="X6" s="209" t="s">
        <v>173</v>
      </c>
      <c r="Y6" s="209" t="s">
        <v>174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2" t="s">
        <v>175</v>
      </c>
      <c r="B8" s="223" t="s">
        <v>54</v>
      </c>
      <c r="C8" s="238" t="s">
        <v>131</v>
      </c>
      <c r="D8" s="224"/>
      <c r="E8" s="225"/>
      <c r="F8" s="226"/>
      <c r="G8" s="226">
        <f>SUMIF(AG9:AG14,"&lt;&gt;NOR",G9:G14)</f>
        <v>0</v>
      </c>
      <c r="H8" s="226"/>
      <c r="I8" s="226">
        <f>SUM(I9:I14)</f>
        <v>0</v>
      </c>
      <c r="J8" s="226"/>
      <c r="K8" s="226">
        <f>SUM(K9:K14)</f>
        <v>0</v>
      </c>
      <c r="L8" s="226"/>
      <c r="M8" s="226">
        <f>SUM(M9:M14)</f>
        <v>0</v>
      </c>
      <c r="N8" s="225"/>
      <c r="O8" s="225">
        <f>SUM(O9:O14)</f>
        <v>0</v>
      </c>
      <c r="P8" s="225"/>
      <c r="Q8" s="225">
        <f>SUM(Q9:Q14)</f>
        <v>0</v>
      </c>
      <c r="R8" s="226"/>
      <c r="S8" s="226"/>
      <c r="T8" s="227"/>
      <c r="U8" s="221"/>
      <c r="V8" s="221">
        <f>SUM(V9:V14)</f>
        <v>0</v>
      </c>
      <c r="W8" s="221"/>
      <c r="X8" s="221"/>
      <c r="Y8" s="221"/>
      <c r="AG8" t="s">
        <v>176</v>
      </c>
    </row>
    <row r="9" spans="1:60" outlineLevel="1" x14ac:dyDescent="0.2">
      <c r="A9" s="254">
        <v>1</v>
      </c>
      <c r="B9" s="255" t="s">
        <v>904</v>
      </c>
      <c r="C9" s="261" t="s">
        <v>905</v>
      </c>
      <c r="D9" s="256" t="s">
        <v>209</v>
      </c>
      <c r="E9" s="257">
        <v>2</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203</v>
      </c>
      <c r="T9" s="260" t="s">
        <v>181</v>
      </c>
      <c r="U9" s="220">
        <v>0</v>
      </c>
      <c r="V9" s="220">
        <f>ROUND(E9*U9,2)</f>
        <v>0</v>
      </c>
      <c r="W9" s="220"/>
      <c r="X9" s="220" t="s">
        <v>220</v>
      </c>
      <c r="Y9" s="220" t="s">
        <v>183</v>
      </c>
      <c r="Z9" s="210"/>
      <c r="AA9" s="210"/>
      <c r="AB9" s="210"/>
      <c r="AC9" s="210"/>
      <c r="AD9" s="210"/>
      <c r="AE9" s="210"/>
      <c r="AF9" s="210"/>
      <c r="AG9" s="210" t="s">
        <v>906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4">
        <v>2</v>
      </c>
      <c r="B10" s="255" t="s">
        <v>907</v>
      </c>
      <c r="C10" s="261" t="s">
        <v>908</v>
      </c>
      <c r="D10" s="256" t="s">
        <v>209</v>
      </c>
      <c r="E10" s="257">
        <v>2</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203</v>
      </c>
      <c r="T10" s="260" t="s">
        <v>181</v>
      </c>
      <c r="U10" s="220">
        <v>0</v>
      </c>
      <c r="V10" s="220">
        <f>ROUND(E10*U10,2)</f>
        <v>0</v>
      </c>
      <c r="W10" s="220"/>
      <c r="X10" s="220" t="s">
        <v>220</v>
      </c>
      <c r="Y10" s="220" t="s">
        <v>183</v>
      </c>
      <c r="Z10" s="210"/>
      <c r="AA10" s="210"/>
      <c r="AB10" s="210"/>
      <c r="AC10" s="210"/>
      <c r="AD10" s="210"/>
      <c r="AE10" s="210"/>
      <c r="AF10" s="210"/>
      <c r="AG10" s="210" t="s">
        <v>906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4">
        <v>3</v>
      </c>
      <c r="B11" s="255" t="s">
        <v>909</v>
      </c>
      <c r="C11" s="261" t="s">
        <v>910</v>
      </c>
      <c r="D11" s="256" t="s">
        <v>911</v>
      </c>
      <c r="E11" s="257">
        <v>1</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203</v>
      </c>
      <c r="T11" s="260" t="s">
        <v>181</v>
      </c>
      <c r="U11" s="220">
        <v>0</v>
      </c>
      <c r="V11" s="220">
        <f>ROUND(E11*U11,2)</f>
        <v>0</v>
      </c>
      <c r="W11" s="220"/>
      <c r="X11" s="220" t="s">
        <v>220</v>
      </c>
      <c r="Y11" s="220" t="s">
        <v>183</v>
      </c>
      <c r="Z11" s="210"/>
      <c r="AA11" s="210"/>
      <c r="AB11" s="210"/>
      <c r="AC11" s="210"/>
      <c r="AD11" s="210"/>
      <c r="AE11" s="210"/>
      <c r="AF11" s="210"/>
      <c r="AG11" s="210" t="s">
        <v>906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4">
        <v>4</v>
      </c>
      <c r="B12" s="255" t="s">
        <v>912</v>
      </c>
      <c r="C12" s="261" t="s">
        <v>913</v>
      </c>
      <c r="D12" s="256" t="s">
        <v>911</v>
      </c>
      <c r="E12" s="257">
        <v>2</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203</v>
      </c>
      <c r="T12" s="260" t="s">
        <v>181</v>
      </c>
      <c r="U12" s="220">
        <v>0</v>
      </c>
      <c r="V12" s="220">
        <f>ROUND(E12*U12,2)</f>
        <v>0</v>
      </c>
      <c r="W12" s="220"/>
      <c r="X12" s="220" t="s">
        <v>220</v>
      </c>
      <c r="Y12" s="220" t="s">
        <v>183</v>
      </c>
      <c r="Z12" s="210"/>
      <c r="AA12" s="210"/>
      <c r="AB12" s="210"/>
      <c r="AC12" s="210"/>
      <c r="AD12" s="210"/>
      <c r="AE12" s="210"/>
      <c r="AF12" s="210"/>
      <c r="AG12" s="210" t="s">
        <v>906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54">
        <v>5</v>
      </c>
      <c r="B13" s="255" t="s">
        <v>914</v>
      </c>
      <c r="C13" s="261" t="s">
        <v>915</v>
      </c>
      <c r="D13" s="256" t="s">
        <v>911</v>
      </c>
      <c r="E13" s="257">
        <v>1</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203</v>
      </c>
      <c r="T13" s="260" t="s">
        <v>181</v>
      </c>
      <c r="U13" s="220">
        <v>0</v>
      </c>
      <c r="V13" s="220">
        <f>ROUND(E13*U13,2)</f>
        <v>0</v>
      </c>
      <c r="W13" s="220"/>
      <c r="X13" s="220" t="s">
        <v>220</v>
      </c>
      <c r="Y13" s="220" t="s">
        <v>183</v>
      </c>
      <c r="Z13" s="210"/>
      <c r="AA13" s="210"/>
      <c r="AB13" s="210"/>
      <c r="AC13" s="210"/>
      <c r="AD13" s="210"/>
      <c r="AE13" s="210"/>
      <c r="AF13" s="210"/>
      <c r="AG13" s="210" t="s">
        <v>906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54">
        <v>6</v>
      </c>
      <c r="B14" s="255" t="s">
        <v>916</v>
      </c>
      <c r="C14" s="261" t="s">
        <v>917</v>
      </c>
      <c r="D14" s="256" t="s">
        <v>209</v>
      </c>
      <c r="E14" s="257">
        <v>8</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203</v>
      </c>
      <c r="T14" s="260" t="s">
        <v>181</v>
      </c>
      <c r="U14" s="220">
        <v>0</v>
      </c>
      <c r="V14" s="220">
        <f>ROUND(E14*U14,2)</f>
        <v>0</v>
      </c>
      <c r="W14" s="220"/>
      <c r="X14" s="220" t="s">
        <v>220</v>
      </c>
      <c r="Y14" s="220" t="s">
        <v>183</v>
      </c>
      <c r="Z14" s="210"/>
      <c r="AA14" s="210"/>
      <c r="AB14" s="210"/>
      <c r="AC14" s="210"/>
      <c r="AD14" s="210"/>
      <c r="AE14" s="210"/>
      <c r="AF14" s="210"/>
      <c r="AG14" s="210" t="s">
        <v>906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22" t="s">
        <v>175</v>
      </c>
      <c r="B15" s="223" t="s">
        <v>59</v>
      </c>
      <c r="C15" s="238" t="s">
        <v>132</v>
      </c>
      <c r="D15" s="224"/>
      <c r="E15" s="225"/>
      <c r="F15" s="226"/>
      <c r="G15" s="226">
        <f>SUMIF(AG16:AG17,"&lt;&gt;NOR",G16:G17)</f>
        <v>0</v>
      </c>
      <c r="H15" s="226"/>
      <c r="I15" s="226">
        <f>SUM(I16:I17)</f>
        <v>0</v>
      </c>
      <c r="J15" s="226"/>
      <c r="K15" s="226">
        <f>SUM(K16:K17)</f>
        <v>0</v>
      </c>
      <c r="L15" s="226"/>
      <c r="M15" s="226">
        <f>SUM(M16:M17)</f>
        <v>0</v>
      </c>
      <c r="N15" s="225"/>
      <c r="O15" s="225">
        <f>SUM(O16:O17)</f>
        <v>0</v>
      </c>
      <c r="P15" s="225"/>
      <c r="Q15" s="225">
        <f>SUM(Q16:Q17)</f>
        <v>0</v>
      </c>
      <c r="R15" s="226"/>
      <c r="S15" s="226"/>
      <c r="T15" s="227"/>
      <c r="U15" s="221"/>
      <c r="V15" s="221">
        <f>SUM(V16:V17)</f>
        <v>0</v>
      </c>
      <c r="W15" s="221"/>
      <c r="X15" s="221"/>
      <c r="Y15" s="221"/>
      <c r="AG15" t="s">
        <v>176</v>
      </c>
    </row>
    <row r="16" spans="1:60" outlineLevel="1" x14ac:dyDescent="0.2">
      <c r="A16" s="254">
        <v>7</v>
      </c>
      <c r="B16" s="255" t="s">
        <v>918</v>
      </c>
      <c r="C16" s="261" t="s">
        <v>919</v>
      </c>
      <c r="D16" s="256" t="s">
        <v>285</v>
      </c>
      <c r="E16" s="257">
        <v>210</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203</v>
      </c>
      <c r="T16" s="260" t="s">
        <v>181</v>
      </c>
      <c r="U16" s="220">
        <v>0</v>
      </c>
      <c r="V16" s="220">
        <f>ROUND(E16*U16,2)</f>
        <v>0</v>
      </c>
      <c r="W16" s="220"/>
      <c r="X16" s="220" t="s">
        <v>220</v>
      </c>
      <c r="Y16" s="220" t="s">
        <v>183</v>
      </c>
      <c r="Z16" s="210"/>
      <c r="AA16" s="210"/>
      <c r="AB16" s="210"/>
      <c r="AC16" s="210"/>
      <c r="AD16" s="210"/>
      <c r="AE16" s="210"/>
      <c r="AF16" s="210"/>
      <c r="AG16" s="210" t="s">
        <v>906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4">
        <v>8</v>
      </c>
      <c r="B17" s="255" t="s">
        <v>920</v>
      </c>
      <c r="C17" s="261" t="s">
        <v>921</v>
      </c>
      <c r="D17" s="256" t="s">
        <v>285</v>
      </c>
      <c r="E17" s="257">
        <v>80</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203</v>
      </c>
      <c r="T17" s="260" t="s">
        <v>181</v>
      </c>
      <c r="U17" s="220">
        <v>0</v>
      </c>
      <c r="V17" s="220">
        <f>ROUND(E17*U17,2)</f>
        <v>0</v>
      </c>
      <c r="W17" s="220"/>
      <c r="X17" s="220" t="s">
        <v>220</v>
      </c>
      <c r="Y17" s="220" t="s">
        <v>183</v>
      </c>
      <c r="Z17" s="210"/>
      <c r="AA17" s="210"/>
      <c r="AB17" s="210"/>
      <c r="AC17" s="210"/>
      <c r="AD17" s="210"/>
      <c r="AE17" s="210"/>
      <c r="AF17" s="210"/>
      <c r="AG17" s="210" t="s">
        <v>906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2" t="s">
        <v>175</v>
      </c>
      <c r="B18" s="223" t="s">
        <v>61</v>
      </c>
      <c r="C18" s="238" t="s">
        <v>133</v>
      </c>
      <c r="D18" s="224"/>
      <c r="E18" s="225"/>
      <c r="F18" s="226"/>
      <c r="G18" s="226">
        <f>SUMIF(AG19:AG21,"&lt;&gt;NOR",G19:G21)</f>
        <v>0</v>
      </c>
      <c r="H18" s="226"/>
      <c r="I18" s="226">
        <f>SUM(I19:I21)</f>
        <v>0</v>
      </c>
      <c r="J18" s="226"/>
      <c r="K18" s="226">
        <f>SUM(K19:K21)</f>
        <v>0</v>
      </c>
      <c r="L18" s="226"/>
      <c r="M18" s="226">
        <f>SUM(M19:M21)</f>
        <v>0</v>
      </c>
      <c r="N18" s="225"/>
      <c r="O18" s="225">
        <f>SUM(O19:O21)</f>
        <v>0</v>
      </c>
      <c r="P18" s="225"/>
      <c r="Q18" s="225">
        <f>SUM(Q19:Q21)</f>
        <v>0</v>
      </c>
      <c r="R18" s="226"/>
      <c r="S18" s="226"/>
      <c r="T18" s="227"/>
      <c r="U18" s="221"/>
      <c r="V18" s="221">
        <f>SUM(V19:V21)</f>
        <v>0</v>
      </c>
      <c r="W18" s="221"/>
      <c r="X18" s="221"/>
      <c r="Y18" s="221"/>
      <c r="AG18" t="s">
        <v>176</v>
      </c>
    </row>
    <row r="19" spans="1:60" outlineLevel="1" x14ac:dyDescent="0.2">
      <c r="A19" s="254">
        <v>9</v>
      </c>
      <c r="B19" s="255" t="s">
        <v>922</v>
      </c>
      <c r="C19" s="261" t="s">
        <v>923</v>
      </c>
      <c r="D19" s="256" t="s">
        <v>209</v>
      </c>
      <c r="E19" s="257">
        <v>4</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203</v>
      </c>
      <c r="T19" s="260" t="s">
        <v>181</v>
      </c>
      <c r="U19" s="220">
        <v>0</v>
      </c>
      <c r="V19" s="220">
        <f>ROUND(E19*U19,2)</f>
        <v>0</v>
      </c>
      <c r="W19" s="220"/>
      <c r="X19" s="220" t="s">
        <v>220</v>
      </c>
      <c r="Y19" s="220" t="s">
        <v>183</v>
      </c>
      <c r="Z19" s="210"/>
      <c r="AA19" s="210"/>
      <c r="AB19" s="210"/>
      <c r="AC19" s="210"/>
      <c r="AD19" s="210"/>
      <c r="AE19" s="210"/>
      <c r="AF19" s="210"/>
      <c r="AG19" s="210" t="s">
        <v>906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4">
        <v>10</v>
      </c>
      <c r="B20" s="255" t="s">
        <v>924</v>
      </c>
      <c r="C20" s="261" t="s">
        <v>925</v>
      </c>
      <c r="D20" s="256" t="s">
        <v>209</v>
      </c>
      <c r="E20" s="257">
        <v>2</v>
      </c>
      <c r="F20" s="258"/>
      <c r="G20" s="259">
        <f>ROUND(E20*F20,2)</f>
        <v>0</v>
      </c>
      <c r="H20" s="258"/>
      <c r="I20" s="259">
        <f>ROUND(E20*H20,2)</f>
        <v>0</v>
      </c>
      <c r="J20" s="258"/>
      <c r="K20" s="259">
        <f>ROUND(E20*J20,2)</f>
        <v>0</v>
      </c>
      <c r="L20" s="259">
        <v>21</v>
      </c>
      <c r="M20" s="259">
        <f>G20*(1+L20/100)</f>
        <v>0</v>
      </c>
      <c r="N20" s="257">
        <v>0</v>
      </c>
      <c r="O20" s="257">
        <f>ROUND(E20*N20,2)</f>
        <v>0</v>
      </c>
      <c r="P20" s="257">
        <v>0</v>
      </c>
      <c r="Q20" s="257">
        <f>ROUND(E20*P20,2)</f>
        <v>0</v>
      </c>
      <c r="R20" s="259"/>
      <c r="S20" s="259" t="s">
        <v>203</v>
      </c>
      <c r="T20" s="260" t="s">
        <v>181</v>
      </c>
      <c r="U20" s="220">
        <v>0</v>
      </c>
      <c r="V20" s="220">
        <f>ROUND(E20*U20,2)</f>
        <v>0</v>
      </c>
      <c r="W20" s="220"/>
      <c r="X20" s="220" t="s">
        <v>220</v>
      </c>
      <c r="Y20" s="220" t="s">
        <v>183</v>
      </c>
      <c r="Z20" s="210"/>
      <c r="AA20" s="210"/>
      <c r="AB20" s="210"/>
      <c r="AC20" s="210"/>
      <c r="AD20" s="210"/>
      <c r="AE20" s="210"/>
      <c r="AF20" s="210"/>
      <c r="AG20" s="210" t="s">
        <v>906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4">
        <v>11</v>
      </c>
      <c r="B21" s="255" t="s">
        <v>926</v>
      </c>
      <c r="C21" s="261" t="s">
        <v>927</v>
      </c>
      <c r="D21" s="256" t="s">
        <v>928</v>
      </c>
      <c r="E21" s="257">
        <v>2</v>
      </c>
      <c r="F21" s="258"/>
      <c r="G21" s="259">
        <f>ROUND(E21*F21,2)</f>
        <v>0</v>
      </c>
      <c r="H21" s="258"/>
      <c r="I21" s="259">
        <f>ROUND(E21*H21,2)</f>
        <v>0</v>
      </c>
      <c r="J21" s="258"/>
      <c r="K21" s="259">
        <f>ROUND(E21*J21,2)</f>
        <v>0</v>
      </c>
      <c r="L21" s="259">
        <v>21</v>
      </c>
      <c r="M21" s="259">
        <f>G21*(1+L21/100)</f>
        <v>0</v>
      </c>
      <c r="N21" s="257">
        <v>0</v>
      </c>
      <c r="O21" s="257">
        <f>ROUND(E21*N21,2)</f>
        <v>0</v>
      </c>
      <c r="P21" s="257">
        <v>0</v>
      </c>
      <c r="Q21" s="257">
        <f>ROUND(E21*P21,2)</f>
        <v>0</v>
      </c>
      <c r="R21" s="259"/>
      <c r="S21" s="259" t="s">
        <v>203</v>
      </c>
      <c r="T21" s="260" t="s">
        <v>181</v>
      </c>
      <c r="U21" s="220">
        <v>0</v>
      </c>
      <c r="V21" s="220">
        <f>ROUND(E21*U21,2)</f>
        <v>0</v>
      </c>
      <c r="W21" s="220"/>
      <c r="X21" s="220" t="s">
        <v>220</v>
      </c>
      <c r="Y21" s="220" t="s">
        <v>183</v>
      </c>
      <c r="Z21" s="210"/>
      <c r="AA21" s="210"/>
      <c r="AB21" s="210"/>
      <c r="AC21" s="210"/>
      <c r="AD21" s="210"/>
      <c r="AE21" s="210"/>
      <c r="AF21" s="210"/>
      <c r="AG21" s="210" t="s">
        <v>906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
      <c r="A22" s="222" t="s">
        <v>175</v>
      </c>
      <c r="B22" s="223" t="s">
        <v>63</v>
      </c>
      <c r="C22" s="238" t="s">
        <v>134</v>
      </c>
      <c r="D22" s="224"/>
      <c r="E22" s="225"/>
      <c r="F22" s="226"/>
      <c r="G22" s="226">
        <f>SUMIF(AG23:AG24,"&lt;&gt;NOR",G23:G24)</f>
        <v>0</v>
      </c>
      <c r="H22" s="226"/>
      <c r="I22" s="226">
        <f>SUM(I23:I24)</f>
        <v>0</v>
      </c>
      <c r="J22" s="226"/>
      <c r="K22" s="226">
        <f>SUM(K23:K24)</f>
        <v>0</v>
      </c>
      <c r="L22" s="226"/>
      <c r="M22" s="226">
        <f>SUM(M23:M24)</f>
        <v>0</v>
      </c>
      <c r="N22" s="225"/>
      <c r="O22" s="225">
        <f>SUM(O23:O24)</f>
        <v>0</v>
      </c>
      <c r="P22" s="225"/>
      <c r="Q22" s="225">
        <f>SUM(Q23:Q24)</f>
        <v>0</v>
      </c>
      <c r="R22" s="226"/>
      <c r="S22" s="226"/>
      <c r="T22" s="227"/>
      <c r="U22" s="221"/>
      <c r="V22" s="221">
        <f>SUM(V23:V24)</f>
        <v>0</v>
      </c>
      <c r="W22" s="221"/>
      <c r="X22" s="221"/>
      <c r="Y22" s="221"/>
      <c r="AG22" t="s">
        <v>176</v>
      </c>
    </row>
    <row r="23" spans="1:60" outlineLevel="1" x14ac:dyDescent="0.2">
      <c r="A23" s="254">
        <v>12</v>
      </c>
      <c r="B23" s="255" t="s">
        <v>929</v>
      </c>
      <c r="C23" s="261" t="s">
        <v>930</v>
      </c>
      <c r="D23" s="256" t="s">
        <v>209</v>
      </c>
      <c r="E23" s="257">
        <v>24</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203</v>
      </c>
      <c r="T23" s="260" t="s">
        <v>181</v>
      </c>
      <c r="U23" s="220">
        <v>0</v>
      </c>
      <c r="V23" s="220">
        <f>ROUND(E23*U23,2)</f>
        <v>0</v>
      </c>
      <c r="W23" s="220"/>
      <c r="X23" s="220" t="s">
        <v>220</v>
      </c>
      <c r="Y23" s="220" t="s">
        <v>183</v>
      </c>
      <c r="Z23" s="210"/>
      <c r="AA23" s="210"/>
      <c r="AB23" s="210"/>
      <c r="AC23" s="210"/>
      <c r="AD23" s="210"/>
      <c r="AE23" s="210"/>
      <c r="AF23" s="210"/>
      <c r="AG23" s="210" t="s">
        <v>906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4">
        <v>13</v>
      </c>
      <c r="B24" s="255" t="s">
        <v>931</v>
      </c>
      <c r="C24" s="261" t="s">
        <v>932</v>
      </c>
      <c r="D24" s="256" t="s">
        <v>209</v>
      </c>
      <c r="E24" s="257">
        <v>90</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203</v>
      </c>
      <c r="T24" s="260" t="s">
        <v>181</v>
      </c>
      <c r="U24" s="220">
        <v>0</v>
      </c>
      <c r="V24" s="220">
        <f>ROUND(E24*U24,2)</f>
        <v>0</v>
      </c>
      <c r="W24" s="220"/>
      <c r="X24" s="220" t="s">
        <v>220</v>
      </c>
      <c r="Y24" s="220" t="s">
        <v>183</v>
      </c>
      <c r="Z24" s="210"/>
      <c r="AA24" s="210"/>
      <c r="AB24" s="210"/>
      <c r="AC24" s="210"/>
      <c r="AD24" s="210"/>
      <c r="AE24" s="210"/>
      <c r="AF24" s="210"/>
      <c r="AG24" s="210" t="s">
        <v>906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22" t="s">
        <v>175</v>
      </c>
      <c r="B25" s="223" t="s">
        <v>135</v>
      </c>
      <c r="C25" s="238" t="s">
        <v>136</v>
      </c>
      <c r="D25" s="224"/>
      <c r="E25" s="225"/>
      <c r="F25" s="226"/>
      <c r="G25" s="226">
        <f>SUMIF(AG26:AG26,"&lt;&gt;NOR",G26:G26)</f>
        <v>0</v>
      </c>
      <c r="H25" s="226"/>
      <c r="I25" s="226">
        <f>SUM(I26:I26)</f>
        <v>0</v>
      </c>
      <c r="J25" s="226"/>
      <c r="K25" s="226">
        <f>SUM(K26:K26)</f>
        <v>0</v>
      </c>
      <c r="L25" s="226"/>
      <c r="M25" s="226">
        <f>SUM(M26:M26)</f>
        <v>0</v>
      </c>
      <c r="N25" s="225"/>
      <c r="O25" s="225">
        <f>SUM(O26:O26)</f>
        <v>0</v>
      </c>
      <c r="P25" s="225"/>
      <c r="Q25" s="225">
        <f>SUM(Q26:Q26)</f>
        <v>0</v>
      </c>
      <c r="R25" s="226"/>
      <c r="S25" s="226"/>
      <c r="T25" s="227"/>
      <c r="U25" s="221"/>
      <c r="V25" s="221">
        <f>SUM(V26:V26)</f>
        <v>0</v>
      </c>
      <c r="W25" s="221"/>
      <c r="X25" s="221"/>
      <c r="Y25" s="221"/>
      <c r="AG25" t="s">
        <v>176</v>
      </c>
    </row>
    <row r="26" spans="1:60" outlineLevel="1" x14ac:dyDescent="0.2">
      <c r="A26" s="254">
        <v>14</v>
      </c>
      <c r="B26" s="255" t="s">
        <v>933</v>
      </c>
      <c r="C26" s="261" t="s">
        <v>934</v>
      </c>
      <c r="D26" s="256" t="s">
        <v>209</v>
      </c>
      <c r="E26" s="257">
        <v>54</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203</v>
      </c>
      <c r="T26" s="260" t="s">
        <v>181</v>
      </c>
      <c r="U26" s="220">
        <v>0</v>
      </c>
      <c r="V26" s="220">
        <f>ROUND(E26*U26,2)</f>
        <v>0</v>
      </c>
      <c r="W26" s="220"/>
      <c r="X26" s="220" t="s">
        <v>220</v>
      </c>
      <c r="Y26" s="220" t="s">
        <v>183</v>
      </c>
      <c r="Z26" s="210"/>
      <c r="AA26" s="210"/>
      <c r="AB26" s="210"/>
      <c r="AC26" s="210"/>
      <c r="AD26" s="210"/>
      <c r="AE26" s="210"/>
      <c r="AF26" s="210"/>
      <c r="AG26" s="210" t="s">
        <v>906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5.5" x14ac:dyDescent="0.2">
      <c r="A27" s="222" t="s">
        <v>175</v>
      </c>
      <c r="B27" s="223" t="s">
        <v>137</v>
      </c>
      <c r="C27" s="238" t="s">
        <v>138</v>
      </c>
      <c r="D27" s="224"/>
      <c r="E27" s="225"/>
      <c r="F27" s="226"/>
      <c r="G27" s="226">
        <f>SUMIF(AG28:AG28,"&lt;&gt;NOR",G28:G28)</f>
        <v>0</v>
      </c>
      <c r="H27" s="226"/>
      <c r="I27" s="226">
        <f>SUM(I28:I28)</f>
        <v>0</v>
      </c>
      <c r="J27" s="226"/>
      <c r="K27" s="226">
        <f>SUM(K28:K28)</f>
        <v>0</v>
      </c>
      <c r="L27" s="226"/>
      <c r="M27" s="226">
        <f>SUM(M28:M28)</f>
        <v>0</v>
      </c>
      <c r="N27" s="225"/>
      <c r="O27" s="225">
        <f>SUM(O28:O28)</f>
        <v>0</v>
      </c>
      <c r="P27" s="225"/>
      <c r="Q27" s="225">
        <f>SUM(Q28:Q28)</f>
        <v>0</v>
      </c>
      <c r="R27" s="226"/>
      <c r="S27" s="226"/>
      <c r="T27" s="227"/>
      <c r="U27" s="221"/>
      <c r="V27" s="221">
        <f>SUM(V28:V28)</f>
        <v>0</v>
      </c>
      <c r="W27" s="221"/>
      <c r="X27" s="221"/>
      <c r="Y27" s="221"/>
      <c r="AG27" t="s">
        <v>176</v>
      </c>
    </row>
    <row r="28" spans="1:60" outlineLevel="1" x14ac:dyDescent="0.2">
      <c r="A28" s="254">
        <v>15</v>
      </c>
      <c r="B28" s="255" t="s">
        <v>935</v>
      </c>
      <c r="C28" s="261" t="s">
        <v>936</v>
      </c>
      <c r="D28" s="256" t="s">
        <v>209</v>
      </c>
      <c r="E28" s="257">
        <v>34</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203</v>
      </c>
      <c r="T28" s="260" t="s">
        <v>181</v>
      </c>
      <c r="U28" s="220">
        <v>0</v>
      </c>
      <c r="V28" s="220">
        <f>ROUND(E28*U28,2)</f>
        <v>0</v>
      </c>
      <c r="W28" s="220"/>
      <c r="X28" s="220" t="s">
        <v>220</v>
      </c>
      <c r="Y28" s="220" t="s">
        <v>183</v>
      </c>
      <c r="Z28" s="210"/>
      <c r="AA28" s="210"/>
      <c r="AB28" s="210"/>
      <c r="AC28" s="210"/>
      <c r="AD28" s="210"/>
      <c r="AE28" s="210"/>
      <c r="AF28" s="210"/>
      <c r="AG28" s="210" t="s">
        <v>906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22" t="s">
        <v>175</v>
      </c>
      <c r="B29" s="223" t="s">
        <v>139</v>
      </c>
      <c r="C29" s="238" t="s">
        <v>140</v>
      </c>
      <c r="D29" s="224"/>
      <c r="E29" s="225"/>
      <c r="F29" s="226"/>
      <c r="G29" s="226">
        <f>SUMIF(AG30:AG35,"&lt;&gt;NOR",G30:G35)</f>
        <v>0</v>
      </c>
      <c r="H29" s="226"/>
      <c r="I29" s="226">
        <f>SUM(I30:I35)</f>
        <v>0</v>
      </c>
      <c r="J29" s="226"/>
      <c r="K29" s="226">
        <f>SUM(K30:K35)</f>
        <v>0</v>
      </c>
      <c r="L29" s="226"/>
      <c r="M29" s="226">
        <f>SUM(M30:M35)</f>
        <v>0</v>
      </c>
      <c r="N29" s="225"/>
      <c r="O29" s="225">
        <f>SUM(O30:O35)</f>
        <v>0</v>
      </c>
      <c r="P29" s="225"/>
      <c r="Q29" s="225">
        <f>SUM(Q30:Q35)</f>
        <v>0</v>
      </c>
      <c r="R29" s="226"/>
      <c r="S29" s="226"/>
      <c r="T29" s="227"/>
      <c r="U29" s="221"/>
      <c r="V29" s="221">
        <f>SUM(V30:V35)</f>
        <v>0</v>
      </c>
      <c r="W29" s="221"/>
      <c r="X29" s="221"/>
      <c r="Y29" s="221"/>
      <c r="AG29" t="s">
        <v>176</v>
      </c>
    </row>
    <row r="30" spans="1:60" outlineLevel="1" x14ac:dyDescent="0.2">
      <c r="A30" s="254">
        <v>16</v>
      </c>
      <c r="B30" s="255" t="s">
        <v>937</v>
      </c>
      <c r="C30" s="261" t="s">
        <v>938</v>
      </c>
      <c r="D30" s="256" t="s">
        <v>939</v>
      </c>
      <c r="E30" s="257">
        <v>18</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203</v>
      </c>
      <c r="T30" s="260" t="s">
        <v>181</v>
      </c>
      <c r="U30" s="220">
        <v>0</v>
      </c>
      <c r="V30" s="220">
        <f>ROUND(E30*U30,2)</f>
        <v>0</v>
      </c>
      <c r="W30" s="220"/>
      <c r="X30" s="220" t="s">
        <v>220</v>
      </c>
      <c r="Y30" s="220" t="s">
        <v>183</v>
      </c>
      <c r="Z30" s="210"/>
      <c r="AA30" s="210"/>
      <c r="AB30" s="210"/>
      <c r="AC30" s="210"/>
      <c r="AD30" s="210"/>
      <c r="AE30" s="210"/>
      <c r="AF30" s="210"/>
      <c r="AG30" s="210" t="s">
        <v>940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4">
        <v>17</v>
      </c>
      <c r="B31" s="255" t="s">
        <v>941</v>
      </c>
      <c r="C31" s="261" t="s">
        <v>942</v>
      </c>
      <c r="D31" s="256" t="s">
        <v>285</v>
      </c>
      <c r="E31" s="257">
        <v>0.3</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203</v>
      </c>
      <c r="T31" s="260" t="s">
        <v>181</v>
      </c>
      <c r="U31" s="220">
        <v>0</v>
      </c>
      <c r="V31" s="220">
        <f>ROUND(E31*U31,2)</f>
        <v>0</v>
      </c>
      <c r="W31" s="220"/>
      <c r="X31" s="220" t="s">
        <v>220</v>
      </c>
      <c r="Y31" s="220" t="s">
        <v>183</v>
      </c>
      <c r="Z31" s="210"/>
      <c r="AA31" s="210"/>
      <c r="AB31" s="210"/>
      <c r="AC31" s="210"/>
      <c r="AD31" s="210"/>
      <c r="AE31" s="210"/>
      <c r="AF31" s="210"/>
      <c r="AG31" s="210" t="s">
        <v>940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4">
        <v>18</v>
      </c>
      <c r="B32" s="255" t="s">
        <v>943</v>
      </c>
      <c r="C32" s="261" t="s">
        <v>944</v>
      </c>
      <c r="D32" s="256" t="s">
        <v>911</v>
      </c>
      <c r="E32" s="257">
        <v>15</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203</v>
      </c>
      <c r="T32" s="260" t="s">
        <v>181</v>
      </c>
      <c r="U32" s="220">
        <v>0</v>
      </c>
      <c r="V32" s="220">
        <f>ROUND(E32*U32,2)</f>
        <v>0</v>
      </c>
      <c r="W32" s="220"/>
      <c r="X32" s="220" t="s">
        <v>220</v>
      </c>
      <c r="Y32" s="220" t="s">
        <v>183</v>
      </c>
      <c r="Z32" s="210"/>
      <c r="AA32" s="210"/>
      <c r="AB32" s="210"/>
      <c r="AC32" s="210"/>
      <c r="AD32" s="210"/>
      <c r="AE32" s="210"/>
      <c r="AF32" s="210"/>
      <c r="AG32" s="210" t="s">
        <v>940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4">
        <v>19</v>
      </c>
      <c r="B33" s="255" t="s">
        <v>945</v>
      </c>
      <c r="C33" s="261" t="s">
        <v>31</v>
      </c>
      <c r="D33" s="256" t="s">
        <v>911</v>
      </c>
      <c r="E33" s="257">
        <v>65</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203</v>
      </c>
      <c r="T33" s="260" t="s">
        <v>181</v>
      </c>
      <c r="U33" s="220">
        <v>0</v>
      </c>
      <c r="V33" s="220">
        <f>ROUND(E33*U33,2)</f>
        <v>0</v>
      </c>
      <c r="W33" s="220"/>
      <c r="X33" s="220" t="s">
        <v>220</v>
      </c>
      <c r="Y33" s="220" t="s">
        <v>183</v>
      </c>
      <c r="Z33" s="210"/>
      <c r="AA33" s="210"/>
      <c r="AB33" s="210"/>
      <c r="AC33" s="210"/>
      <c r="AD33" s="210"/>
      <c r="AE33" s="210"/>
      <c r="AF33" s="210"/>
      <c r="AG33" s="210" t="s">
        <v>940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54">
        <v>20</v>
      </c>
      <c r="B34" s="255" t="s">
        <v>946</v>
      </c>
      <c r="C34" s="261" t="s">
        <v>947</v>
      </c>
      <c r="D34" s="256" t="s">
        <v>463</v>
      </c>
      <c r="E34" s="257">
        <v>1.2</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203</v>
      </c>
      <c r="T34" s="260" t="s">
        <v>181</v>
      </c>
      <c r="U34" s="220">
        <v>0</v>
      </c>
      <c r="V34" s="220">
        <f>ROUND(E34*U34,2)</f>
        <v>0</v>
      </c>
      <c r="W34" s="220"/>
      <c r="X34" s="220" t="s">
        <v>220</v>
      </c>
      <c r="Y34" s="220" t="s">
        <v>183</v>
      </c>
      <c r="Z34" s="210"/>
      <c r="AA34" s="210"/>
      <c r="AB34" s="210"/>
      <c r="AC34" s="210"/>
      <c r="AD34" s="210"/>
      <c r="AE34" s="210"/>
      <c r="AF34" s="210"/>
      <c r="AG34" s="210" t="s">
        <v>940</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29">
        <v>21</v>
      </c>
      <c r="B35" s="230" t="s">
        <v>948</v>
      </c>
      <c r="C35" s="239" t="s">
        <v>949</v>
      </c>
      <c r="D35" s="231" t="s">
        <v>950</v>
      </c>
      <c r="E35" s="232">
        <v>1</v>
      </c>
      <c r="F35" s="233"/>
      <c r="G35" s="234">
        <f>ROUND(E35*F35,2)</f>
        <v>0</v>
      </c>
      <c r="H35" s="233"/>
      <c r="I35" s="234">
        <f>ROUND(E35*H35,2)</f>
        <v>0</v>
      </c>
      <c r="J35" s="233"/>
      <c r="K35" s="234">
        <f>ROUND(E35*J35,2)</f>
        <v>0</v>
      </c>
      <c r="L35" s="234">
        <v>21</v>
      </c>
      <c r="M35" s="234">
        <f>G35*(1+L35/100)</f>
        <v>0</v>
      </c>
      <c r="N35" s="232">
        <v>0</v>
      </c>
      <c r="O35" s="232">
        <f>ROUND(E35*N35,2)</f>
        <v>0</v>
      </c>
      <c r="P35" s="232">
        <v>0</v>
      </c>
      <c r="Q35" s="232">
        <f>ROUND(E35*P35,2)</f>
        <v>0</v>
      </c>
      <c r="R35" s="234"/>
      <c r="S35" s="234" t="s">
        <v>203</v>
      </c>
      <c r="T35" s="235" t="s">
        <v>181</v>
      </c>
      <c r="U35" s="220">
        <v>0</v>
      </c>
      <c r="V35" s="220">
        <f>ROUND(E35*U35,2)</f>
        <v>0</v>
      </c>
      <c r="W35" s="220"/>
      <c r="X35" s="220" t="s">
        <v>220</v>
      </c>
      <c r="Y35" s="220" t="s">
        <v>183</v>
      </c>
      <c r="Z35" s="210"/>
      <c r="AA35" s="210"/>
      <c r="AB35" s="210"/>
      <c r="AC35" s="210"/>
      <c r="AD35" s="210"/>
      <c r="AE35" s="210"/>
      <c r="AF35" s="210"/>
      <c r="AG35" s="210" t="s">
        <v>940</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3"/>
      <c r="B36" s="4"/>
      <c r="C36" s="241"/>
      <c r="D36" s="6"/>
      <c r="E36" s="3"/>
      <c r="F36" s="3"/>
      <c r="G36" s="3"/>
      <c r="H36" s="3"/>
      <c r="I36" s="3"/>
      <c r="J36" s="3"/>
      <c r="K36" s="3"/>
      <c r="L36" s="3"/>
      <c r="M36" s="3"/>
      <c r="N36" s="3"/>
      <c r="O36" s="3"/>
      <c r="P36" s="3"/>
      <c r="Q36" s="3"/>
      <c r="R36" s="3"/>
      <c r="S36" s="3"/>
      <c r="T36" s="3"/>
      <c r="U36" s="3"/>
      <c r="V36" s="3"/>
      <c r="W36" s="3"/>
      <c r="X36" s="3"/>
      <c r="Y36" s="3"/>
      <c r="AE36">
        <v>12</v>
      </c>
      <c r="AF36">
        <v>21</v>
      </c>
      <c r="AG36" t="s">
        <v>161</v>
      </c>
    </row>
    <row r="37" spans="1:60" x14ac:dyDescent="0.2">
      <c r="A37" s="213"/>
      <c r="B37" s="214" t="s">
        <v>29</v>
      </c>
      <c r="C37" s="242"/>
      <c r="D37" s="215"/>
      <c r="E37" s="216"/>
      <c r="F37" s="216"/>
      <c r="G37" s="228">
        <f>G8+G15+G18+G22+G25+G27+G29</f>
        <v>0</v>
      </c>
      <c r="H37" s="3"/>
      <c r="I37" s="3"/>
      <c r="J37" s="3"/>
      <c r="K37" s="3"/>
      <c r="L37" s="3"/>
      <c r="M37" s="3"/>
      <c r="N37" s="3"/>
      <c r="O37" s="3"/>
      <c r="P37" s="3"/>
      <c r="Q37" s="3"/>
      <c r="R37" s="3"/>
      <c r="S37" s="3"/>
      <c r="T37" s="3"/>
      <c r="U37" s="3"/>
      <c r="V37" s="3"/>
      <c r="W37" s="3"/>
      <c r="X37" s="3"/>
      <c r="Y37" s="3"/>
      <c r="AE37">
        <f>SUMIF(L7:L35,AE36,G7:G35)</f>
        <v>0</v>
      </c>
      <c r="AF37">
        <f>SUMIF(L7:L35,AF36,G7:G35)</f>
        <v>0</v>
      </c>
      <c r="AG37" t="s">
        <v>204</v>
      </c>
    </row>
    <row r="38" spans="1:60" x14ac:dyDescent="0.2">
      <c r="C38" s="243"/>
      <c r="D38" s="10"/>
      <c r="AG38" t="s">
        <v>205</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8C7RJTZjM/xc/3z2zsHVOW9zkKWE79tjxWyM8rU+RmapECsGyOqZxogPtLHCNf4Fv09eI97TNw7Mt3CF6d9w==" saltValue="JzwWgZKNh40Powpl1Uhnx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698A-9E2A-4BCA-9EE5-89C15F3E54D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206</v>
      </c>
      <c r="B1" s="195"/>
      <c r="C1" s="195"/>
      <c r="D1" s="195"/>
      <c r="E1" s="195"/>
      <c r="F1" s="195"/>
      <c r="G1" s="195"/>
      <c r="AG1" t="s">
        <v>147</v>
      </c>
    </row>
    <row r="2" spans="1:60" ht="24.95" customHeight="1" x14ac:dyDescent="0.2">
      <c r="A2" s="196" t="s">
        <v>7</v>
      </c>
      <c r="B2" s="49" t="s">
        <v>44</v>
      </c>
      <c r="C2" s="199" t="s">
        <v>45</v>
      </c>
      <c r="D2" s="197"/>
      <c r="E2" s="197"/>
      <c r="F2" s="197"/>
      <c r="G2" s="198"/>
      <c r="AG2" t="s">
        <v>148</v>
      </c>
    </row>
    <row r="3" spans="1:60" ht="24.95" customHeight="1" x14ac:dyDescent="0.2">
      <c r="A3" s="196" t="s">
        <v>8</v>
      </c>
      <c r="B3" s="49" t="s">
        <v>54</v>
      </c>
      <c r="C3" s="199" t="s">
        <v>57</v>
      </c>
      <c r="D3" s="197"/>
      <c r="E3" s="197"/>
      <c r="F3" s="197"/>
      <c r="G3" s="198"/>
      <c r="AC3" s="174" t="s">
        <v>148</v>
      </c>
      <c r="AG3" t="s">
        <v>151</v>
      </c>
    </row>
    <row r="4" spans="1:60" ht="24.95" customHeight="1" x14ac:dyDescent="0.2">
      <c r="A4" s="200" t="s">
        <v>9</v>
      </c>
      <c r="B4" s="201" t="s">
        <v>63</v>
      </c>
      <c r="C4" s="202" t="s">
        <v>64</v>
      </c>
      <c r="D4" s="203"/>
      <c r="E4" s="203"/>
      <c r="F4" s="203"/>
      <c r="G4" s="204"/>
      <c r="AG4" t="s">
        <v>152</v>
      </c>
    </row>
    <row r="5" spans="1:60" x14ac:dyDescent="0.2">
      <c r="D5" s="10"/>
    </row>
    <row r="6" spans="1:60" ht="38.25" x14ac:dyDescent="0.2">
      <c r="A6" s="206" t="s">
        <v>153</v>
      </c>
      <c r="B6" s="208" t="s">
        <v>154</v>
      </c>
      <c r="C6" s="208" t="s">
        <v>155</v>
      </c>
      <c r="D6" s="207" t="s">
        <v>156</v>
      </c>
      <c r="E6" s="206" t="s">
        <v>157</v>
      </c>
      <c r="F6" s="205" t="s">
        <v>158</v>
      </c>
      <c r="G6" s="206" t="s">
        <v>29</v>
      </c>
      <c r="H6" s="209" t="s">
        <v>30</v>
      </c>
      <c r="I6" s="209" t="s">
        <v>159</v>
      </c>
      <c r="J6" s="209" t="s">
        <v>31</v>
      </c>
      <c r="K6" s="209" t="s">
        <v>160</v>
      </c>
      <c r="L6" s="209" t="s">
        <v>161</v>
      </c>
      <c r="M6" s="209" t="s">
        <v>162</v>
      </c>
      <c r="N6" s="209" t="s">
        <v>163</v>
      </c>
      <c r="O6" s="209" t="s">
        <v>164</v>
      </c>
      <c r="P6" s="209" t="s">
        <v>165</v>
      </c>
      <c r="Q6" s="209" t="s">
        <v>166</v>
      </c>
      <c r="R6" s="209" t="s">
        <v>167</v>
      </c>
      <c r="S6" s="209" t="s">
        <v>168</v>
      </c>
      <c r="T6" s="209" t="s">
        <v>169</v>
      </c>
      <c r="U6" s="209" t="s">
        <v>170</v>
      </c>
      <c r="V6" s="209" t="s">
        <v>171</v>
      </c>
      <c r="W6" s="209" t="s">
        <v>172</v>
      </c>
      <c r="X6" s="209" t="s">
        <v>173</v>
      </c>
      <c r="Y6" s="209" t="s">
        <v>174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2" t="s">
        <v>175</v>
      </c>
      <c r="B8" s="223" t="s">
        <v>54</v>
      </c>
      <c r="C8" s="238" t="s">
        <v>102</v>
      </c>
      <c r="D8" s="224"/>
      <c r="E8" s="225"/>
      <c r="F8" s="226"/>
      <c r="G8" s="226">
        <f>SUMIF(AG9:AG12,"&lt;&gt;NOR",G9:G12)</f>
        <v>0</v>
      </c>
      <c r="H8" s="226"/>
      <c r="I8" s="226">
        <f>SUM(I9:I12)</f>
        <v>0</v>
      </c>
      <c r="J8" s="226"/>
      <c r="K8" s="226">
        <f>SUM(K9:K12)</f>
        <v>0</v>
      </c>
      <c r="L8" s="226"/>
      <c r="M8" s="226">
        <f>SUM(M9:M12)</f>
        <v>0</v>
      </c>
      <c r="N8" s="225"/>
      <c r="O8" s="225">
        <f>SUM(O9:O12)</f>
        <v>0</v>
      </c>
      <c r="P8" s="225"/>
      <c r="Q8" s="225">
        <f>SUM(Q9:Q12)</f>
        <v>0</v>
      </c>
      <c r="R8" s="226"/>
      <c r="S8" s="226"/>
      <c r="T8" s="227"/>
      <c r="U8" s="221"/>
      <c r="V8" s="221">
        <f>SUM(V9:V12)</f>
        <v>0</v>
      </c>
      <c r="W8" s="221"/>
      <c r="X8" s="221"/>
      <c r="Y8" s="221"/>
      <c r="AG8" t="s">
        <v>176</v>
      </c>
    </row>
    <row r="9" spans="1:60" ht="22.5" outlineLevel="1" x14ac:dyDescent="0.2">
      <c r="A9" s="254">
        <v>1</v>
      </c>
      <c r="B9" s="255" t="s">
        <v>951</v>
      </c>
      <c r="C9" s="261" t="s">
        <v>952</v>
      </c>
      <c r="D9" s="256" t="s">
        <v>939</v>
      </c>
      <c r="E9" s="257">
        <v>25</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203</v>
      </c>
      <c r="T9" s="260" t="s">
        <v>181</v>
      </c>
      <c r="U9" s="220">
        <v>0</v>
      </c>
      <c r="V9" s="220">
        <f>ROUND(E9*U9,2)</f>
        <v>0</v>
      </c>
      <c r="W9" s="220"/>
      <c r="X9" s="220" t="s">
        <v>220</v>
      </c>
      <c r="Y9" s="220" t="s">
        <v>183</v>
      </c>
      <c r="Z9" s="210"/>
      <c r="AA9" s="210"/>
      <c r="AB9" s="210"/>
      <c r="AC9" s="210"/>
      <c r="AD9" s="210"/>
      <c r="AE9" s="210"/>
      <c r="AF9" s="210"/>
      <c r="AG9" s="210" t="s">
        <v>906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54">
        <v>2</v>
      </c>
      <c r="B10" s="255" t="s">
        <v>953</v>
      </c>
      <c r="C10" s="261" t="s">
        <v>954</v>
      </c>
      <c r="D10" s="256" t="s">
        <v>939</v>
      </c>
      <c r="E10" s="257">
        <v>1</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203</v>
      </c>
      <c r="T10" s="260" t="s">
        <v>181</v>
      </c>
      <c r="U10" s="220">
        <v>0</v>
      </c>
      <c r="V10" s="220">
        <f>ROUND(E10*U10,2)</f>
        <v>0</v>
      </c>
      <c r="W10" s="220"/>
      <c r="X10" s="220" t="s">
        <v>220</v>
      </c>
      <c r="Y10" s="220" t="s">
        <v>183</v>
      </c>
      <c r="Z10" s="210"/>
      <c r="AA10" s="210"/>
      <c r="AB10" s="210"/>
      <c r="AC10" s="210"/>
      <c r="AD10" s="210"/>
      <c r="AE10" s="210"/>
      <c r="AF10" s="210"/>
      <c r="AG10" s="210" t="s">
        <v>906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4">
        <v>3</v>
      </c>
      <c r="B11" s="255" t="s">
        <v>955</v>
      </c>
      <c r="C11" s="261" t="s">
        <v>956</v>
      </c>
      <c r="D11" s="256" t="s">
        <v>209</v>
      </c>
      <c r="E11" s="257">
        <v>1</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203</v>
      </c>
      <c r="T11" s="260" t="s">
        <v>181</v>
      </c>
      <c r="U11" s="220">
        <v>0</v>
      </c>
      <c r="V11" s="220">
        <f>ROUND(E11*U11,2)</f>
        <v>0</v>
      </c>
      <c r="W11" s="220"/>
      <c r="X11" s="220" t="s">
        <v>220</v>
      </c>
      <c r="Y11" s="220" t="s">
        <v>183</v>
      </c>
      <c r="Z11" s="210"/>
      <c r="AA11" s="210"/>
      <c r="AB11" s="210"/>
      <c r="AC11" s="210"/>
      <c r="AD11" s="210"/>
      <c r="AE11" s="210"/>
      <c r="AF11" s="210"/>
      <c r="AG11" s="210" t="s">
        <v>906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4">
        <v>4</v>
      </c>
      <c r="B12" s="255" t="s">
        <v>957</v>
      </c>
      <c r="C12" s="261" t="s">
        <v>958</v>
      </c>
      <c r="D12" s="256" t="s">
        <v>209</v>
      </c>
      <c r="E12" s="257">
        <v>1</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203</v>
      </c>
      <c r="T12" s="260" t="s">
        <v>181</v>
      </c>
      <c r="U12" s="220">
        <v>0</v>
      </c>
      <c r="V12" s="220">
        <f>ROUND(E12*U12,2)</f>
        <v>0</v>
      </c>
      <c r="W12" s="220"/>
      <c r="X12" s="220" t="s">
        <v>220</v>
      </c>
      <c r="Y12" s="220" t="s">
        <v>183</v>
      </c>
      <c r="Z12" s="210"/>
      <c r="AA12" s="210"/>
      <c r="AB12" s="210"/>
      <c r="AC12" s="210"/>
      <c r="AD12" s="210"/>
      <c r="AE12" s="210"/>
      <c r="AF12" s="210"/>
      <c r="AG12" s="210" t="s">
        <v>906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2" t="s">
        <v>175</v>
      </c>
      <c r="B13" s="223" t="s">
        <v>59</v>
      </c>
      <c r="C13" s="238" t="s">
        <v>103</v>
      </c>
      <c r="D13" s="224"/>
      <c r="E13" s="225"/>
      <c r="F13" s="226"/>
      <c r="G13" s="226">
        <f>SUMIF(AG14:AG34,"&lt;&gt;NOR",G14:G34)</f>
        <v>0</v>
      </c>
      <c r="H13" s="226"/>
      <c r="I13" s="226">
        <f>SUM(I14:I34)</f>
        <v>0</v>
      </c>
      <c r="J13" s="226"/>
      <c r="K13" s="226">
        <f>SUM(K14:K34)</f>
        <v>0</v>
      </c>
      <c r="L13" s="226"/>
      <c r="M13" s="226">
        <f>SUM(M14:M34)</f>
        <v>0</v>
      </c>
      <c r="N13" s="225"/>
      <c r="O13" s="225">
        <f>SUM(O14:O34)</f>
        <v>0</v>
      </c>
      <c r="P13" s="225"/>
      <c r="Q13" s="225">
        <f>SUM(Q14:Q34)</f>
        <v>0</v>
      </c>
      <c r="R13" s="226"/>
      <c r="S13" s="226"/>
      <c r="T13" s="227"/>
      <c r="U13" s="221"/>
      <c r="V13" s="221">
        <f>SUM(V14:V34)</f>
        <v>0</v>
      </c>
      <c r="W13" s="221"/>
      <c r="X13" s="221"/>
      <c r="Y13" s="221"/>
      <c r="AG13" t="s">
        <v>176</v>
      </c>
    </row>
    <row r="14" spans="1:60" ht="33.75" outlineLevel="1" x14ac:dyDescent="0.2">
      <c r="A14" s="254">
        <v>5</v>
      </c>
      <c r="B14" s="255" t="s">
        <v>959</v>
      </c>
      <c r="C14" s="261" t="s">
        <v>960</v>
      </c>
      <c r="D14" s="256" t="s">
        <v>209</v>
      </c>
      <c r="E14" s="257">
        <v>1</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203</v>
      </c>
      <c r="T14" s="260" t="s">
        <v>181</v>
      </c>
      <c r="U14" s="220">
        <v>0</v>
      </c>
      <c r="V14" s="220">
        <f>ROUND(E14*U14,2)</f>
        <v>0</v>
      </c>
      <c r="W14" s="220"/>
      <c r="X14" s="220" t="s">
        <v>336</v>
      </c>
      <c r="Y14" s="220" t="s">
        <v>183</v>
      </c>
      <c r="Z14" s="210"/>
      <c r="AA14" s="210"/>
      <c r="AB14" s="210"/>
      <c r="AC14" s="210"/>
      <c r="AD14" s="210"/>
      <c r="AE14" s="210"/>
      <c r="AF14" s="210"/>
      <c r="AG14" s="210" t="s">
        <v>961</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54">
        <v>6</v>
      </c>
      <c r="B15" s="255" t="s">
        <v>962</v>
      </c>
      <c r="C15" s="261" t="s">
        <v>963</v>
      </c>
      <c r="D15" s="256" t="s">
        <v>209</v>
      </c>
      <c r="E15" s="257">
        <v>1</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203</v>
      </c>
      <c r="T15" s="260" t="s">
        <v>181</v>
      </c>
      <c r="U15" s="220">
        <v>0</v>
      </c>
      <c r="V15" s="220">
        <f>ROUND(E15*U15,2)</f>
        <v>0</v>
      </c>
      <c r="W15" s="220"/>
      <c r="X15" s="220" t="s">
        <v>336</v>
      </c>
      <c r="Y15" s="220" t="s">
        <v>183</v>
      </c>
      <c r="Z15" s="210"/>
      <c r="AA15" s="210"/>
      <c r="AB15" s="210"/>
      <c r="AC15" s="210"/>
      <c r="AD15" s="210"/>
      <c r="AE15" s="210"/>
      <c r="AF15" s="210"/>
      <c r="AG15" s="210" t="s">
        <v>961</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4">
        <v>7</v>
      </c>
      <c r="B16" s="255" t="s">
        <v>964</v>
      </c>
      <c r="C16" s="261" t="s">
        <v>965</v>
      </c>
      <c r="D16" s="256" t="s">
        <v>209</v>
      </c>
      <c r="E16" s="257">
        <v>1</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203</v>
      </c>
      <c r="T16" s="260" t="s">
        <v>181</v>
      </c>
      <c r="U16" s="220">
        <v>0</v>
      </c>
      <c r="V16" s="220">
        <f>ROUND(E16*U16,2)</f>
        <v>0</v>
      </c>
      <c r="W16" s="220"/>
      <c r="X16" s="220" t="s">
        <v>336</v>
      </c>
      <c r="Y16" s="220" t="s">
        <v>183</v>
      </c>
      <c r="Z16" s="210"/>
      <c r="AA16" s="210"/>
      <c r="AB16" s="210"/>
      <c r="AC16" s="210"/>
      <c r="AD16" s="210"/>
      <c r="AE16" s="210"/>
      <c r="AF16" s="210"/>
      <c r="AG16" s="210" t="s">
        <v>961</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4">
        <v>8</v>
      </c>
      <c r="B17" s="255" t="s">
        <v>966</v>
      </c>
      <c r="C17" s="261" t="s">
        <v>967</v>
      </c>
      <c r="D17" s="256" t="s">
        <v>209</v>
      </c>
      <c r="E17" s="257">
        <v>1</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203</v>
      </c>
      <c r="T17" s="260" t="s">
        <v>181</v>
      </c>
      <c r="U17" s="220">
        <v>0</v>
      </c>
      <c r="V17" s="220">
        <f>ROUND(E17*U17,2)</f>
        <v>0</v>
      </c>
      <c r="W17" s="220"/>
      <c r="X17" s="220" t="s">
        <v>220</v>
      </c>
      <c r="Y17" s="220" t="s">
        <v>183</v>
      </c>
      <c r="Z17" s="210"/>
      <c r="AA17" s="210"/>
      <c r="AB17" s="210"/>
      <c r="AC17" s="210"/>
      <c r="AD17" s="210"/>
      <c r="AE17" s="210"/>
      <c r="AF17" s="210"/>
      <c r="AG17" s="210" t="s">
        <v>906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54">
        <v>9</v>
      </c>
      <c r="B18" s="255" t="s">
        <v>968</v>
      </c>
      <c r="C18" s="261" t="s">
        <v>969</v>
      </c>
      <c r="D18" s="256" t="s">
        <v>218</v>
      </c>
      <c r="E18" s="257">
        <v>3</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203</v>
      </c>
      <c r="T18" s="260" t="s">
        <v>181</v>
      </c>
      <c r="U18" s="220">
        <v>0</v>
      </c>
      <c r="V18" s="220">
        <f>ROUND(E18*U18,2)</f>
        <v>0</v>
      </c>
      <c r="W18" s="220"/>
      <c r="X18" s="220" t="s">
        <v>336</v>
      </c>
      <c r="Y18" s="220" t="s">
        <v>183</v>
      </c>
      <c r="Z18" s="210"/>
      <c r="AA18" s="210"/>
      <c r="AB18" s="210"/>
      <c r="AC18" s="210"/>
      <c r="AD18" s="210"/>
      <c r="AE18" s="210"/>
      <c r="AF18" s="210"/>
      <c r="AG18" s="210" t="s">
        <v>961</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29">
        <v>10</v>
      </c>
      <c r="B19" s="230" t="s">
        <v>970</v>
      </c>
      <c r="C19" s="239" t="s">
        <v>971</v>
      </c>
      <c r="D19" s="231" t="s">
        <v>939</v>
      </c>
      <c r="E19" s="232">
        <v>32</v>
      </c>
      <c r="F19" s="233"/>
      <c r="G19" s="234">
        <f>ROUND(E19*F19,2)</f>
        <v>0</v>
      </c>
      <c r="H19" s="233"/>
      <c r="I19" s="234">
        <f>ROUND(E19*H19,2)</f>
        <v>0</v>
      </c>
      <c r="J19" s="233"/>
      <c r="K19" s="234">
        <f>ROUND(E19*J19,2)</f>
        <v>0</v>
      </c>
      <c r="L19" s="234">
        <v>21</v>
      </c>
      <c r="M19" s="234">
        <f>G19*(1+L19/100)</f>
        <v>0</v>
      </c>
      <c r="N19" s="232">
        <v>0</v>
      </c>
      <c r="O19" s="232">
        <f>ROUND(E19*N19,2)</f>
        <v>0</v>
      </c>
      <c r="P19" s="232">
        <v>0</v>
      </c>
      <c r="Q19" s="232">
        <f>ROUND(E19*P19,2)</f>
        <v>0</v>
      </c>
      <c r="R19" s="234"/>
      <c r="S19" s="234" t="s">
        <v>203</v>
      </c>
      <c r="T19" s="235" t="s">
        <v>181</v>
      </c>
      <c r="U19" s="220">
        <v>0</v>
      </c>
      <c r="V19" s="220">
        <f>ROUND(E19*U19,2)</f>
        <v>0</v>
      </c>
      <c r="W19" s="220"/>
      <c r="X19" s="220" t="s">
        <v>336</v>
      </c>
      <c r="Y19" s="220" t="s">
        <v>183</v>
      </c>
      <c r="Z19" s="210"/>
      <c r="AA19" s="210"/>
      <c r="AB19" s="210"/>
      <c r="AC19" s="210"/>
      <c r="AD19" s="210"/>
      <c r="AE19" s="210"/>
      <c r="AF19" s="210"/>
      <c r="AG19" s="210" t="s">
        <v>961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45" outlineLevel="2" x14ac:dyDescent="0.2">
      <c r="A20" s="217"/>
      <c r="B20" s="218"/>
      <c r="C20" s="240" t="s">
        <v>972</v>
      </c>
      <c r="D20" s="236"/>
      <c r="E20" s="236"/>
      <c r="F20" s="236"/>
      <c r="G20" s="236"/>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186</v>
      </c>
      <c r="AH20" s="210"/>
      <c r="AI20" s="210"/>
      <c r="AJ20" s="210"/>
      <c r="AK20" s="210"/>
      <c r="AL20" s="210"/>
      <c r="AM20" s="210"/>
      <c r="AN20" s="210"/>
      <c r="AO20" s="210"/>
      <c r="AP20" s="210"/>
      <c r="AQ20" s="210"/>
      <c r="AR20" s="210"/>
      <c r="AS20" s="210"/>
      <c r="AT20" s="210"/>
      <c r="AU20" s="210"/>
      <c r="AV20" s="210"/>
      <c r="AW20" s="210"/>
      <c r="AX20" s="210"/>
      <c r="AY20" s="210"/>
      <c r="AZ20" s="210"/>
      <c r="BA20" s="237" t="str">
        <f>C20</f>
        <v>Čtyřhranné potrubí=sk. I., včetně tvarovek, přírub, volných přírub, vyrobeno z ocelového pozinkovaného plechu vzduchotěsně a tvarově přesně, se všemi nutnými výztuhami, které zabrání kmitání potrubních stěn. Těsnící materiál musí být trvale pružný, spojovací šrouby pozinkované, podložky vějířovité. Všechny hrany musí být po očištění a odrezení dvakrát natřeny vhodným prostředkem proti korozi. Po provedení montáže bude potrubí podrobeno namátkové zkoušce na těsnost. Úbytek průsakem nesmí činit více než 5%.</v>
      </c>
      <c r="BB20" s="210"/>
      <c r="BC20" s="210"/>
      <c r="BD20" s="210"/>
      <c r="BE20" s="210"/>
      <c r="BF20" s="210"/>
      <c r="BG20" s="210"/>
      <c r="BH20" s="210"/>
    </row>
    <row r="21" spans="1:60" outlineLevel="3" x14ac:dyDescent="0.2">
      <c r="A21" s="217"/>
      <c r="B21" s="218"/>
      <c r="C21" s="251" t="s">
        <v>973</v>
      </c>
      <c r="D21" s="248"/>
      <c r="E21" s="248"/>
      <c r="F21" s="248"/>
      <c r="G21" s="248"/>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186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1" t="s">
        <v>974</v>
      </c>
      <c r="D22" s="248"/>
      <c r="E22" s="248"/>
      <c r="F22" s="248"/>
      <c r="G22" s="248"/>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186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1" t="s">
        <v>975</v>
      </c>
      <c r="D23" s="248"/>
      <c r="E23" s="248"/>
      <c r="F23" s="248"/>
      <c r="G23" s="248"/>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186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1" t="s">
        <v>976</v>
      </c>
      <c r="D24" s="248"/>
      <c r="E24" s="248"/>
      <c r="F24" s="248"/>
      <c r="G24" s="248"/>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186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29">
        <v>11</v>
      </c>
      <c r="B25" s="230" t="s">
        <v>977</v>
      </c>
      <c r="C25" s="239" t="s">
        <v>978</v>
      </c>
      <c r="D25" s="231" t="s">
        <v>939</v>
      </c>
      <c r="E25" s="232">
        <v>3</v>
      </c>
      <c r="F25" s="233"/>
      <c r="G25" s="234">
        <f>ROUND(E25*F25,2)</f>
        <v>0</v>
      </c>
      <c r="H25" s="233"/>
      <c r="I25" s="234">
        <f>ROUND(E25*H25,2)</f>
        <v>0</v>
      </c>
      <c r="J25" s="233"/>
      <c r="K25" s="234">
        <f>ROUND(E25*J25,2)</f>
        <v>0</v>
      </c>
      <c r="L25" s="234">
        <v>21</v>
      </c>
      <c r="M25" s="234">
        <f>G25*(1+L25/100)</f>
        <v>0</v>
      </c>
      <c r="N25" s="232">
        <v>0</v>
      </c>
      <c r="O25" s="232">
        <f>ROUND(E25*N25,2)</f>
        <v>0</v>
      </c>
      <c r="P25" s="232">
        <v>0</v>
      </c>
      <c r="Q25" s="232">
        <f>ROUND(E25*P25,2)</f>
        <v>0</v>
      </c>
      <c r="R25" s="234"/>
      <c r="S25" s="234" t="s">
        <v>203</v>
      </c>
      <c r="T25" s="235" t="s">
        <v>181</v>
      </c>
      <c r="U25" s="220">
        <v>0</v>
      </c>
      <c r="V25" s="220">
        <f>ROUND(E25*U25,2)</f>
        <v>0</v>
      </c>
      <c r="W25" s="220"/>
      <c r="X25" s="220" t="s">
        <v>336</v>
      </c>
      <c r="Y25" s="220" t="s">
        <v>183</v>
      </c>
      <c r="Z25" s="210"/>
      <c r="AA25" s="210"/>
      <c r="AB25" s="210"/>
      <c r="AC25" s="210"/>
      <c r="AD25" s="210"/>
      <c r="AE25" s="210"/>
      <c r="AF25" s="210"/>
      <c r="AG25" s="210" t="s">
        <v>961</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45" outlineLevel="2" x14ac:dyDescent="0.2">
      <c r="A26" s="217"/>
      <c r="B26" s="218"/>
      <c r="C26" s="240" t="s">
        <v>972</v>
      </c>
      <c r="D26" s="236"/>
      <c r="E26" s="236"/>
      <c r="F26" s="236"/>
      <c r="G26" s="236"/>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186</v>
      </c>
      <c r="AH26" s="210"/>
      <c r="AI26" s="210"/>
      <c r="AJ26" s="210"/>
      <c r="AK26" s="210"/>
      <c r="AL26" s="210"/>
      <c r="AM26" s="210"/>
      <c r="AN26" s="210"/>
      <c r="AO26" s="210"/>
      <c r="AP26" s="210"/>
      <c r="AQ26" s="210"/>
      <c r="AR26" s="210"/>
      <c r="AS26" s="210"/>
      <c r="AT26" s="210"/>
      <c r="AU26" s="210"/>
      <c r="AV26" s="210"/>
      <c r="AW26" s="210"/>
      <c r="AX26" s="210"/>
      <c r="AY26" s="210"/>
      <c r="AZ26" s="210"/>
      <c r="BA26" s="237" t="str">
        <f>C26</f>
        <v>Čtyřhranné potrubí=sk. I., včetně tvarovek, přírub, volných přírub, vyrobeno z ocelového pozinkovaného plechu vzduchotěsně a tvarově přesně, se všemi nutnými výztuhami, které zabrání kmitání potrubních stěn. Těsnící materiál musí být trvale pružný, spojovací šrouby pozinkované, podložky vějířovité. Všechny hrany musí být po očištění a odrezení dvakrát natřeny vhodným prostředkem proti korozi. Po provedení montáže bude potrubí podrobeno namátkové zkoušce na těsnost. Úbytek průsakem nesmí činit více než 5%.</v>
      </c>
      <c r="BB26" s="210"/>
      <c r="BC26" s="210"/>
      <c r="BD26" s="210"/>
      <c r="BE26" s="210"/>
      <c r="BF26" s="210"/>
      <c r="BG26" s="210"/>
      <c r="BH26" s="210"/>
    </row>
    <row r="27" spans="1:60" outlineLevel="3" x14ac:dyDescent="0.2">
      <c r="A27" s="217"/>
      <c r="B27" s="218"/>
      <c r="C27" s="251" t="s">
        <v>973</v>
      </c>
      <c r="D27" s="248"/>
      <c r="E27" s="248"/>
      <c r="F27" s="248"/>
      <c r="G27" s="248"/>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186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1" t="s">
        <v>974</v>
      </c>
      <c r="D28" s="248"/>
      <c r="E28" s="248"/>
      <c r="F28" s="248"/>
      <c r="G28" s="248"/>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186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51" t="s">
        <v>975</v>
      </c>
      <c r="D29" s="248"/>
      <c r="E29" s="248"/>
      <c r="F29" s="248"/>
      <c r="G29" s="248"/>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186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51" t="s">
        <v>976</v>
      </c>
      <c r="D30" s="248"/>
      <c r="E30" s="248"/>
      <c r="F30" s="248"/>
      <c r="G30" s="248"/>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186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4">
        <v>12</v>
      </c>
      <c r="B31" s="255" t="s">
        <v>979</v>
      </c>
      <c r="C31" s="261" t="s">
        <v>980</v>
      </c>
      <c r="D31" s="256" t="s">
        <v>939</v>
      </c>
      <c r="E31" s="257">
        <v>18</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203</v>
      </c>
      <c r="T31" s="260" t="s">
        <v>181</v>
      </c>
      <c r="U31" s="220">
        <v>0</v>
      </c>
      <c r="V31" s="220">
        <f>ROUND(E31*U31,2)</f>
        <v>0</v>
      </c>
      <c r="W31" s="220"/>
      <c r="X31" s="220" t="s">
        <v>336</v>
      </c>
      <c r="Y31" s="220" t="s">
        <v>183</v>
      </c>
      <c r="Z31" s="210"/>
      <c r="AA31" s="210"/>
      <c r="AB31" s="210"/>
      <c r="AC31" s="210"/>
      <c r="AD31" s="210"/>
      <c r="AE31" s="210"/>
      <c r="AF31" s="210"/>
      <c r="AG31" s="210" t="s">
        <v>961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54">
        <v>13</v>
      </c>
      <c r="B32" s="255" t="s">
        <v>981</v>
      </c>
      <c r="C32" s="261" t="s">
        <v>982</v>
      </c>
      <c r="D32" s="256" t="s">
        <v>209</v>
      </c>
      <c r="E32" s="257">
        <v>12</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203</v>
      </c>
      <c r="T32" s="260" t="s">
        <v>181</v>
      </c>
      <c r="U32" s="220">
        <v>0</v>
      </c>
      <c r="V32" s="220">
        <f>ROUND(E32*U32,2)</f>
        <v>0</v>
      </c>
      <c r="W32" s="220"/>
      <c r="X32" s="220" t="s">
        <v>336</v>
      </c>
      <c r="Y32" s="220" t="s">
        <v>183</v>
      </c>
      <c r="Z32" s="210"/>
      <c r="AA32" s="210"/>
      <c r="AB32" s="210"/>
      <c r="AC32" s="210"/>
      <c r="AD32" s="210"/>
      <c r="AE32" s="210"/>
      <c r="AF32" s="210"/>
      <c r="AG32" s="210" t="s">
        <v>961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4">
        <v>14</v>
      </c>
      <c r="B33" s="255" t="s">
        <v>983</v>
      </c>
      <c r="C33" s="261" t="s">
        <v>984</v>
      </c>
      <c r="D33" s="256" t="s">
        <v>209</v>
      </c>
      <c r="E33" s="257">
        <v>12</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203</v>
      </c>
      <c r="T33" s="260" t="s">
        <v>181</v>
      </c>
      <c r="U33" s="220">
        <v>0</v>
      </c>
      <c r="V33" s="220">
        <f>ROUND(E33*U33,2)</f>
        <v>0</v>
      </c>
      <c r="W33" s="220"/>
      <c r="X33" s="220" t="s">
        <v>336</v>
      </c>
      <c r="Y33" s="220" t="s">
        <v>183</v>
      </c>
      <c r="Z33" s="210"/>
      <c r="AA33" s="210"/>
      <c r="AB33" s="210"/>
      <c r="AC33" s="210"/>
      <c r="AD33" s="210"/>
      <c r="AE33" s="210"/>
      <c r="AF33" s="210"/>
      <c r="AG33" s="210" t="s">
        <v>961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54">
        <v>15</v>
      </c>
      <c r="B34" s="255" t="s">
        <v>985</v>
      </c>
      <c r="C34" s="261" t="s">
        <v>986</v>
      </c>
      <c r="D34" s="256" t="s">
        <v>209</v>
      </c>
      <c r="E34" s="257">
        <v>4</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203</v>
      </c>
      <c r="T34" s="260" t="s">
        <v>181</v>
      </c>
      <c r="U34" s="220">
        <v>0</v>
      </c>
      <c r="V34" s="220">
        <f>ROUND(E34*U34,2)</f>
        <v>0</v>
      </c>
      <c r="W34" s="220"/>
      <c r="X34" s="220" t="s">
        <v>336</v>
      </c>
      <c r="Y34" s="220" t="s">
        <v>183</v>
      </c>
      <c r="Z34" s="210"/>
      <c r="AA34" s="210"/>
      <c r="AB34" s="210"/>
      <c r="AC34" s="210"/>
      <c r="AD34" s="210"/>
      <c r="AE34" s="210"/>
      <c r="AF34" s="210"/>
      <c r="AG34" s="210" t="s">
        <v>961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22" t="s">
        <v>175</v>
      </c>
      <c r="B35" s="223" t="s">
        <v>61</v>
      </c>
      <c r="C35" s="238" t="s">
        <v>104</v>
      </c>
      <c r="D35" s="224"/>
      <c r="E35" s="225"/>
      <c r="F35" s="226"/>
      <c r="G35" s="226">
        <f>SUMIF(AG36:AG47,"&lt;&gt;NOR",G36:G47)</f>
        <v>0</v>
      </c>
      <c r="H35" s="226"/>
      <c r="I35" s="226">
        <f>SUM(I36:I47)</f>
        <v>0</v>
      </c>
      <c r="J35" s="226"/>
      <c r="K35" s="226">
        <f>SUM(K36:K47)</f>
        <v>0</v>
      </c>
      <c r="L35" s="226"/>
      <c r="M35" s="226">
        <f>SUM(M36:M47)</f>
        <v>0</v>
      </c>
      <c r="N35" s="225"/>
      <c r="O35" s="225">
        <f>SUM(O36:O47)</f>
        <v>0</v>
      </c>
      <c r="P35" s="225"/>
      <c r="Q35" s="225">
        <f>SUM(Q36:Q47)</f>
        <v>0</v>
      </c>
      <c r="R35" s="226"/>
      <c r="S35" s="226"/>
      <c r="T35" s="227"/>
      <c r="U35" s="221"/>
      <c r="V35" s="221">
        <f>SUM(V36:V47)</f>
        <v>0</v>
      </c>
      <c r="W35" s="221"/>
      <c r="X35" s="221"/>
      <c r="Y35" s="221"/>
      <c r="AG35" t="s">
        <v>176</v>
      </c>
    </row>
    <row r="36" spans="1:60" outlineLevel="1" x14ac:dyDescent="0.2">
      <c r="A36" s="254">
        <v>16</v>
      </c>
      <c r="B36" s="255" t="s">
        <v>987</v>
      </c>
      <c r="C36" s="261" t="s">
        <v>988</v>
      </c>
      <c r="D36" s="256" t="s">
        <v>911</v>
      </c>
      <c r="E36" s="257">
        <v>20</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203</v>
      </c>
      <c r="T36" s="260" t="s">
        <v>181</v>
      </c>
      <c r="U36" s="220">
        <v>0</v>
      </c>
      <c r="V36" s="220">
        <f>ROUND(E36*U36,2)</f>
        <v>0</v>
      </c>
      <c r="W36" s="220"/>
      <c r="X36" s="220" t="s">
        <v>220</v>
      </c>
      <c r="Y36" s="220" t="s">
        <v>183</v>
      </c>
      <c r="Z36" s="210"/>
      <c r="AA36" s="210"/>
      <c r="AB36" s="210"/>
      <c r="AC36" s="210"/>
      <c r="AD36" s="210"/>
      <c r="AE36" s="210"/>
      <c r="AF36" s="210"/>
      <c r="AG36" s="210" t="s">
        <v>906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4">
        <v>17</v>
      </c>
      <c r="B37" s="255" t="s">
        <v>989</v>
      </c>
      <c r="C37" s="261" t="s">
        <v>990</v>
      </c>
      <c r="D37" s="256" t="s">
        <v>209</v>
      </c>
      <c r="E37" s="257">
        <v>1</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203</v>
      </c>
      <c r="T37" s="260" t="s">
        <v>181</v>
      </c>
      <c r="U37" s="220">
        <v>0</v>
      </c>
      <c r="V37" s="220">
        <f>ROUND(E37*U37,2)</f>
        <v>0</v>
      </c>
      <c r="W37" s="220"/>
      <c r="X37" s="220" t="s">
        <v>336</v>
      </c>
      <c r="Y37" s="220" t="s">
        <v>183</v>
      </c>
      <c r="Z37" s="210"/>
      <c r="AA37" s="210"/>
      <c r="AB37" s="210"/>
      <c r="AC37" s="210"/>
      <c r="AD37" s="210"/>
      <c r="AE37" s="210"/>
      <c r="AF37" s="210"/>
      <c r="AG37" s="210" t="s">
        <v>961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33.75" outlineLevel="1" x14ac:dyDescent="0.2">
      <c r="A38" s="254">
        <v>18</v>
      </c>
      <c r="B38" s="255" t="s">
        <v>991</v>
      </c>
      <c r="C38" s="261" t="s">
        <v>992</v>
      </c>
      <c r="D38" s="256" t="s">
        <v>209</v>
      </c>
      <c r="E38" s="257">
        <v>1</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203</v>
      </c>
      <c r="T38" s="260" t="s">
        <v>181</v>
      </c>
      <c r="U38" s="220">
        <v>0</v>
      </c>
      <c r="V38" s="220">
        <f>ROUND(E38*U38,2)</f>
        <v>0</v>
      </c>
      <c r="W38" s="220"/>
      <c r="X38" s="220" t="s">
        <v>336</v>
      </c>
      <c r="Y38" s="220" t="s">
        <v>183</v>
      </c>
      <c r="Z38" s="210"/>
      <c r="AA38" s="210"/>
      <c r="AB38" s="210"/>
      <c r="AC38" s="210"/>
      <c r="AD38" s="210"/>
      <c r="AE38" s="210"/>
      <c r="AF38" s="210"/>
      <c r="AG38" s="210" t="s">
        <v>961</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54">
        <v>19</v>
      </c>
      <c r="B39" s="255" t="s">
        <v>993</v>
      </c>
      <c r="C39" s="261" t="s">
        <v>994</v>
      </c>
      <c r="D39" s="256" t="s">
        <v>209</v>
      </c>
      <c r="E39" s="257">
        <v>1</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203</v>
      </c>
      <c r="T39" s="260" t="s">
        <v>181</v>
      </c>
      <c r="U39" s="220">
        <v>0</v>
      </c>
      <c r="V39" s="220">
        <f>ROUND(E39*U39,2)</f>
        <v>0</v>
      </c>
      <c r="W39" s="220"/>
      <c r="X39" s="220" t="s">
        <v>220</v>
      </c>
      <c r="Y39" s="220" t="s">
        <v>183</v>
      </c>
      <c r="Z39" s="210"/>
      <c r="AA39" s="210"/>
      <c r="AB39" s="210"/>
      <c r="AC39" s="210"/>
      <c r="AD39" s="210"/>
      <c r="AE39" s="210"/>
      <c r="AF39" s="210"/>
      <c r="AG39" s="210" t="s">
        <v>906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1" x14ac:dyDescent="0.2">
      <c r="A40" s="254">
        <v>20</v>
      </c>
      <c r="B40" s="255" t="s">
        <v>995</v>
      </c>
      <c r="C40" s="261" t="s">
        <v>996</v>
      </c>
      <c r="D40" s="256" t="s">
        <v>209</v>
      </c>
      <c r="E40" s="257">
        <v>1</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203</v>
      </c>
      <c r="T40" s="260" t="s">
        <v>181</v>
      </c>
      <c r="U40" s="220">
        <v>0</v>
      </c>
      <c r="V40" s="220">
        <f>ROUND(E40*U40,2)</f>
        <v>0</v>
      </c>
      <c r="W40" s="220"/>
      <c r="X40" s="220" t="s">
        <v>336</v>
      </c>
      <c r="Y40" s="220" t="s">
        <v>183</v>
      </c>
      <c r="Z40" s="210"/>
      <c r="AA40" s="210"/>
      <c r="AB40" s="210"/>
      <c r="AC40" s="210"/>
      <c r="AD40" s="210"/>
      <c r="AE40" s="210"/>
      <c r="AF40" s="210"/>
      <c r="AG40" s="210" t="s">
        <v>961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4">
        <v>21</v>
      </c>
      <c r="B41" s="255" t="s">
        <v>997</v>
      </c>
      <c r="C41" s="261" t="s">
        <v>998</v>
      </c>
      <c r="D41" s="256" t="s">
        <v>209</v>
      </c>
      <c r="E41" s="257">
        <v>1</v>
      </c>
      <c r="F41" s="258"/>
      <c r="G41" s="259">
        <f>ROUND(E41*F41,2)</f>
        <v>0</v>
      </c>
      <c r="H41" s="258"/>
      <c r="I41" s="259">
        <f>ROUND(E41*H41,2)</f>
        <v>0</v>
      </c>
      <c r="J41" s="258"/>
      <c r="K41" s="259">
        <f>ROUND(E41*J41,2)</f>
        <v>0</v>
      </c>
      <c r="L41" s="259">
        <v>21</v>
      </c>
      <c r="M41" s="259">
        <f>G41*(1+L41/100)</f>
        <v>0</v>
      </c>
      <c r="N41" s="257">
        <v>0</v>
      </c>
      <c r="O41" s="257">
        <f>ROUND(E41*N41,2)</f>
        <v>0</v>
      </c>
      <c r="P41" s="257">
        <v>0</v>
      </c>
      <c r="Q41" s="257">
        <f>ROUND(E41*P41,2)</f>
        <v>0</v>
      </c>
      <c r="R41" s="259"/>
      <c r="S41" s="259" t="s">
        <v>203</v>
      </c>
      <c r="T41" s="260" t="s">
        <v>181</v>
      </c>
      <c r="U41" s="220">
        <v>0</v>
      </c>
      <c r="V41" s="220">
        <f>ROUND(E41*U41,2)</f>
        <v>0</v>
      </c>
      <c r="W41" s="220"/>
      <c r="X41" s="220" t="s">
        <v>220</v>
      </c>
      <c r="Y41" s="220" t="s">
        <v>183</v>
      </c>
      <c r="Z41" s="210"/>
      <c r="AA41" s="210"/>
      <c r="AB41" s="210"/>
      <c r="AC41" s="210"/>
      <c r="AD41" s="210"/>
      <c r="AE41" s="210"/>
      <c r="AF41" s="210"/>
      <c r="AG41" s="210" t="s">
        <v>906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4">
        <v>22</v>
      </c>
      <c r="B42" s="255" t="s">
        <v>999</v>
      </c>
      <c r="C42" s="261" t="s">
        <v>1000</v>
      </c>
      <c r="D42" s="256" t="s">
        <v>911</v>
      </c>
      <c r="E42" s="257">
        <v>10</v>
      </c>
      <c r="F42" s="258"/>
      <c r="G42" s="259">
        <f>ROUND(E42*F42,2)</f>
        <v>0</v>
      </c>
      <c r="H42" s="258"/>
      <c r="I42" s="259">
        <f>ROUND(E42*H42,2)</f>
        <v>0</v>
      </c>
      <c r="J42" s="258"/>
      <c r="K42" s="259">
        <f>ROUND(E42*J42,2)</f>
        <v>0</v>
      </c>
      <c r="L42" s="259">
        <v>21</v>
      </c>
      <c r="M42" s="259">
        <f>G42*(1+L42/100)</f>
        <v>0</v>
      </c>
      <c r="N42" s="257">
        <v>0</v>
      </c>
      <c r="O42" s="257">
        <f>ROUND(E42*N42,2)</f>
        <v>0</v>
      </c>
      <c r="P42" s="257">
        <v>0</v>
      </c>
      <c r="Q42" s="257">
        <f>ROUND(E42*P42,2)</f>
        <v>0</v>
      </c>
      <c r="R42" s="259"/>
      <c r="S42" s="259" t="s">
        <v>203</v>
      </c>
      <c r="T42" s="260" t="s">
        <v>181</v>
      </c>
      <c r="U42" s="220">
        <v>0</v>
      </c>
      <c r="V42" s="220">
        <f>ROUND(E42*U42,2)</f>
        <v>0</v>
      </c>
      <c r="W42" s="220"/>
      <c r="X42" s="220" t="s">
        <v>220</v>
      </c>
      <c r="Y42" s="220" t="s">
        <v>183</v>
      </c>
      <c r="Z42" s="210"/>
      <c r="AA42" s="210"/>
      <c r="AB42" s="210"/>
      <c r="AC42" s="210"/>
      <c r="AD42" s="210"/>
      <c r="AE42" s="210"/>
      <c r="AF42" s="210"/>
      <c r="AG42" s="210" t="s">
        <v>906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54">
        <v>23</v>
      </c>
      <c r="B43" s="255" t="s">
        <v>1001</v>
      </c>
      <c r="C43" s="261" t="s">
        <v>1002</v>
      </c>
      <c r="D43" s="256" t="s">
        <v>911</v>
      </c>
      <c r="E43" s="257">
        <v>10</v>
      </c>
      <c r="F43" s="258"/>
      <c r="G43" s="259">
        <f>ROUND(E43*F43,2)</f>
        <v>0</v>
      </c>
      <c r="H43" s="258"/>
      <c r="I43" s="259">
        <f>ROUND(E43*H43,2)</f>
        <v>0</v>
      </c>
      <c r="J43" s="258"/>
      <c r="K43" s="259">
        <f>ROUND(E43*J43,2)</f>
        <v>0</v>
      </c>
      <c r="L43" s="259">
        <v>21</v>
      </c>
      <c r="M43" s="259">
        <f>G43*(1+L43/100)</f>
        <v>0</v>
      </c>
      <c r="N43" s="257">
        <v>0</v>
      </c>
      <c r="O43" s="257">
        <f>ROUND(E43*N43,2)</f>
        <v>0</v>
      </c>
      <c r="P43" s="257">
        <v>0</v>
      </c>
      <c r="Q43" s="257">
        <f>ROUND(E43*P43,2)</f>
        <v>0</v>
      </c>
      <c r="R43" s="259"/>
      <c r="S43" s="259" t="s">
        <v>203</v>
      </c>
      <c r="T43" s="260" t="s">
        <v>181</v>
      </c>
      <c r="U43" s="220">
        <v>0</v>
      </c>
      <c r="V43" s="220">
        <f>ROUND(E43*U43,2)</f>
        <v>0</v>
      </c>
      <c r="W43" s="220"/>
      <c r="X43" s="220" t="s">
        <v>220</v>
      </c>
      <c r="Y43" s="220" t="s">
        <v>183</v>
      </c>
      <c r="Z43" s="210"/>
      <c r="AA43" s="210"/>
      <c r="AB43" s="210"/>
      <c r="AC43" s="210"/>
      <c r="AD43" s="210"/>
      <c r="AE43" s="210"/>
      <c r="AF43" s="210"/>
      <c r="AG43" s="210" t="s">
        <v>906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54">
        <v>24</v>
      </c>
      <c r="B44" s="255" t="s">
        <v>1003</v>
      </c>
      <c r="C44" s="261" t="s">
        <v>1004</v>
      </c>
      <c r="D44" s="256" t="s">
        <v>463</v>
      </c>
      <c r="E44" s="257">
        <v>1</v>
      </c>
      <c r="F44" s="258"/>
      <c r="G44" s="259">
        <f>ROUND(E44*F44,2)</f>
        <v>0</v>
      </c>
      <c r="H44" s="258"/>
      <c r="I44" s="259">
        <f>ROUND(E44*H44,2)</f>
        <v>0</v>
      </c>
      <c r="J44" s="258"/>
      <c r="K44" s="259">
        <f>ROUND(E44*J44,2)</f>
        <v>0</v>
      </c>
      <c r="L44" s="259">
        <v>21</v>
      </c>
      <c r="M44" s="259">
        <f>G44*(1+L44/100)</f>
        <v>0</v>
      </c>
      <c r="N44" s="257">
        <v>0</v>
      </c>
      <c r="O44" s="257">
        <f>ROUND(E44*N44,2)</f>
        <v>0</v>
      </c>
      <c r="P44" s="257">
        <v>0</v>
      </c>
      <c r="Q44" s="257">
        <f>ROUND(E44*P44,2)</f>
        <v>0</v>
      </c>
      <c r="R44" s="259"/>
      <c r="S44" s="259" t="s">
        <v>203</v>
      </c>
      <c r="T44" s="260" t="s">
        <v>181</v>
      </c>
      <c r="U44" s="220">
        <v>0</v>
      </c>
      <c r="V44" s="220">
        <f>ROUND(E44*U44,2)</f>
        <v>0</v>
      </c>
      <c r="W44" s="220"/>
      <c r="X44" s="220" t="s">
        <v>220</v>
      </c>
      <c r="Y44" s="220" t="s">
        <v>183</v>
      </c>
      <c r="Z44" s="210"/>
      <c r="AA44" s="210"/>
      <c r="AB44" s="210"/>
      <c r="AC44" s="210"/>
      <c r="AD44" s="210"/>
      <c r="AE44" s="210"/>
      <c r="AF44" s="210"/>
      <c r="AG44" s="210" t="s">
        <v>906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54">
        <v>25</v>
      </c>
      <c r="B45" s="255" t="s">
        <v>1005</v>
      </c>
      <c r="C45" s="261" t="s">
        <v>1006</v>
      </c>
      <c r="D45" s="256" t="s">
        <v>911</v>
      </c>
      <c r="E45" s="257">
        <v>40</v>
      </c>
      <c r="F45" s="258"/>
      <c r="G45" s="259">
        <f>ROUND(E45*F45,2)</f>
        <v>0</v>
      </c>
      <c r="H45" s="258"/>
      <c r="I45" s="259">
        <f>ROUND(E45*H45,2)</f>
        <v>0</v>
      </c>
      <c r="J45" s="258"/>
      <c r="K45" s="259">
        <f>ROUND(E45*J45,2)</f>
        <v>0</v>
      </c>
      <c r="L45" s="259">
        <v>21</v>
      </c>
      <c r="M45" s="259">
        <f>G45*(1+L45/100)</f>
        <v>0</v>
      </c>
      <c r="N45" s="257">
        <v>0</v>
      </c>
      <c r="O45" s="257">
        <f>ROUND(E45*N45,2)</f>
        <v>0</v>
      </c>
      <c r="P45" s="257">
        <v>0</v>
      </c>
      <c r="Q45" s="257">
        <f>ROUND(E45*P45,2)</f>
        <v>0</v>
      </c>
      <c r="R45" s="259"/>
      <c r="S45" s="259" t="s">
        <v>203</v>
      </c>
      <c r="T45" s="260" t="s">
        <v>181</v>
      </c>
      <c r="U45" s="220">
        <v>0</v>
      </c>
      <c r="V45" s="220">
        <f>ROUND(E45*U45,2)</f>
        <v>0</v>
      </c>
      <c r="W45" s="220"/>
      <c r="X45" s="220" t="s">
        <v>220</v>
      </c>
      <c r="Y45" s="220" t="s">
        <v>183</v>
      </c>
      <c r="Z45" s="210"/>
      <c r="AA45" s="210"/>
      <c r="AB45" s="210"/>
      <c r="AC45" s="210"/>
      <c r="AD45" s="210"/>
      <c r="AE45" s="210"/>
      <c r="AF45" s="210"/>
      <c r="AG45" s="210" t="s">
        <v>906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54">
        <v>26</v>
      </c>
      <c r="B46" s="255" t="s">
        <v>1007</v>
      </c>
      <c r="C46" s="261" t="s">
        <v>1008</v>
      </c>
      <c r="D46" s="256" t="s">
        <v>209</v>
      </c>
      <c r="E46" s="257">
        <v>1</v>
      </c>
      <c r="F46" s="258"/>
      <c r="G46" s="259">
        <f>ROUND(E46*F46,2)</f>
        <v>0</v>
      </c>
      <c r="H46" s="258"/>
      <c r="I46" s="259">
        <f>ROUND(E46*H46,2)</f>
        <v>0</v>
      </c>
      <c r="J46" s="258"/>
      <c r="K46" s="259">
        <f>ROUND(E46*J46,2)</f>
        <v>0</v>
      </c>
      <c r="L46" s="259">
        <v>21</v>
      </c>
      <c r="M46" s="259">
        <f>G46*(1+L46/100)</f>
        <v>0</v>
      </c>
      <c r="N46" s="257">
        <v>0</v>
      </c>
      <c r="O46" s="257">
        <f>ROUND(E46*N46,2)</f>
        <v>0</v>
      </c>
      <c r="P46" s="257">
        <v>0</v>
      </c>
      <c r="Q46" s="257">
        <f>ROUND(E46*P46,2)</f>
        <v>0</v>
      </c>
      <c r="R46" s="259"/>
      <c r="S46" s="259" t="s">
        <v>203</v>
      </c>
      <c r="T46" s="260" t="s">
        <v>181</v>
      </c>
      <c r="U46" s="220">
        <v>0</v>
      </c>
      <c r="V46" s="220">
        <f>ROUND(E46*U46,2)</f>
        <v>0</v>
      </c>
      <c r="W46" s="220"/>
      <c r="X46" s="220" t="s">
        <v>336</v>
      </c>
      <c r="Y46" s="220" t="s">
        <v>183</v>
      </c>
      <c r="Z46" s="210"/>
      <c r="AA46" s="210"/>
      <c r="AB46" s="210"/>
      <c r="AC46" s="210"/>
      <c r="AD46" s="210"/>
      <c r="AE46" s="210"/>
      <c r="AF46" s="210"/>
      <c r="AG46" s="210" t="s">
        <v>961</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29">
        <v>27</v>
      </c>
      <c r="B47" s="230" t="s">
        <v>1009</v>
      </c>
      <c r="C47" s="239" t="s">
        <v>1010</v>
      </c>
      <c r="D47" s="231" t="s">
        <v>209</v>
      </c>
      <c r="E47" s="232">
        <v>1</v>
      </c>
      <c r="F47" s="233"/>
      <c r="G47" s="234">
        <f>ROUND(E47*F47,2)</f>
        <v>0</v>
      </c>
      <c r="H47" s="233"/>
      <c r="I47" s="234">
        <f>ROUND(E47*H47,2)</f>
        <v>0</v>
      </c>
      <c r="J47" s="233"/>
      <c r="K47" s="234">
        <f>ROUND(E47*J47,2)</f>
        <v>0</v>
      </c>
      <c r="L47" s="234">
        <v>21</v>
      </c>
      <c r="M47" s="234">
        <f>G47*(1+L47/100)</f>
        <v>0</v>
      </c>
      <c r="N47" s="232">
        <v>0</v>
      </c>
      <c r="O47" s="232">
        <f>ROUND(E47*N47,2)</f>
        <v>0</v>
      </c>
      <c r="P47" s="232">
        <v>0</v>
      </c>
      <c r="Q47" s="232">
        <f>ROUND(E47*P47,2)</f>
        <v>0</v>
      </c>
      <c r="R47" s="234"/>
      <c r="S47" s="234" t="s">
        <v>203</v>
      </c>
      <c r="T47" s="235" t="s">
        <v>181</v>
      </c>
      <c r="U47" s="220">
        <v>0</v>
      </c>
      <c r="V47" s="220">
        <f>ROUND(E47*U47,2)</f>
        <v>0</v>
      </c>
      <c r="W47" s="220"/>
      <c r="X47" s="220" t="s">
        <v>336</v>
      </c>
      <c r="Y47" s="220" t="s">
        <v>183</v>
      </c>
      <c r="Z47" s="210"/>
      <c r="AA47" s="210"/>
      <c r="AB47" s="210"/>
      <c r="AC47" s="210"/>
      <c r="AD47" s="210"/>
      <c r="AE47" s="210"/>
      <c r="AF47" s="210"/>
      <c r="AG47" s="210" t="s">
        <v>961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
      <c r="A48" s="3"/>
      <c r="B48" s="4"/>
      <c r="C48" s="241"/>
      <c r="D48" s="6"/>
      <c r="E48" s="3"/>
      <c r="F48" s="3"/>
      <c r="G48" s="3"/>
      <c r="H48" s="3"/>
      <c r="I48" s="3"/>
      <c r="J48" s="3"/>
      <c r="K48" s="3"/>
      <c r="L48" s="3"/>
      <c r="M48" s="3"/>
      <c r="N48" s="3"/>
      <c r="O48" s="3"/>
      <c r="P48" s="3"/>
      <c r="Q48" s="3"/>
      <c r="R48" s="3"/>
      <c r="S48" s="3"/>
      <c r="T48" s="3"/>
      <c r="U48" s="3"/>
      <c r="V48" s="3"/>
      <c r="W48" s="3"/>
      <c r="X48" s="3"/>
      <c r="Y48" s="3"/>
      <c r="AE48">
        <v>12</v>
      </c>
      <c r="AF48">
        <v>21</v>
      </c>
      <c r="AG48" t="s">
        <v>161</v>
      </c>
    </row>
    <row r="49" spans="1:33" x14ac:dyDescent="0.2">
      <c r="A49" s="213"/>
      <c r="B49" s="214" t="s">
        <v>29</v>
      </c>
      <c r="C49" s="242"/>
      <c r="D49" s="215"/>
      <c r="E49" s="216"/>
      <c r="F49" s="216"/>
      <c r="G49" s="228">
        <f>G8+G13+G35</f>
        <v>0</v>
      </c>
      <c r="H49" s="3"/>
      <c r="I49" s="3"/>
      <c r="J49" s="3"/>
      <c r="K49" s="3"/>
      <c r="L49" s="3"/>
      <c r="M49" s="3"/>
      <c r="N49" s="3"/>
      <c r="O49" s="3"/>
      <c r="P49" s="3"/>
      <c r="Q49" s="3"/>
      <c r="R49" s="3"/>
      <c r="S49" s="3"/>
      <c r="T49" s="3"/>
      <c r="U49" s="3"/>
      <c r="V49" s="3"/>
      <c r="W49" s="3"/>
      <c r="X49" s="3"/>
      <c r="Y49" s="3"/>
      <c r="AE49">
        <f>SUMIF(L7:L47,AE48,G7:G47)</f>
        <v>0</v>
      </c>
      <c r="AF49">
        <f>SUMIF(L7:L47,AF48,G7:G47)</f>
        <v>0</v>
      </c>
      <c r="AG49" t="s">
        <v>204</v>
      </c>
    </row>
    <row r="50" spans="1:33" x14ac:dyDescent="0.2">
      <c r="C50" s="243"/>
      <c r="D50" s="10"/>
      <c r="AG50" t="s">
        <v>205</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YQs2QdgEoR5zu1EhDhtgCyxml9GHGKKCTsFHA2D4jbBfCEypTU0wfOqyMqhbUzP8xuibyTsIEW4a3NQiNlPw==" saltValue="4cVnXNV9Vle0fOxSNhJZCw==" spinCount="100000" sheet="1" formatRows="0"/>
  <mergeCells count="14">
    <mergeCell ref="C29:G29"/>
    <mergeCell ref="C30:G30"/>
    <mergeCell ref="C22:G22"/>
    <mergeCell ref="C23:G23"/>
    <mergeCell ref="C24:G24"/>
    <mergeCell ref="C26:G26"/>
    <mergeCell ref="C27:G27"/>
    <mergeCell ref="C28:G28"/>
    <mergeCell ref="A1:G1"/>
    <mergeCell ref="C2:G2"/>
    <mergeCell ref="C3:G3"/>
    <mergeCell ref="C4:G4"/>
    <mergeCell ref="C20:G20"/>
    <mergeCell ref="C21:G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099 01 Naklady</vt:lpstr>
      <vt:lpstr>01 01 Pol</vt:lpstr>
      <vt:lpstr>01 02 Pol</vt:lpstr>
      <vt:lpstr>01 03 Pol</vt:lpstr>
      <vt:lpstr>01 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'099 01 Naklady'!Názvy_tisku</vt:lpstr>
      <vt:lpstr>oadresa</vt:lpstr>
      <vt:lpstr>Stavba!Objednatel</vt:lpstr>
      <vt:lpstr>Stavba!Objekt</vt:lpstr>
      <vt:lpstr>'01 01 Pol'!Oblast_tisku</vt:lpstr>
      <vt:lpstr>'01 02 Pol'!Oblast_tisku</vt:lpstr>
      <vt:lpstr>'01 03 Pol'!Oblast_tisku</vt:lpstr>
      <vt:lpstr>'01 04 Pol'!Oblast_tisku</vt:lpstr>
      <vt:lpstr>'099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Pavel Svoboda</cp:lastModifiedBy>
  <cp:lastPrinted>2019-03-19T12:27:02Z</cp:lastPrinted>
  <dcterms:created xsi:type="dcterms:W3CDTF">2009-04-08T07:15:50Z</dcterms:created>
  <dcterms:modified xsi:type="dcterms:W3CDTF">2024-10-16T09:28:56Z</dcterms:modified>
</cp:coreProperties>
</file>