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Rozpočty 2022\116_2022 Výdej jídla v budově „X“ - Modernizace výdeje\Rozpočty export\Export_22_02_2023\"/>
    </mc:Choice>
  </mc:AlternateContent>
  <xr:revisionPtr revIDLastSave="0" documentId="8_{B0203A1E-C4BF-48B8-865C-4ACD3EE70477}"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99 01 Naklady" sheetId="12" r:id="rId4"/>
    <sheet name="01 01 Pol" sheetId="13" r:id="rId5"/>
    <sheet name="01 02 Pol" sheetId="14" r:id="rId6"/>
    <sheet name="01 03 Pol" sheetId="15" r:id="rId7"/>
    <sheet name="01 04 Pol" sheetId="16" r:id="rId8"/>
  </sheets>
  <externalReferences>
    <externalReference r:id="rId9"/>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01 Pol'!$1:$7</definedName>
    <definedName name="_xlnm.Print_Titles" localSheetId="5">'01 02 Pol'!$1:$7</definedName>
    <definedName name="_xlnm.Print_Titles" localSheetId="6">'01 03 Pol'!$1:$7</definedName>
    <definedName name="_xlnm.Print_Titles" localSheetId="7">'01 04 Pol'!$1:$7</definedName>
    <definedName name="_xlnm.Print_Titles" localSheetId="3">'99 01 Naklady'!$1:$7</definedName>
    <definedName name="oadresa">Stavba!$D$6</definedName>
    <definedName name="Objednatel" localSheetId="1">Stavba!$D$5</definedName>
    <definedName name="Objekt" localSheetId="1">Stavba!$B$38</definedName>
    <definedName name="_xlnm.Print_Area" localSheetId="4">'01 01 Pol'!$A$1:$Y$305</definedName>
    <definedName name="_xlnm.Print_Area" localSheetId="5">'01 02 Pol'!$A$1:$Y$60</definedName>
    <definedName name="_xlnm.Print_Area" localSheetId="6">'01 03 Pol'!$A$1:$Y$58</definedName>
    <definedName name="_xlnm.Print_Area" localSheetId="7">'01 04 Pol'!$A$1:$Y$214</definedName>
    <definedName name="_xlnm.Print_Area" localSheetId="3">'99 01 Naklady'!$A$1:$Y$27</definedName>
    <definedName name="_xlnm.Print_Area" localSheetId="1">Stavba!$A$1:$J$98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97" i="1" l="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G47" i="1"/>
  <c r="F47" i="1"/>
  <c r="G46" i="1"/>
  <c r="F46" i="1"/>
  <c r="G45" i="1"/>
  <c r="F45" i="1"/>
  <c r="G44" i="1"/>
  <c r="F44" i="1"/>
  <c r="G43" i="1"/>
  <c r="F43" i="1"/>
  <c r="G41" i="1"/>
  <c r="F41" i="1"/>
  <c r="G40" i="1"/>
  <c r="F40" i="1"/>
  <c r="G39" i="1"/>
  <c r="F39" i="1"/>
  <c r="G213" i="16"/>
  <c r="BA194" i="16"/>
  <c r="BA190" i="16"/>
  <c r="BA158" i="16"/>
  <c r="BA157" i="16"/>
  <c r="BA10" i="16"/>
  <c r="G8" i="16"/>
  <c r="O8" i="16"/>
  <c r="G9" i="16"/>
  <c r="M9" i="16" s="1"/>
  <c r="M8" i="16" s="1"/>
  <c r="I9" i="16"/>
  <c r="I8" i="16" s="1"/>
  <c r="K9" i="16"/>
  <c r="K8" i="16" s="1"/>
  <c r="O9" i="16"/>
  <c r="Q9" i="16"/>
  <c r="Q8" i="16" s="1"/>
  <c r="V9" i="16"/>
  <c r="V8" i="16" s="1"/>
  <c r="G14" i="16"/>
  <c r="I14" i="16"/>
  <c r="I13" i="16" s="1"/>
  <c r="K14" i="16"/>
  <c r="M14" i="16"/>
  <c r="O14" i="16"/>
  <c r="Q14" i="16"/>
  <c r="Q13" i="16" s="1"/>
  <c r="V14" i="16"/>
  <c r="G18" i="16"/>
  <c r="M18" i="16" s="1"/>
  <c r="I18" i="16"/>
  <c r="K18" i="16"/>
  <c r="K13" i="16" s="1"/>
  <c r="O18" i="16"/>
  <c r="O13" i="16" s="1"/>
  <c r="Q18" i="16"/>
  <c r="V18" i="16"/>
  <c r="V13" i="16" s="1"/>
  <c r="G22" i="16"/>
  <c r="I22" i="16"/>
  <c r="K22" i="16"/>
  <c r="M22" i="16"/>
  <c r="O22" i="16"/>
  <c r="Q22" i="16"/>
  <c r="V22" i="16"/>
  <c r="G26" i="16"/>
  <c r="M26" i="16" s="1"/>
  <c r="I26" i="16"/>
  <c r="K26" i="16"/>
  <c r="O26" i="16"/>
  <c r="Q26" i="16"/>
  <c r="V26" i="16"/>
  <c r="G30" i="16"/>
  <c r="I30" i="16"/>
  <c r="K30" i="16"/>
  <c r="M30" i="16"/>
  <c r="O30" i="16"/>
  <c r="Q30" i="16"/>
  <c r="V30" i="16"/>
  <c r="G34" i="16"/>
  <c r="M34" i="16" s="1"/>
  <c r="I34" i="16"/>
  <c r="K34" i="16"/>
  <c r="O34" i="16"/>
  <c r="Q34" i="16"/>
  <c r="V34" i="16"/>
  <c r="G39" i="16"/>
  <c r="I39" i="16"/>
  <c r="K39" i="16"/>
  <c r="M39" i="16"/>
  <c r="O39" i="16"/>
  <c r="Q39" i="16"/>
  <c r="V39" i="16"/>
  <c r="G44" i="16"/>
  <c r="M44" i="16" s="1"/>
  <c r="I44" i="16"/>
  <c r="K44" i="16"/>
  <c r="O44" i="16"/>
  <c r="Q44" i="16"/>
  <c r="V44" i="16"/>
  <c r="G48" i="16"/>
  <c r="I48" i="16"/>
  <c r="K48" i="16"/>
  <c r="M48" i="16"/>
  <c r="O48" i="16"/>
  <c r="Q48" i="16"/>
  <c r="V48" i="16"/>
  <c r="G52" i="16"/>
  <c r="M52" i="16" s="1"/>
  <c r="I52" i="16"/>
  <c r="K52" i="16"/>
  <c r="O52" i="16"/>
  <c r="Q52" i="16"/>
  <c r="V52" i="16"/>
  <c r="G56" i="16"/>
  <c r="I56" i="16"/>
  <c r="K56" i="16"/>
  <c r="M56" i="16"/>
  <c r="O56" i="16"/>
  <c r="Q56" i="16"/>
  <c r="V56" i="16"/>
  <c r="G59" i="16"/>
  <c r="M59" i="16" s="1"/>
  <c r="I59" i="16"/>
  <c r="K59" i="16"/>
  <c r="O59" i="16"/>
  <c r="Q59" i="16"/>
  <c r="V59" i="16"/>
  <c r="G62" i="16"/>
  <c r="I62" i="16"/>
  <c r="K62" i="16"/>
  <c r="M62" i="16"/>
  <c r="O62" i="16"/>
  <c r="Q62" i="16"/>
  <c r="V62" i="16"/>
  <c r="G65" i="16"/>
  <c r="M65" i="16" s="1"/>
  <c r="I65" i="16"/>
  <c r="K65" i="16"/>
  <c r="O65" i="16"/>
  <c r="Q65" i="16"/>
  <c r="V65" i="16"/>
  <c r="G69" i="16"/>
  <c r="I69" i="16"/>
  <c r="K69" i="16"/>
  <c r="M69" i="16"/>
  <c r="O69" i="16"/>
  <c r="Q69" i="16"/>
  <c r="V69" i="16"/>
  <c r="G72" i="16"/>
  <c r="M72" i="16" s="1"/>
  <c r="I72" i="16"/>
  <c r="K72" i="16"/>
  <c r="O72" i="16"/>
  <c r="Q72" i="16"/>
  <c r="V72" i="16"/>
  <c r="G76" i="16"/>
  <c r="M76" i="16" s="1"/>
  <c r="I76" i="16"/>
  <c r="I75" i="16" s="1"/>
  <c r="K76" i="16"/>
  <c r="K75" i="16" s="1"/>
  <c r="O76" i="16"/>
  <c r="O75" i="16" s="1"/>
  <c r="Q76" i="16"/>
  <c r="Q75" i="16" s="1"/>
  <c r="V76" i="16"/>
  <c r="V75" i="16" s="1"/>
  <c r="G79" i="16"/>
  <c r="I79" i="16"/>
  <c r="K79" i="16"/>
  <c r="M79" i="16"/>
  <c r="O79" i="16"/>
  <c r="Q79" i="16"/>
  <c r="V79" i="16"/>
  <c r="G82" i="16"/>
  <c r="I82" i="16"/>
  <c r="K82" i="16"/>
  <c r="M82" i="16"/>
  <c r="O82" i="16"/>
  <c r="Q82" i="16"/>
  <c r="V82" i="16"/>
  <c r="G85" i="16"/>
  <c r="M85" i="16" s="1"/>
  <c r="I85" i="16"/>
  <c r="K85" i="16"/>
  <c r="O85" i="16"/>
  <c r="Q85" i="16"/>
  <c r="V85" i="16"/>
  <c r="G88" i="16"/>
  <c r="M88" i="16" s="1"/>
  <c r="I88" i="16"/>
  <c r="K88" i="16"/>
  <c r="O88" i="16"/>
  <c r="Q88" i="16"/>
  <c r="V88" i="16"/>
  <c r="G91" i="16"/>
  <c r="I91" i="16"/>
  <c r="K91" i="16"/>
  <c r="M91" i="16"/>
  <c r="O91" i="16"/>
  <c r="Q91" i="16"/>
  <c r="V91" i="16"/>
  <c r="G96" i="16"/>
  <c r="I96" i="16"/>
  <c r="K96" i="16"/>
  <c r="M96" i="16"/>
  <c r="O96" i="16"/>
  <c r="Q96" i="16"/>
  <c r="V96" i="16"/>
  <c r="G101" i="16"/>
  <c r="M101" i="16" s="1"/>
  <c r="I101" i="16"/>
  <c r="K101" i="16"/>
  <c r="O101" i="16"/>
  <c r="Q101" i="16"/>
  <c r="V101" i="16"/>
  <c r="G105" i="16"/>
  <c r="M105" i="16" s="1"/>
  <c r="I105" i="16"/>
  <c r="K105" i="16"/>
  <c r="O105" i="16"/>
  <c r="Q105" i="16"/>
  <c r="V105" i="16"/>
  <c r="G109" i="16"/>
  <c r="I109" i="16"/>
  <c r="K109" i="16"/>
  <c r="M109" i="16"/>
  <c r="O109" i="16"/>
  <c r="Q109" i="16"/>
  <c r="V109" i="16"/>
  <c r="G114" i="16"/>
  <c r="I114" i="16"/>
  <c r="K114" i="16"/>
  <c r="M114" i="16"/>
  <c r="O114" i="16"/>
  <c r="Q114" i="16"/>
  <c r="V114" i="16"/>
  <c r="G117" i="16"/>
  <c r="M117" i="16" s="1"/>
  <c r="I117" i="16"/>
  <c r="K117" i="16"/>
  <c r="O117" i="16"/>
  <c r="Q117" i="16"/>
  <c r="V117" i="16"/>
  <c r="G121" i="16"/>
  <c r="M121" i="16" s="1"/>
  <c r="I121" i="16"/>
  <c r="K121" i="16"/>
  <c r="O121" i="16"/>
  <c r="Q121" i="16"/>
  <c r="V121" i="16"/>
  <c r="G125" i="16"/>
  <c r="I125" i="16"/>
  <c r="K125" i="16"/>
  <c r="M125" i="16"/>
  <c r="O125" i="16"/>
  <c r="Q125" i="16"/>
  <c r="V125" i="16"/>
  <c r="G128" i="16"/>
  <c r="I128" i="16"/>
  <c r="K128" i="16"/>
  <c r="M128" i="16"/>
  <c r="O128" i="16"/>
  <c r="Q128" i="16"/>
  <c r="V128" i="16"/>
  <c r="G131" i="16"/>
  <c r="M131" i="16" s="1"/>
  <c r="I131" i="16"/>
  <c r="K131" i="16"/>
  <c r="O131" i="16"/>
  <c r="Q131" i="16"/>
  <c r="V131" i="16"/>
  <c r="G134" i="16"/>
  <c r="M134" i="16" s="1"/>
  <c r="I134" i="16"/>
  <c r="K134" i="16"/>
  <c r="O134" i="16"/>
  <c r="Q134" i="16"/>
  <c r="V134" i="16"/>
  <c r="G137" i="16"/>
  <c r="I137" i="16"/>
  <c r="K137" i="16"/>
  <c r="M137" i="16"/>
  <c r="O137" i="16"/>
  <c r="Q137" i="16"/>
  <c r="V137" i="16"/>
  <c r="G140" i="16"/>
  <c r="I140" i="16"/>
  <c r="K140" i="16"/>
  <c r="M140" i="16"/>
  <c r="O140" i="16"/>
  <c r="Q140" i="16"/>
  <c r="V140" i="16"/>
  <c r="G144" i="16"/>
  <c r="M144" i="16" s="1"/>
  <c r="I144" i="16"/>
  <c r="K144" i="16"/>
  <c r="O144" i="16"/>
  <c r="Q144" i="16"/>
  <c r="V144" i="16"/>
  <c r="G148" i="16"/>
  <c r="O148" i="16"/>
  <c r="G149" i="16"/>
  <c r="I149" i="16"/>
  <c r="I148" i="16" s="1"/>
  <c r="K149" i="16"/>
  <c r="K148" i="16" s="1"/>
  <c r="M149" i="16"/>
  <c r="M148" i="16" s="1"/>
  <c r="O149" i="16"/>
  <c r="Q149" i="16"/>
  <c r="Q148" i="16" s="1"/>
  <c r="V149" i="16"/>
  <c r="V148" i="16" s="1"/>
  <c r="G152" i="16"/>
  <c r="I152" i="16"/>
  <c r="K152" i="16"/>
  <c r="M152" i="16"/>
  <c r="O152" i="16"/>
  <c r="Q152" i="16"/>
  <c r="V152" i="16"/>
  <c r="G155" i="16"/>
  <c r="O155" i="16"/>
  <c r="G156" i="16"/>
  <c r="M156" i="16" s="1"/>
  <c r="M155" i="16" s="1"/>
  <c r="I156" i="16"/>
  <c r="I155" i="16" s="1"/>
  <c r="K156" i="16"/>
  <c r="K155" i="16" s="1"/>
  <c r="O156" i="16"/>
  <c r="Q156" i="16"/>
  <c r="Q155" i="16" s="1"/>
  <c r="V156" i="16"/>
  <c r="V155" i="16" s="1"/>
  <c r="G161" i="16"/>
  <c r="I161" i="16"/>
  <c r="K161" i="16"/>
  <c r="O161" i="16"/>
  <c r="Q161" i="16"/>
  <c r="V161" i="16"/>
  <c r="G162" i="16"/>
  <c r="I162" i="16"/>
  <c r="K162" i="16"/>
  <c r="M162" i="16"/>
  <c r="M161" i="16" s="1"/>
  <c r="O162" i="16"/>
  <c r="Q162" i="16"/>
  <c r="V162" i="16"/>
  <c r="G165" i="16"/>
  <c r="K165" i="16"/>
  <c r="O165" i="16"/>
  <c r="V165" i="16"/>
  <c r="G166" i="16"/>
  <c r="M166" i="16" s="1"/>
  <c r="M165" i="16" s="1"/>
  <c r="I166" i="16"/>
  <c r="I165" i="16" s="1"/>
  <c r="K166" i="16"/>
  <c r="O166" i="16"/>
  <c r="Q166" i="16"/>
  <c r="Q165" i="16" s="1"/>
  <c r="V166" i="16"/>
  <c r="G170" i="16"/>
  <c r="K170" i="16"/>
  <c r="O170" i="16"/>
  <c r="V170" i="16"/>
  <c r="G171" i="16"/>
  <c r="I171" i="16"/>
  <c r="I170" i="16" s="1"/>
  <c r="K171" i="16"/>
  <c r="M171" i="16"/>
  <c r="M170" i="16" s="1"/>
  <c r="O171" i="16"/>
  <c r="Q171" i="16"/>
  <c r="Q170" i="16" s="1"/>
  <c r="V171" i="16"/>
  <c r="G175" i="16"/>
  <c r="K175" i="16"/>
  <c r="O175" i="16"/>
  <c r="V175" i="16"/>
  <c r="G176" i="16"/>
  <c r="I176" i="16"/>
  <c r="I175" i="16" s="1"/>
  <c r="K176" i="16"/>
  <c r="M176" i="16"/>
  <c r="M175" i="16" s="1"/>
  <c r="O176" i="16"/>
  <c r="Q176" i="16"/>
  <c r="Q175" i="16" s="1"/>
  <c r="V176" i="16"/>
  <c r="G180" i="16"/>
  <c r="K180" i="16"/>
  <c r="O180" i="16"/>
  <c r="V180" i="16"/>
  <c r="G181" i="16"/>
  <c r="I181" i="16"/>
  <c r="I180" i="16" s="1"/>
  <c r="K181" i="16"/>
  <c r="M181" i="16"/>
  <c r="M180" i="16" s="1"/>
  <c r="O181" i="16"/>
  <c r="Q181" i="16"/>
  <c r="Q180" i="16" s="1"/>
  <c r="V181" i="16"/>
  <c r="G185" i="16"/>
  <c r="I185" i="16"/>
  <c r="I184" i="16" s="1"/>
  <c r="K185" i="16"/>
  <c r="M185" i="16"/>
  <c r="O185" i="16"/>
  <c r="Q185" i="16"/>
  <c r="Q184" i="16" s="1"/>
  <c r="V185" i="16"/>
  <c r="G189" i="16"/>
  <c r="M189" i="16" s="1"/>
  <c r="I189" i="16"/>
  <c r="K189" i="16"/>
  <c r="K184" i="16" s="1"/>
  <c r="O189" i="16"/>
  <c r="Q189" i="16"/>
  <c r="V189" i="16"/>
  <c r="V184" i="16" s="1"/>
  <c r="G193" i="16"/>
  <c r="I193" i="16"/>
  <c r="K193" i="16"/>
  <c r="M193" i="16"/>
  <c r="O193" i="16"/>
  <c r="Q193" i="16"/>
  <c r="V193" i="16"/>
  <c r="G197" i="16"/>
  <c r="M197" i="16" s="1"/>
  <c r="I197" i="16"/>
  <c r="K197" i="16"/>
  <c r="O197" i="16"/>
  <c r="O184" i="16" s="1"/>
  <c r="Q197" i="16"/>
  <c r="V197" i="16"/>
  <c r="G199" i="16"/>
  <c r="I199" i="16"/>
  <c r="K199" i="16"/>
  <c r="M199" i="16"/>
  <c r="O199" i="16"/>
  <c r="Q199" i="16"/>
  <c r="V199" i="16"/>
  <c r="G203" i="16"/>
  <c r="M203" i="16" s="1"/>
  <c r="I203" i="16"/>
  <c r="K203" i="16"/>
  <c r="O203" i="16"/>
  <c r="Q203" i="16"/>
  <c r="V203" i="16"/>
  <c r="AE213" i="16"/>
  <c r="AF213" i="16"/>
  <c r="G57" i="15"/>
  <c r="BA39" i="15"/>
  <c r="BA35" i="15"/>
  <c r="BA33" i="15"/>
  <c r="BA29" i="15"/>
  <c r="BA27" i="15"/>
  <c r="BA20" i="15"/>
  <c r="BA18" i="15"/>
  <c r="BA16"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G8" i="15" s="1"/>
  <c r="I12" i="15"/>
  <c r="K12" i="15"/>
  <c r="O12" i="15"/>
  <c r="O8" i="15" s="1"/>
  <c r="Q12" i="15"/>
  <c r="V12" i="15"/>
  <c r="G13" i="15"/>
  <c r="M13" i="15" s="1"/>
  <c r="I13" i="15"/>
  <c r="K13" i="15"/>
  <c r="O13" i="15"/>
  <c r="Q13" i="15"/>
  <c r="V13" i="15"/>
  <c r="G15" i="15"/>
  <c r="I15" i="15"/>
  <c r="I14" i="15" s="1"/>
  <c r="K15" i="15"/>
  <c r="M15" i="15"/>
  <c r="O15" i="15"/>
  <c r="Q15" i="15"/>
  <c r="Q14" i="15" s="1"/>
  <c r="V15" i="15"/>
  <c r="G17" i="15"/>
  <c r="G14" i="15" s="1"/>
  <c r="I17" i="15"/>
  <c r="K17" i="15"/>
  <c r="O17" i="15"/>
  <c r="O14" i="15" s="1"/>
  <c r="Q17" i="15"/>
  <c r="V17" i="15"/>
  <c r="G19" i="15"/>
  <c r="I19" i="15"/>
  <c r="K19" i="15"/>
  <c r="M19" i="15"/>
  <c r="O19" i="15"/>
  <c r="Q19" i="15"/>
  <c r="V19" i="15"/>
  <c r="G21" i="15"/>
  <c r="M21" i="15" s="1"/>
  <c r="I21" i="15"/>
  <c r="K21" i="15"/>
  <c r="K14" i="15" s="1"/>
  <c r="O21" i="15"/>
  <c r="Q21" i="15"/>
  <c r="V21" i="15"/>
  <c r="V14" i="15" s="1"/>
  <c r="G22" i="15"/>
  <c r="I22" i="15"/>
  <c r="K22" i="15"/>
  <c r="M22" i="15"/>
  <c r="O22" i="15"/>
  <c r="Q22" i="15"/>
  <c r="V22" i="15"/>
  <c r="G23" i="15"/>
  <c r="M23" i="15" s="1"/>
  <c r="I23" i="15"/>
  <c r="K23" i="15"/>
  <c r="O23" i="15"/>
  <c r="Q23" i="15"/>
  <c r="V23" i="15"/>
  <c r="G24" i="15"/>
  <c r="I24" i="15"/>
  <c r="K24" i="15"/>
  <c r="M24" i="15"/>
  <c r="O24" i="15"/>
  <c r="Q24" i="15"/>
  <c r="V24" i="15"/>
  <c r="G25" i="15"/>
  <c r="M25" i="15" s="1"/>
  <c r="I25" i="15"/>
  <c r="K25" i="15"/>
  <c r="O25" i="15"/>
  <c r="Q25" i="15"/>
  <c r="V25" i="15"/>
  <c r="G26" i="15"/>
  <c r="I26" i="15"/>
  <c r="K26" i="15"/>
  <c r="M26" i="15"/>
  <c r="O26" i="15"/>
  <c r="Q26" i="15"/>
  <c r="V26" i="15"/>
  <c r="G28" i="15"/>
  <c r="M28" i="15" s="1"/>
  <c r="I28" i="15"/>
  <c r="K28" i="15"/>
  <c r="O28" i="15"/>
  <c r="Q28" i="15"/>
  <c r="V28" i="15"/>
  <c r="G34" i="15"/>
  <c r="I34" i="15"/>
  <c r="K34" i="15"/>
  <c r="M34" i="15"/>
  <c r="O34" i="15"/>
  <c r="Q34" i="15"/>
  <c r="V34" i="15"/>
  <c r="G40" i="15"/>
  <c r="M40" i="15" s="1"/>
  <c r="I40" i="15"/>
  <c r="K40" i="15"/>
  <c r="O40" i="15"/>
  <c r="Q40" i="15"/>
  <c r="V40" i="15"/>
  <c r="G42" i="15"/>
  <c r="I42" i="15"/>
  <c r="K42" i="15"/>
  <c r="M42" i="15"/>
  <c r="O42" i="15"/>
  <c r="Q42" i="15"/>
  <c r="V42" i="15"/>
  <c r="G44" i="15"/>
  <c r="I44" i="15"/>
  <c r="I43" i="15" s="1"/>
  <c r="K44" i="15"/>
  <c r="M44" i="15"/>
  <c r="O44" i="15"/>
  <c r="Q44" i="15"/>
  <c r="Q43" i="15" s="1"/>
  <c r="V44" i="15"/>
  <c r="G45" i="15"/>
  <c r="M45" i="15" s="1"/>
  <c r="I45" i="15"/>
  <c r="K45" i="15"/>
  <c r="K43" i="15" s="1"/>
  <c r="O45" i="15"/>
  <c r="Q45" i="15"/>
  <c r="V45" i="15"/>
  <c r="V43" i="15" s="1"/>
  <c r="G46" i="15"/>
  <c r="I46" i="15"/>
  <c r="K46" i="15"/>
  <c r="M46" i="15"/>
  <c r="O46" i="15"/>
  <c r="Q46" i="15"/>
  <c r="V46" i="15"/>
  <c r="G47" i="15"/>
  <c r="G43" i="15" s="1"/>
  <c r="I47" i="15"/>
  <c r="K47" i="15"/>
  <c r="O47" i="15"/>
  <c r="O43" i="15" s="1"/>
  <c r="Q47" i="15"/>
  <c r="V47" i="15"/>
  <c r="G48" i="15"/>
  <c r="I48" i="15"/>
  <c r="K48" i="15"/>
  <c r="M48" i="15"/>
  <c r="O48" i="15"/>
  <c r="Q48" i="15"/>
  <c r="V48" i="15"/>
  <c r="G49" i="15"/>
  <c r="M49" i="15" s="1"/>
  <c r="I49" i="15"/>
  <c r="K49" i="15"/>
  <c r="O49" i="15"/>
  <c r="Q49" i="15"/>
  <c r="V49" i="15"/>
  <c r="G50" i="15"/>
  <c r="I50" i="15"/>
  <c r="K50" i="15"/>
  <c r="M50" i="15"/>
  <c r="O50" i="15"/>
  <c r="Q50" i="15"/>
  <c r="V50" i="15"/>
  <c r="G51" i="15"/>
  <c r="M51" i="15" s="1"/>
  <c r="I51" i="15"/>
  <c r="K51" i="15"/>
  <c r="O51" i="15"/>
  <c r="Q51" i="15"/>
  <c r="V51" i="15"/>
  <c r="G52" i="15"/>
  <c r="I52" i="15"/>
  <c r="K52" i="15"/>
  <c r="M52" i="15"/>
  <c r="O52" i="15"/>
  <c r="Q52" i="15"/>
  <c r="V52" i="15"/>
  <c r="G53" i="15"/>
  <c r="M53" i="15" s="1"/>
  <c r="I53" i="15"/>
  <c r="K53" i="15"/>
  <c r="O53" i="15"/>
  <c r="Q53" i="15"/>
  <c r="V53" i="15"/>
  <c r="G54" i="15"/>
  <c r="I54" i="15"/>
  <c r="K54" i="15"/>
  <c r="M54" i="15"/>
  <c r="O54" i="15"/>
  <c r="Q54" i="15"/>
  <c r="V54" i="15"/>
  <c r="G55" i="15"/>
  <c r="M55" i="15" s="1"/>
  <c r="I55" i="15"/>
  <c r="K55" i="15"/>
  <c r="O55" i="15"/>
  <c r="Q55" i="15"/>
  <c r="V55" i="15"/>
  <c r="AE57" i="15"/>
  <c r="AF57" i="15"/>
  <c r="G59" i="14"/>
  <c r="G9" i="14"/>
  <c r="M9" i="14" s="1"/>
  <c r="I9" i="14"/>
  <c r="I8" i="14" s="1"/>
  <c r="K9" i="14"/>
  <c r="K8" i="14" s="1"/>
  <c r="O9" i="14"/>
  <c r="Q9" i="14"/>
  <c r="Q8" i="14" s="1"/>
  <c r="V9" i="14"/>
  <c r="V8" i="14" s="1"/>
  <c r="G10" i="14"/>
  <c r="I10" i="14"/>
  <c r="K10" i="14"/>
  <c r="M10" i="14"/>
  <c r="O10" i="14"/>
  <c r="Q10" i="14"/>
  <c r="V10" i="14"/>
  <c r="G11" i="14"/>
  <c r="I11" i="14"/>
  <c r="K11" i="14"/>
  <c r="M11" i="14"/>
  <c r="O11" i="14"/>
  <c r="Q11" i="14"/>
  <c r="V11" i="14"/>
  <c r="G12" i="14"/>
  <c r="G8" i="14" s="1"/>
  <c r="I12" i="14"/>
  <c r="K12" i="14"/>
  <c r="O12" i="14"/>
  <c r="O8" i="14" s="1"/>
  <c r="Q12" i="14"/>
  <c r="V12" i="14"/>
  <c r="G13" i="14"/>
  <c r="M13" i="14" s="1"/>
  <c r="I13" i="14"/>
  <c r="K13" i="14"/>
  <c r="O13" i="14"/>
  <c r="Q13" i="14"/>
  <c r="V13" i="14"/>
  <c r="G14" i="14"/>
  <c r="I14" i="14"/>
  <c r="K14" i="14"/>
  <c r="M14" i="14"/>
  <c r="O14" i="14"/>
  <c r="Q14" i="14"/>
  <c r="V14" i="14"/>
  <c r="G15" i="14"/>
  <c r="I15" i="14"/>
  <c r="K15" i="14"/>
  <c r="M15" i="14"/>
  <c r="O15" i="14"/>
  <c r="Q15" i="14"/>
  <c r="V15" i="14"/>
  <c r="G16" i="14"/>
  <c r="M16" i="14" s="1"/>
  <c r="I16" i="14"/>
  <c r="K16" i="14"/>
  <c r="O16" i="14"/>
  <c r="Q16" i="14"/>
  <c r="V16" i="14"/>
  <c r="G17" i="14"/>
  <c r="M17" i="14" s="1"/>
  <c r="I17" i="14"/>
  <c r="K17" i="14"/>
  <c r="O17" i="14"/>
  <c r="Q17" i="14"/>
  <c r="V17" i="14"/>
  <c r="G18" i="14"/>
  <c r="I18" i="14"/>
  <c r="K18" i="14"/>
  <c r="M18" i="14"/>
  <c r="O18" i="14"/>
  <c r="Q18" i="14"/>
  <c r="V18" i="14"/>
  <c r="G19" i="14"/>
  <c r="I19" i="14"/>
  <c r="K19" i="14"/>
  <c r="M19" i="14"/>
  <c r="O19" i="14"/>
  <c r="Q19" i="14"/>
  <c r="V19" i="14"/>
  <c r="G20" i="14"/>
  <c r="M20" i="14" s="1"/>
  <c r="I20" i="14"/>
  <c r="K20" i="14"/>
  <c r="O20" i="14"/>
  <c r="Q20" i="14"/>
  <c r="V20" i="14"/>
  <c r="G21" i="14"/>
  <c r="M21" i="14" s="1"/>
  <c r="I21" i="14"/>
  <c r="K21" i="14"/>
  <c r="O21" i="14"/>
  <c r="Q21" i="14"/>
  <c r="V21" i="14"/>
  <c r="G22" i="14"/>
  <c r="I22" i="14"/>
  <c r="K22" i="14"/>
  <c r="M22" i="14"/>
  <c r="O22" i="14"/>
  <c r="Q22" i="14"/>
  <c r="V22" i="14"/>
  <c r="G23" i="14"/>
  <c r="I23" i="14"/>
  <c r="K23" i="14"/>
  <c r="M23" i="14"/>
  <c r="O23" i="14"/>
  <c r="Q23" i="14"/>
  <c r="V23" i="14"/>
  <c r="G25" i="14"/>
  <c r="M25" i="14" s="1"/>
  <c r="I25" i="14"/>
  <c r="I24" i="14" s="1"/>
  <c r="K25" i="14"/>
  <c r="K24" i="14" s="1"/>
  <c r="O25" i="14"/>
  <c r="Q25" i="14"/>
  <c r="Q24" i="14" s="1"/>
  <c r="V25" i="14"/>
  <c r="V24" i="14" s="1"/>
  <c r="G26" i="14"/>
  <c r="I26" i="14"/>
  <c r="K26" i="14"/>
  <c r="M26" i="14"/>
  <c r="O26" i="14"/>
  <c r="Q26" i="14"/>
  <c r="V26" i="14"/>
  <c r="G27" i="14"/>
  <c r="I27" i="14"/>
  <c r="K27" i="14"/>
  <c r="M27" i="14"/>
  <c r="O27" i="14"/>
  <c r="Q27" i="14"/>
  <c r="V27" i="14"/>
  <c r="G28" i="14"/>
  <c r="G24" i="14" s="1"/>
  <c r="I28" i="14"/>
  <c r="K28" i="14"/>
  <c r="O28" i="14"/>
  <c r="O24" i="14" s="1"/>
  <c r="Q28" i="14"/>
  <c r="V28" i="14"/>
  <c r="G29" i="14"/>
  <c r="M29" i="14" s="1"/>
  <c r="I29" i="14"/>
  <c r="K29" i="14"/>
  <c r="O29" i="14"/>
  <c r="Q29" i="14"/>
  <c r="V29" i="14"/>
  <c r="G30" i="14"/>
  <c r="I30" i="14"/>
  <c r="K30" i="14"/>
  <c r="M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6" i="14"/>
  <c r="G35" i="14" s="1"/>
  <c r="I36" i="14"/>
  <c r="I35" i="14" s="1"/>
  <c r="K36" i="14"/>
  <c r="K35" i="14" s="1"/>
  <c r="O36" i="14"/>
  <c r="O35" i="14" s="1"/>
  <c r="Q36" i="14"/>
  <c r="Q35" i="14" s="1"/>
  <c r="V36" i="14"/>
  <c r="V35" i="14" s="1"/>
  <c r="G37" i="14"/>
  <c r="I37" i="14"/>
  <c r="K37" i="14"/>
  <c r="M37" i="14"/>
  <c r="O37" i="14"/>
  <c r="Q37" i="14"/>
  <c r="V37" i="14"/>
  <c r="G38" i="14"/>
  <c r="I38" i="14"/>
  <c r="K38" i="14"/>
  <c r="M38" i="14"/>
  <c r="O38" i="14"/>
  <c r="Q38" i="14"/>
  <c r="V38" i="14"/>
  <c r="G40" i="14"/>
  <c r="G39" i="14" s="1"/>
  <c r="I40" i="14"/>
  <c r="I39" i="14" s="1"/>
  <c r="K40" i="14"/>
  <c r="K39" i="14" s="1"/>
  <c r="O40" i="14"/>
  <c r="O39" i="14" s="1"/>
  <c r="Q40" i="14"/>
  <c r="Q39" i="14" s="1"/>
  <c r="V40" i="14"/>
  <c r="V39" i="14" s="1"/>
  <c r="G41" i="14"/>
  <c r="I41" i="14"/>
  <c r="K41" i="14"/>
  <c r="M41" i="14"/>
  <c r="O41" i="14"/>
  <c r="Q41" i="14"/>
  <c r="V41" i="14"/>
  <c r="G42" i="14"/>
  <c r="I42" i="14"/>
  <c r="K42" i="14"/>
  <c r="M42" i="14"/>
  <c r="O42" i="14"/>
  <c r="Q42" i="14"/>
  <c r="V42" i="14"/>
  <c r="G44" i="14"/>
  <c r="G43" i="14" s="1"/>
  <c r="I44" i="14"/>
  <c r="I43" i="14" s="1"/>
  <c r="K44" i="14"/>
  <c r="K43" i="14" s="1"/>
  <c r="O44" i="14"/>
  <c r="O43" i="14" s="1"/>
  <c r="Q44" i="14"/>
  <c r="Q43" i="14" s="1"/>
  <c r="V44" i="14"/>
  <c r="V43" i="14" s="1"/>
  <c r="G45" i="14"/>
  <c r="I45" i="14"/>
  <c r="K45" i="14"/>
  <c r="M45" i="14"/>
  <c r="O45" i="14"/>
  <c r="Q45" i="14"/>
  <c r="V45" i="14"/>
  <c r="K46" i="14"/>
  <c r="V46" i="14"/>
  <c r="G47" i="14"/>
  <c r="G46" i="14" s="1"/>
  <c r="I47" i="14"/>
  <c r="I46" i="14" s="1"/>
  <c r="K47" i="14"/>
  <c r="M47" i="14"/>
  <c r="O47" i="14"/>
  <c r="O46" i="14" s="1"/>
  <c r="Q47" i="14"/>
  <c r="Q46" i="14" s="1"/>
  <c r="V47" i="14"/>
  <c r="G48" i="14"/>
  <c r="M48" i="14" s="1"/>
  <c r="I48" i="14"/>
  <c r="K48" i="14"/>
  <c r="O48" i="14"/>
  <c r="Q48" i="14"/>
  <c r="V48" i="14"/>
  <c r="G50" i="14"/>
  <c r="G49" i="14" s="1"/>
  <c r="I50" i="14"/>
  <c r="K50" i="14"/>
  <c r="K49" i="14" s="1"/>
  <c r="M50" i="14"/>
  <c r="O50" i="14"/>
  <c r="O49" i="14" s="1"/>
  <c r="Q50" i="14"/>
  <c r="V50" i="14"/>
  <c r="V49" i="14" s="1"/>
  <c r="G51" i="14"/>
  <c r="I51" i="14"/>
  <c r="K51" i="14"/>
  <c r="M51" i="14"/>
  <c r="O51" i="14"/>
  <c r="Q51" i="14"/>
  <c r="V51" i="14"/>
  <c r="G52" i="14"/>
  <c r="M52" i="14" s="1"/>
  <c r="I52" i="14"/>
  <c r="I49" i="14" s="1"/>
  <c r="K52" i="14"/>
  <c r="O52" i="14"/>
  <c r="Q52" i="14"/>
  <c r="Q49" i="14" s="1"/>
  <c r="V52" i="14"/>
  <c r="G53" i="14"/>
  <c r="I53" i="14"/>
  <c r="K53" i="14"/>
  <c r="M53" i="14"/>
  <c r="O53" i="14"/>
  <c r="Q53" i="14"/>
  <c r="V53" i="14"/>
  <c r="G54" i="14"/>
  <c r="I54" i="14"/>
  <c r="K54" i="14"/>
  <c r="M54" i="14"/>
  <c r="O54" i="14"/>
  <c r="Q54" i="14"/>
  <c r="V54" i="14"/>
  <c r="G55" i="14"/>
  <c r="I55" i="14"/>
  <c r="K55" i="14"/>
  <c r="M55" i="14"/>
  <c r="O55" i="14"/>
  <c r="Q55" i="14"/>
  <c r="V55" i="14"/>
  <c r="G56" i="14"/>
  <c r="M56" i="14" s="1"/>
  <c r="I56" i="14"/>
  <c r="K56" i="14"/>
  <c r="O56" i="14"/>
  <c r="Q56" i="14"/>
  <c r="V56" i="14"/>
  <c r="G57" i="14"/>
  <c r="I57" i="14"/>
  <c r="K57" i="14"/>
  <c r="M57" i="14"/>
  <c r="O57" i="14"/>
  <c r="Q57" i="14"/>
  <c r="V57" i="14"/>
  <c r="AE59" i="14"/>
  <c r="G304" i="13"/>
  <c r="BA14" i="13"/>
  <c r="BA10" i="13"/>
  <c r="G8" i="13"/>
  <c r="O8" i="13"/>
  <c r="G9" i="13"/>
  <c r="I9" i="13"/>
  <c r="I8" i="13" s="1"/>
  <c r="K9" i="13"/>
  <c r="M9" i="13"/>
  <c r="O9" i="13"/>
  <c r="Q9" i="13"/>
  <c r="Q8" i="13" s="1"/>
  <c r="V9" i="13"/>
  <c r="G13" i="13"/>
  <c r="M13" i="13" s="1"/>
  <c r="I13" i="13"/>
  <c r="K13" i="13"/>
  <c r="K8" i="13" s="1"/>
  <c r="O13" i="13"/>
  <c r="Q13" i="13"/>
  <c r="V13" i="13"/>
  <c r="V8" i="13" s="1"/>
  <c r="G19" i="13"/>
  <c r="I19" i="13"/>
  <c r="K19" i="13"/>
  <c r="M19" i="13"/>
  <c r="O19" i="13"/>
  <c r="Q19" i="13"/>
  <c r="V19" i="13"/>
  <c r="G24" i="13"/>
  <c r="K24" i="13"/>
  <c r="O24" i="13"/>
  <c r="V24" i="13"/>
  <c r="G25" i="13"/>
  <c r="I25" i="13"/>
  <c r="I24" i="13" s="1"/>
  <c r="K25" i="13"/>
  <c r="M25" i="13"/>
  <c r="M24" i="13" s="1"/>
  <c r="O25" i="13"/>
  <c r="Q25" i="13"/>
  <c r="Q24" i="13" s="1"/>
  <c r="V25" i="13"/>
  <c r="K32" i="13"/>
  <c r="V32" i="13"/>
  <c r="G33" i="13"/>
  <c r="I33" i="13"/>
  <c r="I32" i="13" s="1"/>
  <c r="K33" i="13"/>
  <c r="M33" i="13"/>
  <c r="O33" i="13"/>
  <c r="Q33" i="13"/>
  <c r="Q32" i="13" s="1"/>
  <c r="V33" i="13"/>
  <c r="G36" i="13"/>
  <c r="G32" i="13" s="1"/>
  <c r="I36" i="13"/>
  <c r="K36" i="13"/>
  <c r="O36" i="13"/>
  <c r="O32" i="13" s="1"/>
  <c r="Q36" i="13"/>
  <c r="V36" i="13"/>
  <c r="I41" i="13"/>
  <c r="Q41" i="13"/>
  <c r="G42" i="13"/>
  <c r="G41" i="13" s="1"/>
  <c r="I42" i="13"/>
  <c r="K42" i="13"/>
  <c r="K41" i="13" s="1"/>
  <c r="O42" i="13"/>
  <c r="O41" i="13" s="1"/>
  <c r="Q42" i="13"/>
  <c r="V42" i="13"/>
  <c r="V41" i="13" s="1"/>
  <c r="G47" i="13"/>
  <c r="M47" i="13" s="1"/>
  <c r="M46" i="13" s="1"/>
  <c r="I47" i="13"/>
  <c r="K47" i="13"/>
  <c r="K46" i="13" s="1"/>
  <c r="O47" i="13"/>
  <c r="O46" i="13" s="1"/>
  <c r="Q47" i="13"/>
  <c r="V47" i="13"/>
  <c r="V46" i="13" s="1"/>
  <c r="G54" i="13"/>
  <c r="I54" i="13"/>
  <c r="I46" i="13" s="1"/>
  <c r="K54" i="13"/>
  <c r="M54" i="13"/>
  <c r="O54" i="13"/>
  <c r="Q54" i="13"/>
  <c r="Q46" i="13" s="1"/>
  <c r="V54" i="13"/>
  <c r="G57" i="13"/>
  <c r="I57" i="13"/>
  <c r="I56" i="13" s="1"/>
  <c r="K57" i="13"/>
  <c r="M57" i="13"/>
  <c r="O57" i="13"/>
  <c r="Q57" i="13"/>
  <c r="Q56" i="13" s="1"/>
  <c r="V57" i="13"/>
  <c r="G61" i="13"/>
  <c r="G56" i="13" s="1"/>
  <c r="I61" i="13"/>
  <c r="K61" i="13"/>
  <c r="O61" i="13"/>
  <c r="O56" i="13" s="1"/>
  <c r="Q61" i="13"/>
  <c r="V61" i="13"/>
  <c r="G63" i="13"/>
  <c r="I63" i="13"/>
  <c r="K63" i="13"/>
  <c r="M63" i="13"/>
  <c r="O63" i="13"/>
  <c r="Q63" i="13"/>
  <c r="V63" i="13"/>
  <c r="G66" i="13"/>
  <c r="M66" i="13" s="1"/>
  <c r="I66" i="13"/>
  <c r="K66" i="13"/>
  <c r="K56" i="13" s="1"/>
  <c r="O66" i="13"/>
  <c r="Q66" i="13"/>
  <c r="V66" i="13"/>
  <c r="V56" i="13" s="1"/>
  <c r="G70" i="13"/>
  <c r="I70" i="13"/>
  <c r="K70" i="13"/>
  <c r="M70" i="13"/>
  <c r="O70" i="13"/>
  <c r="Q70" i="13"/>
  <c r="V70" i="13"/>
  <c r="G72" i="13"/>
  <c r="M72" i="13" s="1"/>
  <c r="I72" i="13"/>
  <c r="K72" i="13"/>
  <c r="O72" i="13"/>
  <c r="Q72" i="13"/>
  <c r="V72" i="13"/>
  <c r="G74" i="13"/>
  <c r="I74" i="13"/>
  <c r="K74" i="13"/>
  <c r="M74" i="13"/>
  <c r="O74" i="13"/>
  <c r="Q74" i="13"/>
  <c r="V74" i="13"/>
  <c r="G76" i="13"/>
  <c r="M76" i="13" s="1"/>
  <c r="I76" i="13"/>
  <c r="K76" i="13"/>
  <c r="O76" i="13"/>
  <c r="Q76" i="13"/>
  <c r="V76" i="13"/>
  <c r="G78" i="13"/>
  <c r="I78" i="13"/>
  <c r="K78" i="13"/>
  <c r="M78" i="13"/>
  <c r="O78" i="13"/>
  <c r="Q78" i="13"/>
  <c r="V78" i="13"/>
  <c r="G80" i="13"/>
  <c r="M80" i="13" s="1"/>
  <c r="I80" i="13"/>
  <c r="K80" i="13"/>
  <c r="O80" i="13"/>
  <c r="Q80" i="13"/>
  <c r="V80" i="13"/>
  <c r="G83" i="13"/>
  <c r="I83" i="13"/>
  <c r="K83" i="13"/>
  <c r="M83" i="13"/>
  <c r="O83" i="13"/>
  <c r="Q83" i="13"/>
  <c r="V83" i="13"/>
  <c r="G89" i="13"/>
  <c r="M89" i="13" s="1"/>
  <c r="I89" i="13"/>
  <c r="K89" i="13"/>
  <c r="O89" i="13"/>
  <c r="Q89" i="13"/>
  <c r="V89" i="13"/>
  <c r="I97" i="13"/>
  <c r="Q97" i="13"/>
  <c r="G98" i="13"/>
  <c r="M98" i="13" s="1"/>
  <c r="M97" i="13" s="1"/>
  <c r="I98" i="13"/>
  <c r="K98" i="13"/>
  <c r="K97" i="13" s="1"/>
  <c r="O98" i="13"/>
  <c r="O97" i="13" s="1"/>
  <c r="Q98" i="13"/>
  <c r="V98" i="13"/>
  <c r="V97" i="13" s="1"/>
  <c r="I103" i="13"/>
  <c r="Q103" i="13"/>
  <c r="G104" i="13"/>
  <c r="G103" i="13" s="1"/>
  <c r="I104" i="13"/>
  <c r="K104" i="13"/>
  <c r="K103" i="13" s="1"/>
  <c r="O104" i="13"/>
  <c r="O103" i="13" s="1"/>
  <c r="Q104" i="13"/>
  <c r="V104" i="13"/>
  <c r="V103" i="13" s="1"/>
  <c r="G106" i="13"/>
  <c r="I106" i="13"/>
  <c r="K106" i="13"/>
  <c r="M106" i="13"/>
  <c r="O106" i="13"/>
  <c r="Q106" i="13"/>
  <c r="V106" i="13"/>
  <c r="G109" i="13"/>
  <c r="M109" i="13" s="1"/>
  <c r="I109" i="13"/>
  <c r="K109" i="13"/>
  <c r="O109" i="13"/>
  <c r="Q109" i="13"/>
  <c r="V109" i="13"/>
  <c r="G115" i="13"/>
  <c r="G114" i="13" s="1"/>
  <c r="I115" i="13"/>
  <c r="K115" i="13"/>
  <c r="K114" i="13" s="1"/>
  <c r="O115" i="13"/>
  <c r="O114" i="13" s="1"/>
  <c r="Q115" i="13"/>
  <c r="V115" i="13"/>
  <c r="V114" i="13" s="1"/>
  <c r="G118" i="13"/>
  <c r="I118" i="13"/>
  <c r="K118" i="13"/>
  <c r="M118" i="13"/>
  <c r="O118" i="13"/>
  <c r="Q118" i="13"/>
  <c r="V118" i="13"/>
  <c r="G121" i="13"/>
  <c r="M121" i="13" s="1"/>
  <c r="I121" i="13"/>
  <c r="K121" i="13"/>
  <c r="O121" i="13"/>
  <c r="Q121" i="13"/>
  <c r="V121" i="13"/>
  <c r="G123" i="13"/>
  <c r="I123" i="13"/>
  <c r="I114" i="13" s="1"/>
  <c r="K123" i="13"/>
  <c r="M123" i="13"/>
  <c r="O123" i="13"/>
  <c r="Q123" i="13"/>
  <c r="Q114" i="13" s="1"/>
  <c r="V123" i="13"/>
  <c r="G127" i="13"/>
  <c r="M127" i="13" s="1"/>
  <c r="I127" i="13"/>
  <c r="K127" i="13"/>
  <c r="O127" i="13"/>
  <c r="Q127" i="13"/>
  <c r="V127" i="13"/>
  <c r="G131" i="13"/>
  <c r="I131" i="13"/>
  <c r="K131" i="13"/>
  <c r="M131" i="13"/>
  <c r="O131" i="13"/>
  <c r="Q131" i="13"/>
  <c r="V131" i="13"/>
  <c r="G136" i="13"/>
  <c r="K136" i="13"/>
  <c r="O136" i="13"/>
  <c r="V136" i="13"/>
  <c r="G137" i="13"/>
  <c r="I137" i="13"/>
  <c r="I136" i="13" s="1"/>
  <c r="K137" i="13"/>
  <c r="M137" i="13"/>
  <c r="M136" i="13" s="1"/>
  <c r="O137" i="13"/>
  <c r="Q137" i="13"/>
  <c r="Q136" i="13" s="1"/>
  <c r="V137" i="13"/>
  <c r="G140" i="13"/>
  <c r="I140" i="13"/>
  <c r="I139" i="13" s="1"/>
  <c r="K140" i="13"/>
  <c r="M140" i="13"/>
  <c r="O140" i="13"/>
  <c r="Q140" i="13"/>
  <c r="Q139" i="13" s="1"/>
  <c r="V140" i="13"/>
  <c r="G148" i="13"/>
  <c r="G139" i="13" s="1"/>
  <c r="I148" i="13"/>
  <c r="K148" i="13"/>
  <c r="O148" i="13"/>
  <c r="O139" i="13" s="1"/>
  <c r="Q148" i="13"/>
  <c r="V148" i="13"/>
  <c r="G150" i="13"/>
  <c r="I150" i="13"/>
  <c r="K150" i="13"/>
  <c r="M150" i="13"/>
  <c r="O150" i="13"/>
  <c r="Q150" i="13"/>
  <c r="V150" i="13"/>
  <c r="G153" i="13"/>
  <c r="M153" i="13" s="1"/>
  <c r="I153" i="13"/>
  <c r="K153" i="13"/>
  <c r="K139" i="13" s="1"/>
  <c r="O153" i="13"/>
  <c r="Q153" i="13"/>
  <c r="V153" i="13"/>
  <c r="V139" i="13" s="1"/>
  <c r="G156" i="13"/>
  <c r="I156" i="13"/>
  <c r="K156" i="13"/>
  <c r="M156" i="13"/>
  <c r="O156" i="13"/>
  <c r="Q156" i="13"/>
  <c r="V156" i="13"/>
  <c r="G159" i="13"/>
  <c r="M159" i="13" s="1"/>
  <c r="I159" i="13"/>
  <c r="K159" i="13"/>
  <c r="O159" i="13"/>
  <c r="Q159" i="13"/>
  <c r="V159" i="13"/>
  <c r="G161" i="13"/>
  <c r="I161" i="13"/>
  <c r="K161" i="13"/>
  <c r="M161" i="13"/>
  <c r="O161" i="13"/>
  <c r="Q161" i="13"/>
  <c r="V161" i="13"/>
  <c r="G163" i="13"/>
  <c r="M163" i="13" s="1"/>
  <c r="I163" i="13"/>
  <c r="K163" i="13"/>
  <c r="O163" i="13"/>
  <c r="Q163" i="13"/>
  <c r="V163" i="13"/>
  <c r="G165" i="13"/>
  <c r="I165" i="13"/>
  <c r="K165" i="13"/>
  <c r="M165" i="13"/>
  <c r="O165" i="13"/>
  <c r="Q165" i="13"/>
  <c r="V165" i="13"/>
  <c r="G167" i="13"/>
  <c r="M167" i="13" s="1"/>
  <c r="I167" i="13"/>
  <c r="K167" i="13"/>
  <c r="O167" i="13"/>
  <c r="Q167" i="13"/>
  <c r="V167" i="13"/>
  <c r="G169" i="13"/>
  <c r="I169" i="13"/>
  <c r="K169" i="13"/>
  <c r="M169" i="13"/>
  <c r="O169" i="13"/>
  <c r="Q169" i="13"/>
  <c r="V169" i="13"/>
  <c r="G171" i="13"/>
  <c r="M171" i="13" s="1"/>
  <c r="I171" i="13"/>
  <c r="K171" i="13"/>
  <c r="O171" i="13"/>
  <c r="Q171" i="13"/>
  <c r="V171" i="13"/>
  <c r="G172" i="13"/>
  <c r="I172" i="13"/>
  <c r="K172" i="13"/>
  <c r="M172" i="13"/>
  <c r="O172" i="13"/>
  <c r="Q172" i="13"/>
  <c r="V172" i="13"/>
  <c r="G173" i="13"/>
  <c r="M173" i="13" s="1"/>
  <c r="I173" i="13"/>
  <c r="K173" i="13"/>
  <c r="O173" i="13"/>
  <c r="Q173" i="13"/>
  <c r="V173" i="13"/>
  <c r="G175" i="13"/>
  <c r="I175" i="13"/>
  <c r="K175" i="13"/>
  <c r="M175" i="13"/>
  <c r="O175" i="13"/>
  <c r="Q175" i="13"/>
  <c r="V175" i="13"/>
  <c r="G176" i="13"/>
  <c r="M176" i="13" s="1"/>
  <c r="I176" i="13"/>
  <c r="K176" i="13"/>
  <c r="O176" i="13"/>
  <c r="Q176" i="13"/>
  <c r="V176" i="13"/>
  <c r="G184" i="13"/>
  <c r="I184" i="13"/>
  <c r="K184" i="13"/>
  <c r="M184" i="13"/>
  <c r="O184" i="13"/>
  <c r="Q184" i="13"/>
  <c r="V184" i="13"/>
  <c r="G186" i="13"/>
  <c r="M186" i="13" s="1"/>
  <c r="I186" i="13"/>
  <c r="K186" i="13"/>
  <c r="O186" i="13"/>
  <c r="Q186" i="13"/>
  <c r="V186" i="13"/>
  <c r="G188" i="13"/>
  <c r="I188" i="13"/>
  <c r="K188" i="13"/>
  <c r="M188" i="13"/>
  <c r="O188" i="13"/>
  <c r="Q188" i="13"/>
  <c r="V188" i="13"/>
  <c r="G191" i="13"/>
  <c r="M191" i="13" s="1"/>
  <c r="I191" i="13"/>
  <c r="K191" i="13"/>
  <c r="O191" i="13"/>
  <c r="Q191" i="13"/>
  <c r="V191" i="13"/>
  <c r="G197" i="13"/>
  <c r="M197" i="13" s="1"/>
  <c r="M196" i="13" s="1"/>
  <c r="I197" i="13"/>
  <c r="K197" i="13"/>
  <c r="K196" i="13" s="1"/>
  <c r="O197" i="13"/>
  <c r="O196" i="13" s="1"/>
  <c r="Q197" i="13"/>
  <c r="V197" i="13"/>
  <c r="V196" i="13" s="1"/>
  <c r="G200" i="13"/>
  <c r="I200" i="13"/>
  <c r="I196" i="13" s="1"/>
  <c r="K200" i="13"/>
  <c r="M200" i="13"/>
  <c r="O200" i="13"/>
  <c r="Q200" i="13"/>
  <c r="Q196" i="13" s="1"/>
  <c r="V200" i="13"/>
  <c r="G202" i="13"/>
  <c r="M202" i="13" s="1"/>
  <c r="I202" i="13"/>
  <c r="K202" i="13"/>
  <c r="O202" i="13"/>
  <c r="Q202" i="13"/>
  <c r="V202" i="13"/>
  <c r="G204" i="13"/>
  <c r="I204" i="13"/>
  <c r="K204" i="13"/>
  <c r="M204" i="13"/>
  <c r="O204" i="13"/>
  <c r="Q204" i="13"/>
  <c r="V204" i="13"/>
  <c r="G207" i="13"/>
  <c r="M207" i="13" s="1"/>
  <c r="I207" i="13"/>
  <c r="K207" i="13"/>
  <c r="O207" i="13"/>
  <c r="Q207" i="13"/>
  <c r="V207" i="13"/>
  <c r="I212" i="13"/>
  <c r="Q212" i="13"/>
  <c r="G213" i="13"/>
  <c r="G212" i="13" s="1"/>
  <c r="I213" i="13"/>
  <c r="K213" i="13"/>
  <c r="K212" i="13" s="1"/>
  <c r="O213" i="13"/>
  <c r="O212" i="13" s="1"/>
  <c r="Q213" i="13"/>
  <c r="V213" i="13"/>
  <c r="V212" i="13" s="1"/>
  <c r="G216" i="13"/>
  <c r="I216" i="13"/>
  <c r="K216" i="13"/>
  <c r="M216" i="13"/>
  <c r="O216" i="13"/>
  <c r="Q216" i="13"/>
  <c r="V216" i="13"/>
  <c r="G222" i="13"/>
  <c r="I222" i="13"/>
  <c r="I221" i="13" s="1"/>
  <c r="K222" i="13"/>
  <c r="M222" i="13"/>
  <c r="O222" i="13"/>
  <c r="Q222" i="13"/>
  <c r="Q221" i="13" s="1"/>
  <c r="V222" i="13"/>
  <c r="G226" i="13"/>
  <c r="M226" i="13" s="1"/>
  <c r="I226" i="13"/>
  <c r="K226" i="13"/>
  <c r="K221" i="13" s="1"/>
  <c r="O226" i="13"/>
  <c r="Q226" i="13"/>
  <c r="V226" i="13"/>
  <c r="V221" i="13" s="1"/>
  <c r="G229" i="13"/>
  <c r="I229" i="13"/>
  <c r="K229" i="13"/>
  <c r="M229" i="13"/>
  <c r="O229" i="13"/>
  <c r="Q229" i="13"/>
  <c r="V229" i="13"/>
  <c r="G241" i="13"/>
  <c r="M241" i="13" s="1"/>
  <c r="I241" i="13"/>
  <c r="K241" i="13"/>
  <c r="O241" i="13"/>
  <c r="O221" i="13" s="1"/>
  <c r="Q241" i="13"/>
  <c r="V241" i="13"/>
  <c r="G244" i="13"/>
  <c r="I244" i="13"/>
  <c r="K244" i="13"/>
  <c r="M244" i="13"/>
  <c r="O244" i="13"/>
  <c r="Q244" i="13"/>
  <c r="V244" i="13"/>
  <c r="K248" i="13"/>
  <c r="V248" i="13"/>
  <c r="G249" i="13"/>
  <c r="I249" i="13"/>
  <c r="I248" i="13" s="1"/>
  <c r="K249" i="13"/>
  <c r="M249" i="13"/>
  <c r="O249" i="13"/>
  <c r="Q249" i="13"/>
  <c r="Q248" i="13" s="1"/>
  <c r="V249" i="13"/>
  <c r="G251" i="13"/>
  <c r="G248" i="13" s="1"/>
  <c r="I251" i="13"/>
  <c r="K251" i="13"/>
  <c r="O251" i="13"/>
  <c r="O248" i="13" s="1"/>
  <c r="Q251" i="13"/>
  <c r="V251" i="13"/>
  <c r="G255" i="13"/>
  <c r="I255" i="13"/>
  <c r="K255" i="13"/>
  <c r="M255" i="13"/>
  <c r="O255" i="13"/>
  <c r="Q255" i="13"/>
  <c r="V255" i="13"/>
  <c r="G258" i="13"/>
  <c r="I258" i="13"/>
  <c r="I257" i="13" s="1"/>
  <c r="K258" i="13"/>
  <c r="M258" i="13"/>
  <c r="O258" i="13"/>
  <c r="Q258" i="13"/>
  <c r="Q257" i="13" s="1"/>
  <c r="V258" i="13"/>
  <c r="G259" i="13"/>
  <c r="G257" i="13" s="1"/>
  <c r="I259" i="13"/>
  <c r="K259" i="13"/>
  <c r="O259" i="13"/>
  <c r="O257" i="13" s="1"/>
  <c r="Q259" i="13"/>
  <c r="V259" i="13"/>
  <c r="G260" i="13"/>
  <c r="I260" i="13"/>
  <c r="K260" i="13"/>
  <c r="M260" i="13"/>
  <c r="O260" i="13"/>
  <c r="Q260" i="13"/>
  <c r="V260" i="13"/>
  <c r="G261" i="13"/>
  <c r="M261" i="13" s="1"/>
  <c r="I261" i="13"/>
  <c r="K261" i="13"/>
  <c r="K257" i="13" s="1"/>
  <c r="O261" i="13"/>
  <c r="Q261" i="13"/>
  <c r="V261" i="13"/>
  <c r="V257" i="13" s="1"/>
  <c r="G262" i="13"/>
  <c r="I262" i="13"/>
  <c r="K262" i="13"/>
  <c r="M262" i="13"/>
  <c r="O262" i="13"/>
  <c r="Q262" i="13"/>
  <c r="V262" i="13"/>
  <c r="G263" i="13"/>
  <c r="M263" i="13" s="1"/>
  <c r="I263" i="13"/>
  <c r="K263" i="13"/>
  <c r="O263" i="13"/>
  <c r="Q263" i="13"/>
  <c r="V263" i="13"/>
  <c r="G264" i="13"/>
  <c r="I264" i="13"/>
  <c r="K264" i="13"/>
  <c r="M264" i="13"/>
  <c r="O264" i="13"/>
  <c r="Q264" i="13"/>
  <c r="V264" i="13"/>
  <c r="G265" i="13"/>
  <c r="M265" i="13" s="1"/>
  <c r="I265" i="13"/>
  <c r="K265" i="13"/>
  <c r="O265" i="13"/>
  <c r="Q265" i="13"/>
  <c r="V265" i="13"/>
  <c r="G266" i="13"/>
  <c r="I266" i="13"/>
  <c r="K266" i="13"/>
  <c r="M266" i="13"/>
  <c r="O266" i="13"/>
  <c r="Q266" i="13"/>
  <c r="V266" i="13"/>
  <c r="G267" i="13"/>
  <c r="M267" i="13" s="1"/>
  <c r="I267" i="13"/>
  <c r="K267" i="13"/>
  <c r="O267" i="13"/>
  <c r="Q267" i="13"/>
  <c r="V267" i="13"/>
  <c r="G269" i="13"/>
  <c r="G268" i="13" s="1"/>
  <c r="I269" i="13"/>
  <c r="K269" i="13"/>
  <c r="K268" i="13" s="1"/>
  <c r="O269" i="13"/>
  <c r="O268" i="13" s="1"/>
  <c r="Q269" i="13"/>
  <c r="V269" i="13"/>
  <c r="V268" i="13" s="1"/>
  <c r="G274" i="13"/>
  <c r="I274" i="13"/>
  <c r="K274" i="13"/>
  <c r="M274" i="13"/>
  <c r="O274" i="13"/>
  <c r="Q274" i="13"/>
  <c r="V274" i="13"/>
  <c r="G277" i="13"/>
  <c r="M277" i="13" s="1"/>
  <c r="I277" i="13"/>
  <c r="K277" i="13"/>
  <c r="O277" i="13"/>
  <c r="Q277" i="13"/>
  <c r="V277" i="13"/>
  <c r="G280" i="13"/>
  <c r="I280" i="13"/>
  <c r="I268" i="13" s="1"/>
  <c r="K280" i="13"/>
  <c r="M280" i="13"/>
  <c r="O280" i="13"/>
  <c r="Q280" i="13"/>
  <c r="Q268" i="13" s="1"/>
  <c r="V280" i="13"/>
  <c r="G282" i="13"/>
  <c r="M282" i="13" s="1"/>
  <c r="I282" i="13"/>
  <c r="K282" i="13"/>
  <c r="O282" i="13"/>
  <c r="Q282" i="13"/>
  <c r="V282" i="13"/>
  <c r="G286" i="13"/>
  <c r="I286" i="13"/>
  <c r="K286" i="13"/>
  <c r="M286" i="13"/>
  <c r="O286" i="13"/>
  <c r="Q286" i="13"/>
  <c r="V286" i="13"/>
  <c r="G291" i="13"/>
  <c r="M291" i="13" s="1"/>
  <c r="I291" i="13"/>
  <c r="K291" i="13"/>
  <c r="O291" i="13"/>
  <c r="Q291" i="13"/>
  <c r="V291" i="13"/>
  <c r="G295" i="13"/>
  <c r="I295" i="13"/>
  <c r="K295" i="13"/>
  <c r="M295" i="13"/>
  <c r="O295" i="13"/>
  <c r="Q295" i="13"/>
  <c r="V295" i="13"/>
  <c r="G299" i="13"/>
  <c r="M299" i="13" s="1"/>
  <c r="I299" i="13"/>
  <c r="K299" i="13"/>
  <c r="O299" i="13"/>
  <c r="Q299" i="13"/>
  <c r="V299" i="13"/>
  <c r="AE304" i="13"/>
  <c r="AF304" i="13"/>
  <c r="G26" i="12"/>
  <c r="BA24" i="12"/>
  <c r="BA19" i="12"/>
  <c r="BA17" i="12"/>
  <c r="BA15" i="12"/>
  <c r="BA13" i="12"/>
  <c r="BA10" i="12"/>
  <c r="G9" i="12"/>
  <c r="M9" i="12" s="1"/>
  <c r="I9" i="12"/>
  <c r="I8" i="12" s="1"/>
  <c r="K9" i="12"/>
  <c r="K8" i="12" s="1"/>
  <c r="O9" i="12"/>
  <c r="Q9" i="12"/>
  <c r="Q8" i="12" s="1"/>
  <c r="V9" i="12"/>
  <c r="V8" i="12" s="1"/>
  <c r="G12" i="12"/>
  <c r="I12" i="12"/>
  <c r="K12" i="12"/>
  <c r="M12" i="12"/>
  <c r="O12" i="12"/>
  <c r="Q12" i="12"/>
  <c r="V12" i="12"/>
  <c r="G14" i="12"/>
  <c r="I14" i="12"/>
  <c r="K14" i="12"/>
  <c r="M14" i="12"/>
  <c r="O14" i="12"/>
  <c r="Q14" i="12"/>
  <c r="V14" i="12"/>
  <c r="G16" i="12"/>
  <c r="M16" i="12" s="1"/>
  <c r="I16" i="12"/>
  <c r="K16" i="12"/>
  <c r="O16" i="12"/>
  <c r="O8" i="12" s="1"/>
  <c r="Q16" i="12"/>
  <c r="V16" i="12"/>
  <c r="G18" i="12"/>
  <c r="M18" i="12" s="1"/>
  <c r="I18" i="12"/>
  <c r="K18" i="12"/>
  <c r="O18" i="12"/>
  <c r="Q18" i="12"/>
  <c r="V18" i="12"/>
  <c r="G20" i="12"/>
  <c r="I20" i="12"/>
  <c r="K20" i="12"/>
  <c r="M20" i="12"/>
  <c r="O20" i="12"/>
  <c r="Q20" i="12"/>
  <c r="V20" i="12"/>
  <c r="G23" i="12"/>
  <c r="M23" i="12" s="1"/>
  <c r="M22" i="12" s="1"/>
  <c r="I23" i="12"/>
  <c r="I22" i="12" s="1"/>
  <c r="K23" i="12"/>
  <c r="K22" i="12" s="1"/>
  <c r="O23" i="12"/>
  <c r="O22" i="12" s="1"/>
  <c r="Q23" i="12"/>
  <c r="Q22" i="12" s="1"/>
  <c r="V23" i="12"/>
  <c r="V22" i="12" s="1"/>
  <c r="AE26" i="12"/>
  <c r="AF26" i="12"/>
  <c r="I20" i="1"/>
  <c r="I19" i="1"/>
  <c r="I18" i="1"/>
  <c r="I17" i="1"/>
  <c r="I16" i="1"/>
  <c r="I98" i="1"/>
  <c r="J97" i="1" s="1"/>
  <c r="F48" i="1"/>
  <c r="G48" i="1"/>
  <c r="G25" i="1" s="1"/>
  <c r="A25" i="1" s="1"/>
  <c r="H47" i="1"/>
  <c r="I47" i="1" s="1"/>
  <c r="H46" i="1"/>
  <c r="I46" i="1" s="1"/>
  <c r="H45" i="1"/>
  <c r="I45" i="1" s="1"/>
  <c r="H44" i="1"/>
  <c r="I44" i="1" s="1"/>
  <c r="H43" i="1"/>
  <c r="I43" i="1" s="1"/>
  <c r="H42" i="1"/>
  <c r="H41" i="1"/>
  <c r="I41" i="1" s="1"/>
  <c r="H40" i="1"/>
  <c r="I40" i="1" s="1"/>
  <c r="H39" i="1"/>
  <c r="H48" i="1" s="1"/>
  <c r="J28" i="1"/>
  <c r="J26" i="1"/>
  <c r="G38" i="1"/>
  <c r="F38" i="1"/>
  <c r="J23" i="1"/>
  <c r="J24" i="1"/>
  <c r="J25" i="1"/>
  <c r="J27" i="1"/>
  <c r="E24" i="1"/>
  <c r="E26" i="1"/>
  <c r="J65" i="1" l="1"/>
  <c r="J69" i="1"/>
  <c r="J79" i="1"/>
  <c r="J85" i="1"/>
  <c r="J91" i="1"/>
  <c r="J77" i="1"/>
  <c r="J83" i="1"/>
  <c r="J89" i="1"/>
  <c r="J71" i="1"/>
  <c r="J75" i="1"/>
  <c r="J67" i="1"/>
  <c r="J73" i="1"/>
  <c r="J81" i="1"/>
  <c r="J87" i="1"/>
  <c r="J63" i="1"/>
  <c r="J66" i="1"/>
  <c r="J68" i="1"/>
  <c r="J70" i="1"/>
  <c r="J72" i="1"/>
  <c r="J74" i="1"/>
  <c r="J76" i="1"/>
  <c r="J78" i="1"/>
  <c r="J80" i="1"/>
  <c r="J82" i="1"/>
  <c r="J84" i="1"/>
  <c r="J86" i="1"/>
  <c r="J88" i="1"/>
  <c r="J90" i="1"/>
  <c r="J92" i="1"/>
  <c r="J64" i="1"/>
  <c r="J96" i="1"/>
  <c r="J94" i="1"/>
  <c r="G26" i="1"/>
  <c r="A26" i="1"/>
  <c r="G28" i="1"/>
  <c r="G23" i="1"/>
  <c r="M184" i="16"/>
  <c r="M75" i="16"/>
  <c r="M13" i="16"/>
  <c r="G13" i="16"/>
  <c r="G184" i="16"/>
  <c r="G75" i="16"/>
  <c r="M43" i="15"/>
  <c r="M47" i="15"/>
  <c r="M17" i="15"/>
  <c r="M14" i="15" s="1"/>
  <c r="M12" i="15"/>
  <c r="M8" i="15" s="1"/>
  <c r="M49" i="14"/>
  <c r="M46" i="14"/>
  <c r="AF59" i="14"/>
  <c r="M44" i="14"/>
  <c r="M43" i="14" s="1"/>
  <c r="M40" i="14"/>
  <c r="M39" i="14" s="1"/>
  <c r="M36" i="14"/>
  <c r="M35" i="14" s="1"/>
  <c r="M28" i="14"/>
  <c r="M24" i="14" s="1"/>
  <c r="M12" i="14"/>
  <c r="M8" i="14" s="1"/>
  <c r="M8" i="13"/>
  <c r="M221" i="13"/>
  <c r="M269" i="13"/>
  <c r="M268" i="13" s="1"/>
  <c r="M213" i="13"/>
  <c r="M212" i="13" s="1"/>
  <c r="G196" i="13"/>
  <c r="M115" i="13"/>
  <c r="M114" i="13" s="1"/>
  <c r="M104" i="13"/>
  <c r="M103" i="13" s="1"/>
  <c r="G97" i="13"/>
  <c r="G46" i="13"/>
  <c r="M42" i="13"/>
  <c r="M41" i="13" s="1"/>
  <c r="G221" i="13"/>
  <c r="M259" i="13"/>
  <c r="M257" i="13" s="1"/>
  <c r="M251" i="13"/>
  <c r="M248" i="13" s="1"/>
  <c r="M148" i="13"/>
  <c r="M139" i="13" s="1"/>
  <c r="M61" i="13"/>
  <c r="M56" i="13" s="1"/>
  <c r="M36" i="13"/>
  <c r="M32" i="13" s="1"/>
  <c r="M8" i="12"/>
  <c r="G22" i="12"/>
  <c r="G8" i="12"/>
  <c r="I21" i="1"/>
  <c r="J93" i="1"/>
  <c r="J95" i="1"/>
  <c r="I39" i="1"/>
  <c r="I48" i="1" s="1"/>
  <c r="J98" i="1" l="1"/>
  <c r="A23" i="1"/>
  <c r="J46" i="1"/>
  <c r="J40" i="1"/>
  <c r="J43" i="1"/>
  <c r="J47" i="1"/>
  <c r="J41" i="1"/>
  <c r="J44" i="1"/>
  <c r="J45" i="1"/>
  <c r="J39" i="1"/>
  <c r="J48" i="1" s="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FA6990D-7FA8-4BBC-A885-DB23B775DA58}">
      <text>
        <r>
          <rPr>
            <sz val="9"/>
            <color indexed="81"/>
            <rFont val="Tahoma"/>
            <family val="2"/>
            <charset val="238"/>
          </rPr>
          <t>Jedná se o informaci, zda se jedná o položku, která je do rozpočtu zadána z cenové soustavy RTS, nebo vlastní.</t>
        </r>
      </text>
    </comment>
    <comment ref="T6" authorId="0" shapeId="0" xr:uid="{9BB7FC4A-5677-4433-B443-AAC1AA82ECB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F1104CE-296A-4B90-9069-9553B8B4FC85}">
      <text>
        <r>
          <rPr>
            <sz val="9"/>
            <color indexed="81"/>
            <rFont val="Tahoma"/>
            <family val="2"/>
            <charset val="238"/>
          </rPr>
          <t>Jedná se o informaci, zda se jedná o položku, která je do rozpočtu zadána z cenové soustavy RTS, nebo vlastní.</t>
        </r>
      </text>
    </comment>
    <comment ref="T6" authorId="0" shapeId="0" xr:uid="{77CE1C7E-A1B3-4F07-91B5-11A4362B407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0647EF3-0E48-4861-850C-D2430661D824}">
      <text>
        <r>
          <rPr>
            <sz val="9"/>
            <color indexed="81"/>
            <rFont val="Tahoma"/>
            <family val="2"/>
            <charset val="238"/>
          </rPr>
          <t>Jedná se o informaci, zda se jedná o položku, která je do rozpočtu zadána z cenové soustavy RTS, nebo vlastní.</t>
        </r>
      </text>
    </comment>
    <comment ref="T6" authorId="0" shapeId="0" xr:uid="{F57DECFE-5ABD-4BBC-9AB8-C52C67E67D8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1521633-1522-4449-A29E-897CBFFD0BC6}">
      <text>
        <r>
          <rPr>
            <sz val="9"/>
            <color indexed="81"/>
            <rFont val="Tahoma"/>
            <family val="2"/>
            <charset val="238"/>
          </rPr>
          <t>Jedná se o informaci, zda se jedná o položku, která je do rozpočtu zadána z cenové soustavy RTS, nebo vlastní.</t>
        </r>
      </text>
    </comment>
    <comment ref="T6" authorId="0" shapeId="0" xr:uid="{E7BCCC8B-DDC8-4B22-8CD0-628710AAB7F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71D382F-741A-4B39-9FA4-A522C3EDD419}">
      <text>
        <r>
          <rPr>
            <sz val="9"/>
            <color indexed="81"/>
            <rFont val="Tahoma"/>
            <family val="2"/>
            <charset val="238"/>
          </rPr>
          <t>Jedná se o informaci, zda se jedná o položku, která je do rozpočtu zadána z cenové soustavy RTS, nebo vlastní.</t>
        </r>
      </text>
    </comment>
    <comment ref="T6" authorId="0" shapeId="0" xr:uid="{17B8ACA3-4D86-4FB6-A656-D2984F0ADB4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<sst xmlns="http://schemas.openxmlformats.org/spreadsheetml/2006/main" count="3148" uniqueCount="869">
  <si>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</si>
  <si>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</si>
  <si>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</si>
  <si>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</si>
  <si>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</si>
  <si>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</si>
  <si>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</si>
  <si>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</si>
  <si>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</si>
  <si>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</si>
  <si>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</si>
  <si>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</si>
  <si>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</si>
  <si>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</si>
  <si>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</si>
  <si>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</si>
  <si>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</si>
  <si>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</si>
  <si>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</si>
  <si>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</si>
  <si>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</si>
  <si>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</si>
  <si>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</si>
  <si>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</si>
  <si>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</si>
  <si>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</si>
  <si>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</si>
  <si>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</si>
  <si>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</si>
  <si>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</si>
  <si>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</si>
  <si>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</si>
  <si>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</si>
  <si>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</si>
  <si>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</si>
  <si>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</si>
  <si>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</si>
  <si>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</si>
  <si>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</si>
  <si>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</si>
  <si>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</si>
  <si>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</si>
  <si>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</si>
  <si>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</si>
  <si>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116_2022_1</t>
  </si>
  <si>
    <t>Výdej jídla v budově „X“ - Modernizace výdeje</t>
  </si>
  <si>
    <t>Mendelova univerzita v Brně</t>
  </si>
  <si>
    <t>Zemědělská 1665/1</t>
  </si>
  <si>
    <t>Brno-Černá Pole</t>
  </si>
  <si>
    <t>61300</t>
  </si>
  <si>
    <t>62156489</t>
  </si>
  <si>
    <t>CZ62156489</t>
  </si>
  <si>
    <t>Stavba</t>
  </si>
  <si>
    <t>Ostatní a vedlejší náklady</t>
  </si>
  <si>
    <t>01</t>
  </si>
  <si>
    <t>ON, VN</t>
  </si>
  <si>
    <t>Stavební objekt</t>
  </si>
  <si>
    <t>Výdej jídla</t>
  </si>
  <si>
    <t>ASŘ</t>
  </si>
  <si>
    <t>02</t>
  </si>
  <si>
    <t>Elektroinstalace</t>
  </si>
  <si>
    <t>03</t>
  </si>
  <si>
    <t>Vzduchotechnika</t>
  </si>
  <si>
    <t>04</t>
  </si>
  <si>
    <t>Zdravotechnická instalace</t>
  </si>
  <si>
    <t>Celkem za stavbu</t>
  </si>
  <si>
    <t>CZK</t>
  </si>
  <si>
    <t>#POPS</t>
  </si>
  <si>
    <t>Popis stavby: 116_2022_1 - Výdej jídla v budově „X“ - Modernizace výdeje</t>
  </si>
  <si>
    <t>#POPO</t>
  </si>
  <si>
    <t>Popis objektu: 01 - Výdej jídla</t>
  </si>
  <si>
    <t>#POPR</t>
  </si>
  <si>
    <t>Popis rozpočtu: 01 - ASŘ</t>
  </si>
  <si>
    <t>Popis rozpočtu: 02 - Elektroinstalace</t>
  </si>
  <si>
    <t>Popis rozpočtu: 03 - Vzduchotechnika</t>
  </si>
  <si>
    <t>Popis rozpočtu: 04 - Zdravotechnická instalace</t>
  </si>
  <si>
    <t>Popis objektu: 99 - Ostatní a vedlejší náklady</t>
  </si>
  <si>
    <t>Popis rozpočtu: 01 - ON, VN</t>
  </si>
  <si>
    <t>Rekapitulace dílů</t>
  </si>
  <si>
    <t>Typ dílu</t>
  </si>
  <si>
    <t>_11</t>
  </si>
  <si>
    <t>Ostatní materiál</t>
  </si>
  <si>
    <t>3</t>
  </si>
  <si>
    <t>Svislé a kompletní konstrukce</t>
  </si>
  <si>
    <t>61</t>
  </si>
  <si>
    <t>Úpravy povrchů vnitřní</t>
  </si>
  <si>
    <t>63</t>
  </si>
  <si>
    <t>Podlahy a podlahové konstrukce</t>
  </si>
  <si>
    <t>90</t>
  </si>
  <si>
    <t>Hodinové zúčtovací sazby (HZS)</t>
  </si>
  <si>
    <t>94</t>
  </si>
  <si>
    <t>Lešení a stavební výtahy</t>
  </si>
  <si>
    <t>95</t>
  </si>
  <si>
    <t>Dokončovací konstrukce na pozemních stavbách</t>
  </si>
  <si>
    <t>96</t>
  </si>
  <si>
    <t>Bourání konstrukcí</t>
  </si>
  <si>
    <t>97</t>
  </si>
  <si>
    <t>Přesuny suti a vybouraných hmot</t>
  </si>
  <si>
    <t>99</t>
  </si>
  <si>
    <t>Staveništní přesun hmot</t>
  </si>
  <si>
    <t>DEMONTÁŽ VZT zař.1</t>
  </si>
  <si>
    <t>VZT zař.č.2</t>
  </si>
  <si>
    <t>VZT zařízení č.3 - ostatní</t>
  </si>
  <si>
    <t>711</t>
  </si>
  <si>
    <t>Izolace proti vodě</t>
  </si>
  <si>
    <t>713</t>
  </si>
  <si>
    <t>Izolace tepelné</t>
  </si>
  <si>
    <t>721</t>
  </si>
  <si>
    <t>Vnitřní kanalizace</t>
  </si>
  <si>
    <t>722</t>
  </si>
  <si>
    <t>Vnitřní vodovod</t>
  </si>
  <si>
    <t>725</t>
  </si>
  <si>
    <t>Zařizovací předměty</t>
  </si>
  <si>
    <t>766</t>
  </si>
  <si>
    <t>Konstrukce truhlářské</t>
  </si>
  <si>
    <t>767</t>
  </si>
  <si>
    <t>Konstrukce zámečnické</t>
  </si>
  <si>
    <t>776</t>
  </si>
  <si>
    <t>Podlahy povlakové</t>
  </si>
  <si>
    <t>777</t>
  </si>
  <si>
    <t>Podlahy ze syntetických hmot</t>
  </si>
  <si>
    <t>781</t>
  </si>
  <si>
    <t>Obklady keramické</t>
  </si>
  <si>
    <t>784</t>
  </si>
  <si>
    <t>Malby</t>
  </si>
  <si>
    <t>RE + RS1</t>
  </si>
  <si>
    <t>Kabely a vodiče</t>
  </si>
  <si>
    <t>Instalační materiál I.</t>
  </si>
  <si>
    <t>Instalační materiál II.</t>
  </si>
  <si>
    <t>05</t>
  </si>
  <si>
    <t>Trubky a žlaby</t>
  </si>
  <si>
    <t>06</t>
  </si>
  <si>
    <t>Svítidla</t>
  </si>
  <si>
    <t>799</t>
  </si>
  <si>
    <t>Ostatní</t>
  </si>
  <si>
    <t>M21_1</t>
  </si>
  <si>
    <t>Elektromontáže - modernizace mytí nádobí</t>
  </si>
  <si>
    <t>D96</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</si>
  <si>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</si>
  <si>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</si>
  <si>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</si>
  <si>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</si>
  <si>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</si>
  <si>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</si>
  <si>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</si>
  <si>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</si>
  <si>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</si>
  <si>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</si>
  <si>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</si>
  <si>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</si>
  <si>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</si>
  <si>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</si>
  <si>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</si>
  <si>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</si>
  <si>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</si>
  <si>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</si>
  <si>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</si>
  <si>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</si>
  <si>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</si>
  <si>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</si>
  <si>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</si>
  <si>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</si>
  <si>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</si>
  <si>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</si>
  <si>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</si>
  <si>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</si>
  <si>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</si>
  <si>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</si>
  <si>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</si>
  <si>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</si>
  <si>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</si>
  <si>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</si>
  <si>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</si>
  <si>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</si>
  <si>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23/ I</t>
  </si>
  <si>
    <t>Indiv</t>
  </si>
  <si>
    <t>VRN</t>
  </si>
  <si>
    <t>Běžná</t>
  </si>
  <si>
    <t>POL99_8</t>
  </si>
  <si>
    <t>Náklady dodavatele vyplývající z povinností dodavatele stanovených obchodními podmínkami před zahájením stavebních prací. Tato skupina zahrnuje zejména náklady na přípravné činnosti.</t>
  </si>
  <si>
    <t>POP</t>
  </si>
  <si>
    <t>profese - vyhledání nápojných míst, zjišťování stavu na místě : 1</t>
  </si>
  <si>
    <t>VV</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</si>
  <si>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</si>
  <si>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</si>
  <si>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</si>
  <si>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</si>
  <si>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</si>
  <si>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</si>
  <si>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</si>
  <si>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</si>
  <si>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</si>
  <si>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</si>
  <si>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</si>
  <si>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</si>
  <si>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</si>
  <si>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</si>
  <si>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</si>
  <si>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</si>
  <si>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</si>
  <si>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005241010R</t>
  </si>
  <si>
    <t xml:space="preserve">Dokumentace skutečného provedení </t>
  </si>
  <si>
    <t>Náklady na vyhotovení dokumentace skutečného provedení stavby a její předání objednateli v požadované formě a požadovaném počtu.</t>
  </si>
  <si>
    <t>SUM</t>
  </si>
  <si>
    <t>END</t>
  </si>
  <si>
    <t>Položkový soupis prací a dodávek</t>
  </si>
  <si>
    <t>342013223RT2</t>
  </si>
  <si>
    <t>Příčky z desek sádrokartonových dvojité opláštění, jednoduchá konstrukce CW 75 tloušťka příčky 125 mm, desky impregnované, tloušťky12,5 mm, tloušťka izolace 60 mm, požární odolnost EI 60, Výrobek izolační pro budovy z minerální vlny (MW) tvar: deska; použití: ploché střechy; tloušťka d = 60,0 mm; hrana: rovná; OH = 160 kg/m3; lambda ...</t>
  </si>
  <si>
    <t>m2</t>
  </si>
  <si>
    <t>801-1</t>
  </si>
  <si>
    <t>RTS 22/ II</t>
  </si>
  <si>
    <t>Práce</t>
  </si>
  <si>
    <t>POL1_</t>
  </si>
  <si>
    <t>zřízení nosné konstrukce příčky, vložení tepelné izolace tl. do 5 cm, montáž desek, tmelení spár Q2 a úprava rohů. Včetně dodávek materiálu.</t>
  </si>
  <si>
    <t>SPI</t>
  </si>
  <si>
    <t>skl. W1 : (1,82+15,17)*4,1</t>
  </si>
  <si>
    <t>-6,51*2,8</t>
  </si>
  <si>
    <t>342013323R00</t>
  </si>
  <si>
    <t>Příčky z desek sádrokartonových dvojité opláštění, jednoduchá konstrukce CW 100 tloušťka příčky 150 mm, desky impregnované, tloušťky 12,5 mm, tloušťka izolace 80 mm, požární odolnost EI 60, Výrobek izolační pro budovy z minerální vlny (MW) tvar: rohož; použití: stěny; tloušťka d = 80,0 mm; hrana: rovná; OH = 15 kg/m3; lambda = 0,037 W/...</t>
  </si>
  <si>
    <t>skl. W2 : 1*4,1</t>
  </si>
  <si>
    <t>modernizace mytí nádobí : 4,7*4,0</t>
  </si>
  <si>
    <t>-1,6*2,0</t>
  </si>
  <si>
    <t>-0,52*0,68</t>
  </si>
  <si>
    <t>342091043R00</t>
  </si>
  <si>
    <t>Úpravy, doplňkové práce a příplatky pro sádrokartonové a sádrovláknité příčky příplatky za nestandardní povrchovou úpravu Q3</t>
  </si>
  <si>
    <t>SDK ze strany jídelny : (1,83+6,2+2,65)*3</t>
  </si>
  <si>
    <t>622300131R00</t>
  </si>
  <si>
    <t>Příprava podkladu vyrovnání podkladu tmelem tl. do 5 mm, včetně dodávky materiálu</t>
  </si>
  <si>
    <t xml:space="preserve">doplnění obkladu po profesích 10% plochy : </t>
  </si>
  <si>
    <t>2002 : (5,43+0,93+2,45+0,8+0,8+14,75+7,57+1,39+1,55)*3*0,1</t>
  </si>
  <si>
    <t>-0,9*2*3*0,1</t>
  </si>
  <si>
    <t>-1*2*2*0,1</t>
  </si>
  <si>
    <t>2007 : (8,1+8,4+1,1)*2*2,8*0,1</t>
  </si>
  <si>
    <t>-1,1*2*2*0,1</t>
  </si>
  <si>
    <t>632415106R00</t>
  </si>
  <si>
    <t>Potěr ze suchých směsí cementový samonivelační podkladový, tloušťky 6 mm, včetně penetrace</t>
  </si>
  <si>
    <t>s rozprostřením a uhlazením</t>
  </si>
  <si>
    <t>N05 skl. R1 : 1,13*14,9</t>
  </si>
  <si>
    <t>632421180RU2</t>
  </si>
  <si>
    <t>Potěr ze suchých směsí hrubá cementová vyrovnávací podlahová hmota, tloušťky 70 mm, včetně penetrace</t>
  </si>
  <si>
    <t>včetně penetrace podkladu.</t>
  </si>
  <si>
    <t>N03 skl. R2 (doplnění po montáží žlabů) : 1</t>
  </si>
  <si>
    <t>941955002R00</t>
  </si>
  <si>
    <t>Lešení lehké pracovní pomocné pomocné, o výšce lešeňové podlahy přes 1,2 do 1,9 m</t>
  </si>
  <si>
    <t>800-3</t>
  </si>
  <si>
    <t>2001 : (16+2)*1</t>
  </si>
  <si>
    <t>2002 : 142,82</t>
  </si>
  <si>
    <t>2007 : 60,52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</si>
  <si>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</si>
  <si>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</si>
  <si>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2001 : (16+2)*2</t>
  </si>
  <si>
    <t>2006 : 3,66</t>
  </si>
  <si>
    <t>2011 : 34,05</t>
  </si>
  <si>
    <t>schodiště a chodby (odhad) : 100</t>
  </si>
  <si>
    <t>953941312R00</t>
  </si>
  <si>
    <t>Osazení předmětů na hmoždinky osazení hasicího přístroje</t>
  </si>
  <si>
    <t>kus</t>
  </si>
  <si>
    <t>N08 - stávající : 1</t>
  </si>
  <si>
    <t>962036124R00</t>
  </si>
  <si>
    <t>Demontáž sádrokartonových, sádrovláknitých příček a předstěn příčka, sádrokartonová bez minerální izolace, jednoduchá ocelová konstrukce, 2xopláštěná deskou tl. 12,5 mm</t>
  </si>
  <si>
    <t>801-3</t>
  </si>
  <si>
    <t>B02 : (0,83+15,17)*4,1</t>
  </si>
  <si>
    <t>-8,76*2,7</t>
  </si>
  <si>
    <t>modernizace mytí nádobí : 4,17*4,1</t>
  </si>
  <si>
    <t>962036993R00</t>
  </si>
  <si>
    <t>Demontáž sádrokartonových, sádrovláknitých příček a předstěn příplatek za demontáž vrstvy minerální tepelné izolace, -, -, tl. 100 mm</t>
  </si>
  <si>
    <t>Odkaz na mn. položky pořadí 10 : 59,04500</t>
  </si>
  <si>
    <t>965042121R00</t>
  </si>
  <si>
    <t>Bourání podkladů pod dlažby nebo litých celistvých dlažeb a mazanin  betonových nebo z litého asfaltu, tloušťky do 100 mm, plochy do 1 m2</t>
  </si>
  <si>
    <t>m3</t>
  </si>
  <si>
    <t>pozn. B05 : 0,8*0,3*0,08*2</t>
  </si>
  <si>
    <t>B06 : 15,17*1,13*0,072</t>
  </si>
  <si>
    <t>968061125R00</t>
  </si>
  <si>
    <t>Vyvěšení nebo zavěšení dřevěných křídel dveří, plochy do 2 m2</t>
  </si>
  <si>
    <t>oken, dveří a vrat, s uložením a opětovným zavěšením po provedení stavebních změn,</t>
  </si>
  <si>
    <t xml:space="preserve">pouze vyvěšení : </t>
  </si>
  <si>
    <t>modernizace mytí nádobí : 1</t>
  </si>
  <si>
    <t>968072455R00</t>
  </si>
  <si>
    <t>Vybourání a vyjmutí kovových rámů a rolet rámů, včetně pomocného lešení o výšce podlahy do 1900 mm a pro zatížení do 1,5 kPa  (150 kg/m2) dveřních zárubní, plochy do 2 m2</t>
  </si>
  <si>
    <t>modernizace mytí nádobí : 1,0*2,0</t>
  </si>
  <si>
    <t>970051060R00</t>
  </si>
  <si>
    <t>Jádrové vrtání, kruhové prostupy v železobetonu jádrové vrtání , do D 60 mm</t>
  </si>
  <si>
    <t>m</t>
  </si>
  <si>
    <t>prostup pro ZTI - potrubí 50 mm : 0,45</t>
  </si>
  <si>
    <t>970051130R00</t>
  </si>
  <si>
    <t>Jádrové vrtání, kruhové prostupy v železobetonu jádrové vrtání , do D 130 mm</t>
  </si>
  <si>
    <t>prostup pro ZTI - potrubí 110 mm : 0,45</t>
  </si>
  <si>
    <t>970056060R00</t>
  </si>
  <si>
    <t>Jádrové vrtání, kruhové prostupy v železobetonu příplatek za jádrové vrtání do stropu, do D 60 mm</t>
  </si>
  <si>
    <t>Odkaz na mn. položky pořadí 15 : 0,45000</t>
  </si>
  <si>
    <t>970056130R00</t>
  </si>
  <si>
    <t>Jádrové vrtání, kruhové prostupy v železobetonu příplatek za jádrové vrtání do stropu, do D 130 mm</t>
  </si>
  <si>
    <t>Odkaz na mn. položky pořadí 16 : 0,45000</t>
  </si>
  <si>
    <t>970241100R00</t>
  </si>
  <si>
    <t>Řezání prostého betonu hloubka řezu 100 mm</t>
  </si>
  <si>
    <t>pozn. B05 : (0,8+0,3)*2*2</t>
  </si>
  <si>
    <t>B06 : (15,17+1,13)*2</t>
  </si>
  <si>
    <t>978059531R00</t>
  </si>
  <si>
    <t>Odsekání a odebrání obkladů stěn z obkládaček vnitřních z jakýchkoliv materiálů, plochy přes 2 m2</t>
  </si>
  <si>
    <t>včetně otlučení podkladní omítky až na zdivo,</t>
  </si>
  <si>
    <t>B02 : (0,15+0,7+14,74)*3</t>
  </si>
  <si>
    <t>-8,7*3</t>
  </si>
  <si>
    <t>modernizace mytí nádobí : 3,0*4,1</t>
  </si>
  <si>
    <t>-1,0*2,0</t>
  </si>
  <si>
    <t>999281145R00</t>
  </si>
  <si>
    <t>Přesun hmot pro opravy a údržbu objektů pro opravy a údržbu dosavadních objektů včetně vnějších plášťů  výšky do 6 m, nošením</t>
  </si>
  <si>
    <t>t</t>
  </si>
  <si>
    <t>801-4</t>
  </si>
  <si>
    <t>Přesun hmot</t>
  </si>
  <si>
    <t>POL7_</t>
  </si>
  <si>
    <t>oborů 801, 803, 811 a 812</t>
  </si>
  <si>
    <t xml:space="preserve">Hmotnosti z položek s pořadovými čísly: : </t>
  </si>
  <si>
    <t xml:space="preserve">1,2,4,5,6,7,8,9,10,14,17,18, : </t>
  </si>
  <si>
    <t>Součet: : 6,99499</t>
  </si>
  <si>
    <t>711212000RU1</t>
  </si>
  <si>
    <t>Izolace proti vodě nátěr podkladní pod hydroizolační stěrky, Hmota nátěrová epoxidová (EP); typ: penetrace; funkce: zpevnění povrchu, úprava savosti, adhezní můstek; vrstva: podkladní; interiér; podklad: beto...</t>
  </si>
  <si>
    <t>800-711</t>
  </si>
  <si>
    <t>Odkaz na mn. položky pořadí 24 : 1,00000</t>
  </si>
  <si>
    <t>711212002RT3</t>
  </si>
  <si>
    <t>Izolace proti vodě stěrka hydroizolační  proti vlhkosti</t>
  </si>
  <si>
    <t>jednovrstvá</t>
  </si>
  <si>
    <t>998711101R00</t>
  </si>
  <si>
    <t>Přesun hmot pro izolace proti vodě svisle do 6 m</t>
  </si>
  <si>
    <t>50 m vodorovně měřeno od těžiště půdorysné plochy skládky do těžiště půdorysné plochy objektu</t>
  </si>
  <si>
    <t xml:space="preserve">23,24, : </t>
  </si>
  <si>
    <t>Součet: : 0,00361</t>
  </si>
  <si>
    <t>713102121R00</t>
  </si>
  <si>
    <t>Odstranění tepelné izolace z desek, lamel, rohoží, pásů a foukané izolace podlah, volně uložené, z minerálních desek, lamel, rohoží a pásů, tloušťky do 100 mm</t>
  </si>
  <si>
    <t>800-713</t>
  </si>
  <si>
    <t>pozn. B05 : 0,8*0,3*2</t>
  </si>
  <si>
    <t>B06 : 15,17*1,13</t>
  </si>
  <si>
    <t>713121121R00</t>
  </si>
  <si>
    <t>Montáž tepelné izolace podlah  dvouvrstvá, bez dodávky materiálu</t>
  </si>
  <si>
    <t>713191100R00</t>
  </si>
  <si>
    <t>Izolace tepelné běžných konstrukcí - doplňky položení separační fólie, bez dodávky materiálu</t>
  </si>
  <si>
    <t>Odkaz na mn. položky pořadí 27 : 17,83700</t>
  </si>
  <si>
    <t>28375312R</t>
  </si>
  <si>
    <t>rohož, pas izolační parozábrana; pěnový polyetylén; tl. 5,0 mm; součinitel tepelné vodivosti 0,038 W/mK; obj. hmotnost 25,00 kg/m3</t>
  </si>
  <si>
    <t>SPCM</t>
  </si>
  <si>
    <t>Specifikace</t>
  </si>
  <si>
    <t>POL3_</t>
  </si>
  <si>
    <t>N05 skl. R1 : 15</t>
  </si>
  <si>
    <t>Koeficient prořez: 0,05</t>
  </si>
  <si>
    <t>63153780.AR</t>
  </si>
  <si>
    <t>deska izolační polotuhá, podlahová; minerální vlákno; tl. 20,0 mm; součinitel tepelné vodivosti 0,037 W/mK; R = 0,500 m2K/W; obj. hmotnost 120,00 kg/m3; hydrofobizováno</t>
  </si>
  <si>
    <t>998713101R00</t>
  </si>
  <si>
    <t>Přesun hmot pro izolace tepelné v objektech výšky do 6 m</t>
  </si>
  <si>
    <t>50 m vodorovně</t>
  </si>
  <si>
    <t xml:space="preserve">29,30, : </t>
  </si>
  <si>
    <t>Součet: : 0,04529</t>
  </si>
  <si>
    <t>766660122xxx</t>
  </si>
  <si>
    <t>Dveře dvoukřídlé, o rozměru 150/197 cm, včetně zárubně do sdk příčky, D+M+přesun hmot, technické parametry a přísl. dle PD</t>
  </si>
  <si>
    <t>Vlastní</t>
  </si>
  <si>
    <t>Agregovaná položka</t>
  </si>
  <si>
    <t>POL2_</t>
  </si>
  <si>
    <t>767137803R00</t>
  </si>
  <si>
    <t>Demontáž stěn a příček z plechu příček sádrokartonových  desek do suti</t>
  </si>
  <si>
    <t>800-767</t>
  </si>
  <si>
    <t xml:space="preserve">doplnění obkladu po profesích 20% plochy : </t>
  </si>
  <si>
    <t>2002 : (5,43+0,93+2,45+0,8+0,8+14,75+7,57+1,39+1,55)*3*0,2</t>
  </si>
  <si>
    <t>-0,9*2*3*0,2</t>
  </si>
  <si>
    <t>-1*2*2*0,2</t>
  </si>
  <si>
    <t>2007 : (8,1+8,4+1,1)*2*2,8*0,2</t>
  </si>
  <si>
    <t>-1,1*2*2*0,2</t>
  </si>
  <si>
    <t>Koeficient dvojité opláštění: 1</t>
  </si>
  <si>
    <t>767584502R00</t>
  </si>
  <si>
    <t>Montáž podhledů lamelových a kazetových Montáž podhledů z kazet včetně montáže nosného roštu na ocelovou konstrukci, rozměry kazet 600 mm x 600 mm, bez určení výměry</t>
  </si>
  <si>
    <t>1. NP - pro profese - zpětná montáž : 20,0</t>
  </si>
  <si>
    <t>767586101R00</t>
  </si>
  <si>
    <t xml:space="preserve">Montáž podhledů lamelových a kazetových Podhledy nosný rošt pro podhledy  rošt pro rovnou, částečně zapuštěnou a poloskrytou hranu desek, v modulu 600 x 600 mm,  </t>
  </si>
  <si>
    <t>Dodávka a montáž hlavního profilu, příčných profilů, obvodového profilu a zavěšovacího prvku.</t>
  </si>
  <si>
    <t>Odkaz na mn. položky pořadí 36 : 17,13500</t>
  </si>
  <si>
    <t>767586201RU3</t>
  </si>
  <si>
    <t>Montáž podhledů lamelových a kazetových Podhledy podhled minerální, s rovnou hranou</t>
  </si>
  <si>
    <t>voděodolný, omyvatekný</t>
  </si>
  <si>
    <t>doplnění podhledu skl. P1 : 1,15*14,9</t>
  </si>
  <si>
    <t>767581801R00</t>
  </si>
  <si>
    <t>Demontáž podhledů kazet</t>
  </si>
  <si>
    <t>B03 : 15,6*1,2</t>
  </si>
  <si>
    <t>1. NP - pro profese : 20,0</t>
  </si>
  <si>
    <t>767582800R00</t>
  </si>
  <si>
    <t>Demontáž podhledů roštů</t>
  </si>
  <si>
    <t>767995106R00</t>
  </si>
  <si>
    <t>Výroba a montáž atypických kovovových doplňků staveb hmotnosti přes 100 do 250 kg</t>
  </si>
  <si>
    <t>kg</t>
  </si>
  <si>
    <t>N07 jekl 100/10 : 24,84*4,1</t>
  </si>
  <si>
    <t>767996801R00</t>
  </si>
  <si>
    <t>Demontáž ostatních doplňků staveb atypických konstrukcí  o hmotnosti přes 20 do 50 kg</t>
  </si>
  <si>
    <t>B/09 krycí lišty : 10</t>
  </si>
  <si>
    <t>767996803R00</t>
  </si>
  <si>
    <t>Demontáž ostatních doplňků staveb atypických konstrukcí  o hmotnosti přes 100 do 250 kg</t>
  </si>
  <si>
    <t xml:space="preserve"> B01 dem rolety včetně nosné OK (odhad) : 200</t>
  </si>
  <si>
    <t>767999801R00</t>
  </si>
  <si>
    <t>Demontáž ostatních doplňků staveb doplňků staveb  o hmotnosti přes 20 do 50 kg</t>
  </si>
  <si>
    <t>B07 : 8</t>
  </si>
  <si>
    <t>767/N02</t>
  </si>
  <si>
    <t>Zpětná montáž a upravení podhledu včetně roštu dle nové polohy příčky</t>
  </si>
  <si>
    <t xml:space="preserve">ks    </t>
  </si>
  <si>
    <t>pozn. N02, : 1</t>
  </si>
  <si>
    <t>767/N04</t>
  </si>
  <si>
    <t>Navíjecí roleta 3,2x3 m, s el. pohonem, techn. specifikace a příslušenství dle PD, D+ M</t>
  </si>
  <si>
    <t>767/N09</t>
  </si>
  <si>
    <t>Krycí hliníková lišta pro vodící profil rolety 0,2x4,1 m, techn. specifikace a příslušenství dle PD, D+ M</t>
  </si>
  <si>
    <t>767/N0x</t>
  </si>
  <si>
    <t>Zapravení a doplnění podhledů kolem bourané a nové příčky - modernizace mytí nádobí</t>
  </si>
  <si>
    <t>767/N10</t>
  </si>
  <si>
    <t>Krycí hliníková lišta (krajní) pro vodící profil rolety 0,11x4,1 m,, techn. specifikace a příslušenství dle PD, D+ M</t>
  </si>
  <si>
    <t>767000001</t>
  </si>
  <si>
    <t>Oprava - dvojité opláštění  příček sádrokartonových, desky standard impregnované, D+M</t>
  </si>
  <si>
    <t>podkostrukce stávající</t>
  </si>
  <si>
    <t>767001</t>
  </si>
  <si>
    <t>Demontáž, úprava a zpětná montáž ocelových profilů (nosný rám rolety)</t>
  </si>
  <si>
    <t>B08, N11 včetně kotvení a kotvícího materiálu : 1</t>
  </si>
  <si>
    <t>13890204R</t>
  </si>
  <si>
    <t>příplatek pozinkování drobných dílů, zámečnických prvků nebo konstrukc od 100 kg do 500 kg</t>
  </si>
  <si>
    <t>Odkaz na mn. položky pořadí 39 : 101,84400</t>
  </si>
  <si>
    <t>145872xxx</t>
  </si>
  <si>
    <t>Profil dutý čtvercový svařovaný S235JRH 100 x 10,0 mm</t>
  </si>
  <si>
    <t>N07 jekl 100/10 : 24,84*4,1/1000</t>
  </si>
  <si>
    <t>Koeficient řezání a prořez: 0,08</t>
  </si>
  <si>
    <t>998767101R00</t>
  </si>
  <si>
    <t>Přesun hmot pro kovové stavební doplňk. konstrukce v objektech výšky do 6 m</t>
  </si>
  <si>
    <t xml:space="preserve">34,35,36,39,40,41,42,43,44,45,46,47,48,49,51, : </t>
  </si>
  <si>
    <t>Součet: : 1,49860</t>
  </si>
  <si>
    <t>776101101R00</t>
  </si>
  <si>
    <t>Přípravné práce vysávání povlakových podlah průmyslovým vysavačem</t>
  </si>
  <si>
    <t>800-775</t>
  </si>
  <si>
    <t>položky neobsahují žádný materiál</t>
  </si>
  <si>
    <t>Odkaz na mn. položky pořadí 54 : 16,83700</t>
  </si>
  <si>
    <t>776511810R00</t>
  </si>
  <si>
    <t>Odstranění povlakových podlah z nášlapné plochy lepených, bez podložky, z ploch přes 20 m2</t>
  </si>
  <si>
    <t>776521110R00</t>
  </si>
  <si>
    <t xml:space="preserve">Lepení povlakových podlah z plastů  Lepení povlakových podlah z plastů - pásy z PVC, montáž,  </t>
  </si>
  <si>
    <t>284122xxx</t>
  </si>
  <si>
    <t>Podlahovina PVC, tl.3 mm, doplnění dle stávající podlahy</t>
  </si>
  <si>
    <t>Koeficient prořez: 0,1</t>
  </si>
  <si>
    <t>998776101R00</t>
  </si>
  <si>
    <t>Přesun hmot pro podlahy povlakové v objektech výšky do 6 m</t>
  </si>
  <si>
    <t>vodorovně do 50 m</t>
  </si>
  <si>
    <t xml:space="preserve">55,56, : </t>
  </si>
  <si>
    <t>Součet: : 0,05118</t>
  </si>
  <si>
    <t>777811211R00</t>
  </si>
  <si>
    <t>Podlaha litá polyuretanová pro potravinářský a nápojový průmysl, farmaceutický průmysl a chemický průmysl, skladba: penetrace, polyuretanová samonivelační stěrka prosypaná křemičitým pískem, uzavírací nátěr</t>
  </si>
  <si>
    <t>800-773</t>
  </si>
  <si>
    <t>včetně záškrabu, nosné vrstvy s prosypem a uzavíracího nátěru.</t>
  </si>
  <si>
    <t>998777101R00</t>
  </si>
  <si>
    <t>Přesun hmot pro podlahy syntetické v objektech výšky do 6 m</t>
  </si>
  <si>
    <t xml:space="preserve">58, : </t>
  </si>
  <si>
    <t>Součet: : 0,02121</t>
  </si>
  <si>
    <t>771578011R00</t>
  </si>
  <si>
    <t>Zvláštní úpravy spár spára podlaha-stěna silikonem</t>
  </si>
  <si>
    <t>800-771</t>
  </si>
  <si>
    <t>vč. dodávky a montáže silikonu.</t>
  </si>
  <si>
    <t>stěna- stěna (svisle) : 3*2</t>
  </si>
  <si>
    <t>modernizace mytí nádobí : 2,0*2</t>
  </si>
  <si>
    <t>781101210R00</t>
  </si>
  <si>
    <t>Příprava podkladu pod obklady penetrace podkladu pod obklady</t>
  </si>
  <si>
    <t>včetně dodávky materiálu.</t>
  </si>
  <si>
    <t>Odkaz na mn. položky pořadí 61 : 77,68040</t>
  </si>
  <si>
    <t>781475114RU3</t>
  </si>
  <si>
    <t>Montáž obkladů vnitřních z dlaždic keramických 200 x 200 mm,  , kladených do flexibilního tmele</t>
  </si>
  <si>
    <t>nová stěna : (1,7+14,9+0,88)*3</t>
  </si>
  <si>
    <t>-6,32*3</t>
  </si>
  <si>
    <t>modernizace mytí nádobí : 4,7*2,0</t>
  </si>
  <si>
    <t>597813601R</t>
  </si>
  <si>
    <t>obklad keramický š = 198 mm; l = 198 mm; h = 6,5 mm; pro interiér; barva bílá; lesk</t>
  </si>
  <si>
    <t>998781101R00</t>
  </si>
  <si>
    <t>Přesun hmot pro obklady keramické v objektech výšky do 6 m</t>
  </si>
  <si>
    <t xml:space="preserve">60,61,62,63, : </t>
  </si>
  <si>
    <t>Součet: : 1,28679</t>
  </si>
  <si>
    <t>784191101R00</t>
  </si>
  <si>
    <t>Příprava povrchu Penetrace (napouštění) podkladu disperzní, jednonásobná</t>
  </si>
  <si>
    <t>800-784</t>
  </si>
  <si>
    <t>Odkaz na mn. položky pořadí 65 : 57,06000</t>
  </si>
  <si>
    <t>784195222R00</t>
  </si>
  <si>
    <t>Malby z malířských směsí otěruvzdorných,  , barevné, dvojnásobné</t>
  </si>
  <si>
    <t>N06 - jídelna : (1,83+6,2+2,65)*3</t>
  </si>
  <si>
    <t>modernizace mytí nádobí : 4,17*4,0*2</t>
  </si>
  <si>
    <t xml:space="preserve"> - obklad : -4,17*2,0</t>
  </si>
  <si>
    <t>784011222RT2</t>
  </si>
  <si>
    <t>Ostatní práce zakrytí podlah,  , včetně papírové lepenky</t>
  </si>
  <si>
    <t>Odkaz na mn. položky pořadí 8 : 377,05000</t>
  </si>
  <si>
    <t>Pol__0001</t>
  </si>
  <si>
    <t>Vodic CYY (54) 6</t>
  </si>
  <si>
    <t>POL1_1</t>
  </si>
  <si>
    <t>Pol__0002</t>
  </si>
  <si>
    <t>Vypínač 16A/400V, zapuštěný, IP55 + krabice, posun</t>
  </si>
  <si>
    <t>ks</t>
  </si>
  <si>
    <t>Pol__0003</t>
  </si>
  <si>
    <t>Vypínač 125A/3p, IP55, nástěnný, posun</t>
  </si>
  <si>
    <t>Pol__0004</t>
  </si>
  <si>
    <t>Zemnící bod - svorka v krabici ve stěně, vyvedení drátu z zařízení</t>
  </si>
  <si>
    <t>Pol__0005</t>
  </si>
  <si>
    <t>Trubka DN 33 ohebná</t>
  </si>
  <si>
    <t>Pol__0006</t>
  </si>
  <si>
    <t>Montážní materiál</t>
  </si>
  <si>
    <t>Pol__0007</t>
  </si>
  <si>
    <t>hod</t>
  </si>
  <si>
    <t>Pol__0008</t>
  </si>
  <si>
    <t>Plošiny. lešení</t>
  </si>
  <si>
    <t>kpl</t>
  </si>
  <si>
    <t>Pol__0009</t>
  </si>
  <si>
    <t>Likvidace odpadu</t>
  </si>
  <si>
    <t>Pol__0010</t>
  </si>
  <si>
    <t>Revize</t>
  </si>
  <si>
    <t>979990001R00</t>
  </si>
  <si>
    <t>Poplatek za skládku stavební suti, skupina 17 09 04 z Katalogu odpadů</t>
  </si>
  <si>
    <t>RTS 20/ I</t>
  </si>
  <si>
    <t>suť celkem : 10,83049</t>
  </si>
  <si>
    <t>Odkaz na mn. položky pořadí 79 : 0,22771*-1</t>
  </si>
  <si>
    <t>Odkaz na mn. položky pořadí 78 : 3,71569*-1</t>
  </si>
  <si>
    <t>Odkaz na mn. položky pořadí 80 : 0,01714*-1</t>
  </si>
  <si>
    <t>979990110R00</t>
  </si>
  <si>
    <t>Poplatek za skládku za uložení, sádrokartonové desky,  , skupina 17 08 02 z Katalogu odpadů</t>
  </si>
  <si>
    <t>Odkaz na dem. hmot. položky pořadí 10 : 2,79519</t>
  </si>
  <si>
    <t>Odkaz na dem. hmot. položky pořadí 33 : 0,92050</t>
  </si>
  <si>
    <t>979990144R00</t>
  </si>
  <si>
    <t>Poplatek za skládku za uložení, minerální vata,  , skupina 17 06 04 z Katalogu odpadů</t>
  </si>
  <si>
    <t>Odkaz na dem. hmot. položky pořadí 26 : 0,03877</t>
  </si>
  <si>
    <t>Odkaz na dem. hmot. položky pořadí 11 : 0,18894</t>
  </si>
  <si>
    <t>979990181R00</t>
  </si>
  <si>
    <t>Poplatek za skládku za uložení, PVC podlahová krytina,  , skupina 20 03 07 z Katalogu odpadů</t>
  </si>
  <si>
    <t>Odkaz na dem. hmot. položky pořadí 53 : 0,01714</t>
  </si>
  <si>
    <t>979011211R00</t>
  </si>
  <si>
    <t>Svislá doprava suti a vybouraných hmot nošením za prvé podlaží nad základním podlažím</t>
  </si>
  <si>
    <t>Přesun suti</t>
  </si>
  <si>
    <t>POL8_</t>
  </si>
  <si>
    <t xml:space="preserve">Demontážní hmotnosti z položek s pořadovými čísly: : </t>
  </si>
  <si>
    <t xml:space="preserve">10,11,12,13,14,15,16,19,20,21,26,33,37,38,40,41,42,54, : </t>
  </si>
  <si>
    <t>Součet: : 10,83049</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</si>
  <si>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</si>
  <si>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</si>
  <si>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</si>
  <si>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</si>
  <si>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</si>
  <si>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97,47442</t>
  </si>
  <si>
    <t>979082111R00</t>
  </si>
  <si>
    <t>Vnitrostaveništní doprava suti a vybouraných hmot do 10 m</t>
  </si>
  <si>
    <t>979082121R00</t>
  </si>
  <si>
    <t>Vnitrostaveništní doprava suti a vybouraných hmot příplatek k ceně za každých dalších 5 m</t>
  </si>
  <si>
    <t>Součet: : 64,98295</t>
  </si>
  <si>
    <t>Úprava stávajícího zapojení v RK</t>
  </si>
  <si>
    <t>Demontáž přebytečných prvků, úprava značení</t>
  </si>
  <si>
    <t>Jistič 10A/1/B</t>
  </si>
  <si>
    <t>Jistič 16A/1/B</t>
  </si>
  <si>
    <t>Jistič 16A/3/B</t>
  </si>
  <si>
    <t>Jistič 20A/3/B</t>
  </si>
  <si>
    <t>Jistič 32A/3/B</t>
  </si>
  <si>
    <t>Jisrič 63A/3/B</t>
  </si>
  <si>
    <t>Proudový chránič s nadproudovou spouští 16A/2p/B - 30mA</t>
  </si>
  <si>
    <t>Proudový chránič s nadproudovou spouští 16A/2p/C - 30mA</t>
  </si>
  <si>
    <t>Pol__0011</t>
  </si>
  <si>
    <t>Proudový chránič 40A/4p/0,03A,  "A"</t>
  </si>
  <si>
    <t>Pol__0012</t>
  </si>
  <si>
    <t>Propojky do 400A, pomocný materiál</t>
  </si>
  <si>
    <t>Pol__0013</t>
  </si>
  <si>
    <t>Montáž, revize, zkoušky</t>
  </si>
  <si>
    <t>Pol__0014</t>
  </si>
  <si>
    <t>Výrobní dokumentace</t>
  </si>
  <si>
    <t>Pol__0015</t>
  </si>
  <si>
    <t>Zásuvka LAN 1x RJ45 CAt6a</t>
  </si>
  <si>
    <t>Pol__0016</t>
  </si>
  <si>
    <t>Pol__0017</t>
  </si>
  <si>
    <t>Kabel CXKH-R/J 3x2,5</t>
  </si>
  <si>
    <t>Pol__0018</t>
  </si>
  <si>
    <t>Šňůra CGSG-R/J 5x2,5</t>
  </si>
  <si>
    <t>Pol__0019</t>
  </si>
  <si>
    <t>Kabel CXKH-R/J 5x2,5</t>
  </si>
  <si>
    <t>Pol__0020</t>
  </si>
  <si>
    <t>Šňůra CGSG-R/J 5x4</t>
  </si>
  <si>
    <t>Pol__0021</t>
  </si>
  <si>
    <t>Kabel CXKH-R/J 5x4</t>
  </si>
  <si>
    <t>Pol__0022</t>
  </si>
  <si>
    <t>Kabel CXKH-R/J 5x6</t>
  </si>
  <si>
    <t>Pol__0023</t>
  </si>
  <si>
    <t>Šňůra CGSG-R/J 5x10</t>
  </si>
  <si>
    <t>Pol__0024</t>
  </si>
  <si>
    <t>Kabel CXKH-R/J 5x16</t>
  </si>
  <si>
    <t>Pol__0025</t>
  </si>
  <si>
    <t>UTP Cat 6a</t>
  </si>
  <si>
    <t>Pol__0026</t>
  </si>
  <si>
    <t>Zásuvka jednoduchá 16A/3p, IP55, nástěnná</t>
  </si>
  <si>
    <t>Pol__0027</t>
  </si>
  <si>
    <t>Vypínač 32A/400V, zapuštěný, IP55 + krabice</t>
  </si>
  <si>
    <t>Pol__0028</t>
  </si>
  <si>
    <t>Vypínač 63A/3p, IP55, nástěnný</t>
  </si>
  <si>
    <t>Pol__0029</t>
  </si>
  <si>
    <t>Krabice D=68mm univerzální, hloubka dle přístroje</t>
  </si>
  <si>
    <t>Pol__0030</t>
  </si>
  <si>
    <t>Svorka 3x2,5mm2</t>
  </si>
  <si>
    <t>Pol__0031</t>
  </si>
  <si>
    <t>Pol__0032</t>
  </si>
  <si>
    <t>Žlab kovový 125/100mm v podhledu, včetně tvarovek a závěsů</t>
  </si>
  <si>
    <t>Pol__0033</t>
  </si>
  <si>
    <t>Stropní držák kabelů</t>
  </si>
  <si>
    <t>Pol__0034</t>
  </si>
  <si>
    <t>Demontáž a opětovná montáž přisazeného svítidla</t>
  </si>
  <si>
    <t>Pol__0035</t>
  </si>
  <si>
    <t>Kabel CXKH-R/J 3x1,5</t>
  </si>
  <si>
    <t>Pol__0036</t>
  </si>
  <si>
    <t>Trasy ve stěnách se zapravením</t>
  </si>
  <si>
    <t>bm</t>
  </si>
  <si>
    <t>POL1_7</t>
  </si>
  <si>
    <t>Pol__0037</t>
  </si>
  <si>
    <t>Požární a tepelné ucpávky (dle PBŘ)</t>
  </si>
  <si>
    <t>Pol__0038</t>
  </si>
  <si>
    <t>Nezbytná činnost firmy ( 3,6% )</t>
  </si>
  <si>
    <t>Pol__0039</t>
  </si>
  <si>
    <t>Demontáž původní upravované části</t>
  </si>
  <si>
    <t>Pol__0040</t>
  </si>
  <si>
    <t>Pol__0041</t>
  </si>
  <si>
    <t>Pol__0042</t>
  </si>
  <si>
    <t>Pol__0043</t>
  </si>
  <si>
    <t>1.01</t>
  </si>
  <si>
    <t>demontáž a ekologická likvidace vzt potrubí, klapek, zařízení a příslušenství do obvodu 2000 mm</t>
  </si>
  <si>
    <t>1.02</t>
  </si>
  <si>
    <t>demontáž a ekologická likvidace vzt potrubí, klapek, zařízení a příslušenství do průměru d=315 mm</t>
  </si>
  <si>
    <t>1.03</t>
  </si>
  <si>
    <t>demontáž a ekologická likvidace stávajících odvodních kuchyňských digestoří vč. příslušentsví</t>
  </si>
  <si>
    <t>1.04</t>
  </si>
  <si>
    <t>demontáž a ekologická likvidace VZT přívodních/odvodních distribučních elementů</t>
  </si>
  <si>
    <t>1.05</t>
  </si>
  <si>
    <t>demontáž podhledu a zpětná montáž, vč. osazených částí a zařízení a jejich napojení</t>
  </si>
  <si>
    <t>2.01</t>
  </si>
  <si>
    <t>kuchyňský odsávací zákryt celonerezový s povrchem broušeným, vybavený standardními celonerez. lapači, tuku s výplní tahokov, osvětlením a s vestavěným systémem vstřikového (in-dukčního) vzduchu,</t>
  </si>
  <si>
    <t>POL3_0</t>
  </si>
  <si>
    <t>rozměry 3400 x 1100 x 500/600, 3 x hrdlo s přírubou, 5 x LT, 2 ks osvětlení 4 x 18 W, 1 x indukční systém 65 W / 230 V, včetně vypínačů umístěných na zákrytech se signalizací chodu</t>
  </si>
  <si>
    <t>2.02</t>
  </si>
  <si>
    <t>rozměry 2400 x 1100 x 500/600, 2 x hrdlo s přírubou, 3 x LT, 1 ks osvětlení 4 x 36 W, 1 x indukční systém 65 W / 230 V.     včetně vypínačů umístěných na zákrytech se signalizací chodu</t>
  </si>
  <si>
    <t>2.03</t>
  </si>
  <si>
    <t>rozměry 4500 x 1200 x 500/600, 3 x hrdlo s přírubou, 6 x LT, 3 ks osvětlení 4 x 36 W, 1 x indukční systém 65 W / 230 V, včetně vypínačů umístěných na zákrytech se signalizací chodu</t>
  </si>
  <si>
    <t>2.04</t>
  </si>
  <si>
    <t>uvedení pol.2.01, 2.02 a 2.03 do provozu autorizovaným servisním technikem vč. harmonizace a dopravy</t>
  </si>
  <si>
    <t>2.05</t>
  </si>
  <si>
    <t>pomocný ocelový pozinkovaný kotvící materiál</t>
  </si>
  <si>
    <t>2.06</t>
  </si>
  <si>
    <t>regulační klapka ruční s aretací polohy do obvodu 1600 mm</t>
  </si>
  <si>
    <t>2.07</t>
  </si>
  <si>
    <t>vířivý anemostat vč.čelní desky (o roz,měru 600x600) a regulační/uzavírací klapky s aretací polohy, pro přívod vzduchu do 500 m3/h</t>
  </si>
  <si>
    <t>2.08</t>
  </si>
  <si>
    <t>polotuhá odolná ohebná hadice s tepelnou izolací a AL polepem do d=250 mm</t>
  </si>
  <si>
    <t>2.11</t>
  </si>
  <si>
    <t>spiropotrubí do d=250 mm vč. 60% tvarovek</t>
  </si>
  <si>
    <t>Spiro potrubí=provedení vzduchotěsné, vodotěsné, včetně tvarovek, vnitřních a vnějších spojek, spoje obandážovány samolepící vodotěsnou páskou z umělé hmoty. Potrubí musí být uloženo tak, aby nedocházelo k přenášení chvění, prostupy stěnami a stropy opatřit odpovídajícím opláštěním proti přenosu chvění. Nutno uvažovat dostatek kontrolních a čistících otvorů s gumovým těsněním a rychlouzávěry na dobře přístupných místech a toto vzít na zřetel při stanovení jednotkových cen. Úbytek vzduchu netěsnostmi nesmí přesáhnout 5%. Materiál: ocelový pozinkovaný plech. Tloušťky plechu dle platných norem.POPIS PLATÍ PRO VEŠKERÉ SPIRO POTRUBÍ.</t>
  </si>
  <si>
    <t>2.12</t>
  </si>
  <si>
    <t>čtyřhranné VZT potrubí sk.I do obvodu 1500 mm vč. 80% tvarovek</t>
  </si>
  <si>
    <t>Pracovní podmínky:</t>
  </si>
  <si>
    <t>Maximální pracovní teploty: 80 °C</t>
  </si>
  <si>
    <t>Maximální rychlost proudícího vzduchu: 16 m.s-1</t>
  </si>
  <si>
    <t>Maximální statický tlakový rozdíl: +1000Pa/-630Pa. Tloušťky plechu dle platných norem. POPIS PLATÍ PRO VEŠKERÉ ČTYŘHRANNÉ POTRUBÍ.</t>
  </si>
  <si>
    <t>2.13</t>
  </si>
  <si>
    <t>čtyřhranné VZT potrubí sk.I do obvodu 3500 mm vč. 100% tvarovek</t>
  </si>
  <si>
    <t>2.14</t>
  </si>
  <si>
    <t>zhotovení odbočky na stávající potrubí vč. sedla</t>
  </si>
  <si>
    <t>vzduchotěsné, vodotěsné provedení</t>
  </si>
  <si>
    <t>2.15</t>
  </si>
  <si>
    <t>tep. Izolace (kaučuk) proti kondenzaci s uzavřenými buňkami s AL polepem tl. 19 mm</t>
  </si>
  <si>
    <t>3.01</t>
  </si>
  <si>
    <t>zednické výpomoci</t>
  </si>
  <si>
    <t>3.02</t>
  </si>
  <si>
    <t>výrobní a montážní dokumentace, vč. zaměření skutečného po demontáži podhledu, řešení koordinace s, ostatními profesemi, doměry, přechody</t>
  </si>
  <si>
    <t>3.03</t>
  </si>
  <si>
    <t>spojovací, těsnící a závěsový  materiál, Veškerý materiál na výrobu závěsů, závitové tyče, objímky,, pryž pro odtlumení chvění, šrouby, matice, pro čtyřhranné i kruhové potrubí, všechno pozink.</t>
  </si>
  <si>
    <t>3.04</t>
  </si>
  <si>
    <t>manipulační technika pro vertikální a horizontální dopravu těžkých a rozměrných zařízení do/v, prostoru s kuchyně</t>
  </si>
  <si>
    <t>3.05</t>
  </si>
  <si>
    <t>doprava</t>
  </si>
  <si>
    <t>3.06</t>
  </si>
  <si>
    <t>lešení, zvedací a manipulační technika (za ztížených manipulačních a zvedacích podmínek)</t>
  </si>
  <si>
    <t>3.07</t>
  </si>
  <si>
    <t>uvedení do provozu a vyregulování, zkoušky (montážní, provozní)</t>
  </si>
  <si>
    <t>3.08</t>
  </si>
  <si>
    <t>spolupráce s dalšími profesemi</t>
  </si>
  <si>
    <t>3.09</t>
  </si>
  <si>
    <t>kompletační činnost</t>
  </si>
  <si>
    <t>3.10</t>
  </si>
  <si>
    <t>návrh provozního řádu vzduchotechniky a klimatizace</t>
  </si>
  <si>
    <t>3.11</t>
  </si>
  <si>
    <t>předávací dokumentace</t>
  </si>
  <si>
    <t>3.12</t>
  </si>
  <si>
    <t>zaškolení obsluhy</t>
  </si>
  <si>
    <t>Čtyřhranné potrubí=sk. I., včetně tvarovek, přírub, volných přírub, vyrobeno z ocelového pozinkovaného plechu vzduchotěsně, vodotěsné, tvarově přesně, se všemi nutnými výztuhami, které zabrání kmitání potrubních stěn. Těsnící materiál musí být trvale pružný, spojovací šrouby pozinkované, podložky vějířovité. Všechny hrany musí být po očištění a odrezení dvakrát natřeny vhodným prostředkem proti korozi. Po provedení montáže bude potrubí podrobeno namátkové zkoušce na těsnost.</t>
  </si>
  <si>
    <t>713571115R00</t>
  </si>
  <si>
    <t>Požárně ochranná manžeta EI 90, D 110 mm</t>
  </si>
  <si>
    <t>Montáž manžety ke stěně nebo stropu pomocí rozpěrné hmoždinky se šroubem. Cena obsahuje i dodávku manžety a spojovacích prostředků.</t>
  </si>
  <si>
    <t xml:space="preserve">4 : </t>
  </si>
  <si>
    <t>4</t>
  </si>
  <si>
    <t>721170953R00</t>
  </si>
  <si>
    <t>Opravy odpadního potrubí novodurového vsazení odbočky do potrubí hrdlového, D 75 mm</t>
  </si>
  <si>
    <t>800-721</t>
  </si>
  <si>
    <t>Včetně pomocného lešení o výšce podlahy do 1900 mm a pro zatížení do 1,5 kPa.</t>
  </si>
  <si>
    <t xml:space="preserve">3 : </t>
  </si>
  <si>
    <t>721170955R00</t>
  </si>
  <si>
    <t>Opravy odpadního potrubí novodurového vsazení odbočky do potrubí hrdlového, D 110 mm</t>
  </si>
  <si>
    <t xml:space="preserve">7 : </t>
  </si>
  <si>
    <t>7</t>
  </si>
  <si>
    <t>721170956R00</t>
  </si>
  <si>
    <t>Opravy odpadního potrubí novodurového vsazení odbočky do potrubí hrdlového, D 140 mm</t>
  </si>
  <si>
    <t xml:space="preserve">1 : </t>
  </si>
  <si>
    <t>1</t>
  </si>
  <si>
    <t>721171803R00</t>
  </si>
  <si>
    <t>Demontáž potrubí z novodurových trub do D 75 mm</t>
  </si>
  <si>
    <t>odpadního nebo připojovacího,</t>
  </si>
  <si>
    <t>721171808R00</t>
  </si>
  <si>
    <t>Demontáž potrubí z novodurových trub přes D 75 mm do D 114 mm</t>
  </si>
  <si>
    <t xml:space="preserve">5 : </t>
  </si>
  <si>
    <t>5</t>
  </si>
  <si>
    <t>721176103R00</t>
  </si>
  <si>
    <t>Potrubí HT připojovací vnější průměr D 50 mm, tloušťka stěny 1,8 mm, DN 50</t>
  </si>
  <si>
    <t>včetně tvarovek, objímek. Bez zednických výpomocí.</t>
  </si>
  <si>
    <t>Potrubí včetně tvarovek. Bez zednických výpomocí.</t>
  </si>
  <si>
    <t xml:space="preserve">15+9 : </t>
  </si>
  <si>
    <t>24</t>
  </si>
  <si>
    <t>721176104R00</t>
  </si>
  <si>
    <t>Potrubí HT připojovací vnější průměr D 75 mm, tloušťka stěny 1,9 mm, DN 70</t>
  </si>
  <si>
    <t xml:space="preserve">6 : </t>
  </si>
  <si>
    <t>6</t>
  </si>
  <si>
    <t>721178136R00</t>
  </si>
  <si>
    <t>Potrubí s vysokým útlumem zvuku - zavěšené třívrstvé - vnější vrstva z kopolymeru PP, střední vrstva z PP zesílená minerálními látkami, vnitřní vrstva z kopolymeru PP, vnější průměr D 110 mm, tloušťka stěny 3,6 mm, DN 100</t>
  </si>
  <si>
    <t>včetně tvarovek, objímek, popř. elektrospojek. Bez zednických výpomocí.</t>
  </si>
  <si>
    <t xml:space="preserve">8 : </t>
  </si>
  <si>
    <t>8</t>
  </si>
  <si>
    <t>721194105R00</t>
  </si>
  <si>
    <t>Zřízení přípojek na potrubí D 50 mm, materiál ve specifikaci</t>
  </si>
  <si>
    <t>vyvedení a upevnění odpadních výpustek,</t>
  </si>
  <si>
    <t xml:space="preserve">9 : </t>
  </si>
  <si>
    <t>9</t>
  </si>
  <si>
    <t>721194109R00</t>
  </si>
  <si>
    <t>Zřízení přípojek na potrubí D 110  mm, materiál ve specifikaci</t>
  </si>
  <si>
    <t xml:space="preserve">2 : </t>
  </si>
  <si>
    <t>2</t>
  </si>
  <si>
    <t>721223901T00</t>
  </si>
  <si>
    <t>Montáž podlahové vpusti</t>
  </si>
  <si>
    <t>721223905T00</t>
  </si>
  <si>
    <t>Montáž izolační soupravy pro vpusť</t>
  </si>
  <si>
    <t>721290111R00</t>
  </si>
  <si>
    <t>Zkouška těsnosti kanalizace v objektech vodou, DN 125</t>
  </si>
  <si>
    <t xml:space="preserve">15+6+8+9 : </t>
  </si>
  <si>
    <t>38</t>
  </si>
  <si>
    <t>721290822R00</t>
  </si>
  <si>
    <t>Vnitrostaveništní přemístění vybouraných hmot svislý , v objektech výšky přes 6 do 12 m</t>
  </si>
  <si>
    <t>vodorovně do 100 m</t>
  </si>
  <si>
    <t xml:space="preserve">0,0147+0,002 : </t>
  </si>
  <si>
    <t>0,017</t>
  </si>
  <si>
    <t>721300912R00</t>
  </si>
  <si>
    <t>Pročištění svislých odpadů, v jednom podlaží do DN 200</t>
  </si>
  <si>
    <t>721300922R00</t>
  </si>
  <si>
    <t>Pročištění ležatých svodů do DN 300</t>
  </si>
  <si>
    <t>722130831R00</t>
  </si>
  <si>
    <t>Demontáž potrubí z ocelových trubek závitových demontáž příslušenství nástěnky</t>
  </si>
  <si>
    <t>722170801R00</t>
  </si>
  <si>
    <t>Demontáž potrubí z trubek z PH tlakových do D 32 mm</t>
  </si>
  <si>
    <t xml:space="preserve">15 : </t>
  </si>
  <si>
    <t>15</t>
  </si>
  <si>
    <t>722172962R00</t>
  </si>
  <si>
    <t>Opravy vodovodního potrubí z plastových trubek vsazení odbočky do stávajícího plastového potrubí polyfuzí včetně T-kusu, D 20 mm</t>
  </si>
  <si>
    <t>722172964R00</t>
  </si>
  <si>
    <t>Opravy vodovodního potrubí z plastových trubek vsazení odbočky do stávajícího plastového potrubí polyfuzí včetně T-kusu, D 32 mm</t>
  </si>
  <si>
    <t>722172965R00</t>
  </si>
  <si>
    <t>Opravy vodovodního potrubí z plastových trubek vsazení odbočky do stávajícího plastového potrubí polyfuzí včetně T-kusu, D 40 mm</t>
  </si>
  <si>
    <t>722178113RT1</t>
  </si>
  <si>
    <t>Potrubí vícevrstvé z polyetylénu, hliníkové vrstvy a polyetylénu PEX/AL/PEX, D 20 mm, s 2,0 mm, PN 10, lisovaný spoj s mosaznými tvarovkami</t>
  </si>
  <si>
    <t>včetně tvarovek, bez zednických výpomocí,</t>
  </si>
  <si>
    <t xml:space="preserve">32+30 : </t>
  </si>
  <si>
    <t>62</t>
  </si>
  <si>
    <t>722178114RT1</t>
  </si>
  <si>
    <t>Potrubí vícevrstvé z polyetylénu, hliníkové vrstvy a polyetylénu PEX/AL/PEX, D 26 mm, s 3,0 mm, PN 10, lisovaný spoj s mosaznými tvarovkami</t>
  </si>
  <si>
    <t>722181211RT9</t>
  </si>
  <si>
    <t>Izolace vodovodního potrubí návleková z trubic z pěnového polyetylenu, tloušťka stěny 6 mm, d 28 mm</t>
  </si>
  <si>
    <t>V položce je kalkulována dodávka izolační trubice, spon a lepicí pásky.</t>
  </si>
  <si>
    <t>722181211RZ6</t>
  </si>
  <si>
    <t>Izolace vodovodního potrubí návleková z trubic z pěnového polyetylenu, tloušťka stěny 6 mm, d 20 mm</t>
  </si>
  <si>
    <t xml:space="preserve">32 : </t>
  </si>
  <si>
    <t>32</t>
  </si>
  <si>
    <t>722181215RZ6</t>
  </si>
  <si>
    <t>Izolace vodovodního potrubí návleková z trubic z pěnového polyetylenu, tloušťka stěny 25 mm, d 20 mm</t>
  </si>
  <si>
    <t>RTS 22/ I</t>
  </si>
  <si>
    <t>vnitřní průměr 20 mm</t>
  </si>
  <si>
    <t xml:space="preserve">30 : </t>
  </si>
  <si>
    <t>30</t>
  </si>
  <si>
    <t>722190401R00</t>
  </si>
  <si>
    <t>Vyvedení a upevnění výpustek DN 15</t>
  </si>
  <si>
    <t>722190901R00</t>
  </si>
  <si>
    <t>Uzavření nebo otevření vodovodního potrubí při opravě</t>
  </si>
  <si>
    <t>včetně vypuštění a napuštění,</t>
  </si>
  <si>
    <t xml:space="preserve">18 : </t>
  </si>
  <si>
    <t>18</t>
  </si>
  <si>
    <t>722220111R00</t>
  </si>
  <si>
    <t>Nástěnka nátrubková mosazná pro výtokový ventil, vnitřní závit, DN 15, PN 10, včetně dodávky materiálu</t>
  </si>
  <si>
    <t>Včetněi vyvedení a upevnění výpustek.</t>
  </si>
  <si>
    <t>722220851R00</t>
  </si>
  <si>
    <t>Demontáž armatur závitových s jedním závitem, G 3/4"</t>
  </si>
  <si>
    <t>722235111R00</t>
  </si>
  <si>
    <t>Kohout kulový, mosazný, vnitřní-vnitřní závit, DN 15, PN 25, včetně dodávky materiálu</t>
  </si>
  <si>
    <t>722235112R00</t>
  </si>
  <si>
    <t>Kohout kulový, mosazný, vnitřní-vnitřní závit, DN 20, PN 25, včetně dodávky materiálu</t>
  </si>
  <si>
    <t>722235141R00</t>
  </si>
  <si>
    <t>Kohout kulový s vypouštěním, mosazný, vnitřní-vnitřní závit, DN 15, PN 25, včetně dodávky materiálu</t>
  </si>
  <si>
    <t>722239101R00</t>
  </si>
  <si>
    <t>Montáž armatury závitové se dvěma závity G 1/2"</t>
  </si>
  <si>
    <t>722280106R00</t>
  </si>
  <si>
    <t>Tlakové zkoušky vodovodního potrubí do DN 32</t>
  </si>
  <si>
    <t>Včetně dodávky vody, uzavření a zabezpečení konců potrubí.</t>
  </si>
  <si>
    <t xml:space="preserve">32+30+8 : </t>
  </si>
  <si>
    <t>70</t>
  </si>
  <si>
    <t>722290234R00</t>
  </si>
  <si>
    <t>Proplach a dezinfekce vodovodního potrubí do DN 80</t>
  </si>
  <si>
    <t>Včetně dodání desinfekčního prostředku.</t>
  </si>
  <si>
    <t xml:space="preserve">70 : </t>
  </si>
  <si>
    <t>725814107R00</t>
  </si>
  <si>
    <t>Ventil  rohový, mosazný, s filtrem, bez matky, DN 15 x DN 10, včetně dodávky materiálu</t>
  </si>
  <si>
    <t>soubor</t>
  </si>
  <si>
    <t xml:space="preserve">10 : </t>
  </si>
  <si>
    <t>10</t>
  </si>
  <si>
    <t>725814121R00</t>
  </si>
  <si>
    <t>Ventil  kombinovaný, mosazný,  , DN 15 x (DN 20 + DN 10) , včetně dodávky materiálu</t>
  </si>
  <si>
    <t>909      R00</t>
  </si>
  <si>
    <t>Hzs-nezmeritelne stavebni prace</t>
  </si>
  <si>
    <t>h</t>
  </si>
  <si>
    <t>Prav.M</t>
  </si>
  <si>
    <t>HZS</t>
  </si>
  <si>
    <t>POL10_</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</si>
  <si>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t>
  </si>
  <si>
    <t>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</si>
  <si>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 xml:space="preserve">20 : </t>
  </si>
  <si>
    <t>20</t>
  </si>
  <si>
    <t>979100012RAB</t>
  </si>
  <si>
    <t>Odvozy suti a vybouraných hmot vodorovný přesun na skládku do 10 km, vnitrostaveništně 25 m, svislá doprava ručním nošením z 2.NP</t>
  </si>
  <si>
    <t>AP-HSV</t>
  </si>
  <si>
    <t>Součtová</t>
  </si>
  <si>
    <t>POL2_1</t>
  </si>
  <si>
    <t xml:space="preserve">0,021 : </t>
  </si>
  <si>
    <t>0,021</t>
  </si>
  <si>
    <t>998721102R00</t>
  </si>
  <si>
    <t>Přesun hmot pro vnitřní kanalizaci v objektech výšky do 12 m</t>
  </si>
  <si>
    <t>50 m vodorovně, měřeno od těžiště půdorysné plochy skládky do těžiště půdorysné plochy objektu</t>
  </si>
  <si>
    <t xml:space="preserve">0,1624 : </t>
  </si>
  <si>
    <t>0,162</t>
  </si>
  <si>
    <t>998722102R00</t>
  </si>
  <si>
    <t>Přesun hmot pro vnitřní vodovod v objektech výšky do 12 m</t>
  </si>
  <si>
    <t xml:space="preserve">0,0169 : </t>
  </si>
  <si>
    <t>998725102R00</t>
  </si>
  <si>
    <t>Přesun hmot pro zařizovací předměty v objektech výšky do 12 m</t>
  </si>
  <si>
    <t xml:space="preserve">0,0024 : </t>
  </si>
  <si>
    <t>0,002</t>
  </si>
  <si>
    <t>979990191R00</t>
  </si>
  <si>
    <t>Poplatek za skládku za uložení, plastové výrobky,  , skupina 17 02 03 z Katalogu odpadů</t>
  </si>
  <si>
    <t>28349010</t>
  </si>
  <si>
    <t>Dvířka revizní plná SI 2020 rozměr 200x150(200) mm</t>
  </si>
  <si>
    <t>Materiál: tvrzený plast (PVC), vhodný pro vnitřní i venkovní použití  Barva: bílá, šed</t>
  </si>
  <si>
    <t>28654741</t>
  </si>
  <si>
    <t>Sifon kondenzační DN 40  PP vodorovný odtok</t>
  </si>
  <si>
    <t>Kondenzační sifon DN40 s vodorovným odtokem a svislým nebo vodorovným připojením 5/4" (svěrné připojení) popř. d 12-18 mm (pro hladké trubičky s břitovým těsněním) s vodní zápachou uzávěrkou (60 mm) a mechanickým zápachovým uzávěrem(kulička) a čisticí vložkou. Je určena pro klimatizační vzduchotechnické jednotky, odvody kondenzátu z komínů a pod.</t>
  </si>
  <si>
    <t>721-NEREZ-0200VD</t>
  </si>
  <si>
    <t>Podlahový žlab</t>
  </si>
  <si>
    <t>Krabicový nerez žlab cca 300*800mm, nerez pochůzí rošt + nerez bodová vpust DN100. Atypický výrobek - nutná koordinace s profesí a požadavky GASTRO. Součástí není stavební příprava - prostupy stropem, úpravy v podlaze atd.</t>
  </si>
  <si>
    <t>721kan0001VD</t>
  </si>
  <si>
    <t>Uchycovací materiál pro kanalizační potrubí - komplet</t>
  </si>
  <si>
    <t>nosný žlábek,šrouby, hmoždínky, objímky, další drobný materiál</t>
  </si>
  <si>
    <t>722vod0001VD</t>
  </si>
  <si>
    <t>Uchycovací materiál pro vodovodní potrubí - komplet</t>
  </si>
  <si>
    <t>722vod0002VD</t>
  </si>
  <si>
    <t>Zpětný ventil - třída 2(EA) - DN15</t>
  </si>
  <si>
    <t>PN 16, T = -10 °C až +95 °C</t>
  </si>
  <si>
    <t>použití jako ochrana před zpětným průtokem nebo zpětným nasátím</t>
  </si>
  <si>
    <t>kontrolní otvor pro údržbu</t>
  </si>
  <si>
    <t>závit vnitřní - vnitřní FF</t>
  </si>
  <si>
    <t>materiál mosaz CW602N-M, clona plast</t>
  </si>
  <si>
    <t>dle ČSN EN 1717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</si>
</sst>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mJs0Ld6mMiKkZC1kygiz+wvulZfQ9wrOAn6gtd2S7G9xcrfL7QhcAbVsqn0CR3WnxNmqJPSsyGuM1XRTALCPKg==" saltValue="Gvp951eIapdeobrls66+4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1"/>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44</v>
      </c>
      <c r="E2" s="109" t="s">
        <v>45</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46</v>
      </c>
      <c r="E5" s="89"/>
      <c r="F5" s="89"/>
      <c r="G5" s="89"/>
      <c r="H5" s="18" t="s">
        <v>40</v>
      </c>
      <c r="I5" s="126" t="s">
        <v>50</v>
      </c>
      <c r="J5" s="8"/>
    </row>
    <row r="6" spans="1:15" ht="15.75" customHeight="1" x14ac:dyDescent="0.2">
      <c r="A6" s="2"/>
      <c r="B6" s="28"/>
      <c r="C6" s="55"/>
      <c r="D6" s="123" t="s">
        <v>47</v>
      </c>
      <c r="E6" s="90"/>
      <c r="F6" s="90"/>
      <c r="G6" s="90"/>
      <c r="H6" s="18" t="s">
        <v>34</v>
      </c>
      <c r="I6" s="126" t="s">
        <v>51</v>
      </c>
      <c r="J6" s="8"/>
    </row>
    <row r="7" spans="1:15" ht="15.75" customHeight="1" x14ac:dyDescent="0.2">
      <c r="A7" s="2"/>
      <c r="B7" s="29"/>
      <c r="C7" s="56"/>
      <c r="D7" s="125" t="s">
        <v>49</v>
      </c>
      <c r="E7" s="124" t="s">
        <v>48</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262" t="s">
        <v>43</v>
      </c>
      <c r="E14" s="262"/>
      <c r="F14" s="262"/>
      <c r="G14" s="262"/>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4" t="s">
        <v>24</v>
      </c>
      <c r="B16" s="38" t="s">
        <v>24</v>
      </c>
      <c r="C16" s="60"/>
      <c r="D16" s="61"/>
      <c r="E16" s="81"/>
      <c r="F16" s="82"/>
      <c r="G16" s="81"/>
      <c r="H16" s="82"/>
      <c r="I16" s="81">
        <f>SUMIF(F63:F97,A16,I63:I97)+SUMIF(F63:F97,"PSU",I63:I97)</f>
        <v>0</v>
      </c>
      <c r="J16" s="83"/>
    </row>
    <row r="17" spans="1:10" ht="23.25" customHeight="1" x14ac:dyDescent="0.2">
      <c r="A17" s="194" t="s">
        <v>25</v>
      </c>
      <c r="B17" s="38" t="s">
        <v>25</v>
      </c>
      <c r="C17" s="60"/>
      <c r="D17" s="61"/>
      <c r="E17" s="81"/>
      <c r="F17" s="82"/>
      <c r="G17" s="81"/>
      <c r="H17" s="82"/>
      <c r="I17" s="81">
        <f>SUMIF(F63:F97,A17,I63:I97)</f>
        <v>0</v>
      </c>
      <c r="J17" s="83"/>
    </row>
    <row r="18" spans="1:10" ht="23.25" customHeight="1" x14ac:dyDescent="0.2">
      <c r="A18" s="194" t="s">
        <v>26</v>
      </c>
      <c r="B18" s="38" t="s">
        <v>26</v>
      </c>
      <c r="C18" s="60"/>
      <c r="D18" s="61"/>
      <c r="E18" s="81"/>
      <c r="F18" s="82"/>
      <c r="G18" s="81"/>
      <c r="H18" s="82"/>
      <c r="I18" s="81">
        <f>SUMIF(F63:F97,A18,I63:I97)</f>
        <v>0</v>
      </c>
      <c r="J18" s="83"/>
    </row>
    <row r="19" spans="1:10" ht="23.25" customHeight="1" x14ac:dyDescent="0.2">
      <c r="A19" s="194" t="s">
        <v>139</v>
      </c>
      <c r="B19" s="38" t="s">
        <v>27</v>
      </c>
      <c r="C19" s="60"/>
      <c r="D19" s="61"/>
      <c r="E19" s="81"/>
      <c r="F19" s="82"/>
      <c r="G19" s="81"/>
      <c r="H19" s="82"/>
      <c r="I19" s="81">
        <f>SUMIF(F63:F97,A19,I63:I97)</f>
        <v>0</v>
      </c>
      <c r="J19" s="83"/>
    </row>
    <row r="20" spans="1:10" ht="23.25" customHeight="1" x14ac:dyDescent="0.2">
      <c r="A20" s="194" t="s">
        <v>140</v>
      </c>
      <c r="B20" s="38" t="s">
        <v>28</v>
      </c>
      <c r="C20" s="60"/>
      <c r="D20" s="61"/>
      <c r="E20" s="81"/>
      <c r="F20" s="82"/>
      <c r="G20" s="81"/>
      <c r="H20" s="82"/>
      <c r="I20" s="81">
        <f>SUMIF(F63:F97,A20,I63:I97)</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15</v>
      </c>
      <c r="F24" s="39" t="s">
        <v>0</v>
      </c>
      <c r="G24" s="93">
        <f>A23</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66</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52</v>
      </c>
      <c r="C39" s="145"/>
      <c r="D39" s="145"/>
      <c r="E39" s="145"/>
      <c r="F39" s="146">
        <f>'99 01 Naklady'!AE26+'01 01 Pol'!AE304+'01 02 Pol'!AE59+'01 03 Pol'!AE57+'01 04 Pol'!AE213</f>
        <v>0</v>
      </c>
      <c r="G39" s="147">
        <f>'99 01 Naklady'!AF26+'01 01 Pol'!AF304+'01 02 Pol'!AF59+'01 03 Pol'!AF57+'01 04 Pol'!AF213</f>
        <v>0</v>
      </c>
      <c r="H39" s="148">
        <f>(F39*SazbaDPH1/100)+(G39*SazbaDPH2/100)</f>
        <v>0</v>
      </c>
      <c r="I39" s="148">
        <f>F39+G39+H39</f>
        <v>0</v>
      </c>
      <c r="J39" s="149" t="str">
        <f>IF(CenaCelkemVypocet=0,"",I39/CenaCelkemVypocet*100)</f>
        <v/>
      </c>
    </row>
    <row r="40" spans="1:10" ht="25.5" customHeight="1" x14ac:dyDescent="0.2">
      <c r="A40" s="134">
        <v>2</v>
      </c>
      <c r="B40" s="150"/>
      <c r="C40" s="151" t="s">
        <v>53</v>
      </c>
      <c r="D40" s="151"/>
      <c r="E40" s="151"/>
      <c r="F40" s="152">
        <f>'99 01 Naklady'!AE26</f>
        <v>0</v>
      </c>
      <c r="G40" s="153">
        <f>'99 01 Naklady'!AF26</f>
        <v>0</v>
      </c>
      <c r="H40" s="153">
        <f>(F40*SazbaDPH1/100)+(G40*SazbaDPH2/100)</f>
        <v>0</v>
      </c>
      <c r="I40" s="153">
        <f>F40+G40+H40</f>
        <v>0</v>
      </c>
      <c r="J40" s="154" t="str">
        <f>IF(CenaCelkemVypocet=0,"",I40/CenaCelkemVypocet*100)</f>
        <v/>
      </c>
    </row>
    <row r="41" spans="1:10" ht="25.5" customHeight="1" x14ac:dyDescent="0.2">
      <c r="A41" s="134">
        <v>3</v>
      </c>
      <c r="B41" s="155" t="s">
        <v>54</v>
      </c>
      <c r="C41" s="145" t="s">
        <v>55</v>
      </c>
      <c r="D41" s="145"/>
      <c r="E41" s="145"/>
      <c r="F41" s="156">
        <f>'99 01 Naklady'!AE26</f>
        <v>0</v>
      </c>
      <c r="G41" s="148">
        <f>'99 01 Naklady'!AF26</f>
        <v>0</v>
      </c>
      <c r="H41" s="148">
        <f>(F41*SazbaDPH1/100)+(G41*SazbaDPH2/100)</f>
        <v>0</v>
      </c>
      <c r="I41" s="148">
        <f>F41+G41+H41</f>
        <v>0</v>
      </c>
      <c r="J41" s="149" t="str">
        <f>IF(CenaCelkemVypocet=0,"",I41/CenaCelkemVypocet*100)</f>
        <v/>
      </c>
    </row>
    <row r="42" spans="1:10" ht="25.5" customHeight="1" x14ac:dyDescent="0.2">
      <c r="A42" s="134">
        <v>2</v>
      </c>
      <c r="B42" s="150"/>
      <c r="C42" s="151" t="s">
        <v>56</v>
      </c>
      <c r="D42" s="151"/>
      <c r="E42" s="151"/>
      <c r="F42" s="152"/>
      <c r="G42" s="153"/>
      <c r="H42" s="153">
        <f>(F42*SazbaDPH1/100)+(G42*SazbaDPH2/100)</f>
        <v>0</v>
      </c>
      <c r="I42" s="153"/>
      <c r="J42" s="154"/>
    </row>
    <row r="43" spans="1:10" ht="25.5" customHeight="1" x14ac:dyDescent="0.2">
      <c r="A43" s="134">
        <v>2</v>
      </c>
      <c r="B43" s="150" t="s">
        <v>54</v>
      </c>
      <c r="C43" s="151" t="s">
        <v>57</v>
      </c>
      <c r="D43" s="151"/>
      <c r="E43" s="151"/>
      <c r="F43" s="152">
        <f>'01 01 Pol'!AE304+'01 02 Pol'!AE59+'01 03 Pol'!AE57+'01 04 Pol'!AE213</f>
        <v>0</v>
      </c>
      <c r="G43" s="153">
        <f>'01 01 Pol'!AF304+'01 02 Pol'!AF59+'01 03 Pol'!AF57+'01 04 Pol'!AF213</f>
        <v>0</v>
      </c>
      <c r="H43" s="153">
        <f>(F43*SazbaDPH1/100)+(G43*SazbaDPH2/100)</f>
        <v>0</v>
      </c>
      <c r="I43" s="153">
        <f>F43+G43+H43</f>
        <v>0</v>
      </c>
      <c r="J43" s="154" t="str">
        <f>IF(CenaCelkemVypocet=0,"",I43/CenaCelkemVypocet*100)</f>
        <v/>
      </c>
    </row>
    <row r="44" spans="1:10" ht="25.5" customHeight="1" x14ac:dyDescent="0.2">
      <c r="A44" s="134">
        <v>3</v>
      </c>
      <c r="B44" s="155" t="s">
        <v>54</v>
      </c>
      <c r="C44" s="145" t="s">
        <v>58</v>
      </c>
      <c r="D44" s="145"/>
      <c r="E44" s="145"/>
      <c r="F44" s="156">
        <f>'01 01 Pol'!AE304</f>
        <v>0</v>
      </c>
      <c r="G44" s="148">
        <f>'01 01 Pol'!AF304</f>
        <v>0</v>
      </c>
      <c r="H44" s="148">
        <f>(F44*SazbaDPH1/100)+(G44*SazbaDPH2/100)</f>
        <v>0</v>
      </c>
      <c r="I44" s="148">
        <f>F44+G44+H44</f>
        <v>0</v>
      </c>
      <c r="J44" s="149" t="str">
        <f>IF(CenaCelkemVypocet=0,"",I44/CenaCelkemVypocet*100)</f>
        <v/>
      </c>
    </row>
    <row r="45" spans="1:10" ht="25.5" customHeight="1" x14ac:dyDescent="0.2">
      <c r="A45" s="134">
        <v>3</v>
      </c>
      <c r="B45" s="155" t="s">
        <v>59</v>
      </c>
      <c r="C45" s="145" t="s">
        <v>60</v>
      </c>
      <c r="D45" s="145"/>
      <c r="E45" s="145"/>
      <c r="F45" s="156">
        <f>'01 02 Pol'!AE59</f>
        <v>0</v>
      </c>
      <c r="G45" s="148">
        <f>'01 02 Pol'!AF59</f>
        <v>0</v>
      </c>
      <c r="H45" s="148">
        <f>(F45*SazbaDPH1/100)+(G45*SazbaDPH2/100)</f>
        <v>0</v>
      </c>
      <c r="I45" s="148">
        <f>F45+G45+H45</f>
        <v>0</v>
      </c>
      <c r="J45" s="149" t="str">
        <f>IF(CenaCelkemVypocet=0,"",I45/CenaCelkemVypocet*100)</f>
        <v/>
      </c>
    </row>
    <row r="46" spans="1:10" ht="25.5" customHeight="1" x14ac:dyDescent="0.2">
      <c r="A46" s="134">
        <v>3</v>
      </c>
      <c r="B46" s="155" t="s">
        <v>61</v>
      </c>
      <c r="C46" s="145" t="s">
        <v>62</v>
      </c>
      <c r="D46" s="145"/>
      <c r="E46" s="145"/>
      <c r="F46" s="156">
        <f>'01 03 Pol'!AE57</f>
        <v>0</v>
      </c>
      <c r="G46" s="148">
        <f>'01 03 Pol'!AF57</f>
        <v>0</v>
      </c>
      <c r="H46" s="148">
        <f>(F46*SazbaDPH1/100)+(G46*SazbaDPH2/100)</f>
        <v>0</v>
      </c>
      <c r="I46" s="148">
        <f>F46+G46+H46</f>
        <v>0</v>
      </c>
      <c r="J46" s="149" t="str">
        <f>IF(CenaCelkemVypocet=0,"",I46/CenaCelkemVypocet*100)</f>
        <v/>
      </c>
    </row>
    <row r="47" spans="1:10" ht="25.5" customHeight="1" x14ac:dyDescent="0.2">
      <c r="A47" s="134">
        <v>3</v>
      </c>
      <c r="B47" s="155" t="s">
        <v>63</v>
      </c>
      <c r="C47" s="145" t="s">
        <v>64</v>
      </c>
      <c r="D47" s="145"/>
      <c r="E47" s="145"/>
      <c r="F47" s="156">
        <f>'01 04 Pol'!AE213</f>
        <v>0</v>
      </c>
      <c r="G47" s="148">
        <f>'01 04 Pol'!AF213</f>
        <v>0</v>
      </c>
      <c r="H47" s="148">
        <f>(F47*SazbaDPH1/100)+(G47*SazbaDPH2/100)</f>
        <v>0</v>
      </c>
      <c r="I47" s="148">
        <f>F47+G47+H47</f>
        <v>0</v>
      </c>
      <c r="J47" s="149" t="str">
        <f>IF(CenaCelkemVypocet=0,"",I47/CenaCelkemVypocet*100)</f>
        <v/>
      </c>
    </row>
    <row r="48" spans="1:10" ht="25.5" customHeight="1" x14ac:dyDescent="0.2">
      <c r="A48" s="134"/>
      <c r="B48" s="157" t="s">
        <v>65</v>
      </c>
      <c r="C48" s="158"/>
      <c r="D48" s="158"/>
      <c r="E48" s="159"/>
      <c r="F48" s="160">
        <f>SUMIF(A39:A47,"=1",F39:F47)</f>
        <v>0</v>
      </c>
      <c r="G48" s="161">
        <f>SUMIF(A39:A47,"=1",G39:G47)</f>
        <v>0</v>
      </c>
      <c r="H48" s="161">
        <f>SUMIF(A39:A47,"=1",H39:H47)</f>
        <v>0</v>
      </c>
      <c r="I48" s="161">
        <f>SUMIF(A39:A47,"=1",I39:I47)</f>
        <v>0</v>
      </c>
      <c r="J48" s="162">
        <f>SUMIF(A39:A47,"=1",J39:J47)</f>
        <v>0</v>
      </c>
    </row>
    <row r="50" spans="1:10" x14ac:dyDescent="0.2">
      <c r="A50" t="s">
        <v>67</v>
      </c>
      <c r="B50" t="s">
        <v>68</v>
      </c>
    </row>
    <row r="51" spans="1:10" x14ac:dyDescent="0.2">
      <c r="A51" t="s">
        <v>69</v>
      </c>
      <c r="B51" t="s">
        <v>70</v>
      </c>
    </row>
    <row r="52" spans="1:10" x14ac:dyDescent="0.2">
      <c r="A52" t="s">
        <v>71</v>
      </c>
      <c r="B52" t="s">
        <v>72</v>
      </c>
    </row>
    <row r="53" spans="1:10" x14ac:dyDescent="0.2">
      <c r="A53" t="s">
        <v>71</v>
      </c>
      <c r="B53" t="s">
        <v>73</v>
      </c>
    </row>
    <row r="54" spans="1:10" x14ac:dyDescent="0.2">
      <c r="A54" t="s">
        <v>71</v>
      </c>
      <c r="B54" t="s">
        <v>74</v>
      </c>
    </row>
    <row r="55" spans="1:10" x14ac:dyDescent="0.2">
      <c r="A55" t="s">
        <v>71</v>
      </c>
      <c r="B55" t="s">
        <v>75</v>
      </c>
    </row>
    <row r="56" spans="1:10" x14ac:dyDescent="0.2">
      <c r="A56" t="s">
        <v>69</v>
      </c>
      <c r="B56" t="s">
        <v>76</v>
      </c>
    </row>
    <row r="57" spans="1:10" x14ac:dyDescent="0.2">
      <c r="A57" t="s">
        <v>71</v>
      </c>
      <c r="B57" t="s">
        <v>77</v>
      </c>
    </row>
    <row r="60" spans="1:10" ht="15.75" x14ac:dyDescent="0.25">
      <c r="B60" s="173" t="s">
        <v>78</v>
      </c>
    </row>
    <row r="62" spans="1:10" ht="25.5" customHeight="1" x14ac:dyDescent="0.2">
      <c r="A62" s="175"/>
      <c r="B62" s="178" t="s">
        <v>17</v>
      </c>
      <c r="C62" s="178" t="s">
        <v>5</v>
      </c>
      <c r="D62" s="179"/>
      <c r="E62" s="179"/>
      <c r="F62" s="180" t="s">
        <v>79</v>
      </c>
      <c r="G62" s="180"/>
      <c r="H62" s="180"/>
      <c r="I62" s="180" t="s">
        <v>29</v>
      </c>
      <c r="J62" s="180" t="s">
        <v>0</v>
      </c>
    </row>
    <row r="63" spans="1:10" ht="36.75" customHeight="1" x14ac:dyDescent="0.2">
      <c r="A63" s="176"/>
      <c r="B63" s="181" t="s">
        <v>80</v>
      </c>
      <c r="C63" s="182" t="s">
        <v>81</v>
      </c>
      <c r="D63" s="183"/>
      <c r="E63" s="183"/>
      <c r="F63" s="190" t="s">
        <v>24</v>
      </c>
      <c r="G63" s="191"/>
      <c r="H63" s="191"/>
      <c r="I63" s="191">
        <f>'01 04 Pol'!G184</f>
        <v>0</v>
      </c>
      <c r="J63" s="187" t="str">
        <f>IF(I98=0,"",I63/I98*100)</f>
        <v/>
      </c>
    </row>
    <row r="64" spans="1:10" ht="36.75" customHeight="1" x14ac:dyDescent="0.2">
      <c r="A64" s="176"/>
      <c r="B64" s="181" t="s">
        <v>82</v>
      </c>
      <c r="C64" s="182" t="s">
        <v>83</v>
      </c>
      <c r="D64" s="183"/>
      <c r="E64" s="183"/>
      <c r="F64" s="190" t="s">
        <v>24</v>
      </c>
      <c r="G64" s="191"/>
      <c r="H64" s="191"/>
      <c r="I64" s="191">
        <f>'01 01 Pol'!G8</f>
        <v>0</v>
      </c>
      <c r="J64" s="187" t="str">
        <f>IF(I98=0,"",I64/I98*100)</f>
        <v/>
      </c>
    </row>
    <row r="65" spans="1:10" ht="36.75" customHeight="1" x14ac:dyDescent="0.2">
      <c r="A65" s="176"/>
      <c r="B65" s="181" t="s">
        <v>84</v>
      </c>
      <c r="C65" s="182" t="s">
        <v>85</v>
      </c>
      <c r="D65" s="183"/>
      <c r="E65" s="183"/>
      <c r="F65" s="190" t="s">
        <v>24</v>
      </c>
      <c r="G65" s="191"/>
      <c r="H65" s="191"/>
      <c r="I65" s="191">
        <f>'01 01 Pol'!G24</f>
        <v>0</v>
      </c>
      <c r="J65" s="187" t="str">
        <f>IF(I98=0,"",I65/I98*100)</f>
        <v/>
      </c>
    </row>
    <row r="66" spans="1:10" ht="36.75" customHeight="1" x14ac:dyDescent="0.2">
      <c r="A66" s="176"/>
      <c r="B66" s="181" t="s">
        <v>86</v>
      </c>
      <c r="C66" s="182" t="s">
        <v>87</v>
      </c>
      <c r="D66" s="183"/>
      <c r="E66" s="183"/>
      <c r="F66" s="190" t="s">
        <v>24</v>
      </c>
      <c r="G66" s="191"/>
      <c r="H66" s="191"/>
      <c r="I66" s="191">
        <f>'01 01 Pol'!G32</f>
        <v>0</v>
      </c>
      <c r="J66" s="187" t="str">
        <f>IF(I98=0,"",I66/I98*100)</f>
        <v/>
      </c>
    </row>
    <row r="67" spans="1:10" ht="36.75" customHeight="1" x14ac:dyDescent="0.2">
      <c r="A67" s="176"/>
      <c r="B67" s="181" t="s">
        <v>88</v>
      </c>
      <c r="C67" s="182" t="s">
        <v>89</v>
      </c>
      <c r="D67" s="183"/>
      <c r="E67" s="183"/>
      <c r="F67" s="190" t="s">
        <v>24</v>
      </c>
      <c r="G67" s="191"/>
      <c r="H67" s="191"/>
      <c r="I67" s="191">
        <f>'01 04 Pol'!G155</f>
        <v>0</v>
      </c>
      <c r="J67" s="187" t="str">
        <f>IF(I98=0,"",I67/I98*100)</f>
        <v/>
      </c>
    </row>
    <row r="68" spans="1:10" ht="36.75" customHeight="1" x14ac:dyDescent="0.2">
      <c r="A68" s="176"/>
      <c r="B68" s="181" t="s">
        <v>90</v>
      </c>
      <c r="C68" s="182" t="s">
        <v>91</v>
      </c>
      <c r="D68" s="183"/>
      <c r="E68" s="183"/>
      <c r="F68" s="190" t="s">
        <v>24</v>
      </c>
      <c r="G68" s="191"/>
      <c r="H68" s="191"/>
      <c r="I68" s="191">
        <f>'01 01 Pol'!G41</f>
        <v>0</v>
      </c>
      <c r="J68" s="187" t="str">
        <f>IF(I98=0,"",I68/I98*100)</f>
        <v/>
      </c>
    </row>
    <row r="69" spans="1:10" ht="36.75" customHeight="1" x14ac:dyDescent="0.2">
      <c r="A69" s="176"/>
      <c r="B69" s="181" t="s">
        <v>92</v>
      </c>
      <c r="C69" s="182" t="s">
        <v>93</v>
      </c>
      <c r="D69" s="183"/>
      <c r="E69" s="183"/>
      <c r="F69" s="190" t="s">
        <v>24</v>
      </c>
      <c r="G69" s="191"/>
      <c r="H69" s="191"/>
      <c r="I69" s="191">
        <f>'01 01 Pol'!G46</f>
        <v>0</v>
      </c>
      <c r="J69" s="187" t="str">
        <f>IF(I98=0,"",I69/I98*100)</f>
        <v/>
      </c>
    </row>
    <row r="70" spans="1:10" ht="36.75" customHeight="1" x14ac:dyDescent="0.2">
      <c r="A70" s="176"/>
      <c r="B70" s="181" t="s">
        <v>94</v>
      </c>
      <c r="C70" s="182" t="s">
        <v>95</v>
      </c>
      <c r="D70" s="183"/>
      <c r="E70" s="183"/>
      <c r="F70" s="190" t="s">
        <v>24</v>
      </c>
      <c r="G70" s="191"/>
      <c r="H70" s="191"/>
      <c r="I70" s="191">
        <f>'01 01 Pol'!G56</f>
        <v>0</v>
      </c>
      <c r="J70" s="187" t="str">
        <f>IF(I98=0,"",I70/I98*100)</f>
        <v/>
      </c>
    </row>
    <row r="71" spans="1:10" ht="36.75" customHeight="1" x14ac:dyDescent="0.2">
      <c r="A71" s="176"/>
      <c r="B71" s="181" t="s">
        <v>96</v>
      </c>
      <c r="C71" s="182" t="s">
        <v>97</v>
      </c>
      <c r="D71" s="183"/>
      <c r="E71" s="183"/>
      <c r="F71" s="190" t="s">
        <v>24</v>
      </c>
      <c r="G71" s="191"/>
      <c r="H71" s="191"/>
      <c r="I71" s="191">
        <f>'01 04 Pol'!G161</f>
        <v>0</v>
      </c>
      <c r="J71" s="187" t="str">
        <f>IF(I98=0,"",I71/I98*100)</f>
        <v/>
      </c>
    </row>
    <row r="72" spans="1:10" ht="36.75" customHeight="1" x14ac:dyDescent="0.2">
      <c r="A72" s="176"/>
      <c r="B72" s="181" t="s">
        <v>98</v>
      </c>
      <c r="C72" s="182" t="s">
        <v>99</v>
      </c>
      <c r="D72" s="183"/>
      <c r="E72" s="183"/>
      <c r="F72" s="190" t="s">
        <v>24</v>
      </c>
      <c r="G72" s="191"/>
      <c r="H72" s="191"/>
      <c r="I72" s="191">
        <f>'01 01 Pol'!G97</f>
        <v>0</v>
      </c>
      <c r="J72" s="187" t="str">
        <f>IF(I98=0,"",I72/I98*100)</f>
        <v/>
      </c>
    </row>
    <row r="73" spans="1:10" ht="36.75" customHeight="1" x14ac:dyDescent="0.2">
      <c r="A73" s="176"/>
      <c r="B73" s="181" t="s">
        <v>54</v>
      </c>
      <c r="C73" s="182" t="s">
        <v>100</v>
      </c>
      <c r="D73" s="183"/>
      <c r="E73" s="183"/>
      <c r="F73" s="190" t="s">
        <v>25</v>
      </c>
      <c r="G73" s="191"/>
      <c r="H73" s="191"/>
      <c r="I73" s="191">
        <f>'01 03 Pol'!G8</f>
        <v>0</v>
      </c>
      <c r="J73" s="187" t="str">
        <f>IF(I98=0,"",I73/I98*100)</f>
        <v/>
      </c>
    </row>
    <row r="74" spans="1:10" ht="36.75" customHeight="1" x14ac:dyDescent="0.2">
      <c r="A74" s="176"/>
      <c r="B74" s="181" t="s">
        <v>59</v>
      </c>
      <c r="C74" s="182" t="s">
        <v>101</v>
      </c>
      <c r="D74" s="183"/>
      <c r="E74" s="183"/>
      <c r="F74" s="190" t="s">
        <v>25</v>
      </c>
      <c r="G74" s="191"/>
      <c r="H74" s="191"/>
      <c r="I74" s="191">
        <f>'01 03 Pol'!G14</f>
        <v>0</v>
      </c>
      <c r="J74" s="187" t="str">
        <f>IF(I98=0,"",I74/I98*100)</f>
        <v/>
      </c>
    </row>
    <row r="75" spans="1:10" ht="36.75" customHeight="1" x14ac:dyDescent="0.2">
      <c r="A75" s="176"/>
      <c r="B75" s="181" t="s">
        <v>61</v>
      </c>
      <c r="C75" s="182" t="s">
        <v>102</v>
      </c>
      <c r="D75" s="183"/>
      <c r="E75" s="183"/>
      <c r="F75" s="190" t="s">
        <v>25</v>
      </c>
      <c r="G75" s="191"/>
      <c r="H75" s="191"/>
      <c r="I75" s="191">
        <f>'01 03 Pol'!G43</f>
        <v>0</v>
      </c>
      <c r="J75" s="187" t="str">
        <f>IF(I98=0,"",I75/I98*100)</f>
        <v/>
      </c>
    </row>
    <row r="76" spans="1:10" ht="36.75" customHeight="1" x14ac:dyDescent="0.2">
      <c r="A76" s="176"/>
      <c r="B76" s="181" t="s">
        <v>103</v>
      </c>
      <c r="C76" s="182" t="s">
        <v>104</v>
      </c>
      <c r="D76" s="183"/>
      <c r="E76" s="183"/>
      <c r="F76" s="190" t="s">
        <v>25</v>
      </c>
      <c r="G76" s="191"/>
      <c r="H76" s="191"/>
      <c r="I76" s="191">
        <f>'01 01 Pol'!G103</f>
        <v>0</v>
      </c>
      <c r="J76" s="187" t="str">
        <f>IF(I98=0,"",I76/I98*100)</f>
        <v/>
      </c>
    </row>
    <row r="77" spans="1:10" ht="36.75" customHeight="1" x14ac:dyDescent="0.2">
      <c r="A77" s="176"/>
      <c r="B77" s="181" t="s">
        <v>105</v>
      </c>
      <c r="C77" s="182" t="s">
        <v>106</v>
      </c>
      <c r="D77" s="183"/>
      <c r="E77" s="183"/>
      <c r="F77" s="190" t="s">
        <v>25</v>
      </c>
      <c r="G77" s="191"/>
      <c r="H77" s="191"/>
      <c r="I77" s="191">
        <f>'01 01 Pol'!G114+'01 04 Pol'!G8</f>
        <v>0</v>
      </c>
      <c r="J77" s="187" t="str">
        <f>IF(I98=0,"",I77/I98*100)</f>
        <v/>
      </c>
    </row>
    <row r="78" spans="1:10" ht="36.75" customHeight="1" x14ac:dyDescent="0.2">
      <c r="A78" s="176"/>
      <c r="B78" s="181" t="s">
        <v>107</v>
      </c>
      <c r="C78" s="182" t="s">
        <v>108</v>
      </c>
      <c r="D78" s="183"/>
      <c r="E78" s="183"/>
      <c r="F78" s="190" t="s">
        <v>25</v>
      </c>
      <c r="G78" s="191"/>
      <c r="H78" s="191"/>
      <c r="I78" s="191">
        <f>'01 04 Pol'!G13+'01 04 Pol'!G165</f>
        <v>0</v>
      </c>
      <c r="J78" s="187" t="str">
        <f>IF(I98=0,"",I78/I98*100)</f>
        <v/>
      </c>
    </row>
    <row r="79" spans="1:10" ht="36.75" customHeight="1" x14ac:dyDescent="0.2">
      <c r="A79" s="176"/>
      <c r="B79" s="181" t="s">
        <v>109</v>
      </c>
      <c r="C79" s="182" t="s">
        <v>110</v>
      </c>
      <c r="D79" s="183"/>
      <c r="E79" s="183"/>
      <c r="F79" s="190" t="s">
        <v>25</v>
      </c>
      <c r="G79" s="191"/>
      <c r="H79" s="191"/>
      <c r="I79" s="191">
        <f>'01 04 Pol'!G75+'01 04 Pol'!G170</f>
        <v>0</v>
      </c>
      <c r="J79" s="187" t="str">
        <f>IF(I98=0,"",I79/I98*100)</f>
        <v/>
      </c>
    </row>
    <row r="80" spans="1:10" ht="36.75" customHeight="1" x14ac:dyDescent="0.2">
      <c r="A80" s="176"/>
      <c r="B80" s="181" t="s">
        <v>111</v>
      </c>
      <c r="C80" s="182" t="s">
        <v>112</v>
      </c>
      <c r="D80" s="183"/>
      <c r="E80" s="183"/>
      <c r="F80" s="190" t="s">
        <v>25</v>
      </c>
      <c r="G80" s="191"/>
      <c r="H80" s="191"/>
      <c r="I80" s="191">
        <f>'01 04 Pol'!G148+'01 04 Pol'!G175</f>
        <v>0</v>
      </c>
      <c r="J80" s="187" t="str">
        <f>IF(I98=0,"",I80/I98*100)</f>
        <v/>
      </c>
    </row>
    <row r="81" spans="1:10" ht="36.75" customHeight="1" x14ac:dyDescent="0.2">
      <c r="A81" s="176"/>
      <c r="B81" s="181" t="s">
        <v>113</v>
      </c>
      <c r="C81" s="182" t="s">
        <v>114</v>
      </c>
      <c r="D81" s="183"/>
      <c r="E81" s="183"/>
      <c r="F81" s="190" t="s">
        <v>25</v>
      </c>
      <c r="G81" s="191"/>
      <c r="H81" s="191"/>
      <c r="I81" s="191">
        <f>'01 01 Pol'!G136</f>
        <v>0</v>
      </c>
      <c r="J81" s="187" t="str">
        <f>IF(I98=0,"",I81/I98*100)</f>
        <v/>
      </c>
    </row>
    <row r="82" spans="1:10" ht="36.75" customHeight="1" x14ac:dyDescent="0.2">
      <c r="A82" s="176"/>
      <c r="B82" s="181" t="s">
        <v>115</v>
      </c>
      <c r="C82" s="182" t="s">
        <v>116</v>
      </c>
      <c r="D82" s="183"/>
      <c r="E82" s="183"/>
      <c r="F82" s="190" t="s">
        <v>25</v>
      </c>
      <c r="G82" s="191"/>
      <c r="H82" s="191"/>
      <c r="I82" s="191">
        <f>'01 01 Pol'!G139</f>
        <v>0</v>
      </c>
      <c r="J82" s="187" t="str">
        <f>IF(I98=0,"",I82/I98*100)</f>
        <v/>
      </c>
    </row>
    <row r="83" spans="1:10" ht="36.75" customHeight="1" x14ac:dyDescent="0.2">
      <c r="A83" s="176"/>
      <c r="B83" s="181" t="s">
        <v>117</v>
      </c>
      <c r="C83" s="182" t="s">
        <v>118</v>
      </c>
      <c r="D83" s="183"/>
      <c r="E83" s="183"/>
      <c r="F83" s="190" t="s">
        <v>25</v>
      </c>
      <c r="G83" s="191"/>
      <c r="H83" s="191"/>
      <c r="I83" s="191">
        <f>'01 01 Pol'!G196</f>
        <v>0</v>
      </c>
      <c r="J83" s="187" t="str">
        <f>IF(I98=0,"",I83/I98*100)</f>
        <v/>
      </c>
    </row>
    <row r="84" spans="1:10" ht="36.75" customHeight="1" x14ac:dyDescent="0.2">
      <c r="A84" s="176"/>
      <c r="B84" s="181" t="s">
        <v>119</v>
      </c>
      <c r="C84" s="182" t="s">
        <v>120</v>
      </c>
      <c r="D84" s="183"/>
      <c r="E84" s="183"/>
      <c r="F84" s="190" t="s">
        <v>25</v>
      </c>
      <c r="G84" s="191"/>
      <c r="H84" s="191"/>
      <c r="I84" s="191">
        <f>'01 01 Pol'!G212</f>
        <v>0</v>
      </c>
      <c r="J84" s="187" t="str">
        <f>IF(I98=0,"",I84/I98*100)</f>
        <v/>
      </c>
    </row>
    <row r="85" spans="1:10" ht="36.75" customHeight="1" x14ac:dyDescent="0.2">
      <c r="A85" s="176"/>
      <c r="B85" s="181" t="s">
        <v>121</v>
      </c>
      <c r="C85" s="182" t="s">
        <v>122</v>
      </c>
      <c r="D85" s="183"/>
      <c r="E85" s="183"/>
      <c r="F85" s="190" t="s">
        <v>25</v>
      </c>
      <c r="G85" s="191"/>
      <c r="H85" s="191"/>
      <c r="I85" s="191">
        <f>'01 01 Pol'!G221</f>
        <v>0</v>
      </c>
      <c r="J85" s="187" t="str">
        <f>IF(I98=0,"",I85/I98*100)</f>
        <v/>
      </c>
    </row>
    <row r="86" spans="1:10" ht="36.75" customHeight="1" x14ac:dyDescent="0.2">
      <c r="A86" s="176"/>
      <c r="B86" s="181" t="s">
        <v>123</v>
      </c>
      <c r="C86" s="182" t="s">
        <v>124</v>
      </c>
      <c r="D86" s="183"/>
      <c r="E86" s="183"/>
      <c r="F86" s="190" t="s">
        <v>25</v>
      </c>
      <c r="G86" s="191"/>
      <c r="H86" s="191"/>
      <c r="I86" s="191">
        <f>'01 01 Pol'!G248</f>
        <v>0</v>
      </c>
      <c r="J86" s="187" t="str">
        <f>IF(I98=0,"",I86/I98*100)</f>
        <v/>
      </c>
    </row>
    <row r="87" spans="1:10" ht="36.75" customHeight="1" x14ac:dyDescent="0.2">
      <c r="A87" s="176"/>
      <c r="B87" s="181" t="s">
        <v>54</v>
      </c>
      <c r="C87" s="182" t="s">
        <v>125</v>
      </c>
      <c r="D87" s="183"/>
      <c r="E87" s="183"/>
      <c r="F87" s="190" t="s">
        <v>26</v>
      </c>
      <c r="G87" s="191"/>
      <c r="H87" s="191"/>
      <c r="I87" s="191">
        <f>'01 02 Pol'!G8</f>
        <v>0</v>
      </c>
      <c r="J87" s="187" t="str">
        <f>IF(I98=0,"",I87/I98*100)</f>
        <v/>
      </c>
    </row>
    <row r="88" spans="1:10" ht="36.75" customHeight="1" x14ac:dyDescent="0.2">
      <c r="A88" s="176"/>
      <c r="B88" s="181" t="s">
        <v>59</v>
      </c>
      <c r="C88" s="182" t="s">
        <v>126</v>
      </c>
      <c r="D88" s="183"/>
      <c r="E88" s="183"/>
      <c r="F88" s="190" t="s">
        <v>26</v>
      </c>
      <c r="G88" s="191"/>
      <c r="H88" s="191"/>
      <c r="I88" s="191">
        <f>'01 02 Pol'!G24</f>
        <v>0</v>
      </c>
      <c r="J88" s="187" t="str">
        <f>IF(I98=0,"",I88/I98*100)</f>
        <v/>
      </c>
    </row>
    <row r="89" spans="1:10" ht="36.75" customHeight="1" x14ac:dyDescent="0.2">
      <c r="A89" s="176"/>
      <c r="B89" s="181" t="s">
        <v>61</v>
      </c>
      <c r="C89" s="182" t="s">
        <v>127</v>
      </c>
      <c r="D89" s="183"/>
      <c r="E89" s="183"/>
      <c r="F89" s="190" t="s">
        <v>26</v>
      </c>
      <c r="G89" s="191"/>
      <c r="H89" s="191"/>
      <c r="I89" s="191">
        <f>'01 02 Pol'!G35</f>
        <v>0</v>
      </c>
      <c r="J89" s="187" t="str">
        <f>IF(I98=0,"",I89/I98*100)</f>
        <v/>
      </c>
    </row>
    <row r="90" spans="1:10" ht="36.75" customHeight="1" x14ac:dyDescent="0.2">
      <c r="A90" s="176"/>
      <c r="B90" s="181" t="s">
        <v>63</v>
      </c>
      <c r="C90" s="182" t="s">
        <v>128</v>
      </c>
      <c r="D90" s="183"/>
      <c r="E90" s="183"/>
      <c r="F90" s="190" t="s">
        <v>26</v>
      </c>
      <c r="G90" s="191"/>
      <c r="H90" s="191"/>
      <c r="I90" s="191">
        <f>'01 02 Pol'!G39</f>
        <v>0</v>
      </c>
      <c r="J90" s="187" t="str">
        <f>IF(I98=0,"",I90/I98*100)</f>
        <v/>
      </c>
    </row>
    <row r="91" spans="1:10" ht="36.75" customHeight="1" x14ac:dyDescent="0.2">
      <c r="A91" s="176"/>
      <c r="B91" s="181" t="s">
        <v>129</v>
      </c>
      <c r="C91" s="182" t="s">
        <v>130</v>
      </c>
      <c r="D91" s="183"/>
      <c r="E91" s="183"/>
      <c r="F91" s="190" t="s">
        <v>26</v>
      </c>
      <c r="G91" s="191"/>
      <c r="H91" s="191"/>
      <c r="I91" s="191">
        <f>'01 02 Pol'!G43</f>
        <v>0</v>
      </c>
      <c r="J91" s="187" t="str">
        <f>IF(I98=0,"",I91/I98*100)</f>
        <v/>
      </c>
    </row>
    <row r="92" spans="1:10" ht="36.75" customHeight="1" x14ac:dyDescent="0.2">
      <c r="A92" s="176"/>
      <c r="B92" s="181" t="s">
        <v>131</v>
      </c>
      <c r="C92" s="182" t="s">
        <v>132</v>
      </c>
      <c r="D92" s="183"/>
      <c r="E92" s="183"/>
      <c r="F92" s="190" t="s">
        <v>26</v>
      </c>
      <c r="G92" s="191"/>
      <c r="H92" s="191"/>
      <c r="I92" s="191">
        <f>'01 02 Pol'!G46</f>
        <v>0</v>
      </c>
      <c r="J92" s="187" t="str">
        <f>IF(I98=0,"",I92/I98*100)</f>
        <v/>
      </c>
    </row>
    <row r="93" spans="1:10" ht="36.75" customHeight="1" x14ac:dyDescent="0.2">
      <c r="A93" s="176"/>
      <c r="B93" s="181" t="s">
        <v>133</v>
      </c>
      <c r="C93" s="182" t="s">
        <v>134</v>
      </c>
      <c r="D93" s="183"/>
      <c r="E93" s="183"/>
      <c r="F93" s="190" t="s">
        <v>26</v>
      </c>
      <c r="G93" s="191"/>
      <c r="H93" s="191"/>
      <c r="I93" s="191">
        <f>'01 02 Pol'!G49</f>
        <v>0</v>
      </c>
      <c r="J93" s="187" t="str">
        <f>IF(I98=0,"",I93/I98*100)</f>
        <v/>
      </c>
    </row>
    <row r="94" spans="1:10" ht="36.75" customHeight="1" x14ac:dyDescent="0.2">
      <c r="A94" s="176"/>
      <c r="B94" s="181" t="s">
        <v>135</v>
      </c>
      <c r="C94" s="182" t="s">
        <v>136</v>
      </c>
      <c r="D94" s="183"/>
      <c r="E94" s="183"/>
      <c r="F94" s="190" t="s">
        <v>26</v>
      </c>
      <c r="G94" s="191"/>
      <c r="H94" s="191"/>
      <c r="I94" s="191">
        <f>'01 01 Pol'!G257</f>
        <v>0</v>
      </c>
      <c r="J94" s="187" t="str">
        <f>IF(I98=0,"",I94/I98*100)</f>
        <v/>
      </c>
    </row>
    <row r="95" spans="1:10" ht="36.75" customHeight="1" x14ac:dyDescent="0.2">
      <c r="A95" s="176"/>
      <c r="B95" s="181" t="s">
        <v>137</v>
      </c>
      <c r="C95" s="182" t="s">
        <v>97</v>
      </c>
      <c r="D95" s="183"/>
      <c r="E95" s="183"/>
      <c r="F95" s="190" t="s">
        <v>138</v>
      </c>
      <c r="G95" s="191"/>
      <c r="H95" s="191"/>
      <c r="I95" s="191">
        <f>'01 01 Pol'!G268+'01 04 Pol'!G180</f>
        <v>0</v>
      </c>
      <c r="J95" s="187" t="str">
        <f>IF(I98=0,"",I95/I98*100)</f>
        <v/>
      </c>
    </row>
    <row r="96" spans="1:10" ht="36.75" customHeight="1" x14ac:dyDescent="0.2">
      <c r="A96" s="176"/>
      <c r="B96" s="181" t="s">
        <v>139</v>
      </c>
      <c r="C96" s="182" t="s">
        <v>27</v>
      </c>
      <c r="D96" s="183"/>
      <c r="E96" s="183"/>
      <c r="F96" s="190" t="s">
        <v>139</v>
      </c>
      <c r="G96" s="191"/>
      <c r="H96" s="191"/>
      <c r="I96" s="191">
        <f>'99 01 Naklady'!G8</f>
        <v>0</v>
      </c>
      <c r="J96" s="187" t="str">
        <f>IF(I98=0,"",I96/I98*100)</f>
        <v/>
      </c>
    </row>
    <row r="97" spans="1:10" ht="36.75" customHeight="1" x14ac:dyDescent="0.2">
      <c r="A97" s="176"/>
      <c r="B97" s="181" t="s">
        <v>140</v>
      </c>
      <c r="C97" s="182" t="s">
        <v>28</v>
      </c>
      <c r="D97" s="183"/>
      <c r="E97" s="183"/>
      <c r="F97" s="190" t="s">
        <v>140</v>
      </c>
      <c r="G97" s="191"/>
      <c r="H97" s="191"/>
      <c r="I97" s="191">
        <f>'99 01 Naklady'!G22</f>
        <v>0</v>
      </c>
      <c r="J97" s="187" t="str">
        <f>IF(I98=0,"",I97/I98*100)</f>
        <v/>
      </c>
    </row>
    <row r="98" spans="1:10" ht="25.5" customHeight="1" x14ac:dyDescent="0.2">
      <c r="A98" s="177"/>
      <c r="B98" s="184" t="s">
        <v>1</v>
      </c>
      <c r="C98" s="185"/>
      <c r="D98" s="186"/>
      <c r="E98" s="186"/>
      <c r="F98" s="192"/>
      <c r="G98" s="193"/>
      <c r="H98" s="193"/>
      <c r="I98" s="193">
        <f>SUM(I63:I97)</f>
        <v>0</v>
      </c>
      <c r="J98" s="188">
        <f>SUM(J63:J97)</f>
        <v>0</v>
      </c>
    </row>
    <row r="99" spans="1:10" x14ac:dyDescent="0.2">
      <c r="F99" s="133"/>
      <c r="G99" s="133"/>
      <c r="H99" s="133"/>
      <c r="I99" s="133"/>
      <c r="J99" s="189"/>
    </row>
    <row r="100" spans="1:10" x14ac:dyDescent="0.2">
      <c r="F100" s="133"/>
      <c r="G100" s="133"/>
      <c r="H100" s="133"/>
      <c r="I100" s="133"/>
      <c r="J100" s="189"/>
    </row>
    <row r="101" spans="1:10" x14ac:dyDescent="0.2">
      <c r="F101" s="133"/>
      <c r="G101" s="133"/>
      <c r="H101" s="133"/>
      <c r="I101" s="133"/>
      <c r="J101" s="189"/>
    </row>
  </sheetData>
  <sheetProtection algorithmName="SHA-512" hashValue="AbXml/q0jpFIC70Cq1GbalBT9o3nIB0avDwCcWJL9MU9glm0HDSYaRWQbCrR0tzpLYWmFuorNE4YY5ASlBhNXQ==" saltValue="itL4bGWv5sIziUbHTOygj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7">
    <mergeCell ref="C93:E93"/>
    <mergeCell ref="C94:E94"/>
    <mergeCell ref="C95:E95"/>
    <mergeCell ref="C96:E96"/>
    <mergeCell ref="C97:E97"/>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C68:E68"/>
    <mergeCell ref="C69:E69"/>
    <mergeCell ref="C70:E70"/>
    <mergeCell ref="C71:E71"/>
    <mergeCell ref="C72:E72"/>
    <mergeCell ref="C63:E63"/>
    <mergeCell ref="C64:E64"/>
    <mergeCell ref="C65:E65"/>
    <mergeCell ref="C66:E66"/>
    <mergeCell ref="C67:E67"/>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D14:G1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algorithmName="SHA-512" hashValue="sHKF74zSsJGN5NVaH9IRkI3mLnQ8ZZo8zsQV62k6OhlC8zpPVrAQX2CGPghTJc1t40gGcbiOOCsPjRBD/ouJYg==" saltValue="trAH2jepK3qOtb6d687S/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2A948-BAC6-4425-89FD-450D9032C53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141</v>
      </c>
      <c r="B1" s="195"/>
      <c r="C1" s="195"/>
      <c r="D1" s="195"/>
      <c r="E1" s="195"/>
      <c r="F1" s="195"/>
      <c r="G1" s="195"/>
      <c r="AG1" t="s">
        <v>142</v>
      </c>
    </row>
    <row r="2" spans="1:60" ht="24.95" customHeight="1" x14ac:dyDescent="0.2">
      <c r="A2" s="196" t="s">
        <v>7</v>
      </c>
      <c r="B2" s="49" t="s">
        <v>44</v>
      </c>
      <c r="C2" s="199" t="s">
        <v>45</v>
      </c>
      <c r="D2" s="197"/>
      <c r="E2" s="197"/>
      <c r="F2" s="197"/>
      <c r="G2" s="198"/>
      <c r="AG2" t="s">
        <v>143</v>
      </c>
    </row>
    <row r="3" spans="1:60" ht="24.95" customHeight="1" x14ac:dyDescent="0.2">
      <c r="A3" s="196" t="s">
        <v>8</v>
      </c>
      <c r="B3" s="49" t="s">
        <v>98</v>
      </c>
      <c r="C3" s="199" t="s">
        <v>53</v>
      </c>
      <c r="D3" s="197"/>
      <c r="E3" s="197"/>
      <c r="F3" s="197"/>
      <c r="G3" s="198"/>
      <c r="AC3" s="174" t="s">
        <v>144</v>
      </c>
      <c r="AG3" t="s">
        <v>145</v>
      </c>
    </row>
    <row r="4" spans="1:60" ht="24.95" customHeight="1" x14ac:dyDescent="0.2">
      <c r="A4" s="200" t="s">
        <v>9</v>
      </c>
      <c r="B4" s="201" t="s">
        <v>54</v>
      </c>
      <c r="C4" s="202" t="s">
        <v>55</v>
      </c>
      <c r="D4" s="203"/>
      <c r="E4" s="203"/>
      <c r="F4" s="203"/>
      <c r="G4" s="204"/>
      <c r="AG4" t="s">
        <v>146</v>
      </c>
    </row>
    <row r="5" spans="1:60" x14ac:dyDescent="0.2">
      <c r="D5" s="10"/>
    </row>
    <row r="6" spans="1:60" ht="38.25" x14ac:dyDescent="0.2">
      <c r="A6" s="206" t="s">
        <v>147</v>
      </c>
      <c r="B6" s="208" t="s">
        <v>148</v>
      </c>
      <c r="C6" s="208" t="s">
        <v>149</v>
      </c>
      <c r="D6" s="207" t="s">
        <v>150</v>
      </c>
      <c r="E6" s="206" t="s">
        <v>151</v>
      </c>
      <c r="F6" s="205" t="s">
        <v>152</v>
      </c>
      <c r="G6" s="206" t="s">
        <v>29</v>
      </c>
      <c r="H6" s="209" t="s">
        <v>30</v>
      </c>
      <c r="I6" s="209" t="s">
        <v>153</v>
      </c>
      <c r="J6" s="209" t="s">
        <v>31</v>
      </c>
      <c r="K6" s="209" t="s">
        <v>154</v>
      </c>
      <c r="L6" s="209" t="s">
        <v>155</v>
      </c>
      <c r="M6" s="209" t="s">
        <v>156</v>
      </c>
      <c r="N6" s="209" t="s">
        <v>157</v>
      </c>
      <c r="O6" s="209" t="s">
        <v>158</v>
      </c>
      <c r="P6" s="209" t="s">
        <v>159</v>
      </c>
      <c r="Q6" s="209" t="s">
        <v>160</v>
      </c>
      <c r="R6" s="209" t="s">
        <v>161</v>
      </c>
      <c r="S6" s="209" t="s">
        <v>162</v>
      </c>
      <c r="T6" s="209" t="s">
        <v>163</v>
      </c>
      <c r="U6" s="209" t="s">
        <v>164</v>
      </c>
      <c r="V6" s="209" t="s">
        <v>165</v>
      </c>
      <c r="W6" s="209" t="s">
        <v>166</v>
      </c>
      <c r="X6" s="209" t="s">
        <v>167</v>
      </c>
      <c r="Y6" s="209" t="s">
        <v>168</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169</v>
      </c>
      <c r="B8" s="225" t="s">
        <v>139</v>
      </c>
      <c r="C8" s="240" t="s">
        <v>27</v>
      </c>
      <c r="D8" s="226"/>
      <c r="E8" s="227"/>
      <c r="F8" s="228"/>
      <c r="G8" s="228">
        <f>SUMIF(AG9:AG21,"&lt;&gt;NOR",G9:G21)</f>
        <v>0</v>
      </c>
      <c r="H8" s="228"/>
      <c r="I8" s="228">
        <f>SUM(I9:I21)</f>
        <v>0</v>
      </c>
      <c r="J8" s="228"/>
      <c r="K8" s="228">
        <f>SUM(K9:K21)</f>
        <v>0</v>
      </c>
      <c r="L8" s="228"/>
      <c r="M8" s="228">
        <f>SUM(M9:M21)</f>
        <v>0</v>
      </c>
      <c r="N8" s="227"/>
      <c r="O8" s="227">
        <f>SUM(O9:O21)</f>
        <v>0</v>
      </c>
      <c r="P8" s="227"/>
      <c r="Q8" s="227">
        <f>SUM(Q9:Q21)</f>
        <v>0</v>
      </c>
      <c r="R8" s="228"/>
      <c r="S8" s="228"/>
      <c r="T8" s="229"/>
      <c r="U8" s="223"/>
      <c r="V8" s="223">
        <f>SUM(V9:V21)</f>
        <v>0</v>
      </c>
      <c r="W8" s="223"/>
      <c r="X8" s="223"/>
      <c r="Y8" s="223"/>
      <c r="AG8" t="s">
        <v>170</v>
      </c>
    </row>
    <row r="9" spans="1:60" outlineLevel="1" x14ac:dyDescent="0.2">
      <c r="A9" s="231">
        <v>1</v>
      </c>
      <c r="B9" s="232" t="s">
        <v>171</v>
      </c>
      <c r="C9" s="241" t="s">
        <v>172</v>
      </c>
      <c r="D9" s="233" t="s">
        <v>173</v>
      </c>
      <c r="E9" s="234">
        <v>1</v>
      </c>
      <c r="F9" s="235"/>
      <c r="G9" s="236">
        <f>ROUND(E9*F9,2)</f>
        <v>0</v>
      </c>
      <c r="H9" s="235"/>
      <c r="I9" s="236">
        <f>ROUND(E9*H9,2)</f>
        <v>0</v>
      </c>
      <c r="J9" s="235"/>
      <c r="K9" s="236">
        <f>ROUND(E9*J9,2)</f>
        <v>0</v>
      </c>
      <c r="L9" s="236">
        <v>21</v>
      </c>
      <c r="M9" s="236">
        <f>G9*(1+L9/100)</f>
        <v>0</v>
      </c>
      <c r="N9" s="234">
        <v>0</v>
      </c>
      <c r="O9" s="234">
        <f>ROUND(E9*N9,2)</f>
        <v>0</v>
      </c>
      <c r="P9" s="234">
        <v>0</v>
      </c>
      <c r="Q9" s="234">
        <f>ROUND(E9*P9,2)</f>
        <v>0</v>
      </c>
      <c r="R9" s="236"/>
      <c r="S9" s="236" t="s">
        <v>174</v>
      </c>
      <c r="T9" s="237" t="s">
        <v>175</v>
      </c>
      <c r="U9" s="220">
        <v>0</v>
      </c>
      <c r="V9" s="220">
        <f>ROUND(E9*U9,2)</f>
        <v>0</v>
      </c>
      <c r="W9" s="220"/>
      <c r="X9" s="220" t="s">
        <v>176</v>
      </c>
      <c r="Y9" s="220" t="s">
        <v>177</v>
      </c>
      <c r="Z9" s="210"/>
      <c r="AA9" s="210"/>
      <c r="AB9" s="210"/>
      <c r="AC9" s="210"/>
      <c r="AD9" s="210"/>
      <c r="AE9" s="210"/>
      <c r="AF9" s="210"/>
      <c r="AG9" s="210" t="s">
        <v>178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42" t="s">
        <v>179</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180</v>
      </c>
      <c r="AH10" s="210"/>
      <c r="AI10" s="210"/>
      <c r="AJ10" s="210"/>
      <c r="AK10" s="210"/>
      <c r="AL10" s="210"/>
      <c r="AM10" s="210"/>
      <c r="AN10" s="210"/>
      <c r="AO10" s="210"/>
      <c r="AP10" s="210"/>
      <c r="AQ10" s="210"/>
      <c r="AR10" s="210"/>
      <c r="AS10" s="210"/>
      <c r="AT10" s="210"/>
      <c r="AU10" s="210"/>
      <c r="AV10" s="210"/>
      <c r="AW10" s="210"/>
      <c r="AX10" s="210"/>
      <c r="AY10" s="210"/>
      <c r="AZ10" s="210"/>
      <c r="BA10" s="238" t="str">
        <f>C10</f>
        <v>Náklady dodavatele vyplývající z povinností dodavatele stanovených obchodními podmínkami před zahájením stavebních prací. Tato skupina zahrnuje zejména náklady na přípravné činnosti.</v>
      </c>
      <c r="BB10" s="210"/>
      <c r="BC10" s="210"/>
      <c r="BD10" s="210"/>
      <c r="BE10" s="210"/>
      <c r="BF10" s="210"/>
      <c r="BG10" s="210"/>
      <c r="BH10" s="210"/>
    </row>
    <row r="11" spans="1:60" outlineLevel="2" x14ac:dyDescent="0.2">
      <c r="A11" s="217"/>
      <c r="B11" s="218"/>
      <c r="C11" s="243" t="s">
        <v>181</v>
      </c>
      <c r="D11" s="221"/>
      <c r="E11" s="222">
        <v>1</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182</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1">
        <v>2</v>
      </c>
      <c r="B12" s="232" t="s">
        <v>183</v>
      </c>
      <c r="C12" s="241" t="s">
        <v>184</v>
      </c>
      <c r="D12" s="233" t="s">
        <v>173</v>
      </c>
      <c r="E12" s="234">
        <v>1</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c r="S12" s="236" t="s">
        <v>174</v>
      </c>
      <c r="T12" s="237" t="s">
        <v>175</v>
      </c>
      <c r="U12" s="220">
        <v>0</v>
      </c>
      <c r="V12" s="220">
        <f>ROUND(E12*U12,2)</f>
        <v>0</v>
      </c>
      <c r="W12" s="220"/>
      <c r="X12" s="220" t="s">
        <v>176</v>
      </c>
      <c r="Y12" s="220" t="s">
        <v>177</v>
      </c>
      <c r="Z12" s="210"/>
      <c r="AA12" s="210"/>
      <c r="AB12" s="210"/>
      <c r="AC12" s="210"/>
      <c r="AD12" s="210"/>
      <c r="AE12" s="210"/>
      <c r="AF12" s="210"/>
      <c r="AG12" s="210" t="s">
        <v>185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2" x14ac:dyDescent="0.2">
      <c r="A13" s="217"/>
      <c r="B13" s="218"/>
      <c r="C13" s="242" t="s">
        <v>186</v>
      </c>
      <c r="D13" s="239"/>
      <c r="E13" s="239"/>
      <c r="F13" s="239"/>
      <c r="G13" s="239"/>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180</v>
      </c>
      <c r="AH13" s="210"/>
      <c r="AI13" s="210"/>
      <c r="AJ13" s="210"/>
      <c r="AK13" s="210"/>
      <c r="AL13" s="210"/>
      <c r="AM13" s="210"/>
      <c r="AN13" s="210"/>
      <c r="AO13" s="210"/>
      <c r="AP13" s="210"/>
      <c r="AQ13" s="210"/>
      <c r="AR13" s="210"/>
      <c r="AS13" s="210"/>
      <c r="AT13" s="210"/>
      <c r="AU13" s="210"/>
      <c r="AV13" s="210"/>
      <c r="AW13" s="210"/>
      <c r="AX13" s="210"/>
      <c r="AY13" s="210"/>
      <c r="AZ13" s="210"/>
      <c r="BA13" s="238" t="str">
        <f>C13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3" s="210"/>
      <c r="BC13" s="210"/>
      <c r="BD13" s="210"/>
      <c r="BE13" s="210"/>
      <c r="BF13" s="210"/>
      <c r="BG13" s="210"/>
      <c r="BH13" s="210"/>
    </row>
    <row r="14" spans="1:60" outlineLevel="1" x14ac:dyDescent="0.2">
      <c r="A14" s="231">
        <v>3</v>
      </c>
      <c r="B14" s="232" t="s">
        <v>187</v>
      </c>
      <c r="C14" s="241" t="s">
        <v>188</v>
      </c>
      <c r="D14" s="233" t="s">
        <v>173</v>
      </c>
      <c r="E14" s="234">
        <v>1</v>
      </c>
      <c r="F14" s="235"/>
      <c r="G14" s="236">
        <f>ROUND(E14*F14,2)</f>
        <v>0</v>
      </c>
      <c r="H14" s="235"/>
      <c r="I14" s="236">
        <f>ROUND(E14*H14,2)</f>
        <v>0</v>
      </c>
      <c r="J14" s="235"/>
      <c r="K14" s="236">
        <f>ROUND(E14*J14,2)</f>
        <v>0</v>
      </c>
      <c r="L14" s="236">
        <v>21</v>
      </c>
      <c r="M14" s="236">
        <f>G14*(1+L14/100)</f>
        <v>0</v>
      </c>
      <c r="N14" s="234">
        <v>0</v>
      </c>
      <c r="O14" s="234">
        <f>ROUND(E14*N14,2)</f>
        <v>0</v>
      </c>
      <c r="P14" s="234">
        <v>0</v>
      </c>
      <c r="Q14" s="234">
        <f>ROUND(E14*P14,2)</f>
        <v>0</v>
      </c>
      <c r="R14" s="236"/>
      <c r="S14" s="236" t="s">
        <v>174</v>
      </c>
      <c r="T14" s="237" t="s">
        <v>175</v>
      </c>
      <c r="U14" s="220">
        <v>0</v>
      </c>
      <c r="V14" s="220">
        <f>ROUND(E14*U14,2)</f>
        <v>0</v>
      </c>
      <c r="W14" s="220"/>
      <c r="X14" s="220" t="s">
        <v>176</v>
      </c>
      <c r="Y14" s="220" t="s">
        <v>177</v>
      </c>
      <c r="Z14" s="210"/>
      <c r="AA14" s="210"/>
      <c r="AB14" s="210"/>
      <c r="AC14" s="210"/>
      <c r="AD14" s="210"/>
      <c r="AE14" s="210"/>
      <c r="AF14" s="210"/>
      <c r="AG14" s="210" t="s">
        <v>185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33.75" outlineLevel="2" x14ac:dyDescent="0.2">
      <c r="A15" s="217"/>
      <c r="B15" s="218"/>
      <c r="C15" s="242" t="s">
        <v>189</v>
      </c>
      <c r="D15" s="239"/>
      <c r="E15" s="239"/>
      <c r="F15" s="239"/>
      <c r="G15" s="239"/>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180</v>
      </c>
      <c r="AH15" s="210"/>
      <c r="AI15" s="210"/>
      <c r="AJ15" s="210"/>
      <c r="AK15" s="210"/>
      <c r="AL15" s="210"/>
      <c r="AM15" s="210"/>
      <c r="AN15" s="210"/>
      <c r="AO15" s="210"/>
      <c r="AP15" s="210"/>
      <c r="AQ15" s="210"/>
      <c r="AR15" s="210"/>
      <c r="AS15" s="210"/>
      <c r="AT15" s="210"/>
      <c r="AU15" s="210"/>
      <c r="AV15" s="210"/>
      <c r="AW15" s="210"/>
      <c r="AX15" s="210"/>
      <c r="AY15" s="210"/>
      <c r="AZ15" s="210"/>
      <c r="BA15" s="238" t="str">
        <f>C15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 s="210"/>
      <c r="BC15" s="210"/>
      <c r="BD15" s="210"/>
      <c r="BE15" s="210"/>
      <c r="BF15" s="210"/>
      <c r="BG15" s="210"/>
      <c r="BH15" s="210"/>
    </row>
    <row r="16" spans="1:60" outlineLevel="1" x14ac:dyDescent="0.2">
      <c r="A16" s="231">
        <v>4</v>
      </c>
      <c r="B16" s="232" t="s">
        <v>190</v>
      </c>
      <c r="C16" s="241" t="s">
        <v>191</v>
      </c>
      <c r="D16" s="233" t="s">
        <v>173</v>
      </c>
      <c r="E16" s="234">
        <v>1</v>
      </c>
      <c r="F16" s="235"/>
      <c r="G16" s="236">
        <f>ROUND(E16*F16,2)</f>
        <v>0</v>
      </c>
      <c r="H16" s="235"/>
      <c r="I16" s="236">
        <f>ROUND(E16*H16,2)</f>
        <v>0</v>
      </c>
      <c r="J16" s="235"/>
      <c r="K16" s="236">
        <f>ROUND(E16*J16,2)</f>
        <v>0</v>
      </c>
      <c r="L16" s="236">
        <v>21</v>
      </c>
      <c r="M16" s="236">
        <f>G16*(1+L16/100)</f>
        <v>0</v>
      </c>
      <c r="N16" s="234">
        <v>0</v>
      </c>
      <c r="O16" s="234">
        <f>ROUND(E16*N16,2)</f>
        <v>0</v>
      </c>
      <c r="P16" s="234">
        <v>0</v>
      </c>
      <c r="Q16" s="234">
        <f>ROUND(E16*P16,2)</f>
        <v>0</v>
      </c>
      <c r="R16" s="236"/>
      <c r="S16" s="236" t="s">
        <v>174</v>
      </c>
      <c r="T16" s="237" t="s">
        <v>175</v>
      </c>
      <c r="U16" s="220">
        <v>0</v>
      </c>
      <c r="V16" s="220">
        <f>ROUND(E16*U16,2)</f>
        <v>0</v>
      </c>
      <c r="W16" s="220"/>
      <c r="X16" s="220" t="s">
        <v>176</v>
      </c>
      <c r="Y16" s="220" t="s">
        <v>177</v>
      </c>
      <c r="Z16" s="210"/>
      <c r="AA16" s="210"/>
      <c r="AB16" s="210"/>
      <c r="AC16" s="210"/>
      <c r="AD16" s="210"/>
      <c r="AE16" s="210"/>
      <c r="AF16" s="210"/>
      <c r="AG16" s="210" t="s">
        <v>185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2" x14ac:dyDescent="0.2">
      <c r="A17" s="217"/>
      <c r="B17" s="218"/>
      <c r="C17" s="242" t="s">
        <v>192</v>
      </c>
      <c r="D17" s="239"/>
      <c r="E17" s="239"/>
      <c r="F17" s="239"/>
      <c r="G17" s="239"/>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180</v>
      </c>
      <c r="AH17" s="210"/>
      <c r="AI17" s="210"/>
      <c r="AJ17" s="210"/>
      <c r="AK17" s="210"/>
      <c r="AL17" s="210"/>
      <c r="AM17" s="210"/>
      <c r="AN17" s="210"/>
      <c r="AO17" s="210"/>
      <c r="AP17" s="210"/>
      <c r="AQ17" s="210"/>
      <c r="AR17" s="210"/>
      <c r="AS17" s="210"/>
      <c r="AT17" s="210"/>
      <c r="AU17" s="210"/>
      <c r="AV17" s="210"/>
      <c r="AW17" s="210"/>
      <c r="AX17" s="210"/>
      <c r="AY17" s="210"/>
      <c r="AZ17" s="210"/>
      <c r="BA17" s="238" t="str">
        <f>C17</f>
        <v>Odstranění objektů zařízení staveniště včetně přípojek energií a jejich odvoz. Položka zahrnuje i náklady na úpravu povrchů po odstranění zařízení staveniště a úklid ploch, na kterých bylo zařízení staveniště provozováno.</v>
      </c>
      <c r="BB17" s="210"/>
      <c r="BC17" s="210"/>
      <c r="BD17" s="210"/>
      <c r="BE17" s="210"/>
      <c r="BF17" s="210"/>
      <c r="BG17" s="210"/>
      <c r="BH17" s="210"/>
    </row>
    <row r="18" spans="1:60" outlineLevel="1" x14ac:dyDescent="0.2">
      <c r="A18" s="231">
        <v>5</v>
      </c>
      <c r="B18" s="232" t="s">
        <v>193</v>
      </c>
      <c r="C18" s="241" t="s">
        <v>194</v>
      </c>
      <c r="D18" s="233" t="s">
        <v>173</v>
      </c>
      <c r="E18" s="234">
        <v>1</v>
      </c>
      <c r="F18" s="235"/>
      <c r="G18" s="236">
        <f>ROUND(E18*F18,2)</f>
        <v>0</v>
      </c>
      <c r="H18" s="235"/>
      <c r="I18" s="236">
        <f>ROUND(E18*H18,2)</f>
        <v>0</v>
      </c>
      <c r="J18" s="235"/>
      <c r="K18" s="236">
        <f>ROUND(E18*J18,2)</f>
        <v>0</v>
      </c>
      <c r="L18" s="236">
        <v>21</v>
      </c>
      <c r="M18" s="236">
        <f>G18*(1+L18/100)</f>
        <v>0</v>
      </c>
      <c r="N18" s="234">
        <v>0</v>
      </c>
      <c r="O18" s="234">
        <f>ROUND(E18*N18,2)</f>
        <v>0</v>
      </c>
      <c r="P18" s="234">
        <v>0</v>
      </c>
      <c r="Q18" s="234">
        <f>ROUND(E18*P18,2)</f>
        <v>0</v>
      </c>
      <c r="R18" s="236"/>
      <c r="S18" s="236" t="s">
        <v>174</v>
      </c>
      <c r="T18" s="237" t="s">
        <v>175</v>
      </c>
      <c r="U18" s="220">
        <v>0</v>
      </c>
      <c r="V18" s="220">
        <f>ROUND(E18*U18,2)</f>
        <v>0</v>
      </c>
      <c r="W18" s="220"/>
      <c r="X18" s="220" t="s">
        <v>176</v>
      </c>
      <c r="Y18" s="220" t="s">
        <v>177</v>
      </c>
      <c r="Z18" s="210"/>
      <c r="AA18" s="210"/>
      <c r="AB18" s="210"/>
      <c r="AC18" s="210"/>
      <c r="AD18" s="210"/>
      <c r="AE18" s="210"/>
      <c r="AF18" s="210"/>
      <c r="AG18" s="210" t="s">
        <v>195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2" x14ac:dyDescent="0.2">
      <c r="A19" s="217"/>
      <c r="B19" s="218"/>
      <c r="C19" s="242" t="s">
        <v>196</v>
      </c>
      <c r="D19" s="239"/>
      <c r="E19" s="239"/>
      <c r="F19" s="239"/>
      <c r="G19" s="239"/>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180</v>
      </c>
      <c r="AH19" s="210"/>
      <c r="AI19" s="210"/>
      <c r="AJ19" s="210"/>
      <c r="AK19" s="210"/>
      <c r="AL19" s="210"/>
      <c r="AM19" s="210"/>
      <c r="AN19" s="210"/>
      <c r="AO19" s="210"/>
      <c r="AP19" s="210"/>
      <c r="AQ19" s="210"/>
      <c r="AR19" s="210"/>
      <c r="AS19" s="210"/>
      <c r="AT19" s="210"/>
      <c r="AU19" s="210"/>
      <c r="AV19" s="210"/>
      <c r="AW19" s="210"/>
      <c r="AX19" s="210"/>
      <c r="AY19" s="210"/>
      <c r="AZ19" s="210"/>
      <c r="BA19" s="238" t="str">
        <f>C19</f>
        <v>Náklady na ztížené provádění stavebních prací v důsledku nepřerušeného provozu na staveništi nebo v případech nepřerušeného provozu v objektech v nichž se stavební práce provádí.</v>
      </c>
      <c r="BB19" s="210"/>
      <c r="BC19" s="210"/>
      <c r="BD19" s="210"/>
      <c r="BE19" s="210"/>
      <c r="BF19" s="210"/>
      <c r="BG19" s="210"/>
      <c r="BH19" s="210"/>
    </row>
    <row r="20" spans="1:60" outlineLevel="1" x14ac:dyDescent="0.2">
      <c r="A20" s="231">
        <v>6</v>
      </c>
      <c r="B20" s="232" t="s">
        <v>197</v>
      </c>
      <c r="C20" s="241" t="s">
        <v>198</v>
      </c>
      <c r="D20" s="233" t="s">
        <v>173</v>
      </c>
      <c r="E20" s="234">
        <v>1</v>
      </c>
      <c r="F20" s="235"/>
      <c r="G20" s="236">
        <f>ROUND(E20*F20,2)</f>
        <v>0</v>
      </c>
      <c r="H20" s="235"/>
      <c r="I20" s="236">
        <f>ROUND(E20*H20,2)</f>
        <v>0</v>
      </c>
      <c r="J20" s="235"/>
      <c r="K20" s="236">
        <f>ROUND(E20*J20,2)</f>
        <v>0</v>
      </c>
      <c r="L20" s="236">
        <v>21</v>
      </c>
      <c r="M20" s="236">
        <f>G20*(1+L20/100)</f>
        <v>0</v>
      </c>
      <c r="N20" s="234">
        <v>0</v>
      </c>
      <c r="O20" s="234">
        <f>ROUND(E20*N20,2)</f>
        <v>0</v>
      </c>
      <c r="P20" s="234">
        <v>0</v>
      </c>
      <c r="Q20" s="234">
        <f>ROUND(E20*P20,2)</f>
        <v>0</v>
      </c>
      <c r="R20" s="236"/>
      <c r="S20" s="236" t="s">
        <v>174</v>
      </c>
      <c r="T20" s="237" t="s">
        <v>175</v>
      </c>
      <c r="U20" s="220">
        <v>0</v>
      </c>
      <c r="V20" s="220">
        <f>ROUND(E20*U20,2)</f>
        <v>0</v>
      </c>
      <c r="W20" s="220"/>
      <c r="X20" s="220" t="s">
        <v>176</v>
      </c>
      <c r="Y20" s="220" t="s">
        <v>177</v>
      </c>
      <c r="Z20" s="210"/>
      <c r="AA20" s="210"/>
      <c r="AB20" s="210"/>
      <c r="AC20" s="210"/>
      <c r="AD20" s="210"/>
      <c r="AE20" s="210"/>
      <c r="AF20" s="210"/>
      <c r="AG20" s="210" t="s">
        <v>185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42" t="s">
        <v>199</v>
      </c>
      <c r="D21" s="239"/>
      <c r="E21" s="239"/>
      <c r="F21" s="239"/>
      <c r="G21" s="239"/>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180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x14ac:dyDescent="0.2">
      <c r="A22" s="224" t="s">
        <v>169</v>
      </c>
      <c r="B22" s="225" t="s">
        <v>140</v>
      </c>
      <c r="C22" s="240" t="s">
        <v>28</v>
      </c>
      <c r="D22" s="226"/>
      <c r="E22" s="227"/>
      <c r="F22" s="228"/>
      <c r="G22" s="228">
        <f>SUMIF(AG23:AG24,"&lt;&gt;NOR",G23:G24)</f>
        <v>0</v>
      </c>
      <c r="H22" s="228"/>
      <c r="I22" s="228">
        <f>SUM(I23:I24)</f>
        <v>0</v>
      </c>
      <c r="J22" s="228"/>
      <c r="K22" s="228">
        <f>SUM(K23:K24)</f>
        <v>0</v>
      </c>
      <c r="L22" s="228"/>
      <c r="M22" s="228">
        <f>SUM(M23:M24)</f>
        <v>0</v>
      </c>
      <c r="N22" s="227"/>
      <c r="O22" s="227">
        <f>SUM(O23:O24)</f>
        <v>0</v>
      </c>
      <c r="P22" s="227"/>
      <c r="Q22" s="227">
        <f>SUM(Q23:Q24)</f>
        <v>0</v>
      </c>
      <c r="R22" s="228"/>
      <c r="S22" s="228"/>
      <c r="T22" s="229"/>
      <c r="U22" s="223"/>
      <c r="V22" s="223">
        <f>SUM(V23:V24)</f>
        <v>0</v>
      </c>
      <c r="W22" s="223"/>
      <c r="X22" s="223"/>
      <c r="Y22" s="223"/>
      <c r="AG22" t="s">
        <v>170</v>
      </c>
    </row>
    <row r="23" spans="1:60" outlineLevel="1" x14ac:dyDescent="0.2">
      <c r="A23" s="231">
        <v>7</v>
      </c>
      <c r="B23" s="232" t="s">
        <v>200</v>
      </c>
      <c r="C23" s="241" t="s">
        <v>201</v>
      </c>
      <c r="D23" s="233" t="s">
        <v>173</v>
      </c>
      <c r="E23" s="234">
        <v>1</v>
      </c>
      <c r="F23" s="235"/>
      <c r="G23" s="236">
        <f>ROUND(E23*F23,2)</f>
        <v>0</v>
      </c>
      <c r="H23" s="235"/>
      <c r="I23" s="236">
        <f>ROUND(E23*H23,2)</f>
        <v>0</v>
      </c>
      <c r="J23" s="235"/>
      <c r="K23" s="236">
        <f>ROUND(E23*J23,2)</f>
        <v>0</v>
      </c>
      <c r="L23" s="236">
        <v>21</v>
      </c>
      <c r="M23" s="236">
        <f>G23*(1+L23/100)</f>
        <v>0</v>
      </c>
      <c r="N23" s="234">
        <v>0</v>
      </c>
      <c r="O23" s="234">
        <f>ROUND(E23*N23,2)</f>
        <v>0</v>
      </c>
      <c r="P23" s="234">
        <v>0</v>
      </c>
      <c r="Q23" s="234">
        <f>ROUND(E23*P23,2)</f>
        <v>0</v>
      </c>
      <c r="R23" s="236"/>
      <c r="S23" s="236" t="s">
        <v>174</v>
      </c>
      <c r="T23" s="237" t="s">
        <v>175</v>
      </c>
      <c r="U23" s="220">
        <v>0</v>
      </c>
      <c r="V23" s="220">
        <f>ROUND(E23*U23,2)</f>
        <v>0</v>
      </c>
      <c r="W23" s="220"/>
      <c r="X23" s="220" t="s">
        <v>176</v>
      </c>
      <c r="Y23" s="220" t="s">
        <v>177</v>
      </c>
      <c r="Z23" s="210"/>
      <c r="AA23" s="210"/>
      <c r="AB23" s="210"/>
      <c r="AC23" s="210"/>
      <c r="AD23" s="210"/>
      <c r="AE23" s="210"/>
      <c r="AF23" s="210"/>
      <c r="AG23" s="210" t="s">
        <v>178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2" t="s">
        <v>202</v>
      </c>
      <c r="D24" s="239"/>
      <c r="E24" s="239"/>
      <c r="F24" s="239"/>
      <c r="G24" s="239"/>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180</v>
      </c>
      <c r="AH24" s="210"/>
      <c r="AI24" s="210"/>
      <c r="AJ24" s="210"/>
      <c r="AK24" s="210"/>
      <c r="AL24" s="210"/>
      <c r="AM24" s="210"/>
      <c r="AN24" s="210"/>
      <c r="AO24" s="210"/>
      <c r="AP24" s="210"/>
      <c r="AQ24" s="210"/>
      <c r="AR24" s="210"/>
      <c r="AS24" s="210"/>
      <c r="AT24" s="210"/>
      <c r="AU24" s="210"/>
      <c r="AV24" s="210"/>
      <c r="AW24" s="210"/>
      <c r="AX24" s="210"/>
      <c r="AY24" s="210"/>
      <c r="AZ24" s="210"/>
      <c r="BA24" s="238" t="str">
        <f>C24</f>
        <v>Náklady na vyhotovení dokumentace skutečného provedení stavby a její předání objednateli v požadované formě a požadovaném počtu.</v>
      </c>
      <c r="BB24" s="210"/>
      <c r="BC24" s="210"/>
      <c r="BD24" s="210"/>
      <c r="BE24" s="210"/>
      <c r="BF24" s="210"/>
      <c r="BG24" s="210"/>
      <c r="BH24" s="210"/>
    </row>
    <row r="25" spans="1:60" x14ac:dyDescent="0.2">
      <c r="A25" s="3"/>
      <c r="B25" s="4"/>
      <c r="C25" s="244"/>
      <c r="D25" s="6"/>
      <c r="E25" s="3"/>
      <c r="F25" s="3"/>
      <c r="G25" s="3"/>
      <c r="H25" s="3"/>
      <c r="I25" s="3"/>
      <c r="J25" s="3"/>
      <c r="K25" s="3"/>
      <c r="L25" s="3"/>
      <c r="M25" s="3"/>
      <c r="N25" s="3"/>
      <c r="O25" s="3"/>
      <c r="P25" s="3"/>
      <c r="Q25" s="3"/>
      <c r="R25" s="3"/>
      <c r="S25" s="3"/>
      <c r="T25" s="3"/>
      <c r="U25" s="3"/>
      <c r="V25" s="3"/>
      <c r="W25" s="3"/>
      <c r="X25" s="3"/>
      <c r="Y25" s="3"/>
      <c r="AE25">
        <v>15</v>
      </c>
      <c r="AF25">
        <v>21</v>
      </c>
      <c r="AG25" t="s">
        <v>155</v>
      </c>
    </row>
    <row r="26" spans="1:60" x14ac:dyDescent="0.2">
      <c r="A26" s="213"/>
      <c r="B26" s="214" t="s">
        <v>29</v>
      </c>
      <c r="C26" s="245"/>
      <c r="D26" s="215"/>
      <c r="E26" s="216"/>
      <c r="F26" s="216"/>
      <c r="G26" s="230">
        <f>G8+G22</f>
        <v>0</v>
      </c>
      <c r="H26" s="3"/>
      <c r="I26" s="3"/>
      <c r="J26" s="3"/>
      <c r="K26" s="3"/>
      <c r="L26" s="3"/>
      <c r="M26" s="3"/>
      <c r="N26" s="3"/>
      <c r="O26" s="3"/>
      <c r="P26" s="3"/>
      <c r="Q26" s="3"/>
      <c r="R26" s="3"/>
      <c r="S26" s="3"/>
      <c r="T26" s="3"/>
      <c r="U26" s="3"/>
      <c r="V26" s="3"/>
      <c r="W26" s="3"/>
      <c r="X26" s="3"/>
      <c r="Y26" s="3"/>
      <c r="AE26">
        <f>SUMIF(L7:L24,AE25,G7:G24)</f>
        <v>0</v>
      </c>
      <c r="AF26">
        <f>SUMIF(L7:L24,AF25,G7:G24)</f>
        <v>0</v>
      </c>
      <c r="AG26" t="s">
        <v>203</v>
      </c>
    </row>
    <row r="27" spans="1:60" x14ac:dyDescent="0.2">
      <c r="C27" s="246"/>
      <c r="D27" s="10"/>
      <c r="AG27" t="s">
        <v>204</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TNOcKBXfpk3yvxqCjV4L5EBzaN9b6krQbOlEQa4zb3Kfz0IX8rDAsEA1X2RIKthJmJ1H+6ugjR3jg2wJZq0cA==" saltValue="BpkO+xOYyQLS7KWr3glrhw==" spinCount="100000" sheet="1" formatRows="0"/>
  <mergeCells count="11">
    <mergeCell ref="C15:G15"/>
    <mergeCell ref="C17:G17"/>
    <mergeCell ref="C19:G19"/>
    <mergeCell ref="C21:G21"/>
    <mergeCell ref="C24:G2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5235-5DA8-4037-9B45-B3C27F4185B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205</v>
      </c>
      <c r="B1" s="195"/>
      <c r="C1" s="195"/>
      <c r="D1" s="195"/>
      <c r="E1" s="195"/>
      <c r="F1" s="195"/>
      <c r="G1" s="195"/>
      <c r="AG1" t="s">
        <v>142</v>
      </c>
    </row>
    <row r="2" spans="1:60" ht="24.95" customHeight="1" x14ac:dyDescent="0.2">
      <c r="A2" s="196" t="s">
        <v>7</v>
      </c>
      <c r="B2" s="49" t="s">
        <v>44</v>
      </c>
      <c r="C2" s="199" t="s">
        <v>45</v>
      </c>
      <c r="D2" s="197"/>
      <c r="E2" s="197"/>
      <c r="F2" s="197"/>
      <c r="G2" s="198"/>
      <c r="AG2" t="s">
        <v>143</v>
      </c>
    </row>
    <row r="3" spans="1:60" ht="24.95" customHeight="1" x14ac:dyDescent="0.2">
      <c r="A3" s="196" t="s">
        <v>8</v>
      </c>
      <c r="B3" s="49" t="s">
        <v>54</v>
      </c>
      <c r="C3" s="199" t="s">
        <v>57</v>
      </c>
      <c r="D3" s="197"/>
      <c r="E3" s="197"/>
      <c r="F3" s="197"/>
      <c r="G3" s="198"/>
      <c r="AC3" s="174" t="s">
        <v>143</v>
      </c>
      <c r="AG3" t="s">
        <v>145</v>
      </c>
    </row>
    <row r="4" spans="1:60" ht="24.95" customHeight="1" x14ac:dyDescent="0.2">
      <c r="A4" s="200" t="s">
        <v>9</v>
      </c>
      <c r="B4" s="201" t="s">
        <v>54</v>
      </c>
      <c r="C4" s="202" t="s">
        <v>58</v>
      </c>
      <c r="D4" s="203"/>
      <c r="E4" s="203"/>
      <c r="F4" s="203"/>
      <c r="G4" s="204"/>
      <c r="AG4" t="s">
        <v>146</v>
      </c>
    </row>
    <row r="5" spans="1:60" x14ac:dyDescent="0.2">
      <c r="D5" s="10"/>
    </row>
    <row r="6" spans="1:60" ht="38.25" x14ac:dyDescent="0.2">
      <c r="A6" s="206" t="s">
        <v>147</v>
      </c>
      <c r="B6" s="208" t="s">
        <v>148</v>
      </c>
      <c r="C6" s="208" t="s">
        <v>149</v>
      </c>
      <c r="D6" s="207" t="s">
        <v>150</v>
      </c>
      <c r="E6" s="206" t="s">
        <v>151</v>
      </c>
      <c r="F6" s="205" t="s">
        <v>152</v>
      </c>
      <c r="G6" s="206" t="s">
        <v>29</v>
      </c>
      <c r="H6" s="209" t="s">
        <v>30</v>
      </c>
      <c r="I6" s="209" t="s">
        <v>153</v>
      </c>
      <c r="J6" s="209" t="s">
        <v>31</v>
      </c>
      <c r="K6" s="209" t="s">
        <v>154</v>
      </c>
      <c r="L6" s="209" t="s">
        <v>155</v>
      </c>
      <c r="M6" s="209" t="s">
        <v>156</v>
      </c>
      <c r="N6" s="209" t="s">
        <v>157</v>
      </c>
      <c r="O6" s="209" t="s">
        <v>158</v>
      </c>
      <c r="P6" s="209" t="s">
        <v>159</v>
      </c>
      <c r="Q6" s="209" t="s">
        <v>160</v>
      </c>
      <c r="R6" s="209" t="s">
        <v>161</v>
      </c>
      <c r="S6" s="209" t="s">
        <v>162</v>
      </c>
      <c r="T6" s="209" t="s">
        <v>163</v>
      </c>
      <c r="U6" s="209" t="s">
        <v>164</v>
      </c>
      <c r="V6" s="209" t="s">
        <v>165</v>
      </c>
      <c r="W6" s="209" t="s">
        <v>166</v>
      </c>
      <c r="X6" s="209" t="s">
        <v>167</v>
      </c>
      <c r="Y6" s="209" t="s">
        <v>168</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169</v>
      </c>
      <c r="B8" s="225" t="s">
        <v>82</v>
      </c>
      <c r="C8" s="240" t="s">
        <v>83</v>
      </c>
      <c r="D8" s="226"/>
      <c r="E8" s="227"/>
      <c r="F8" s="228"/>
      <c r="G8" s="228">
        <f>SUMIF(AG9:AG23,"&lt;&gt;NOR",G9:G23)</f>
        <v>0</v>
      </c>
      <c r="H8" s="228"/>
      <c r="I8" s="228">
        <f>SUM(I9:I23)</f>
        <v>0</v>
      </c>
      <c r="J8" s="228"/>
      <c r="K8" s="228">
        <f>SUM(K9:K23)</f>
        <v>0</v>
      </c>
      <c r="L8" s="228"/>
      <c r="M8" s="228">
        <f>SUM(M9:M23)</f>
        <v>0</v>
      </c>
      <c r="N8" s="227"/>
      <c r="O8" s="227">
        <f>SUM(O9:O23)</f>
        <v>3.71</v>
      </c>
      <c r="P8" s="227"/>
      <c r="Q8" s="227">
        <f>SUM(Q9:Q23)</f>
        <v>0</v>
      </c>
      <c r="R8" s="228"/>
      <c r="S8" s="228"/>
      <c r="T8" s="229"/>
      <c r="U8" s="223"/>
      <c r="V8" s="223">
        <f>SUM(V9:V23)</f>
        <v>105.28</v>
      </c>
      <c r="W8" s="223"/>
      <c r="X8" s="223"/>
      <c r="Y8" s="223"/>
      <c r="AG8" t="s">
        <v>170</v>
      </c>
    </row>
    <row r="9" spans="1:60" ht="45" outlineLevel="1" x14ac:dyDescent="0.2">
      <c r="A9" s="231">
        <v>1</v>
      </c>
      <c r="B9" s="232" t="s">
        <v>206</v>
      </c>
      <c r="C9" s="241" t="s">
        <v>207</v>
      </c>
      <c r="D9" s="233" t="s">
        <v>208</v>
      </c>
      <c r="E9" s="234">
        <v>51.430999999999997</v>
      </c>
      <c r="F9" s="235"/>
      <c r="G9" s="236">
        <f>ROUND(E9*F9,2)</f>
        <v>0</v>
      </c>
      <c r="H9" s="235"/>
      <c r="I9" s="236">
        <f>ROUND(E9*H9,2)</f>
        <v>0</v>
      </c>
      <c r="J9" s="235"/>
      <c r="K9" s="236">
        <f>ROUND(E9*J9,2)</f>
        <v>0</v>
      </c>
      <c r="L9" s="236">
        <v>21</v>
      </c>
      <c r="M9" s="236">
        <f>G9*(1+L9/100)</f>
        <v>0</v>
      </c>
      <c r="N9" s="234">
        <v>5.407E-2</v>
      </c>
      <c r="O9" s="234">
        <f>ROUND(E9*N9,2)</f>
        <v>2.78</v>
      </c>
      <c r="P9" s="234">
        <v>0</v>
      </c>
      <c r="Q9" s="234">
        <f>ROUND(E9*P9,2)</f>
        <v>0</v>
      </c>
      <c r="R9" s="236" t="s">
        <v>209</v>
      </c>
      <c r="S9" s="236" t="s">
        <v>174</v>
      </c>
      <c r="T9" s="237" t="s">
        <v>210</v>
      </c>
      <c r="U9" s="220">
        <v>1.2869999999999999</v>
      </c>
      <c r="V9" s="220">
        <f>ROUND(E9*U9,2)</f>
        <v>66.19</v>
      </c>
      <c r="W9" s="220"/>
      <c r="X9" s="220" t="s">
        <v>211</v>
      </c>
      <c r="Y9" s="220" t="s">
        <v>177</v>
      </c>
      <c r="Z9" s="210"/>
      <c r="AA9" s="210"/>
      <c r="AB9" s="210"/>
      <c r="AC9" s="210"/>
      <c r="AD9" s="210"/>
      <c r="AE9" s="210"/>
      <c r="AF9" s="210"/>
      <c r="AG9" s="210" t="s">
        <v>212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58" t="s">
        <v>213</v>
      </c>
      <c r="D10" s="249"/>
      <c r="E10" s="249"/>
      <c r="F10" s="249"/>
      <c r="G10" s="24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214</v>
      </c>
      <c r="AH10" s="210"/>
      <c r="AI10" s="210"/>
      <c r="AJ10" s="210"/>
      <c r="AK10" s="210"/>
      <c r="AL10" s="210"/>
      <c r="AM10" s="210"/>
      <c r="AN10" s="210"/>
      <c r="AO10" s="210"/>
      <c r="AP10" s="210"/>
      <c r="AQ10" s="210"/>
      <c r="AR10" s="210"/>
      <c r="AS10" s="210"/>
      <c r="AT10" s="210"/>
      <c r="AU10" s="210"/>
      <c r="AV10" s="210"/>
      <c r="AW10" s="210"/>
      <c r="AX10" s="210"/>
      <c r="AY10" s="210"/>
      <c r="AZ10" s="210"/>
      <c r="BA10" s="238" t="str">
        <f>C10</f>
        <v>zřízení nosné konstrukce příčky, vložení tepelné izolace tl. do 5 cm, montáž desek, tmelení spár Q2 a úprava rohů. Včetně dodávek materiálu.</v>
      </c>
      <c r="BB10" s="210"/>
      <c r="BC10" s="210"/>
      <c r="BD10" s="210"/>
      <c r="BE10" s="210"/>
      <c r="BF10" s="210"/>
      <c r="BG10" s="210"/>
      <c r="BH10" s="210"/>
    </row>
    <row r="11" spans="1:60" outlineLevel="2" x14ac:dyDescent="0.2">
      <c r="A11" s="217"/>
      <c r="B11" s="218"/>
      <c r="C11" s="243" t="s">
        <v>215</v>
      </c>
      <c r="D11" s="221"/>
      <c r="E11" s="222">
        <v>69.659000000000006</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182</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43" t="s">
        <v>216</v>
      </c>
      <c r="D12" s="221"/>
      <c r="E12" s="222">
        <v>-18.228000000000002</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182</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45" outlineLevel="1" x14ac:dyDescent="0.2">
      <c r="A13" s="231">
        <v>2</v>
      </c>
      <c r="B13" s="232" t="s">
        <v>217</v>
      </c>
      <c r="C13" s="241" t="s">
        <v>218</v>
      </c>
      <c r="D13" s="233" t="s">
        <v>208</v>
      </c>
      <c r="E13" s="234">
        <v>19.346399999999999</v>
      </c>
      <c r="F13" s="235"/>
      <c r="G13" s="236">
        <f>ROUND(E13*F13,2)</f>
        <v>0</v>
      </c>
      <c r="H13" s="235"/>
      <c r="I13" s="236">
        <f>ROUND(E13*H13,2)</f>
        <v>0</v>
      </c>
      <c r="J13" s="235"/>
      <c r="K13" s="236">
        <f>ROUND(E13*J13,2)</f>
        <v>0</v>
      </c>
      <c r="L13" s="236">
        <v>21</v>
      </c>
      <c r="M13" s="236">
        <f>G13*(1+L13/100)</f>
        <v>0</v>
      </c>
      <c r="N13" s="234">
        <v>4.8099999999999997E-2</v>
      </c>
      <c r="O13" s="234">
        <f>ROUND(E13*N13,2)</f>
        <v>0.93</v>
      </c>
      <c r="P13" s="234">
        <v>0</v>
      </c>
      <c r="Q13" s="234">
        <f>ROUND(E13*P13,2)</f>
        <v>0</v>
      </c>
      <c r="R13" s="236" t="s">
        <v>209</v>
      </c>
      <c r="S13" s="236" t="s">
        <v>174</v>
      </c>
      <c r="T13" s="237" t="s">
        <v>210</v>
      </c>
      <c r="U13" s="220">
        <v>1.2869999999999999</v>
      </c>
      <c r="V13" s="220">
        <f>ROUND(E13*U13,2)</f>
        <v>24.9</v>
      </c>
      <c r="W13" s="220"/>
      <c r="X13" s="220" t="s">
        <v>211</v>
      </c>
      <c r="Y13" s="220" t="s">
        <v>177</v>
      </c>
      <c r="Z13" s="210"/>
      <c r="AA13" s="210"/>
      <c r="AB13" s="210"/>
      <c r="AC13" s="210"/>
      <c r="AD13" s="210"/>
      <c r="AE13" s="210"/>
      <c r="AF13" s="210"/>
      <c r="AG13" s="210" t="s">
        <v>212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2" x14ac:dyDescent="0.2">
      <c r="A14" s="217"/>
      <c r="B14" s="218"/>
      <c r="C14" s="258" t="s">
        <v>213</v>
      </c>
      <c r="D14" s="249"/>
      <c r="E14" s="249"/>
      <c r="F14" s="249"/>
      <c r="G14" s="249"/>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214</v>
      </c>
      <c r="AH14" s="210"/>
      <c r="AI14" s="210"/>
      <c r="AJ14" s="210"/>
      <c r="AK14" s="210"/>
      <c r="AL14" s="210"/>
      <c r="AM14" s="210"/>
      <c r="AN14" s="210"/>
      <c r="AO14" s="210"/>
      <c r="AP14" s="210"/>
      <c r="AQ14" s="210"/>
      <c r="AR14" s="210"/>
      <c r="AS14" s="210"/>
      <c r="AT14" s="210"/>
      <c r="AU14" s="210"/>
      <c r="AV14" s="210"/>
      <c r="AW14" s="210"/>
      <c r="AX14" s="210"/>
      <c r="AY14" s="210"/>
      <c r="AZ14" s="210"/>
      <c r="BA14" s="238" t="str">
        <f>C14</f>
        <v>zřízení nosné konstrukce příčky, vložení tepelné izolace tl. do 5 cm, montáž desek, tmelení spár Q2 a úprava rohů. Včetně dodávek materiálu.</v>
      </c>
      <c r="BB14" s="210"/>
      <c r="BC14" s="210"/>
      <c r="BD14" s="210"/>
      <c r="BE14" s="210"/>
      <c r="BF14" s="210"/>
      <c r="BG14" s="210"/>
      <c r="BH14" s="210"/>
    </row>
    <row r="15" spans="1:60" outlineLevel="2" x14ac:dyDescent="0.2">
      <c r="A15" s="217"/>
      <c r="B15" s="218"/>
      <c r="C15" s="243" t="s">
        <v>219</v>
      </c>
      <c r="D15" s="221"/>
      <c r="E15" s="222">
        <v>4.0999999999999996</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182</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43" t="s">
        <v>220</v>
      </c>
      <c r="D16" s="221"/>
      <c r="E16" s="222">
        <v>18.8</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182</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43" t="s">
        <v>221</v>
      </c>
      <c r="D17" s="221"/>
      <c r="E17" s="222">
        <v>-3.2</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182</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43" t="s">
        <v>222</v>
      </c>
      <c r="D18" s="221"/>
      <c r="E18" s="222">
        <v>-0.35360000000000003</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182</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31">
        <v>3</v>
      </c>
      <c r="B19" s="232" t="s">
        <v>223</v>
      </c>
      <c r="C19" s="241" t="s">
        <v>224</v>
      </c>
      <c r="D19" s="233" t="s">
        <v>208</v>
      </c>
      <c r="E19" s="234">
        <v>47.2864</v>
      </c>
      <c r="F19" s="235"/>
      <c r="G19" s="236">
        <f>ROUND(E19*F19,2)</f>
        <v>0</v>
      </c>
      <c r="H19" s="235"/>
      <c r="I19" s="236">
        <f>ROUND(E19*H19,2)</f>
        <v>0</v>
      </c>
      <c r="J19" s="235"/>
      <c r="K19" s="236">
        <f>ROUND(E19*J19,2)</f>
        <v>0</v>
      </c>
      <c r="L19" s="236">
        <v>21</v>
      </c>
      <c r="M19" s="236">
        <f>G19*(1+L19/100)</f>
        <v>0</v>
      </c>
      <c r="N19" s="234">
        <v>0</v>
      </c>
      <c r="O19" s="234">
        <f>ROUND(E19*N19,2)</f>
        <v>0</v>
      </c>
      <c r="P19" s="234">
        <v>0</v>
      </c>
      <c r="Q19" s="234">
        <f>ROUND(E19*P19,2)</f>
        <v>0</v>
      </c>
      <c r="R19" s="236" t="s">
        <v>209</v>
      </c>
      <c r="S19" s="236" t="s">
        <v>174</v>
      </c>
      <c r="T19" s="237" t="s">
        <v>210</v>
      </c>
      <c r="U19" s="220">
        <v>0.3</v>
      </c>
      <c r="V19" s="220">
        <f>ROUND(E19*U19,2)</f>
        <v>14.19</v>
      </c>
      <c r="W19" s="220"/>
      <c r="X19" s="220" t="s">
        <v>211</v>
      </c>
      <c r="Y19" s="220" t="s">
        <v>177</v>
      </c>
      <c r="Z19" s="210"/>
      <c r="AA19" s="210"/>
      <c r="AB19" s="210"/>
      <c r="AC19" s="210"/>
      <c r="AD19" s="210"/>
      <c r="AE19" s="210"/>
      <c r="AF19" s="210"/>
      <c r="AG19" s="210" t="s">
        <v>212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3" t="s">
        <v>225</v>
      </c>
      <c r="D20" s="221"/>
      <c r="E20" s="222">
        <v>32.04</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182</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3" t="s">
        <v>220</v>
      </c>
      <c r="D21" s="221"/>
      <c r="E21" s="222">
        <v>18.8</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182</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43" t="s">
        <v>221</v>
      </c>
      <c r="D22" s="221"/>
      <c r="E22" s="222">
        <v>-3.2</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182</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43" t="s">
        <v>222</v>
      </c>
      <c r="D23" s="221"/>
      <c r="E23" s="222">
        <v>-0.35360000000000003</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182</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24" t="s">
        <v>169</v>
      </c>
      <c r="B24" s="225" t="s">
        <v>84</v>
      </c>
      <c r="C24" s="240" t="s">
        <v>85</v>
      </c>
      <c r="D24" s="226"/>
      <c r="E24" s="227"/>
      <c r="F24" s="228"/>
      <c r="G24" s="228">
        <f>SUMIF(AG25:AG31,"&lt;&gt;NOR",G25:G31)</f>
        <v>0</v>
      </c>
      <c r="H24" s="228"/>
      <c r="I24" s="228">
        <f>SUM(I25:I31)</f>
        <v>0</v>
      </c>
      <c r="J24" s="228"/>
      <c r="K24" s="228">
        <f>SUM(K25:K31)</f>
        <v>0</v>
      </c>
      <c r="L24" s="228"/>
      <c r="M24" s="228">
        <f>SUM(M25:M31)</f>
        <v>0</v>
      </c>
      <c r="N24" s="227"/>
      <c r="O24" s="227">
        <f>SUM(O25:O31)</f>
        <v>0.15</v>
      </c>
      <c r="P24" s="227"/>
      <c r="Q24" s="227">
        <f>SUM(Q25:Q31)</f>
        <v>0</v>
      </c>
      <c r="R24" s="228"/>
      <c r="S24" s="228"/>
      <c r="T24" s="229"/>
      <c r="U24" s="223"/>
      <c r="V24" s="223">
        <f>SUM(V25:V31)</f>
        <v>2.13</v>
      </c>
      <c r="W24" s="223"/>
      <c r="X24" s="223"/>
      <c r="Y24" s="223"/>
      <c r="AG24" t="s">
        <v>170</v>
      </c>
    </row>
    <row r="25" spans="1:60" outlineLevel="1" x14ac:dyDescent="0.2">
      <c r="A25" s="231">
        <v>4</v>
      </c>
      <c r="B25" s="232" t="s">
        <v>226</v>
      </c>
      <c r="C25" s="241" t="s">
        <v>227</v>
      </c>
      <c r="D25" s="233" t="s">
        <v>208</v>
      </c>
      <c r="E25" s="234">
        <v>19.177</v>
      </c>
      <c r="F25" s="235"/>
      <c r="G25" s="236">
        <f>ROUND(E25*F25,2)</f>
        <v>0</v>
      </c>
      <c r="H25" s="235"/>
      <c r="I25" s="236">
        <f>ROUND(E25*H25,2)</f>
        <v>0</v>
      </c>
      <c r="J25" s="235"/>
      <c r="K25" s="236">
        <f>ROUND(E25*J25,2)</f>
        <v>0</v>
      </c>
      <c r="L25" s="236">
        <v>21</v>
      </c>
      <c r="M25" s="236">
        <f>G25*(1+L25/100)</f>
        <v>0</v>
      </c>
      <c r="N25" s="234">
        <v>8.0000000000000002E-3</v>
      </c>
      <c r="O25" s="234">
        <f>ROUND(E25*N25,2)</f>
        <v>0.15</v>
      </c>
      <c r="P25" s="234">
        <v>0</v>
      </c>
      <c r="Q25" s="234">
        <f>ROUND(E25*P25,2)</f>
        <v>0</v>
      </c>
      <c r="R25" s="236" t="s">
        <v>209</v>
      </c>
      <c r="S25" s="236" t="s">
        <v>174</v>
      </c>
      <c r="T25" s="237" t="s">
        <v>210</v>
      </c>
      <c r="U25" s="220">
        <v>0.111</v>
      </c>
      <c r="V25" s="220">
        <f>ROUND(E25*U25,2)</f>
        <v>2.13</v>
      </c>
      <c r="W25" s="220"/>
      <c r="X25" s="220" t="s">
        <v>211</v>
      </c>
      <c r="Y25" s="220" t="s">
        <v>177</v>
      </c>
      <c r="Z25" s="210"/>
      <c r="AA25" s="210"/>
      <c r="AB25" s="210"/>
      <c r="AC25" s="210"/>
      <c r="AD25" s="210"/>
      <c r="AE25" s="210"/>
      <c r="AF25" s="210"/>
      <c r="AG25" s="210" t="s">
        <v>212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43" t="s">
        <v>228</v>
      </c>
      <c r="D26" s="221"/>
      <c r="E26" s="222"/>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182</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43" t="s">
        <v>229</v>
      </c>
      <c r="D27" s="221"/>
      <c r="E27" s="222">
        <v>10.701000000000001</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182</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43" t="s">
        <v>230</v>
      </c>
      <c r="D28" s="221"/>
      <c r="E28" s="222">
        <v>-0.54</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182</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43" t="s">
        <v>231</v>
      </c>
      <c r="D29" s="221"/>
      <c r="E29" s="222">
        <v>-0.4</v>
      </c>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182</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43" t="s">
        <v>232</v>
      </c>
      <c r="D30" s="221"/>
      <c r="E30" s="222">
        <v>9.8559999999999999</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182</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43" t="s">
        <v>233</v>
      </c>
      <c r="D31" s="221"/>
      <c r="E31" s="222">
        <v>-0.44</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182</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
      <c r="A32" s="224" t="s">
        <v>169</v>
      </c>
      <c r="B32" s="225" t="s">
        <v>86</v>
      </c>
      <c r="C32" s="240" t="s">
        <v>87</v>
      </c>
      <c r="D32" s="226"/>
      <c r="E32" s="227"/>
      <c r="F32" s="228"/>
      <c r="G32" s="228">
        <f>SUMIF(AG33:AG40,"&lt;&gt;NOR",G33:G40)</f>
        <v>0</v>
      </c>
      <c r="H32" s="228"/>
      <c r="I32" s="228">
        <f>SUM(I33:I40)</f>
        <v>0</v>
      </c>
      <c r="J32" s="228"/>
      <c r="K32" s="228">
        <f>SUM(K33:K40)</f>
        <v>0</v>
      </c>
      <c r="L32" s="228"/>
      <c r="M32" s="228">
        <f>SUM(M33:M40)</f>
        <v>0</v>
      </c>
      <c r="N32" s="227"/>
      <c r="O32" s="227">
        <f>SUM(O33:O40)</f>
        <v>2.74</v>
      </c>
      <c r="P32" s="227"/>
      <c r="Q32" s="227">
        <f>SUM(Q33:Q40)</f>
        <v>0</v>
      </c>
      <c r="R32" s="228"/>
      <c r="S32" s="228"/>
      <c r="T32" s="229"/>
      <c r="U32" s="223"/>
      <c r="V32" s="223">
        <f>SUM(V33:V40)</f>
        <v>17.369999999999997</v>
      </c>
      <c r="W32" s="223"/>
      <c r="X32" s="223"/>
      <c r="Y32" s="223"/>
      <c r="AG32" t="s">
        <v>170</v>
      </c>
    </row>
    <row r="33" spans="1:60" ht="22.5" outlineLevel="1" x14ac:dyDescent="0.2">
      <c r="A33" s="231">
        <v>5</v>
      </c>
      <c r="B33" s="232" t="s">
        <v>234</v>
      </c>
      <c r="C33" s="241" t="s">
        <v>235</v>
      </c>
      <c r="D33" s="233" t="s">
        <v>208</v>
      </c>
      <c r="E33" s="234">
        <v>16.837</v>
      </c>
      <c r="F33" s="235"/>
      <c r="G33" s="236">
        <f>ROUND(E33*F33,2)</f>
        <v>0</v>
      </c>
      <c r="H33" s="235"/>
      <c r="I33" s="236">
        <f>ROUND(E33*H33,2)</f>
        <v>0</v>
      </c>
      <c r="J33" s="235"/>
      <c r="K33" s="236">
        <f>ROUND(E33*J33,2)</f>
        <v>0</v>
      </c>
      <c r="L33" s="236">
        <v>21</v>
      </c>
      <c r="M33" s="236">
        <f>G33*(1+L33/100)</f>
        <v>0</v>
      </c>
      <c r="N33" s="234">
        <v>1.095E-2</v>
      </c>
      <c r="O33" s="234">
        <f>ROUND(E33*N33,2)</f>
        <v>0.18</v>
      </c>
      <c r="P33" s="234">
        <v>0</v>
      </c>
      <c r="Q33" s="234">
        <f>ROUND(E33*P33,2)</f>
        <v>0</v>
      </c>
      <c r="R33" s="236" t="s">
        <v>209</v>
      </c>
      <c r="S33" s="236" t="s">
        <v>174</v>
      </c>
      <c r="T33" s="237" t="s">
        <v>210</v>
      </c>
      <c r="U33" s="220">
        <v>0.35149999999999998</v>
      </c>
      <c r="V33" s="220">
        <f>ROUND(E33*U33,2)</f>
        <v>5.92</v>
      </c>
      <c r="W33" s="220"/>
      <c r="X33" s="220" t="s">
        <v>211</v>
      </c>
      <c r="Y33" s="220" t="s">
        <v>177</v>
      </c>
      <c r="Z33" s="210"/>
      <c r="AA33" s="210"/>
      <c r="AB33" s="210"/>
      <c r="AC33" s="210"/>
      <c r="AD33" s="210"/>
      <c r="AE33" s="210"/>
      <c r="AF33" s="210"/>
      <c r="AG33" s="210" t="s">
        <v>212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58" t="s">
        <v>236</v>
      </c>
      <c r="D34" s="249"/>
      <c r="E34" s="249"/>
      <c r="F34" s="249"/>
      <c r="G34" s="249"/>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214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43" t="s">
        <v>237</v>
      </c>
      <c r="D35" s="221"/>
      <c r="E35" s="222">
        <v>16.837</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182</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31">
        <v>6</v>
      </c>
      <c r="B36" s="232" t="s">
        <v>238</v>
      </c>
      <c r="C36" s="241" t="s">
        <v>239</v>
      </c>
      <c r="D36" s="233" t="s">
        <v>208</v>
      </c>
      <c r="E36" s="234">
        <v>17.837</v>
      </c>
      <c r="F36" s="235"/>
      <c r="G36" s="236">
        <f>ROUND(E36*F36,2)</f>
        <v>0</v>
      </c>
      <c r="H36" s="235"/>
      <c r="I36" s="236">
        <f>ROUND(E36*H36,2)</f>
        <v>0</v>
      </c>
      <c r="J36" s="235"/>
      <c r="K36" s="236">
        <f>ROUND(E36*J36,2)</f>
        <v>0</v>
      </c>
      <c r="L36" s="236">
        <v>21</v>
      </c>
      <c r="M36" s="236">
        <f>G36*(1+L36/100)</f>
        <v>0</v>
      </c>
      <c r="N36" s="234">
        <v>0.14335999999999999</v>
      </c>
      <c r="O36" s="234">
        <f>ROUND(E36*N36,2)</f>
        <v>2.56</v>
      </c>
      <c r="P36" s="234">
        <v>0</v>
      </c>
      <c r="Q36" s="234">
        <f>ROUND(E36*P36,2)</f>
        <v>0</v>
      </c>
      <c r="R36" s="236" t="s">
        <v>209</v>
      </c>
      <c r="S36" s="236" t="s">
        <v>174</v>
      </c>
      <c r="T36" s="237" t="s">
        <v>210</v>
      </c>
      <c r="U36" s="220">
        <v>0.64200000000000002</v>
      </c>
      <c r="V36" s="220">
        <f>ROUND(E36*U36,2)</f>
        <v>11.45</v>
      </c>
      <c r="W36" s="220"/>
      <c r="X36" s="220" t="s">
        <v>211</v>
      </c>
      <c r="Y36" s="220" t="s">
        <v>177</v>
      </c>
      <c r="Z36" s="210"/>
      <c r="AA36" s="210"/>
      <c r="AB36" s="210"/>
      <c r="AC36" s="210"/>
      <c r="AD36" s="210"/>
      <c r="AE36" s="210"/>
      <c r="AF36" s="210"/>
      <c r="AG36" s="210" t="s">
        <v>212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58" t="s">
        <v>236</v>
      </c>
      <c r="D37" s="249"/>
      <c r="E37" s="249"/>
      <c r="F37" s="249"/>
      <c r="G37" s="249"/>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214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59" t="s">
        <v>240</v>
      </c>
      <c r="D38" s="250"/>
      <c r="E38" s="250"/>
      <c r="F38" s="250"/>
      <c r="G38" s="25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180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43" t="s">
        <v>237</v>
      </c>
      <c r="D39" s="221"/>
      <c r="E39" s="222">
        <v>16.837</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182</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43" t="s">
        <v>241</v>
      </c>
      <c r="D40" s="221"/>
      <c r="E40" s="222">
        <v>1</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182</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24" t="s">
        <v>169</v>
      </c>
      <c r="B41" s="225" t="s">
        <v>90</v>
      </c>
      <c r="C41" s="240" t="s">
        <v>91</v>
      </c>
      <c r="D41" s="226"/>
      <c r="E41" s="227"/>
      <c r="F41" s="228"/>
      <c r="G41" s="228">
        <f>SUMIF(AG42:AG45,"&lt;&gt;NOR",G42:G45)</f>
        <v>0</v>
      </c>
      <c r="H41" s="228"/>
      <c r="I41" s="228">
        <f>SUM(I42:I45)</f>
        <v>0</v>
      </c>
      <c r="J41" s="228"/>
      <c r="K41" s="228">
        <f>SUM(K42:K45)</f>
        <v>0</v>
      </c>
      <c r="L41" s="228"/>
      <c r="M41" s="228">
        <f>SUM(M42:M45)</f>
        <v>0</v>
      </c>
      <c r="N41" s="227"/>
      <c r="O41" s="227">
        <f>SUM(O42:O45)</f>
        <v>0.35</v>
      </c>
      <c r="P41" s="227"/>
      <c r="Q41" s="227">
        <f>SUM(Q42:Q45)</f>
        <v>0</v>
      </c>
      <c r="R41" s="228"/>
      <c r="S41" s="228"/>
      <c r="T41" s="229"/>
      <c r="U41" s="223"/>
      <c r="V41" s="223">
        <f>SUM(V42:V45)</f>
        <v>47.37</v>
      </c>
      <c r="W41" s="223"/>
      <c r="X41" s="223"/>
      <c r="Y41" s="223"/>
      <c r="AG41" t="s">
        <v>170</v>
      </c>
    </row>
    <row r="42" spans="1:60" outlineLevel="1" x14ac:dyDescent="0.2">
      <c r="A42" s="231">
        <v>7</v>
      </c>
      <c r="B42" s="232" t="s">
        <v>242</v>
      </c>
      <c r="C42" s="241" t="s">
        <v>243</v>
      </c>
      <c r="D42" s="233" t="s">
        <v>208</v>
      </c>
      <c r="E42" s="234">
        <v>221.34</v>
      </c>
      <c r="F42" s="235"/>
      <c r="G42" s="236">
        <f>ROUND(E42*F42,2)</f>
        <v>0</v>
      </c>
      <c r="H42" s="235"/>
      <c r="I42" s="236">
        <f>ROUND(E42*H42,2)</f>
        <v>0</v>
      </c>
      <c r="J42" s="235"/>
      <c r="K42" s="236">
        <f>ROUND(E42*J42,2)</f>
        <v>0</v>
      </c>
      <c r="L42" s="236">
        <v>21</v>
      </c>
      <c r="M42" s="236">
        <f>G42*(1+L42/100)</f>
        <v>0</v>
      </c>
      <c r="N42" s="234">
        <v>1.58E-3</v>
      </c>
      <c r="O42" s="234">
        <f>ROUND(E42*N42,2)</f>
        <v>0.35</v>
      </c>
      <c r="P42" s="234">
        <v>0</v>
      </c>
      <c r="Q42" s="234">
        <f>ROUND(E42*P42,2)</f>
        <v>0</v>
      </c>
      <c r="R42" s="236" t="s">
        <v>244</v>
      </c>
      <c r="S42" s="236" t="s">
        <v>174</v>
      </c>
      <c r="T42" s="237" t="s">
        <v>210</v>
      </c>
      <c r="U42" s="220">
        <v>0.214</v>
      </c>
      <c r="V42" s="220">
        <f>ROUND(E42*U42,2)</f>
        <v>47.37</v>
      </c>
      <c r="W42" s="220"/>
      <c r="X42" s="220" t="s">
        <v>211</v>
      </c>
      <c r="Y42" s="220" t="s">
        <v>177</v>
      </c>
      <c r="Z42" s="210"/>
      <c r="AA42" s="210"/>
      <c r="AB42" s="210"/>
      <c r="AC42" s="210"/>
      <c r="AD42" s="210"/>
      <c r="AE42" s="210"/>
      <c r="AF42" s="210"/>
      <c r="AG42" s="210" t="s">
        <v>212</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43" t="s">
        <v>245</v>
      </c>
      <c r="D43" s="221"/>
      <c r="E43" s="222">
        <v>18</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182</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43" t="s">
        <v>246</v>
      </c>
      <c r="D44" s="221"/>
      <c r="E44" s="222">
        <v>142.82</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182</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43" t="s">
        <v>247</v>
      </c>
      <c r="D45" s="221"/>
      <c r="E45" s="222">
        <v>60.52</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182</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4" t="s">
        <v>169</v>
      </c>
      <c r="B46" s="225" t="s">
        <v>92</v>
      </c>
      <c r="C46" s="240" t="s">
        <v>93</v>
      </c>
      <c r="D46" s="226"/>
      <c r="E46" s="227"/>
      <c r="F46" s="228"/>
      <c r="G46" s="228">
        <f>SUMIF(AG47:AG55,"&lt;&gt;NOR",G47:G55)</f>
        <v>0</v>
      </c>
      <c r="H46" s="228"/>
      <c r="I46" s="228">
        <f>SUM(I47:I55)</f>
        <v>0</v>
      </c>
      <c r="J46" s="228"/>
      <c r="K46" s="228">
        <f>SUM(K47:K55)</f>
        <v>0</v>
      </c>
      <c r="L46" s="228"/>
      <c r="M46" s="228">
        <f>SUM(M47:M55)</f>
        <v>0</v>
      </c>
      <c r="N46" s="227"/>
      <c r="O46" s="227">
        <f>SUM(O47:O55)</f>
        <v>0.02</v>
      </c>
      <c r="P46" s="227"/>
      <c r="Q46" s="227">
        <f>SUM(Q47:Q55)</f>
        <v>0</v>
      </c>
      <c r="R46" s="228"/>
      <c r="S46" s="228"/>
      <c r="T46" s="229"/>
      <c r="U46" s="223"/>
      <c r="V46" s="223">
        <f>SUM(V47:V55)</f>
        <v>116.3</v>
      </c>
      <c r="W46" s="223"/>
      <c r="X46" s="223"/>
      <c r="Y46" s="223"/>
      <c r="AG46" t="s">
        <v>170</v>
      </c>
    </row>
    <row r="47" spans="1:60" ht="56.25" outlineLevel="1" x14ac:dyDescent="0.2">
      <c r="A47" s="231">
        <v>8</v>
      </c>
      <c r="B47" s="232" t="s">
        <v>248</v>
      </c>
      <c r="C47" s="241" t="s">
        <v>249</v>
      </c>
      <c r="D47" s="233" t="s">
        <v>208</v>
      </c>
      <c r="E47" s="234">
        <v>377.05</v>
      </c>
      <c r="F47" s="235"/>
      <c r="G47" s="236">
        <f>ROUND(E47*F47,2)</f>
        <v>0</v>
      </c>
      <c r="H47" s="235"/>
      <c r="I47" s="236">
        <f>ROUND(E47*H47,2)</f>
        <v>0</v>
      </c>
      <c r="J47" s="235"/>
      <c r="K47" s="236">
        <f>ROUND(E47*J47,2)</f>
        <v>0</v>
      </c>
      <c r="L47" s="236">
        <v>21</v>
      </c>
      <c r="M47" s="236">
        <f>G47*(1+L47/100)</f>
        <v>0</v>
      </c>
      <c r="N47" s="234">
        <v>4.0000000000000003E-5</v>
      </c>
      <c r="O47" s="234">
        <f>ROUND(E47*N47,2)</f>
        <v>0.02</v>
      </c>
      <c r="P47" s="234">
        <v>0</v>
      </c>
      <c r="Q47" s="234">
        <f>ROUND(E47*P47,2)</f>
        <v>0</v>
      </c>
      <c r="R47" s="236" t="s">
        <v>209</v>
      </c>
      <c r="S47" s="236" t="s">
        <v>174</v>
      </c>
      <c r="T47" s="237" t="s">
        <v>210</v>
      </c>
      <c r="U47" s="220">
        <v>0.308</v>
      </c>
      <c r="V47" s="220">
        <f>ROUND(E47*U47,2)</f>
        <v>116.13</v>
      </c>
      <c r="W47" s="220"/>
      <c r="X47" s="220" t="s">
        <v>211</v>
      </c>
      <c r="Y47" s="220" t="s">
        <v>177</v>
      </c>
      <c r="Z47" s="210"/>
      <c r="AA47" s="210"/>
      <c r="AB47" s="210"/>
      <c r="AC47" s="210"/>
      <c r="AD47" s="210"/>
      <c r="AE47" s="210"/>
      <c r="AF47" s="210"/>
      <c r="AG47" s="210" t="s">
        <v>212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3" t="s">
        <v>250</v>
      </c>
      <c r="D48" s="221"/>
      <c r="E48" s="222">
        <v>36</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182</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3" t="s">
        <v>246</v>
      </c>
      <c r="D49" s="221"/>
      <c r="E49" s="222">
        <v>142.82</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182</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43" t="s">
        <v>251</v>
      </c>
      <c r="D50" s="221"/>
      <c r="E50" s="222">
        <v>3.66</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182</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43" t="s">
        <v>247</v>
      </c>
      <c r="D51" s="221"/>
      <c r="E51" s="222">
        <v>60.52</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182</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43" t="s">
        <v>252</v>
      </c>
      <c r="D52" s="221"/>
      <c r="E52" s="222">
        <v>34.049999999999997</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182</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43" t="s">
        <v>253</v>
      </c>
      <c r="D53" s="221"/>
      <c r="E53" s="222">
        <v>100</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182</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1">
        <v>9</v>
      </c>
      <c r="B54" s="232" t="s">
        <v>254</v>
      </c>
      <c r="C54" s="241" t="s">
        <v>255</v>
      </c>
      <c r="D54" s="233" t="s">
        <v>256</v>
      </c>
      <c r="E54" s="234">
        <v>1</v>
      </c>
      <c r="F54" s="235"/>
      <c r="G54" s="236">
        <f>ROUND(E54*F54,2)</f>
        <v>0</v>
      </c>
      <c r="H54" s="235"/>
      <c r="I54" s="236">
        <f>ROUND(E54*H54,2)</f>
        <v>0</v>
      </c>
      <c r="J54" s="235"/>
      <c r="K54" s="236">
        <f>ROUND(E54*J54,2)</f>
        <v>0</v>
      </c>
      <c r="L54" s="236">
        <v>21</v>
      </c>
      <c r="M54" s="236">
        <f>G54*(1+L54/100)</f>
        <v>0</v>
      </c>
      <c r="N54" s="234">
        <v>1.0000000000000001E-5</v>
      </c>
      <c r="O54" s="234">
        <f>ROUND(E54*N54,2)</f>
        <v>0</v>
      </c>
      <c r="P54" s="234">
        <v>0</v>
      </c>
      <c r="Q54" s="234">
        <f>ROUND(E54*P54,2)</f>
        <v>0</v>
      </c>
      <c r="R54" s="236" t="s">
        <v>209</v>
      </c>
      <c r="S54" s="236" t="s">
        <v>174</v>
      </c>
      <c r="T54" s="237" t="s">
        <v>210</v>
      </c>
      <c r="U54" s="220">
        <v>0.17</v>
      </c>
      <c r="V54" s="220">
        <f>ROUND(E54*U54,2)</f>
        <v>0.17</v>
      </c>
      <c r="W54" s="220"/>
      <c r="X54" s="220" t="s">
        <v>211</v>
      </c>
      <c r="Y54" s="220" t="s">
        <v>177</v>
      </c>
      <c r="Z54" s="210"/>
      <c r="AA54" s="210"/>
      <c r="AB54" s="210"/>
      <c r="AC54" s="210"/>
      <c r="AD54" s="210"/>
      <c r="AE54" s="210"/>
      <c r="AF54" s="210"/>
      <c r="AG54" s="210" t="s">
        <v>212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43" t="s">
        <v>257</v>
      </c>
      <c r="D55" s="221"/>
      <c r="E55" s="222">
        <v>1</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182</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224" t="s">
        <v>169</v>
      </c>
      <c r="B56" s="225" t="s">
        <v>94</v>
      </c>
      <c r="C56" s="240" t="s">
        <v>95</v>
      </c>
      <c r="D56" s="226"/>
      <c r="E56" s="227"/>
      <c r="F56" s="228"/>
      <c r="G56" s="228">
        <f>SUMIF(AG57:AG96,"&lt;&gt;NOR",G57:G96)</f>
        <v>0</v>
      </c>
      <c r="H56" s="228"/>
      <c r="I56" s="228">
        <f>SUM(I57:I96)</f>
        <v>0</v>
      </c>
      <c r="J56" s="228"/>
      <c r="K56" s="228">
        <f>SUM(K57:K96)</f>
        <v>0</v>
      </c>
      <c r="L56" s="228"/>
      <c r="M56" s="228">
        <f>SUM(M57:M96)</f>
        <v>0</v>
      </c>
      <c r="N56" s="227"/>
      <c r="O56" s="227">
        <f>SUM(O57:O96)</f>
        <v>0.02</v>
      </c>
      <c r="P56" s="227"/>
      <c r="Q56" s="227">
        <f>SUM(Q57:Q96)</f>
        <v>9.3999999999999986</v>
      </c>
      <c r="R56" s="228"/>
      <c r="S56" s="228"/>
      <c r="T56" s="229"/>
      <c r="U56" s="223"/>
      <c r="V56" s="223">
        <f>SUM(V57:V96)</f>
        <v>101.11999999999998</v>
      </c>
      <c r="W56" s="223"/>
      <c r="X56" s="223"/>
      <c r="Y56" s="223"/>
      <c r="AG56" t="s">
        <v>170</v>
      </c>
    </row>
    <row r="57" spans="1:60" ht="22.5" outlineLevel="1" x14ac:dyDescent="0.2">
      <c r="A57" s="231">
        <v>10</v>
      </c>
      <c r="B57" s="232" t="s">
        <v>258</v>
      </c>
      <c r="C57" s="241" t="s">
        <v>259</v>
      </c>
      <c r="D57" s="233" t="s">
        <v>208</v>
      </c>
      <c r="E57" s="234">
        <v>59.045000000000002</v>
      </c>
      <c r="F57" s="235"/>
      <c r="G57" s="236">
        <f>ROUND(E57*F57,2)</f>
        <v>0</v>
      </c>
      <c r="H57" s="235"/>
      <c r="I57" s="236">
        <f>ROUND(E57*H57,2)</f>
        <v>0</v>
      </c>
      <c r="J57" s="235"/>
      <c r="K57" s="236">
        <f>ROUND(E57*J57,2)</f>
        <v>0</v>
      </c>
      <c r="L57" s="236">
        <v>21</v>
      </c>
      <c r="M57" s="236">
        <f>G57*(1+L57/100)</f>
        <v>0</v>
      </c>
      <c r="N57" s="234">
        <v>3.3E-4</v>
      </c>
      <c r="O57" s="234">
        <f>ROUND(E57*N57,2)</f>
        <v>0.02</v>
      </c>
      <c r="P57" s="234">
        <v>4.734E-2</v>
      </c>
      <c r="Q57" s="234">
        <f>ROUND(E57*P57,2)</f>
        <v>2.8</v>
      </c>
      <c r="R57" s="236" t="s">
        <v>260</v>
      </c>
      <c r="S57" s="236" t="s">
        <v>174</v>
      </c>
      <c r="T57" s="237" t="s">
        <v>210</v>
      </c>
      <c r="U57" s="220">
        <v>0.4471</v>
      </c>
      <c r="V57" s="220">
        <f>ROUND(E57*U57,2)</f>
        <v>26.4</v>
      </c>
      <c r="W57" s="220"/>
      <c r="X57" s="220" t="s">
        <v>211</v>
      </c>
      <c r="Y57" s="220" t="s">
        <v>177</v>
      </c>
      <c r="Z57" s="210"/>
      <c r="AA57" s="210"/>
      <c r="AB57" s="210"/>
      <c r="AC57" s="210"/>
      <c r="AD57" s="210"/>
      <c r="AE57" s="210"/>
      <c r="AF57" s="210"/>
      <c r="AG57" s="210" t="s">
        <v>212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3" t="s">
        <v>261</v>
      </c>
      <c r="D58" s="221"/>
      <c r="E58" s="222">
        <v>65.599999999999994</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182</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43" t="s">
        <v>262</v>
      </c>
      <c r="D59" s="221"/>
      <c r="E59" s="222">
        <v>-23.652000000000001</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182</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43" t="s">
        <v>263</v>
      </c>
      <c r="D60" s="221"/>
      <c r="E60" s="222">
        <v>17.097000000000001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182</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31">
        <v>11</v>
      </c>
      <c r="B61" s="232" t="s">
        <v>264</v>
      </c>
      <c r="C61" s="241" t="s">
        <v>265</v>
      </c>
      <c r="D61" s="233" t="s">
        <v>208</v>
      </c>
      <c r="E61" s="234">
        <v>59.045000000000002</v>
      </c>
      <c r="F61" s="235"/>
      <c r="G61" s="236">
        <f>ROUND(E61*F61,2)</f>
        <v>0</v>
      </c>
      <c r="H61" s="235"/>
      <c r="I61" s="236">
        <f>ROUND(E61*H61,2)</f>
        <v>0</v>
      </c>
      <c r="J61" s="235"/>
      <c r="K61" s="236">
        <f>ROUND(E61*J61,2)</f>
        <v>0</v>
      </c>
      <c r="L61" s="236">
        <v>21</v>
      </c>
      <c r="M61" s="236">
        <f>G61*(1+L61/100)</f>
        <v>0</v>
      </c>
      <c r="N61" s="234">
        <v>0</v>
      </c>
      <c r="O61" s="234">
        <f>ROUND(E61*N61,2)</f>
        <v>0</v>
      </c>
      <c r="P61" s="234">
        <v>3.2000000000000002E-3</v>
      </c>
      <c r="Q61" s="234">
        <f>ROUND(E61*P61,2)</f>
        <v>0.19</v>
      </c>
      <c r="R61" s="236" t="s">
        <v>260</v>
      </c>
      <c r="S61" s="236" t="s">
        <v>174</v>
      </c>
      <c r="T61" s="237" t="s">
        <v>210</v>
      </c>
      <c r="U61" s="220">
        <v>6.3E-2</v>
      </c>
      <c r="V61" s="220">
        <f>ROUND(E61*U61,2)</f>
        <v>3.72</v>
      </c>
      <c r="W61" s="220"/>
      <c r="X61" s="220" t="s">
        <v>211</v>
      </c>
      <c r="Y61" s="220" t="s">
        <v>177</v>
      </c>
      <c r="Z61" s="210"/>
      <c r="AA61" s="210"/>
      <c r="AB61" s="210"/>
      <c r="AC61" s="210"/>
      <c r="AD61" s="210"/>
      <c r="AE61" s="210"/>
      <c r="AF61" s="210"/>
      <c r="AG61" s="210" t="s">
        <v>212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43" t="s">
        <v>266</v>
      </c>
      <c r="D62" s="221"/>
      <c r="E62" s="222">
        <v>59.045000000000002</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182</v>
      </c>
      <c r="AH62" s="210">
        <v>5</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31">
        <v>12</v>
      </c>
      <c r="B63" s="232" t="s">
        <v>267</v>
      </c>
      <c r="C63" s="241" t="s">
        <v>268</v>
      </c>
      <c r="D63" s="233" t="s">
        <v>269</v>
      </c>
      <c r="E63" s="234">
        <v>1.2726299999999999</v>
      </c>
      <c r="F63" s="235"/>
      <c r="G63" s="236">
        <f>ROUND(E63*F63,2)</f>
        <v>0</v>
      </c>
      <c r="H63" s="235"/>
      <c r="I63" s="236">
        <f>ROUND(E63*H63,2)</f>
        <v>0</v>
      </c>
      <c r="J63" s="235"/>
      <c r="K63" s="236">
        <f>ROUND(E63*J63,2)</f>
        <v>0</v>
      </c>
      <c r="L63" s="236">
        <v>21</v>
      </c>
      <c r="M63" s="236">
        <f>G63*(1+L63/100)</f>
        <v>0</v>
      </c>
      <c r="N63" s="234">
        <v>0</v>
      </c>
      <c r="O63" s="234">
        <f>ROUND(E63*N63,2)</f>
        <v>0</v>
      </c>
      <c r="P63" s="234">
        <v>2.2000000000000002</v>
      </c>
      <c r="Q63" s="234">
        <f>ROUND(E63*P63,2)</f>
        <v>2.8</v>
      </c>
      <c r="R63" s="236" t="s">
        <v>260</v>
      </c>
      <c r="S63" s="236" t="s">
        <v>174</v>
      </c>
      <c r="T63" s="237" t="s">
        <v>210</v>
      </c>
      <c r="U63" s="220">
        <v>12.56</v>
      </c>
      <c r="V63" s="220">
        <f>ROUND(E63*U63,2)</f>
        <v>15.98</v>
      </c>
      <c r="W63" s="220"/>
      <c r="X63" s="220" t="s">
        <v>211</v>
      </c>
      <c r="Y63" s="220" t="s">
        <v>177</v>
      </c>
      <c r="Z63" s="210"/>
      <c r="AA63" s="210"/>
      <c r="AB63" s="210"/>
      <c r="AC63" s="210"/>
      <c r="AD63" s="210"/>
      <c r="AE63" s="210"/>
      <c r="AF63" s="210"/>
      <c r="AG63" s="210" t="s">
        <v>212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43" t="s">
        <v>270</v>
      </c>
      <c r="D64" s="221"/>
      <c r="E64" s="222">
        <v>3.8399999999999997E-2</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182</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43" t="s">
        <v>271</v>
      </c>
      <c r="D65" s="221"/>
      <c r="E65" s="222">
        <v>1.2342299999999999</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182</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1">
        <v>13</v>
      </c>
      <c r="B66" s="232" t="s">
        <v>272</v>
      </c>
      <c r="C66" s="241" t="s">
        <v>273</v>
      </c>
      <c r="D66" s="233" t="s">
        <v>256</v>
      </c>
      <c r="E66" s="234">
        <v>1</v>
      </c>
      <c r="F66" s="235"/>
      <c r="G66" s="236">
        <f>ROUND(E66*F66,2)</f>
        <v>0</v>
      </c>
      <c r="H66" s="235"/>
      <c r="I66" s="236">
        <f>ROUND(E66*H66,2)</f>
        <v>0</v>
      </c>
      <c r="J66" s="235"/>
      <c r="K66" s="236">
        <f>ROUND(E66*J66,2)</f>
        <v>0</v>
      </c>
      <c r="L66" s="236">
        <v>21</v>
      </c>
      <c r="M66" s="236">
        <f>G66*(1+L66/100)</f>
        <v>0</v>
      </c>
      <c r="N66" s="234">
        <v>0</v>
      </c>
      <c r="O66" s="234">
        <f>ROUND(E66*N66,2)</f>
        <v>0</v>
      </c>
      <c r="P66" s="234">
        <v>2.4E-2</v>
      </c>
      <c r="Q66" s="234">
        <f>ROUND(E66*P66,2)</f>
        <v>0.02</v>
      </c>
      <c r="R66" s="236" t="s">
        <v>260</v>
      </c>
      <c r="S66" s="236" t="s">
        <v>174</v>
      </c>
      <c r="T66" s="237" t="s">
        <v>210</v>
      </c>
      <c r="U66" s="220">
        <v>0.05</v>
      </c>
      <c r="V66" s="220">
        <f>ROUND(E66*U66,2)</f>
        <v>0.05</v>
      </c>
      <c r="W66" s="220"/>
      <c r="X66" s="220" t="s">
        <v>211</v>
      </c>
      <c r="Y66" s="220" t="s">
        <v>177</v>
      </c>
      <c r="Z66" s="210"/>
      <c r="AA66" s="210"/>
      <c r="AB66" s="210"/>
      <c r="AC66" s="210"/>
      <c r="AD66" s="210"/>
      <c r="AE66" s="210"/>
      <c r="AF66" s="210"/>
      <c r="AG66" s="210" t="s">
        <v>212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58" t="s">
        <v>274</v>
      </c>
      <c r="D67" s="249"/>
      <c r="E67" s="249"/>
      <c r="F67" s="249"/>
      <c r="G67" s="249"/>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214</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43" t="s">
        <v>275</v>
      </c>
      <c r="D68" s="221"/>
      <c r="E68" s="222"/>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182</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3" t="s">
        <v>276</v>
      </c>
      <c r="D69" s="221"/>
      <c r="E69" s="222">
        <v>1</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182</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33.75" outlineLevel="1" x14ac:dyDescent="0.2">
      <c r="A70" s="231">
        <v>14</v>
      </c>
      <c r="B70" s="232" t="s">
        <v>277</v>
      </c>
      <c r="C70" s="241" t="s">
        <v>278</v>
      </c>
      <c r="D70" s="233" t="s">
        <v>208</v>
      </c>
      <c r="E70" s="234">
        <v>2</v>
      </c>
      <c r="F70" s="235"/>
      <c r="G70" s="236">
        <f>ROUND(E70*F70,2)</f>
        <v>0</v>
      </c>
      <c r="H70" s="235"/>
      <c r="I70" s="236">
        <f>ROUND(E70*H70,2)</f>
        <v>0</v>
      </c>
      <c r="J70" s="235"/>
      <c r="K70" s="236">
        <f>ROUND(E70*J70,2)</f>
        <v>0</v>
      </c>
      <c r="L70" s="236">
        <v>21</v>
      </c>
      <c r="M70" s="236">
        <f>G70*(1+L70/100)</f>
        <v>0</v>
      </c>
      <c r="N70" s="234">
        <v>1.17E-3</v>
      </c>
      <c r="O70" s="234">
        <f>ROUND(E70*N70,2)</f>
        <v>0</v>
      </c>
      <c r="P70" s="234">
        <v>7.5999999999999998E-2</v>
      </c>
      <c r="Q70" s="234">
        <f>ROUND(E70*P70,2)</f>
        <v>0.15</v>
      </c>
      <c r="R70" s="236" t="s">
        <v>260</v>
      </c>
      <c r="S70" s="236" t="s">
        <v>174</v>
      </c>
      <c r="T70" s="237" t="s">
        <v>210</v>
      </c>
      <c r="U70" s="220">
        <v>0.93899999999999995</v>
      </c>
      <c r="V70" s="220">
        <f>ROUND(E70*U70,2)</f>
        <v>1.88</v>
      </c>
      <c r="W70" s="220"/>
      <c r="X70" s="220" t="s">
        <v>211</v>
      </c>
      <c r="Y70" s="220" t="s">
        <v>177</v>
      </c>
      <c r="Z70" s="210"/>
      <c r="AA70" s="210"/>
      <c r="AB70" s="210"/>
      <c r="AC70" s="210"/>
      <c r="AD70" s="210"/>
      <c r="AE70" s="210"/>
      <c r="AF70" s="210"/>
      <c r="AG70" s="210" t="s">
        <v>212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43" t="s">
        <v>279</v>
      </c>
      <c r="D71" s="221"/>
      <c r="E71" s="222">
        <v>2</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182</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1">
        <v>15</v>
      </c>
      <c r="B72" s="232" t="s">
        <v>280</v>
      </c>
      <c r="C72" s="241" t="s">
        <v>281</v>
      </c>
      <c r="D72" s="233" t="s">
        <v>282</v>
      </c>
      <c r="E72" s="234">
        <v>0.45</v>
      </c>
      <c r="F72" s="235"/>
      <c r="G72" s="236">
        <f>ROUND(E72*F72,2)</f>
        <v>0</v>
      </c>
      <c r="H72" s="235"/>
      <c r="I72" s="236">
        <f>ROUND(E72*H72,2)</f>
        <v>0</v>
      </c>
      <c r="J72" s="235"/>
      <c r="K72" s="236">
        <f>ROUND(E72*J72,2)</f>
        <v>0</v>
      </c>
      <c r="L72" s="236">
        <v>21</v>
      </c>
      <c r="M72" s="236">
        <f>G72*(1+L72/100)</f>
        <v>0</v>
      </c>
      <c r="N72" s="234">
        <v>0</v>
      </c>
      <c r="O72" s="234">
        <f>ROUND(E72*N72,2)</f>
        <v>0</v>
      </c>
      <c r="P72" s="234">
        <v>7.0699999999999999E-3</v>
      </c>
      <c r="Q72" s="234">
        <f>ROUND(E72*P72,2)</f>
        <v>0</v>
      </c>
      <c r="R72" s="236" t="s">
        <v>260</v>
      </c>
      <c r="S72" s="236" t="s">
        <v>174</v>
      </c>
      <c r="T72" s="237" t="s">
        <v>210</v>
      </c>
      <c r="U72" s="220">
        <v>2.5499999999999998</v>
      </c>
      <c r="V72" s="220">
        <f>ROUND(E72*U72,2)</f>
        <v>1.1499999999999999</v>
      </c>
      <c r="W72" s="220"/>
      <c r="X72" s="220" t="s">
        <v>211</v>
      </c>
      <c r="Y72" s="220" t="s">
        <v>177</v>
      </c>
      <c r="Z72" s="210"/>
      <c r="AA72" s="210"/>
      <c r="AB72" s="210"/>
      <c r="AC72" s="210"/>
      <c r="AD72" s="210"/>
      <c r="AE72" s="210"/>
      <c r="AF72" s="210"/>
      <c r="AG72" s="210" t="s">
        <v>212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43" t="s">
        <v>283</v>
      </c>
      <c r="D73" s="221"/>
      <c r="E73" s="222">
        <v>0.45</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182</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1">
        <v>16</v>
      </c>
      <c r="B74" s="232" t="s">
        <v>284</v>
      </c>
      <c r="C74" s="241" t="s">
        <v>285</v>
      </c>
      <c r="D74" s="233" t="s">
        <v>282</v>
      </c>
      <c r="E74" s="234">
        <v>0.45</v>
      </c>
      <c r="F74" s="235"/>
      <c r="G74" s="236">
        <f>ROUND(E74*F74,2)</f>
        <v>0</v>
      </c>
      <c r="H74" s="235"/>
      <c r="I74" s="236">
        <f>ROUND(E74*H74,2)</f>
        <v>0</v>
      </c>
      <c r="J74" s="235"/>
      <c r="K74" s="236">
        <f>ROUND(E74*J74,2)</f>
        <v>0</v>
      </c>
      <c r="L74" s="236">
        <v>21</v>
      </c>
      <c r="M74" s="236">
        <f>G74*(1+L74/100)</f>
        <v>0</v>
      </c>
      <c r="N74" s="234">
        <v>0</v>
      </c>
      <c r="O74" s="234">
        <f>ROUND(E74*N74,2)</f>
        <v>0</v>
      </c>
      <c r="P74" s="234">
        <v>3.3169999999999998E-2</v>
      </c>
      <c r="Q74" s="234">
        <f>ROUND(E74*P74,2)</f>
        <v>0.01</v>
      </c>
      <c r="R74" s="236" t="s">
        <v>260</v>
      </c>
      <c r="S74" s="236" t="s">
        <v>174</v>
      </c>
      <c r="T74" s="237" t="s">
        <v>210</v>
      </c>
      <c r="U74" s="220">
        <v>3.9</v>
      </c>
      <c r="V74" s="220">
        <f>ROUND(E74*U74,2)</f>
        <v>1.76</v>
      </c>
      <c r="W74" s="220"/>
      <c r="X74" s="220" t="s">
        <v>211</v>
      </c>
      <c r="Y74" s="220" t="s">
        <v>177</v>
      </c>
      <c r="Z74" s="210"/>
      <c r="AA74" s="210"/>
      <c r="AB74" s="210"/>
      <c r="AC74" s="210"/>
      <c r="AD74" s="210"/>
      <c r="AE74" s="210"/>
      <c r="AF74" s="210"/>
      <c r="AG74" s="210" t="s">
        <v>212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43" t="s">
        <v>286</v>
      </c>
      <c r="D75" s="221"/>
      <c r="E75" s="222">
        <v>0.45</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182</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1" x14ac:dyDescent="0.2">
      <c r="A76" s="231">
        <v>17</v>
      </c>
      <c r="B76" s="232" t="s">
        <v>287</v>
      </c>
      <c r="C76" s="241" t="s">
        <v>288</v>
      </c>
      <c r="D76" s="233" t="s">
        <v>282</v>
      </c>
      <c r="E76" s="234">
        <v>0.45</v>
      </c>
      <c r="F76" s="235"/>
      <c r="G76" s="236">
        <f>ROUND(E76*F76,2)</f>
        <v>0</v>
      </c>
      <c r="H76" s="235"/>
      <c r="I76" s="236">
        <f>ROUND(E76*H76,2)</f>
        <v>0</v>
      </c>
      <c r="J76" s="235"/>
      <c r="K76" s="236">
        <f>ROUND(E76*J76,2)</f>
        <v>0</v>
      </c>
      <c r="L76" s="236">
        <v>21</v>
      </c>
      <c r="M76" s="236">
        <f>G76*(1+L76/100)</f>
        <v>0</v>
      </c>
      <c r="N76" s="234">
        <v>2.2499999999999998E-3</v>
      </c>
      <c r="O76" s="234">
        <f>ROUND(E76*N76,2)</f>
        <v>0</v>
      </c>
      <c r="P76" s="234">
        <v>0</v>
      </c>
      <c r="Q76" s="234">
        <f>ROUND(E76*P76,2)</f>
        <v>0</v>
      </c>
      <c r="R76" s="236" t="s">
        <v>260</v>
      </c>
      <c r="S76" s="236" t="s">
        <v>174</v>
      </c>
      <c r="T76" s="237" t="s">
        <v>210</v>
      </c>
      <c r="U76" s="220">
        <v>1.6890000000000001</v>
      </c>
      <c r="V76" s="220">
        <f>ROUND(E76*U76,2)</f>
        <v>0.76</v>
      </c>
      <c r="W76" s="220"/>
      <c r="X76" s="220" t="s">
        <v>211</v>
      </c>
      <c r="Y76" s="220" t="s">
        <v>177</v>
      </c>
      <c r="Z76" s="210"/>
      <c r="AA76" s="210"/>
      <c r="AB76" s="210"/>
      <c r="AC76" s="210"/>
      <c r="AD76" s="210"/>
      <c r="AE76" s="210"/>
      <c r="AF76" s="210"/>
      <c r="AG76" s="210" t="s">
        <v>212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43" t="s">
        <v>289</v>
      </c>
      <c r="D77" s="221"/>
      <c r="E77" s="222">
        <v>0.45</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182</v>
      </c>
      <c r="AH77" s="210">
        <v>5</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ht="22.5" outlineLevel="1" x14ac:dyDescent="0.2">
      <c r="A78" s="231">
        <v>18</v>
      </c>
      <c r="B78" s="232" t="s">
        <v>290</v>
      </c>
      <c r="C78" s="241" t="s">
        <v>291</v>
      </c>
      <c r="D78" s="233" t="s">
        <v>282</v>
      </c>
      <c r="E78" s="234">
        <v>0.45</v>
      </c>
      <c r="F78" s="235"/>
      <c r="G78" s="236">
        <f>ROUND(E78*F78,2)</f>
        <v>0</v>
      </c>
      <c r="H78" s="235"/>
      <c r="I78" s="236">
        <f>ROUND(E78*H78,2)</f>
        <v>0</v>
      </c>
      <c r="J78" s="235"/>
      <c r="K78" s="236">
        <f>ROUND(E78*J78,2)</f>
        <v>0</v>
      </c>
      <c r="L78" s="236">
        <v>21</v>
      </c>
      <c r="M78" s="236">
        <f>G78*(1+L78/100)</f>
        <v>0</v>
      </c>
      <c r="N78" s="234">
        <v>2.2499999999999998E-3</v>
      </c>
      <c r="O78" s="234">
        <f>ROUND(E78*N78,2)</f>
        <v>0</v>
      </c>
      <c r="P78" s="234">
        <v>0</v>
      </c>
      <c r="Q78" s="234">
        <f>ROUND(E78*P78,2)</f>
        <v>0</v>
      </c>
      <c r="R78" s="236" t="s">
        <v>260</v>
      </c>
      <c r="S78" s="236" t="s">
        <v>174</v>
      </c>
      <c r="T78" s="237" t="s">
        <v>210</v>
      </c>
      <c r="U78" s="220">
        <v>2.3889999999999998</v>
      </c>
      <c r="V78" s="220">
        <f>ROUND(E78*U78,2)</f>
        <v>1.08</v>
      </c>
      <c r="W78" s="220"/>
      <c r="X78" s="220" t="s">
        <v>211</v>
      </c>
      <c r="Y78" s="220" t="s">
        <v>177</v>
      </c>
      <c r="Z78" s="210"/>
      <c r="AA78" s="210"/>
      <c r="AB78" s="210"/>
      <c r="AC78" s="210"/>
      <c r="AD78" s="210"/>
      <c r="AE78" s="210"/>
      <c r="AF78" s="210"/>
      <c r="AG78" s="210" t="s">
        <v>212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43" t="s">
        <v>292</v>
      </c>
      <c r="D79" s="221"/>
      <c r="E79" s="222">
        <v>0.45</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182</v>
      </c>
      <c r="AH79" s="210">
        <v>5</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1">
        <v>19</v>
      </c>
      <c r="B80" s="232" t="s">
        <v>293</v>
      </c>
      <c r="C80" s="241" t="s">
        <v>294</v>
      </c>
      <c r="D80" s="233" t="s">
        <v>282</v>
      </c>
      <c r="E80" s="234">
        <v>37</v>
      </c>
      <c r="F80" s="235"/>
      <c r="G80" s="236">
        <f>ROUND(E80*F80,2)</f>
        <v>0</v>
      </c>
      <c r="H80" s="235"/>
      <c r="I80" s="236">
        <f>ROUND(E80*H80,2)</f>
        <v>0</v>
      </c>
      <c r="J80" s="235"/>
      <c r="K80" s="236">
        <f>ROUND(E80*J80,2)</f>
        <v>0</v>
      </c>
      <c r="L80" s="236">
        <v>21</v>
      </c>
      <c r="M80" s="236">
        <f>G80*(1+L80/100)</f>
        <v>0</v>
      </c>
      <c r="N80" s="234">
        <v>0</v>
      </c>
      <c r="O80" s="234">
        <f>ROUND(E80*N80,2)</f>
        <v>0</v>
      </c>
      <c r="P80" s="234">
        <v>4.6000000000000001E-4</v>
      </c>
      <c r="Q80" s="234">
        <f>ROUND(E80*P80,2)</f>
        <v>0.02</v>
      </c>
      <c r="R80" s="236" t="s">
        <v>260</v>
      </c>
      <c r="S80" s="236" t="s">
        <v>174</v>
      </c>
      <c r="T80" s="237" t="s">
        <v>210</v>
      </c>
      <c r="U80" s="220">
        <v>0.9</v>
      </c>
      <c r="V80" s="220">
        <f>ROUND(E80*U80,2)</f>
        <v>33.299999999999997</v>
      </c>
      <c r="W80" s="220"/>
      <c r="X80" s="220" t="s">
        <v>211</v>
      </c>
      <c r="Y80" s="220" t="s">
        <v>177</v>
      </c>
      <c r="Z80" s="210"/>
      <c r="AA80" s="210"/>
      <c r="AB80" s="210"/>
      <c r="AC80" s="210"/>
      <c r="AD80" s="210"/>
      <c r="AE80" s="210"/>
      <c r="AF80" s="210"/>
      <c r="AG80" s="210" t="s">
        <v>212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43" t="s">
        <v>295</v>
      </c>
      <c r="D81" s="221"/>
      <c r="E81" s="222">
        <v>4.4000000000000004</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182</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43" t="s">
        <v>296</v>
      </c>
      <c r="D82" s="221"/>
      <c r="E82" s="222">
        <v>32.6</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182</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31">
        <v>20</v>
      </c>
      <c r="B83" s="232" t="s">
        <v>297</v>
      </c>
      <c r="C83" s="241" t="s">
        <v>298</v>
      </c>
      <c r="D83" s="233" t="s">
        <v>208</v>
      </c>
      <c r="E83" s="234">
        <v>30.97</v>
      </c>
      <c r="F83" s="235"/>
      <c r="G83" s="236">
        <f>ROUND(E83*F83,2)</f>
        <v>0</v>
      </c>
      <c r="H83" s="235"/>
      <c r="I83" s="236">
        <f>ROUND(E83*H83,2)</f>
        <v>0</v>
      </c>
      <c r="J83" s="235"/>
      <c r="K83" s="236">
        <f>ROUND(E83*J83,2)</f>
        <v>0</v>
      </c>
      <c r="L83" s="236">
        <v>21</v>
      </c>
      <c r="M83" s="236">
        <f>G83*(1+L83/100)</f>
        <v>0</v>
      </c>
      <c r="N83" s="234">
        <v>0</v>
      </c>
      <c r="O83" s="234">
        <f>ROUND(E83*N83,2)</f>
        <v>0</v>
      </c>
      <c r="P83" s="234">
        <v>6.8000000000000005E-2</v>
      </c>
      <c r="Q83" s="234">
        <f>ROUND(E83*P83,2)</f>
        <v>2.11</v>
      </c>
      <c r="R83" s="236" t="s">
        <v>260</v>
      </c>
      <c r="S83" s="236" t="s">
        <v>174</v>
      </c>
      <c r="T83" s="237" t="s">
        <v>210</v>
      </c>
      <c r="U83" s="220">
        <v>0.3</v>
      </c>
      <c r="V83" s="220">
        <f>ROUND(E83*U83,2)</f>
        <v>9.2899999999999991</v>
      </c>
      <c r="W83" s="220"/>
      <c r="X83" s="220" t="s">
        <v>211</v>
      </c>
      <c r="Y83" s="220" t="s">
        <v>177</v>
      </c>
      <c r="Z83" s="210"/>
      <c r="AA83" s="210"/>
      <c r="AB83" s="210"/>
      <c r="AC83" s="210"/>
      <c r="AD83" s="210"/>
      <c r="AE83" s="210"/>
      <c r="AF83" s="210"/>
      <c r="AG83" s="210" t="s">
        <v>212</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58" t="s">
        <v>299</v>
      </c>
      <c r="D84" s="249"/>
      <c r="E84" s="249"/>
      <c r="F84" s="249"/>
      <c r="G84" s="249"/>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214</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3" t="s">
        <v>300</v>
      </c>
      <c r="D85" s="221"/>
      <c r="E85" s="222">
        <v>46.77</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182</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43" t="s">
        <v>301</v>
      </c>
      <c r="D86" s="221"/>
      <c r="E86" s="222">
        <v>-26.1</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182</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43" t="s">
        <v>302</v>
      </c>
      <c r="D87" s="221"/>
      <c r="E87" s="222">
        <v>12.3</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182</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3" t="s">
        <v>303</v>
      </c>
      <c r="D88" s="221"/>
      <c r="E88" s="222">
        <v>-2</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182</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31">
        <v>21</v>
      </c>
      <c r="B89" s="232" t="s">
        <v>297</v>
      </c>
      <c r="C89" s="241" t="s">
        <v>298</v>
      </c>
      <c r="D89" s="233" t="s">
        <v>208</v>
      </c>
      <c r="E89" s="234">
        <v>19.177</v>
      </c>
      <c r="F89" s="235"/>
      <c r="G89" s="236">
        <f>ROUND(E89*F89,2)</f>
        <v>0</v>
      </c>
      <c r="H89" s="235"/>
      <c r="I89" s="236">
        <f>ROUND(E89*H89,2)</f>
        <v>0</v>
      </c>
      <c r="J89" s="235"/>
      <c r="K89" s="236">
        <f>ROUND(E89*J89,2)</f>
        <v>0</v>
      </c>
      <c r="L89" s="236">
        <v>21</v>
      </c>
      <c r="M89" s="236">
        <f>G89*(1+L89/100)</f>
        <v>0</v>
      </c>
      <c r="N89" s="234">
        <v>0</v>
      </c>
      <c r="O89" s="234">
        <f>ROUND(E89*N89,2)</f>
        <v>0</v>
      </c>
      <c r="P89" s="234">
        <v>6.8000000000000005E-2</v>
      </c>
      <c r="Q89" s="234">
        <f>ROUND(E89*P89,2)</f>
        <v>1.3</v>
      </c>
      <c r="R89" s="236" t="s">
        <v>260</v>
      </c>
      <c r="S89" s="236" t="s">
        <v>174</v>
      </c>
      <c r="T89" s="237" t="s">
        <v>210</v>
      </c>
      <c r="U89" s="220">
        <v>0.3</v>
      </c>
      <c r="V89" s="220">
        <f>ROUND(E89*U89,2)</f>
        <v>5.75</v>
      </c>
      <c r="W89" s="220"/>
      <c r="X89" s="220" t="s">
        <v>211</v>
      </c>
      <c r="Y89" s="220" t="s">
        <v>177</v>
      </c>
      <c r="Z89" s="210"/>
      <c r="AA89" s="210"/>
      <c r="AB89" s="210"/>
      <c r="AC89" s="210"/>
      <c r="AD89" s="210"/>
      <c r="AE89" s="210"/>
      <c r="AF89" s="210"/>
      <c r="AG89" s="210" t="s">
        <v>212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58" t="s">
        <v>299</v>
      </c>
      <c r="D90" s="249"/>
      <c r="E90" s="249"/>
      <c r="F90" s="249"/>
      <c r="G90" s="249"/>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214</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43" t="s">
        <v>228</v>
      </c>
      <c r="D91" s="221"/>
      <c r="E91" s="222"/>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182</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43" t="s">
        <v>229</v>
      </c>
      <c r="D92" s="221"/>
      <c r="E92" s="222">
        <v>10.701000000000001</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182</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43" t="s">
        <v>230</v>
      </c>
      <c r="D93" s="221"/>
      <c r="E93" s="222">
        <v>-0.54</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182</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43" t="s">
        <v>231</v>
      </c>
      <c r="D94" s="221"/>
      <c r="E94" s="222">
        <v>-0.4</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182</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43" t="s">
        <v>232</v>
      </c>
      <c r="D95" s="221"/>
      <c r="E95" s="222">
        <v>9.8559999999999999</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182</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43" t="s">
        <v>233</v>
      </c>
      <c r="D96" s="221"/>
      <c r="E96" s="222">
        <v>-0.44</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182</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x14ac:dyDescent="0.2">
      <c r="A97" s="224" t="s">
        <v>169</v>
      </c>
      <c r="B97" s="225" t="s">
        <v>98</v>
      </c>
      <c r="C97" s="240" t="s">
        <v>99</v>
      </c>
      <c r="D97" s="226"/>
      <c r="E97" s="227"/>
      <c r="F97" s="228"/>
      <c r="G97" s="228">
        <f>SUMIF(AG98:AG102,"&lt;&gt;NOR",G98:G102)</f>
        <v>0</v>
      </c>
      <c r="H97" s="228"/>
      <c r="I97" s="228">
        <f>SUM(I98:I102)</f>
        <v>0</v>
      </c>
      <c r="J97" s="228"/>
      <c r="K97" s="228">
        <f>SUM(K98:K102)</f>
        <v>0</v>
      </c>
      <c r="L97" s="228"/>
      <c r="M97" s="228">
        <f>SUM(M98:M102)</f>
        <v>0</v>
      </c>
      <c r="N97" s="227"/>
      <c r="O97" s="227">
        <f>SUM(O98:O102)</f>
        <v>0</v>
      </c>
      <c r="P97" s="227"/>
      <c r="Q97" s="227">
        <f>SUM(Q98:Q102)</f>
        <v>0</v>
      </c>
      <c r="R97" s="228"/>
      <c r="S97" s="228"/>
      <c r="T97" s="229"/>
      <c r="U97" s="223"/>
      <c r="V97" s="223">
        <f>SUM(V98:V102)</f>
        <v>14.69</v>
      </c>
      <c r="W97" s="223"/>
      <c r="X97" s="223"/>
      <c r="Y97" s="223"/>
      <c r="AG97" t="s">
        <v>170</v>
      </c>
    </row>
    <row r="98" spans="1:60" ht="22.5" outlineLevel="1" x14ac:dyDescent="0.2">
      <c r="A98" s="231">
        <v>22</v>
      </c>
      <c r="B98" s="232" t="s">
        <v>304</v>
      </c>
      <c r="C98" s="241" t="s">
        <v>305</v>
      </c>
      <c r="D98" s="233" t="s">
        <v>306</v>
      </c>
      <c r="E98" s="234">
        <v>6.9949899999999996</v>
      </c>
      <c r="F98" s="235"/>
      <c r="G98" s="236">
        <f>ROUND(E98*F98,2)</f>
        <v>0</v>
      </c>
      <c r="H98" s="235"/>
      <c r="I98" s="236">
        <f>ROUND(E98*H98,2)</f>
        <v>0</v>
      </c>
      <c r="J98" s="235"/>
      <c r="K98" s="236">
        <f>ROUND(E98*J98,2)</f>
        <v>0</v>
      </c>
      <c r="L98" s="236">
        <v>21</v>
      </c>
      <c r="M98" s="236">
        <f>G98*(1+L98/100)</f>
        <v>0</v>
      </c>
      <c r="N98" s="234">
        <v>0</v>
      </c>
      <c r="O98" s="234">
        <f>ROUND(E98*N98,2)</f>
        <v>0</v>
      </c>
      <c r="P98" s="234">
        <v>0</v>
      </c>
      <c r="Q98" s="234">
        <f>ROUND(E98*P98,2)</f>
        <v>0</v>
      </c>
      <c r="R98" s="236" t="s">
        <v>307</v>
      </c>
      <c r="S98" s="236" t="s">
        <v>174</v>
      </c>
      <c r="T98" s="237" t="s">
        <v>210</v>
      </c>
      <c r="U98" s="220">
        <v>2.1</v>
      </c>
      <c r="V98" s="220">
        <f>ROUND(E98*U98,2)</f>
        <v>14.69</v>
      </c>
      <c r="W98" s="220"/>
      <c r="X98" s="220" t="s">
        <v>308</v>
      </c>
      <c r="Y98" s="220" t="s">
        <v>177</v>
      </c>
      <c r="Z98" s="210"/>
      <c r="AA98" s="210"/>
      <c r="AB98" s="210"/>
      <c r="AC98" s="210"/>
      <c r="AD98" s="210"/>
      <c r="AE98" s="210"/>
      <c r="AF98" s="210"/>
      <c r="AG98" s="210" t="s">
        <v>309</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17"/>
      <c r="B99" s="218"/>
      <c r="C99" s="258" t="s">
        <v>310</v>
      </c>
      <c r="D99" s="249"/>
      <c r="E99" s="249"/>
      <c r="F99" s="249"/>
      <c r="G99" s="249"/>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214</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43" t="s">
        <v>311</v>
      </c>
      <c r="D100" s="221"/>
      <c r="E100" s="222"/>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182</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43" t="s">
        <v>312</v>
      </c>
      <c r="D101" s="221"/>
      <c r="E101" s="222"/>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182</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43" t="s">
        <v>313</v>
      </c>
      <c r="D102" s="221"/>
      <c r="E102" s="222">
        <v>6.9949899999999996</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182</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x14ac:dyDescent="0.2">
      <c r="A103" s="224" t="s">
        <v>169</v>
      </c>
      <c r="B103" s="225" t="s">
        <v>103</v>
      </c>
      <c r="C103" s="240" t="s">
        <v>104</v>
      </c>
      <c r="D103" s="226"/>
      <c r="E103" s="227"/>
      <c r="F103" s="228"/>
      <c r="G103" s="228">
        <f>SUMIF(AG104:AG113,"&lt;&gt;NOR",G104:G113)</f>
        <v>0</v>
      </c>
      <c r="H103" s="228"/>
      <c r="I103" s="228">
        <f>SUM(I104:I113)</f>
        <v>0</v>
      </c>
      <c r="J103" s="228"/>
      <c r="K103" s="228">
        <f>SUM(K104:K113)</f>
        <v>0</v>
      </c>
      <c r="L103" s="228"/>
      <c r="M103" s="228">
        <f>SUM(M104:M113)</f>
        <v>0</v>
      </c>
      <c r="N103" s="227"/>
      <c r="O103" s="227">
        <f>SUM(O104:O113)</f>
        <v>0</v>
      </c>
      <c r="P103" s="227"/>
      <c r="Q103" s="227">
        <f>SUM(Q104:Q113)</f>
        <v>0</v>
      </c>
      <c r="R103" s="228"/>
      <c r="S103" s="228"/>
      <c r="T103" s="229"/>
      <c r="U103" s="223"/>
      <c r="V103" s="223">
        <f>SUM(V104:V113)</f>
        <v>0.5</v>
      </c>
      <c r="W103" s="223"/>
      <c r="X103" s="223"/>
      <c r="Y103" s="223"/>
      <c r="AG103" t="s">
        <v>170</v>
      </c>
    </row>
    <row r="104" spans="1:60" ht="33.75" outlineLevel="1" x14ac:dyDescent="0.2">
      <c r="A104" s="231">
        <v>23</v>
      </c>
      <c r="B104" s="232" t="s">
        <v>314</v>
      </c>
      <c r="C104" s="241" t="s">
        <v>315</v>
      </c>
      <c r="D104" s="233" t="s">
        <v>208</v>
      </c>
      <c r="E104" s="234">
        <v>1</v>
      </c>
      <c r="F104" s="235"/>
      <c r="G104" s="236">
        <f>ROUND(E104*F104,2)</f>
        <v>0</v>
      </c>
      <c r="H104" s="235"/>
      <c r="I104" s="236">
        <f>ROUND(E104*H104,2)</f>
        <v>0</v>
      </c>
      <c r="J104" s="235"/>
      <c r="K104" s="236">
        <f>ROUND(E104*J104,2)</f>
        <v>0</v>
      </c>
      <c r="L104" s="236">
        <v>21</v>
      </c>
      <c r="M104" s="236">
        <f>G104*(1+L104/100)</f>
        <v>0</v>
      </c>
      <c r="N104" s="234">
        <v>2.1000000000000001E-4</v>
      </c>
      <c r="O104" s="234">
        <f>ROUND(E104*N104,2)</f>
        <v>0</v>
      </c>
      <c r="P104" s="234">
        <v>0</v>
      </c>
      <c r="Q104" s="234">
        <f>ROUND(E104*P104,2)</f>
        <v>0</v>
      </c>
      <c r="R104" s="236" t="s">
        <v>316</v>
      </c>
      <c r="S104" s="236" t="s">
        <v>174</v>
      </c>
      <c r="T104" s="237" t="s">
        <v>210</v>
      </c>
      <c r="U104" s="220">
        <v>9.5000000000000001E-2</v>
      </c>
      <c r="V104" s="220">
        <f>ROUND(E104*U104,2)</f>
        <v>0.1</v>
      </c>
      <c r="W104" s="220"/>
      <c r="X104" s="220" t="s">
        <v>211</v>
      </c>
      <c r="Y104" s="220" t="s">
        <v>177</v>
      </c>
      <c r="Z104" s="210"/>
      <c r="AA104" s="210"/>
      <c r="AB104" s="210"/>
      <c r="AC104" s="210"/>
      <c r="AD104" s="210"/>
      <c r="AE104" s="210"/>
      <c r="AF104" s="210"/>
      <c r="AG104" s="210" t="s">
        <v>212</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43" t="s">
        <v>317</v>
      </c>
      <c r="D105" s="221"/>
      <c r="E105" s="222">
        <v>1</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182</v>
      </c>
      <c r="AH105" s="210">
        <v>5</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1">
        <v>24</v>
      </c>
      <c r="B106" s="232" t="s">
        <v>318</v>
      </c>
      <c r="C106" s="241" t="s">
        <v>319</v>
      </c>
      <c r="D106" s="233" t="s">
        <v>208</v>
      </c>
      <c r="E106" s="234">
        <v>1</v>
      </c>
      <c r="F106" s="235"/>
      <c r="G106" s="236">
        <f>ROUND(E106*F106,2)</f>
        <v>0</v>
      </c>
      <c r="H106" s="235"/>
      <c r="I106" s="236">
        <f>ROUND(E106*H106,2)</f>
        <v>0</v>
      </c>
      <c r="J106" s="235"/>
      <c r="K106" s="236">
        <f>ROUND(E106*J106,2)</f>
        <v>0</v>
      </c>
      <c r="L106" s="236">
        <v>21</v>
      </c>
      <c r="M106" s="236">
        <f>G106*(1+L106/100)</f>
        <v>0</v>
      </c>
      <c r="N106" s="234">
        <v>3.3999999999999998E-3</v>
      </c>
      <c r="O106" s="234">
        <f>ROUND(E106*N106,2)</f>
        <v>0</v>
      </c>
      <c r="P106" s="234">
        <v>0</v>
      </c>
      <c r="Q106" s="234">
        <f>ROUND(E106*P106,2)</f>
        <v>0</v>
      </c>
      <c r="R106" s="236" t="s">
        <v>316</v>
      </c>
      <c r="S106" s="236" t="s">
        <v>174</v>
      </c>
      <c r="T106" s="237" t="s">
        <v>210</v>
      </c>
      <c r="U106" s="220">
        <v>0.38500000000000001</v>
      </c>
      <c r="V106" s="220">
        <f>ROUND(E106*U106,2)</f>
        <v>0.39</v>
      </c>
      <c r="W106" s="220"/>
      <c r="X106" s="220" t="s">
        <v>211</v>
      </c>
      <c r="Y106" s="220" t="s">
        <v>177</v>
      </c>
      <c r="Z106" s="210"/>
      <c r="AA106" s="210"/>
      <c r="AB106" s="210"/>
      <c r="AC106" s="210"/>
      <c r="AD106" s="210"/>
      <c r="AE106" s="210"/>
      <c r="AF106" s="210"/>
      <c r="AG106" s="210" t="s">
        <v>212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42" t="s">
        <v>320</v>
      </c>
      <c r="D107" s="239"/>
      <c r="E107" s="239"/>
      <c r="F107" s="239"/>
      <c r="G107" s="239"/>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180</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
      <c r="A108" s="217"/>
      <c r="B108" s="218"/>
      <c r="C108" s="243" t="s">
        <v>241</v>
      </c>
      <c r="D108" s="221"/>
      <c r="E108" s="222">
        <v>1</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182</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1">
        <v>25</v>
      </c>
      <c r="B109" s="232" t="s">
        <v>321</v>
      </c>
      <c r="C109" s="241" t="s">
        <v>322</v>
      </c>
      <c r="D109" s="233" t="s">
        <v>306</v>
      </c>
      <c r="E109" s="234">
        <v>3.6099999999999999E-3</v>
      </c>
      <c r="F109" s="235"/>
      <c r="G109" s="236">
        <f>ROUND(E109*F109,2)</f>
        <v>0</v>
      </c>
      <c r="H109" s="235"/>
      <c r="I109" s="236">
        <f>ROUND(E109*H109,2)</f>
        <v>0</v>
      </c>
      <c r="J109" s="235"/>
      <c r="K109" s="236">
        <f>ROUND(E109*J109,2)</f>
        <v>0</v>
      </c>
      <c r="L109" s="236">
        <v>21</v>
      </c>
      <c r="M109" s="236">
        <f>G109*(1+L109/100)</f>
        <v>0</v>
      </c>
      <c r="N109" s="234">
        <v>0</v>
      </c>
      <c r="O109" s="234">
        <f>ROUND(E109*N109,2)</f>
        <v>0</v>
      </c>
      <c r="P109" s="234">
        <v>0</v>
      </c>
      <c r="Q109" s="234">
        <f>ROUND(E109*P109,2)</f>
        <v>0</v>
      </c>
      <c r="R109" s="236" t="s">
        <v>316</v>
      </c>
      <c r="S109" s="236" t="s">
        <v>174</v>
      </c>
      <c r="T109" s="237" t="s">
        <v>210</v>
      </c>
      <c r="U109" s="220">
        <v>1.5669999999999999</v>
      </c>
      <c r="V109" s="220">
        <f>ROUND(E109*U109,2)</f>
        <v>0.01</v>
      </c>
      <c r="W109" s="220"/>
      <c r="X109" s="220" t="s">
        <v>308</v>
      </c>
      <c r="Y109" s="220" t="s">
        <v>177</v>
      </c>
      <c r="Z109" s="210"/>
      <c r="AA109" s="210"/>
      <c r="AB109" s="210"/>
      <c r="AC109" s="210"/>
      <c r="AD109" s="210"/>
      <c r="AE109" s="210"/>
      <c r="AF109" s="210"/>
      <c r="AG109" s="210" t="s">
        <v>309</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58" t="s">
        <v>323</v>
      </c>
      <c r="D110" s="249"/>
      <c r="E110" s="249"/>
      <c r="F110" s="249"/>
      <c r="G110" s="249"/>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214</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
      <c r="A111" s="217"/>
      <c r="B111" s="218"/>
      <c r="C111" s="243" t="s">
        <v>311</v>
      </c>
      <c r="D111" s="221"/>
      <c r="E111" s="222"/>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182</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43" t="s">
        <v>324</v>
      </c>
      <c r="D112" s="221"/>
      <c r="E112" s="222"/>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182</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43" t="s">
        <v>325</v>
      </c>
      <c r="D113" s="221"/>
      <c r="E113" s="222">
        <v>3.6099999999999999E-3</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182</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x14ac:dyDescent="0.2">
      <c r="A114" s="224" t="s">
        <v>169</v>
      </c>
      <c r="B114" s="225" t="s">
        <v>105</v>
      </c>
      <c r="C114" s="240" t="s">
        <v>106</v>
      </c>
      <c r="D114" s="226"/>
      <c r="E114" s="227"/>
      <c r="F114" s="228"/>
      <c r="G114" s="228">
        <f>SUMIF(AG115:AG135,"&lt;&gt;NOR",G115:G135)</f>
        <v>0</v>
      </c>
      <c r="H114" s="228"/>
      <c r="I114" s="228">
        <f>SUM(I115:I135)</f>
        <v>0</v>
      </c>
      <c r="J114" s="228"/>
      <c r="K114" s="228">
        <f>SUM(K115:K135)</f>
        <v>0</v>
      </c>
      <c r="L114" s="228"/>
      <c r="M114" s="228">
        <f>SUM(M115:M135)</f>
        <v>0</v>
      </c>
      <c r="N114" s="227"/>
      <c r="O114" s="227">
        <f>SUM(O115:O135)</f>
        <v>0.04</v>
      </c>
      <c r="P114" s="227"/>
      <c r="Q114" s="227">
        <f>SUM(Q115:Q135)</f>
        <v>0.04</v>
      </c>
      <c r="R114" s="228"/>
      <c r="S114" s="228"/>
      <c r="T114" s="229"/>
      <c r="U114" s="223"/>
      <c r="V114" s="223">
        <f>SUM(V115:V135)</f>
        <v>4.71</v>
      </c>
      <c r="W114" s="223"/>
      <c r="X114" s="223"/>
      <c r="Y114" s="223"/>
      <c r="AG114" t="s">
        <v>170</v>
      </c>
    </row>
    <row r="115" spans="1:60" ht="22.5" outlineLevel="1" x14ac:dyDescent="0.2">
      <c r="A115" s="231">
        <v>26</v>
      </c>
      <c r="B115" s="232" t="s">
        <v>326</v>
      </c>
      <c r="C115" s="241" t="s">
        <v>327</v>
      </c>
      <c r="D115" s="233" t="s">
        <v>208</v>
      </c>
      <c r="E115" s="234">
        <v>17.6221</v>
      </c>
      <c r="F115" s="235"/>
      <c r="G115" s="236">
        <f>ROUND(E115*F115,2)</f>
        <v>0</v>
      </c>
      <c r="H115" s="235"/>
      <c r="I115" s="236">
        <f>ROUND(E115*H115,2)</f>
        <v>0</v>
      </c>
      <c r="J115" s="235"/>
      <c r="K115" s="236">
        <f>ROUND(E115*J115,2)</f>
        <v>0</v>
      </c>
      <c r="L115" s="236">
        <v>21</v>
      </c>
      <c r="M115" s="236">
        <f>G115*(1+L115/100)</f>
        <v>0</v>
      </c>
      <c r="N115" s="234">
        <v>0</v>
      </c>
      <c r="O115" s="234">
        <f>ROUND(E115*N115,2)</f>
        <v>0</v>
      </c>
      <c r="P115" s="234">
        <v>2.2000000000000001E-3</v>
      </c>
      <c r="Q115" s="234">
        <f>ROUND(E115*P115,2)</f>
        <v>0.04</v>
      </c>
      <c r="R115" s="236" t="s">
        <v>328</v>
      </c>
      <c r="S115" s="236" t="s">
        <v>174</v>
      </c>
      <c r="T115" s="237" t="s">
        <v>210</v>
      </c>
      <c r="U115" s="220">
        <v>0.04</v>
      </c>
      <c r="V115" s="220">
        <f>ROUND(E115*U115,2)</f>
        <v>0.7</v>
      </c>
      <c r="W115" s="220"/>
      <c r="X115" s="220" t="s">
        <v>211</v>
      </c>
      <c r="Y115" s="220" t="s">
        <v>177</v>
      </c>
      <c r="Z115" s="210"/>
      <c r="AA115" s="210"/>
      <c r="AB115" s="210"/>
      <c r="AC115" s="210"/>
      <c r="AD115" s="210"/>
      <c r="AE115" s="210"/>
      <c r="AF115" s="210"/>
      <c r="AG115" s="210" t="s">
        <v>212</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43" t="s">
        <v>329</v>
      </c>
      <c r="D116" s="221"/>
      <c r="E116" s="222">
        <v>0.48</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182</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43" t="s">
        <v>330</v>
      </c>
      <c r="D117" s="221"/>
      <c r="E117" s="222">
        <v>17.142099999999999</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182</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31">
        <v>27</v>
      </c>
      <c r="B118" s="232" t="s">
        <v>331</v>
      </c>
      <c r="C118" s="241" t="s">
        <v>332</v>
      </c>
      <c r="D118" s="233" t="s">
        <v>208</v>
      </c>
      <c r="E118" s="234">
        <v>17.837</v>
      </c>
      <c r="F118" s="235"/>
      <c r="G118" s="236">
        <f>ROUND(E118*F118,2)</f>
        <v>0</v>
      </c>
      <c r="H118" s="235"/>
      <c r="I118" s="236">
        <f>ROUND(E118*H118,2)</f>
        <v>0</v>
      </c>
      <c r="J118" s="235"/>
      <c r="K118" s="236">
        <f>ROUND(E118*J118,2)</f>
        <v>0</v>
      </c>
      <c r="L118" s="236">
        <v>21</v>
      </c>
      <c r="M118" s="236">
        <f>G118*(1+L118/100)</f>
        <v>0</v>
      </c>
      <c r="N118" s="234">
        <v>0</v>
      </c>
      <c r="O118" s="234">
        <f>ROUND(E118*N118,2)</f>
        <v>0</v>
      </c>
      <c r="P118" s="234">
        <v>0</v>
      </c>
      <c r="Q118" s="234">
        <f>ROUND(E118*P118,2)</f>
        <v>0</v>
      </c>
      <c r="R118" s="236" t="s">
        <v>328</v>
      </c>
      <c r="S118" s="236" t="s">
        <v>174</v>
      </c>
      <c r="T118" s="237" t="s">
        <v>210</v>
      </c>
      <c r="U118" s="220">
        <v>0.15</v>
      </c>
      <c r="V118" s="220">
        <f>ROUND(E118*U118,2)</f>
        <v>2.68</v>
      </c>
      <c r="W118" s="220"/>
      <c r="X118" s="220" t="s">
        <v>211</v>
      </c>
      <c r="Y118" s="220" t="s">
        <v>177</v>
      </c>
      <c r="Z118" s="210"/>
      <c r="AA118" s="210"/>
      <c r="AB118" s="210"/>
      <c r="AC118" s="210"/>
      <c r="AD118" s="210"/>
      <c r="AE118" s="210"/>
      <c r="AF118" s="210"/>
      <c r="AG118" s="210" t="s">
        <v>212</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43" t="s">
        <v>237</v>
      </c>
      <c r="D119" s="221"/>
      <c r="E119" s="222">
        <v>16.837</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182</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43" t="s">
        <v>241</v>
      </c>
      <c r="D120" s="221"/>
      <c r="E120" s="222">
        <v>1</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182</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2.5" outlineLevel="1" x14ac:dyDescent="0.2">
      <c r="A121" s="231">
        <v>28</v>
      </c>
      <c r="B121" s="232" t="s">
        <v>333</v>
      </c>
      <c r="C121" s="241" t="s">
        <v>334</v>
      </c>
      <c r="D121" s="233" t="s">
        <v>208</v>
      </c>
      <c r="E121" s="234">
        <v>17.837</v>
      </c>
      <c r="F121" s="235"/>
      <c r="G121" s="236">
        <f>ROUND(E121*F121,2)</f>
        <v>0</v>
      </c>
      <c r="H121" s="235"/>
      <c r="I121" s="236">
        <f>ROUND(E121*H121,2)</f>
        <v>0</v>
      </c>
      <c r="J121" s="235"/>
      <c r="K121" s="236">
        <f>ROUND(E121*J121,2)</f>
        <v>0</v>
      </c>
      <c r="L121" s="236">
        <v>21</v>
      </c>
      <c r="M121" s="236">
        <f>G121*(1+L121/100)</f>
        <v>0</v>
      </c>
      <c r="N121" s="234">
        <v>0</v>
      </c>
      <c r="O121" s="234">
        <f>ROUND(E121*N121,2)</f>
        <v>0</v>
      </c>
      <c r="P121" s="234">
        <v>0</v>
      </c>
      <c r="Q121" s="234">
        <f>ROUND(E121*P121,2)</f>
        <v>0</v>
      </c>
      <c r="R121" s="236" t="s">
        <v>328</v>
      </c>
      <c r="S121" s="236" t="s">
        <v>174</v>
      </c>
      <c r="T121" s="237" t="s">
        <v>210</v>
      </c>
      <c r="U121" s="220">
        <v>7.0000000000000007E-2</v>
      </c>
      <c r="V121" s="220">
        <f>ROUND(E121*U121,2)</f>
        <v>1.25</v>
      </c>
      <c r="W121" s="220"/>
      <c r="X121" s="220" t="s">
        <v>211</v>
      </c>
      <c r="Y121" s="220" t="s">
        <v>177</v>
      </c>
      <c r="Z121" s="210"/>
      <c r="AA121" s="210"/>
      <c r="AB121" s="210"/>
      <c r="AC121" s="210"/>
      <c r="AD121" s="210"/>
      <c r="AE121" s="210"/>
      <c r="AF121" s="210"/>
      <c r="AG121" s="210" t="s">
        <v>212</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43" t="s">
        <v>335</v>
      </c>
      <c r="D122" s="221"/>
      <c r="E122" s="222">
        <v>17.837</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182</v>
      </c>
      <c r="AH122" s="210">
        <v>5</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1" x14ac:dyDescent="0.2">
      <c r="A123" s="231">
        <v>29</v>
      </c>
      <c r="B123" s="232" t="s">
        <v>336</v>
      </c>
      <c r="C123" s="241" t="s">
        <v>337</v>
      </c>
      <c r="D123" s="233" t="s">
        <v>282</v>
      </c>
      <c r="E123" s="234">
        <v>16.8</v>
      </c>
      <c r="F123" s="235"/>
      <c r="G123" s="236">
        <f>ROUND(E123*F123,2)</f>
        <v>0</v>
      </c>
      <c r="H123" s="235"/>
      <c r="I123" s="236">
        <f>ROUND(E123*H123,2)</f>
        <v>0</v>
      </c>
      <c r="J123" s="235"/>
      <c r="K123" s="236">
        <f>ROUND(E123*J123,2)</f>
        <v>0</v>
      </c>
      <c r="L123" s="236">
        <v>21</v>
      </c>
      <c r="M123" s="236">
        <f>G123*(1+L123/100)</f>
        <v>0</v>
      </c>
      <c r="N123" s="234">
        <v>2.0000000000000002E-5</v>
      </c>
      <c r="O123" s="234">
        <f>ROUND(E123*N123,2)</f>
        <v>0</v>
      </c>
      <c r="P123" s="234">
        <v>0</v>
      </c>
      <c r="Q123" s="234">
        <f>ROUND(E123*P123,2)</f>
        <v>0</v>
      </c>
      <c r="R123" s="236" t="s">
        <v>338</v>
      </c>
      <c r="S123" s="236" t="s">
        <v>174</v>
      </c>
      <c r="T123" s="237" t="s">
        <v>210</v>
      </c>
      <c r="U123" s="220">
        <v>0</v>
      </c>
      <c r="V123" s="220">
        <f>ROUND(E123*U123,2)</f>
        <v>0</v>
      </c>
      <c r="W123" s="220"/>
      <c r="X123" s="220" t="s">
        <v>339</v>
      </c>
      <c r="Y123" s="220" t="s">
        <v>177</v>
      </c>
      <c r="Z123" s="210"/>
      <c r="AA123" s="210"/>
      <c r="AB123" s="210"/>
      <c r="AC123" s="210"/>
      <c r="AD123" s="210"/>
      <c r="AE123" s="210"/>
      <c r="AF123" s="210"/>
      <c r="AG123" s="210" t="s">
        <v>340</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
      <c r="A124" s="217"/>
      <c r="B124" s="218"/>
      <c r="C124" s="243" t="s">
        <v>341</v>
      </c>
      <c r="D124" s="221"/>
      <c r="E124" s="222">
        <v>15</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182</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43" t="s">
        <v>241</v>
      </c>
      <c r="D125" s="221"/>
      <c r="E125" s="222">
        <v>1</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182</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60" t="s">
        <v>342</v>
      </c>
      <c r="D126" s="247"/>
      <c r="E126" s="248">
        <v>0.8</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182</v>
      </c>
      <c r="AH126" s="210">
        <v>4</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2.5" outlineLevel="1" x14ac:dyDescent="0.2">
      <c r="A127" s="231">
        <v>30</v>
      </c>
      <c r="B127" s="232" t="s">
        <v>343</v>
      </c>
      <c r="C127" s="241" t="s">
        <v>344</v>
      </c>
      <c r="D127" s="233" t="s">
        <v>208</v>
      </c>
      <c r="E127" s="234">
        <v>18.728850000000001</v>
      </c>
      <c r="F127" s="235"/>
      <c r="G127" s="236">
        <f>ROUND(E127*F127,2)</f>
        <v>0</v>
      </c>
      <c r="H127" s="235"/>
      <c r="I127" s="236">
        <f>ROUND(E127*H127,2)</f>
        <v>0</v>
      </c>
      <c r="J127" s="235"/>
      <c r="K127" s="236">
        <f>ROUND(E127*J127,2)</f>
        <v>0</v>
      </c>
      <c r="L127" s="236">
        <v>21</v>
      </c>
      <c r="M127" s="236">
        <f>G127*(1+L127/100)</f>
        <v>0</v>
      </c>
      <c r="N127" s="234">
        <v>2.3999999999999998E-3</v>
      </c>
      <c r="O127" s="234">
        <f>ROUND(E127*N127,2)</f>
        <v>0.04</v>
      </c>
      <c r="P127" s="234">
        <v>0</v>
      </c>
      <c r="Q127" s="234">
        <f>ROUND(E127*P127,2)</f>
        <v>0</v>
      </c>
      <c r="R127" s="236" t="s">
        <v>338</v>
      </c>
      <c r="S127" s="236" t="s">
        <v>174</v>
      </c>
      <c r="T127" s="237" t="s">
        <v>210</v>
      </c>
      <c r="U127" s="220">
        <v>0</v>
      </c>
      <c r="V127" s="220">
        <f>ROUND(E127*U127,2)</f>
        <v>0</v>
      </c>
      <c r="W127" s="220"/>
      <c r="X127" s="220" t="s">
        <v>339</v>
      </c>
      <c r="Y127" s="220" t="s">
        <v>177</v>
      </c>
      <c r="Z127" s="210"/>
      <c r="AA127" s="210"/>
      <c r="AB127" s="210"/>
      <c r="AC127" s="210"/>
      <c r="AD127" s="210"/>
      <c r="AE127" s="210"/>
      <c r="AF127" s="210"/>
      <c r="AG127" s="210" t="s">
        <v>340</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43" t="s">
        <v>237</v>
      </c>
      <c r="D128" s="221"/>
      <c r="E128" s="222">
        <v>16.837</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182</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43" t="s">
        <v>241</v>
      </c>
      <c r="D129" s="221"/>
      <c r="E129" s="222">
        <v>1</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182</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60" t="s">
        <v>342</v>
      </c>
      <c r="D130" s="247"/>
      <c r="E130" s="248">
        <v>0.89185000000000003</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182</v>
      </c>
      <c r="AH130" s="210">
        <v>4</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31">
        <v>31</v>
      </c>
      <c r="B131" s="232" t="s">
        <v>345</v>
      </c>
      <c r="C131" s="241" t="s">
        <v>346</v>
      </c>
      <c r="D131" s="233" t="s">
        <v>306</v>
      </c>
      <c r="E131" s="234">
        <v>4.5289999999999997E-2</v>
      </c>
      <c r="F131" s="235"/>
      <c r="G131" s="236">
        <f>ROUND(E131*F131,2)</f>
        <v>0</v>
      </c>
      <c r="H131" s="235"/>
      <c r="I131" s="236">
        <f>ROUND(E131*H131,2)</f>
        <v>0</v>
      </c>
      <c r="J131" s="235"/>
      <c r="K131" s="236">
        <f>ROUND(E131*J131,2)</f>
        <v>0</v>
      </c>
      <c r="L131" s="236">
        <v>21</v>
      </c>
      <c r="M131" s="236">
        <f>G131*(1+L131/100)</f>
        <v>0</v>
      </c>
      <c r="N131" s="234">
        <v>0</v>
      </c>
      <c r="O131" s="234">
        <f>ROUND(E131*N131,2)</f>
        <v>0</v>
      </c>
      <c r="P131" s="234">
        <v>0</v>
      </c>
      <c r="Q131" s="234">
        <f>ROUND(E131*P131,2)</f>
        <v>0</v>
      </c>
      <c r="R131" s="236" t="s">
        <v>328</v>
      </c>
      <c r="S131" s="236" t="s">
        <v>174</v>
      </c>
      <c r="T131" s="237" t="s">
        <v>210</v>
      </c>
      <c r="U131" s="220">
        <v>1.74</v>
      </c>
      <c r="V131" s="220">
        <f>ROUND(E131*U131,2)</f>
        <v>0.08</v>
      </c>
      <c r="W131" s="220"/>
      <c r="X131" s="220" t="s">
        <v>308</v>
      </c>
      <c r="Y131" s="220" t="s">
        <v>177</v>
      </c>
      <c r="Z131" s="210"/>
      <c r="AA131" s="210"/>
      <c r="AB131" s="210"/>
      <c r="AC131" s="210"/>
      <c r="AD131" s="210"/>
      <c r="AE131" s="210"/>
      <c r="AF131" s="210"/>
      <c r="AG131" s="210" t="s">
        <v>309</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58" t="s">
        <v>347</v>
      </c>
      <c r="D132" s="249"/>
      <c r="E132" s="249"/>
      <c r="F132" s="249"/>
      <c r="G132" s="249"/>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214</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2" x14ac:dyDescent="0.2">
      <c r="A133" s="217"/>
      <c r="B133" s="218"/>
      <c r="C133" s="243" t="s">
        <v>311</v>
      </c>
      <c r="D133" s="221"/>
      <c r="E133" s="222"/>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182</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43" t="s">
        <v>348</v>
      </c>
      <c r="D134" s="221"/>
      <c r="E134" s="222"/>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182</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43" t="s">
        <v>349</v>
      </c>
      <c r="D135" s="221"/>
      <c r="E135" s="222">
        <v>4.5289999999999997E-2</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182</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x14ac:dyDescent="0.2">
      <c r="A136" s="224" t="s">
        <v>169</v>
      </c>
      <c r="B136" s="225" t="s">
        <v>113</v>
      </c>
      <c r="C136" s="240" t="s">
        <v>114</v>
      </c>
      <c r="D136" s="226"/>
      <c r="E136" s="227"/>
      <c r="F136" s="228"/>
      <c r="G136" s="228">
        <f>SUMIF(AG137:AG138,"&lt;&gt;NOR",G137:G138)</f>
        <v>0</v>
      </c>
      <c r="H136" s="228"/>
      <c r="I136" s="228">
        <f>SUM(I137:I138)</f>
        <v>0</v>
      </c>
      <c r="J136" s="228"/>
      <c r="K136" s="228">
        <f>SUM(K137:K138)</f>
        <v>0</v>
      </c>
      <c r="L136" s="228"/>
      <c r="M136" s="228">
        <f>SUM(M137:M138)</f>
        <v>0</v>
      </c>
      <c r="N136" s="227"/>
      <c r="O136" s="227">
        <f>SUM(O137:O138)</f>
        <v>0.03</v>
      </c>
      <c r="P136" s="227"/>
      <c r="Q136" s="227">
        <f>SUM(Q137:Q138)</f>
        <v>0</v>
      </c>
      <c r="R136" s="228"/>
      <c r="S136" s="228"/>
      <c r="T136" s="229"/>
      <c r="U136" s="223"/>
      <c r="V136" s="223">
        <f>SUM(V137:V138)</f>
        <v>6.41</v>
      </c>
      <c r="W136" s="223"/>
      <c r="X136" s="223"/>
      <c r="Y136" s="223"/>
      <c r="AG136" t="s">
        <v>170</v>
      </c>
    </row>
    <row r="137" spans="1:60" ht="22.5" outlineLevel="1" x14ac:dyDescent="0.2">
      <c r="A137" s="231">
        <v>32</v>
      </c>
      <c r="B137" s="232" t="s">
        <v>350</v>
      </c>
      <c r="C137" s="241" t="s">
        <v>351</v>
      </c>
      <c r="D137" s="233" t="s">
        <v>256</v>
      </c>
      <c r="E137" s="234">
        <v>1</v>
      </c>
      <c r="F137" s="235"/>
      <c r="G137" s="236">
        <f>ROUND(E137*F137,2)</f>
        <v>0</v>
      </c>
      <c r="H137" s="235"/>
      <c r="I137" s="236">
        <f>ROUND(E137*H137,2)</f>
        <v>0</v>
      </c>
      <c r="J137" s="235"/>
      <c r="K137" s="236">
        <f>ROUND(E137*J137,2)</f>
        <v>0</v>
      </c>
      <c r="L137" s="236">
        <v>21</v>
      </c>
      <c r="M137" s="236">
        <f>G137*(1+L137/100)</f>
        <v>0</v>
      </c>
      <c r="N137" s="234">
        <v>3.1E-2</v>
      </c>
      <c r="O137" s="234">
        <f>ROUND(E137*N137,2)</f>
        <v>0.03</v>
      </c>
      <c r="P137" s="234">
        <v>0</v>
      </c>
      <c r="Q137" s="234">
        <f>ROUND(E137*P137,2)</f>
        <v>0</v>
      </c>
      <c r="R137" s="236"/>
      <c r="S137" s="236" t="s">
        <v>352</v>
      </c>
      <c r="T137" s="237" t="s">
        <v>175</v>
      </c>
      <c r="U137" s="220">
        <v>6.4050500000000001</v>
      </c>
      <c r="V137" s="220">
        <f>ROUND(E137*U137,2)</f>
        <v>6.41</v>
      </c>
      <c r="W137" s="220"/>
      <c r="X137" s="220" t="s">
        <v>353</v>
      </c>
      <c r="Y137" s="220" t="s">
        <v>177</v>
      </c>
      <c r="Z137" s="210"/>
      <c r="AA137" s="210"/>
      <c r="AB137" s="210"/>
      <c r="AC137" s="210"/>
      <c r="AD137" s="210"/>
      <c r="AE137" s="210"/>
      <c r="AF137" s="210"/>
      <c r="AG137" s="210" t="s">
        <v>354</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43" t="s">
        <v>276</v>
      </c>
      <c r="D138" s="221"/>
      <c r="E138" s="222">
        <v>1</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182</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x14ac:dyDescent="0.2">
      <c r="A139" s="224" t="s">
        <v>169</v>
      </c>
      <c r="B139" s="225" t="s">
        <v>115</v>
      </c>
      <c r="C139" s="240" t="s">
        <v>116</v>
      </c>
      <c r="D139" s="226"/>
      <c r="E139" s="227"/>
      <c r="F139" s="228"/>
      <c r="G139" s="228">
        <f>SUMIF(AG140:AG195,"&lt;&gt;NOR",G140:G195)</f>
        <v>0</v>
      </c>
      <c r="H139" s="228"/>
      <c r="I139" s="228">
        <f>SUM(I140:I195)</f>
        <v>0</v>
      </c>
      <c r="J139" s="228"/>
      <c r="K139" s="228">
        <f>SUM(K140:K195)</f>
        <v>0</v>
      </c>
      <c r="L139" s="228"/>
      <c r="M139" s="228">
        <f>SUM(M140:M195)</f>
        <v>0</v>
      </c>
      <c r="N139" s="227"/>
      <c r="O139" s="227">
        <f>SUM(O140:O195)</f>
        <v>1.5000000000000002</v>
      </c>
      <c r="P139" s="227"/>
      <c r="Q139" s="227">
        <f>SUM(Q140:Q195)</f>
        <v>1.37</v>
      </c>
      <c r="R139" s="228"/>
      <c r="S139" s="228"/>
      <c r="T139" s="229"/>
      <c r="U139" s="223"/>
      <c r="V139" s="223">
        <f>SUM(V140:V195)</f>
        <v>90.33</v>
      </c>
      <c r="W139" s="223"/>
      <c r="X139" s="223"/>
      <c r="Y139" s="223"/>
      <c r="AG139" t="s">
        <v>170</v>
      </c>
    </row>
    <row r="140" spans="1:60" outlineLevel="1" x14ac:dyDescent="0.2">
      <c r="A140" s="231">
        <v>33</v>
      </c>
      <c r="B140" s="232" t="s">
        <v>355</v>
      </c>
      <c r="C140" s="241" t="s">
        <v>356</v>
      </c>
      <c r="D140" s="233" t="s">
        <v>208</v>
      </c>
      <c r="E140" s="234">
        <v>76.707999999999998</v>
      </c>
      <c r="F140" s="235"/>
      <c r="G140" s="236">
        <f>ROUND(E140*F140,2)</f>
        <v>0</v>
      </c>
      <c r="H140" s="235"/>
      <c r="I140" s="236">
        <f>ROUND(E140*H140,2)</f>
        <v>0</v>
      </c>
      <c r="J140" s="235"/>
      <c r="K140" s="236">
        <f>ROUND(E140*J140,2)</f>
        <v>0</v>
      </c>
      <c r="L140" s="236">
        <v>21</v>
      </c>
      <c r="M140" s="236">
        <f>G140*(1+L140/100)</f>
        <v>0</v>
      </c>
      <c r="N140" s="234">
        <v>0</v>
      </c>
      <c r="O140" s="234">
        <f>ROUND(E140*N140,2)</f>
        <v>0</v>
      </c>
      <c r="P140" s="234">
        <v>1.2E-2</v>
      </c>
      <c r="Q140" s="234">
        <f>ROUND(E140*P140,2)</f>
        <v>0.92</v>
      </c>
      <c r="R140" s="236" t="s">
        <v>357</v>
      </c>
      <c r="S140" s="236" t="s">
        <v>174</v>
      </c>
      <c r="T140" s="237" t="s">
        <v>210</v>
      </c>
      <c r="U140" s="220">
        <v>0.13</v>
      </c>
      <c r="V140" s="220">
        <f>ROUND(E140*U140,2)</f>
        <v>9.9700000000000006</v>
      </c>
      <c r="W140" s="220"/>
      <c r="X140" s="220" t="s">
        <v>211</v>
      </c>
      <c r="Y140" s="220" t="s">
        <v>177</v>
      </c>
      <c r="Z140" s="210"/>
      <c r="AA140" s="210"/>
      <c r="AB140" s="210"/>
      <c r="AC140" s="210"/>
      <c r="AD140" s="210"/>
      <c r="AE140" s="210"/>
      <c r="AF140" s="210"/>
      <c r="AG140" s="210" t="s">
        <v>212</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43" t="s">
        <v>358</v>
      </c>
      <c r="D141" s="221"/>
      <c r="E141" s="222"/>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182</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43" t="s">
        <v>359</v>
      </c>
      <c r="D142" s="221"/>
      <c r="E142" s="222">
        <v>21.402000000000001</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182</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43" t="s">
        <v>360</v>
      </c>
      <c r="D143" s="221"/>
      <c r="E143" s="222">
        <v>-1.08</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182</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43" t="s">
        <v>361</v>
      </c>
      <c r="D144" s="221"/>
      <c r="E144" s="222">
        <v>-0.8</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182</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43" t="s">
        <v>362</v>
      </c>
      <c r="D145" s="221"/>
      <c r="E145" s="222">
        <v>19.712</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182</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43" t="s">
        <v>363</v>
      </c>
      <c r="D146" s="221"/>
      <c r="E146" s="222">
        <v>-0.88</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182</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60" t="s">
        <v>364</v>
      </c>
      <c r="D147" s="247"/>
      <c r="E147" s="248">
        <v>38.353999999999999</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182</v>
      </c>
      <c r="AH147" s="210">
        <v>4</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ht="33.75" outlineLevel="1" x14ac:dyDescent="0.2">
      <c r="A148" s="231">
        <v>34</v>
      </c>
      <c r="B148" s="232" t="s">
        <v>365</v>
      </c>
      <c r="C148" s="241" t="s">
        <v>366</v>
      </c>
      <c r="D148" s="233" t="s">
        <v>208</v>
      </c>
      <c r="E148" s="234">
        <v>20</v>
      </c>
      <c r="F148" s="235"/>
      <c r="G148" s="236">
        <f>ROUND(E148*F148,2)</f>
        <v>0</v>
      </c>
      <c r="H148" s="235"/>
      <c r="I148" s="236">
        <f>ROUND(E148*H148,2)</f>
        <v>0</v>
      </c>
      <c r="J148" s="235"/>
      <c r="K148" s="236">
        <f>ROUND(E148*J148,2)</f>
        <v>0</v>
      </c>
      <c r="L148" s="236">
        <v>21</v>
      </c>
      <c r="M148" s="236">
        <f>G148*(1+L148/100)</f>
        <v>0</v>
      </c>
      <c r="N148" s="234">
        <v>6.0000000000000002E-5</v>
      </c>
      <c r="O148" s="234">
        <f>ROUND(E148*N148,2)</f>
        <v>0</v>
      </c>
      <c r="P148" s="234">
        <v>0</v>
      </c>
      <c r="Q148" s="234">
        <f>ROUND(E148*P148,2)</f>
        <v>0</v>
      </c>
      <c r="R148" s="236" t="s">
        <v>357</v>
      </c>
      <c r="S148" s="236" t="s">
        <v>174</v>
      </c>
      <c r="T148" s="237" t="s">
        <v>210</v>
      </c>
      <c r="U148" s="220">
        <v>0.87</v>
      </c>
      <c r="V148" s="220">
        <f>ROUND(E148*U148,2)</f>
        <v>17.399999999999999</v>
      </c>
      <c r="W148" s="220"/>
      <c r="X148" s="220" t="s">
        <v>211</v>
      </c>
      <c r="Y148" s="220" t="s">
        <v>177</v>
      </c>
      <c r="Z148" s="210"/>
      <c r="AA148" s="210"/>
      <c r="AB148" s="210"/>
      <c r="AC148" s="210"/>
      <c r="AD148" s="210"/>
      <c r="AE148" s="210"/>
      <c r="AF148" s="210"/>
      <c r="AG148" s="210" t="s">
        <v>212</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43" t="s">
        <v>367</v>
      </c>
      <c r="D149" s="221"/>
      <c r="E149" s="222">
        <v>20</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182</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ht="22.5" outlineLevel="1" x14ac:dyDescent="0.2">
      <c r="A150" s="231">
        <v>35</v>
      </c>
      <c r="B150" s="232" t="s">
        <v>368</v>
      </c>
      <c r="C150" s="241" t="s">
        <v>369</v>
      </c>
      <c r="D150" s="233" t="s">
        <v>208</v>
      </c>
      <c r="E150" s="234">
        <v>17.135000000000002</v>
      </c>
      <c r="F150" s="235"/>
      <c r="G150" s="236">
        <f>ROUND(E150*F150,2)</f>
        <v>0</v>
      </c>
      <c r="H150" s="235"/>
      <c r="I150" s="236">
        <f>ROUND(E150*H150,2)</f>
        <v>0</v>
      </c>
      <c r="J150" s="235"/>
      <c r="K150" s="236">
        <f>ROUND(E150*J150,2)</f>
        <v>0</v>
      </c>
      <c r="L150" s="236">
        <v>21</v>
      </c>
      <c r="M150" s="236">
        <f>G150*(1+L150/100)</f>
        <v>0</v>
      </c>
      <c r="N150" s="234">
        <v>2.8999999999999998E-3</v>
      </c>
      <c r="O150" s="234">
        <f>ROUND(E150*N150,2)</f>
        <v>0.05</v>
      </c>
      <c r="P150" s="234">
        <v>0</v>
      </c>
      <c r="Q150" s="234">
        <f>ROUND(E150*P150,2)</f>
        <v>0</v>
      </c>
      <c r="R150" s="236" t="s">
        <v>357</v>
      </c>
      <c r="S150" s="236" t="s">
        <v>174</v>
      </c>
      <c r="T150" s="237" t="s">
        <v>210</v>
      </c>
      <c r="U150" s="220">
        <v>0.52</v>
      </c>
      <c r="V150" s="220">
        <f>ROUND(E150*U150,2)</f>
        <v>8.91</v>
      </c>
      <c r="W150" s="220"/>
      <c r="X150" s="220" t="s">
        <v>211</v>
      </c>
      <c r="Y150" s="220" t="s">
        <v>177</v>
      </c>
      <c r="Z150" s="210"/>
      <c r="AA150" s="210"/>
      <c r="AB150" s="210"/>
      <c r="AC150" s="210"/>
      <c r="AD150" s="210"/>
      <c r="AE150" s="210"/>
      <c r="AF150" s="210"/>
      <c r="AG150" s="210" t="s">
        <v>212</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42" t="s">
        <v>370</v>
      </c>
      <c r="D151" s="239"/>
      <c r="E151" s="239"/>
      <c r="F151" s="239"/>
      <c r="G151" s="239"/>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180</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43" t="s">
        <v>371</v>
      </c>
      <c r="D152" s="221"/>
      <c r="E152" s="222">
        <v>17.135000000000002</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182</v>
      </c>
      <c r="AH152" s="210">
        <v>5</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2.5" outlineLevel="1" x14ac:dyDescent="0.2">
      <c r="A153" s="231">
        <v>36</v>
      </c>
      <c r="B153" s="232" t="s">
        <v>372</v>
      </c>
      <c r="C153" s="241" t="s">
        <v>373</v>
      </c>
      <c r="D153" s="233" t="s">
        <v>208</v>
      </c>
      <c r="E153" s="234">
        <v>17.135000000000002</v>
      </c>
      <c r="F153" s="235"/>
      <c r="G153" s="236">
        <f>ROUND(E153*F153,2)</f>
        <v>0</v>
      </c>
      <c r="H153" s="235"/>
      <c r="I153" s="236">
        <f>ROUND(E153*H153,2)</f>
        <v>0</v>
      </c>
      <c r="J153" s="235"/>
      <c r="K153" s="236">
        <f>ROUND(E153*J153,2)</f>
        <v>0</v>
      </c>
      <c r="L153" s="236">
        <v>21</v>
      </c>
      <c r="M153" s="236">
        <f>G153*(1+L153/100)</f>
        <v>0</v>
      </c>
      <c r="N153" s="234">
        <v>1.3699999999999999E-3</v>
      </c>
      <c r="O153" s="234">
        <f>ROUND(E153*N153,2)</f>
        <v>0.02</v>
      </c>
      <c r="P153" s="234">
        <v>0</v>
      </c>
      <c r="Q153" s="234">
        <f>ROUND(E153*P153,2)</f>
        <v>0</v>
      </c>
      <c r="R153" s="236" t="s">
        <v>357</v>
      </c>
      <c r="S153" s="236" t="s">
        <v>174</v>
      </c>
      <c r="T153" s="237" t="s">
        <v>210</v>
      </c>
      <c r="U153" s="220">
        <v>0.42</v>
      </c>
      <c r="V153" s="220">
        <f>ROUND(E153*U153,2)</f>
        <v>7.2</v>
      </c>
      <c r="W153" s="220"/>
      <c r="X153" s="220" t="s">
        <v>211</v>
      </c>
      <c r="Y153" s="220" t="s">
        <v>177</v>
      </c>
      <c r="Z153" s="210"/>
      <c r="AA153" s="210"/>
      <c r="AB153" s="210"/>
      <c r="AC153" s="210"/>
      <c r="AD153" s="210"/>
      <c r="AE153" s="210"/>
      <c r="AF153" s="210"/>
      <c r="AG153" s="210" t="s">
        <v>212</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
      <c r="A154" s="217"/>
      <c r="B154" s="218"/>
      <c r="C154" s="242" t="s">
        <v>374</v>
      </c>
      <c r="D154" s="239"/>
      <c r="E154" s="239"/>
      <c r="F154" s="239"/>
      <c r="G154" s="239"/>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180</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43" t="s">
        <v>375</v>
      </c>
      <c r="D155" s="221"/>
      <c r="E155" s="222">
        <v>17.135000000000002</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182</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31">
        <v>37</v>
      </c>
      <c r="B156" s="232" t="s">
        <v>376</v>
      </c>
      <c r="C156" s="241" t="s">
        <v>377</v>
      </c>
      <c r="D156" s="233" t="s">
        <v>208</v>
      </c>
      <c r="E156" s="234">
        <v>38.72</v>
      </c>
      <c r="F156" s="235"/>
      <c r="G156" s="236">
        <f>ROUND(E156*F156,2)</f>
        <v>0</v>
      </c>
      <c r="H156" s="235"/>
      <c r="I156" s="236">
        <f>ROUND(E156*H156,2)</f>
        <v>0</v>
      </c>
      <c r="J156" s="235"/>
      <c r="K156" s="236">
        <f>ROUND(E156*J156,2)</f>
        <v>0</v>
      </c>
      <c r="L156" s="236">
        <v>21</v>
      </c>
      <c r="M156" s="236">
        <f>G156*(1+L156/100)</f>
        <v>0</v>
      </c>
      <c r="N156" s="234">
        <v>0</v>
      </c>
      <c r="O156" s="234">
        <f>ROUND(E156*N156,2)</f>
        <v>0</v>
      </c>
      <c r="P156" s="234">
        <v>5.0000000000000001E-3</v>
      </c>
      <c r="Q156" s="234">
        <f>ROUND(E156*P156,2)</f>
        <v>0.19</v>
      </c>
      <c r="R156" s="236" t="s">
        <v>357</v>
      </c>
      <c r="S156" s="236" t="s">
        <v>174</v>
      </c>
      <c r="T156" s="237" t="s">
        <v>210</v>
      </c>
      <c r="U156" s="220">
        <v>0.51</v>
      </c>
      <c r="V156" s="220">
        <f>ROUND(E156*U156,2)</f>
        <v>19.75</v>
      </c>
      <c r="W156" s="220"/>
      <c r="X156" s="220" t="s">
        <v>211</v>
      </c>
      <c r="Y156" s="220" t="s">
        <v>177</v>
      </c>
      <c r="Z156" s="210"/>
      <c r="AA156" s="210"/>
      <c r="AB156" s="210"/>
      <c r="AC156" s="210"/>
      <c r="AD156" s="210"/>
      <c r="AE156" s="210"/>
      <c r="AF156" s="210"/>
      <c r="AG156" s="210" t="s">
        <v>212</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
      <c r="A157" s="217"/>
      <c r="B157" s="218"/>
      <c r="C157" s="243" t="s">
        <v>378</v>
      </c>
      <c r="D157" s="221"/>
      <c r="E157" s="222">
        <v>18.72</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182</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43" t="s">
        <v>379</v>
      </c>
      <c r="D158" s="221"/>
      <c r="E158" s="222">
        <v>20</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182</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31">
        <v>38</v>
      </c>
      <c r="B159" s="232" t="s">
        <v>380</v>
      </c>
      <c r="C159" s="241" t="s">
        <v>381</v>
      </c>
      <c r="D159" s="233" t="s">
        <v>208</v>
      </c>
      <c r="E159" s="234">
        <v>18.72</v>
      </c>
      <c r="F159" s="235"/>
      <c r="G159" s="236">
        <f>ROUND(E159*F159,2)</f>
        <v>0</v>
      </c>
      <c r="H159" s="235"/>
      <c r="I159" s="236">
        <f>ROUND(E159*H159,2)</f>
        <v>0</v>
      </c>
      <c r="J159" s="235"/>
      <c r="K159" s="236">
        <f>ROUND(E159*J159,2)</f>
        <v>0</v>
      </c>
      <c r="L159" s="236">
        <v>21</v>
      </c>
      <c r="M159" s="236">
        <f>G159*(1+L159/100)</f>
        <v>0</v>
      </c>
      <c r="N159" s="234">
        <v>0</v>
      </c>
      <c r="O159" s="234">
        <f>ROUND(E159*N159,2)</f>
        <v>0</v>
      </c>
      <c r="P159" s="234">
        <v>2E-3</v>
      </c>
      <c r="Q159" s="234">
        <f>ROUND(E159*P159,2)</f>
        <v>0.04</v>
      </c>
      <c r="R159" s="236" t="s">
        <v>357</v>
      </c>
      <c r="S159" s="236" t="s">
        <v>174</v>
      </c>
      <c r="T159" s="237" t="s">
        <v>210</v>
      </c>
      <c r="U159" s="220">
        <v>0.1</v>
      </c>
      <c r="V159" s="220">
        <f>ROUND(E159*U159,2)</f>
        <v>1.87</v>
      </c>
      <c r="W159" s="220"/>
      <c r="X159" s="220" t="s">
        <v>211</v>
      </c>
      <c r="Y159" s="220" t="s">
        <v>177</v>
      </c>
      <c r="Z159" s="210"/>
      <c r="AA159" s="210"/>
      <c r="AB159" s="210"/>
      <c r="AC159" s="210"/>
      <c r="AD159" s="210"/>
      <c r="AE159" s="210"/>
      <c r="AF159" s="210"/>
      <c r="AG159" s="210" t="s">
        <v>212</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
      <c r="A160" s="217"/>
      <c r="B160" s="218"/>
      <c r="C160" s="243" t="s">
        <v>378</v>
      </c>
      <c r="D160" s="221"/>
      <c r="E160" s="222">
        <v>18.72</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182</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31">
        <v>39</v>
      </c>
      <c r="B161" s="232" t="s">
        <v>382</v>
      </c>
      <c r="C161" s="241" t="s">
        <v>383</v>
      </c>
      <c r="D161" s="233" t="s">
        <v>384</v>
      </c>
      <c r="E161" s="234">
        <v>101.84399999999999</v>
      </c>
      <c r="F161" s="235"/>
      <c r="G161" s="236">
        <f>ROUND(E161*F161,2)</f>
        <v>0</v>
      </c>
      <c r="H161" s="235"/>
      <c r="I161" s="236">
        <f>ROUND(E161*H161,2)</f>
        <v>0</v>
      </c>
      <c r="J161" s="235"/>
      <c r="K161" s="236">
        <f>ROUND(E161*J161,2)</f>
        <v>0</v>
      </c>
      <c r="L161" s="236">
        <v>21</v>
      </c>
      <c r="M161" s="236">
        <f>G161*(1+L161/100)</f>
        <v>0</v>
      </c>
      <c r="N161" s="234">
        <v>5.0000000000000002E-5</v>
      </c>
      <c r="O161" s="234">
        <f>ROUND(E161*N161,2)</f>
        <v>0.01</v>
      </c>
      <c r="P161" s="234">
        <v>0</v>
      </c>
      <c r="Q161" s="234">
        <f>ROUND(E161*P161,2)</f>
        <v>0</v>
      </c>
      <c r="R161" s="236" t="s">
        <v>357</v>
      </c>
      <c r="S161" s="236" t="s">
        <v>174</v>
      </c>
      <c r="T161" s="237" t="s">
        <v>210</v>
      </c>
      <c r="U161" s="220">
        <v>5.1999999999999998E-2</v>
      </c>
      <c r="V161" s="220">
        <f>ROUND(E161*U161,2)</f>
        <v>5.3</v>
      </c>
      <c r="W161" s="220"/>
      <c r="X161" s="220" t="s">
        <v>211</v>
      </c>
      <c r="Y161" s="220" t="s">
        <v>177</v>
      </c>
      <c r="Z161" s="210"/>
      <c r="AA161" s="210"/>
      <c r="AB161" s="210"/>
      <c r="AC161" s="210"/>
      <c r="AD161" s="210"/>
      <c r="AE161" s="210"/>
      <c r="AF161" s="210"/>
      <c r="AG161" s="210" t="s">
        <v>212</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43" t="s">
        <v>385</v>
      </c>
      <c r="D162" s="221"/>
      <c r="E162" s="222">
        <v>101.84399999999999</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182</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31">
        <v>40</v>
      </c>
      <c r="B163" s="232" t="s">
        <v>386</v>
      </c>
      <c r="C163" s="241" t="s">
        <v>387</v>
      </c>
      <c r="D163" s="233" t="s">
        <v>384</v>
      </c>
      <c r="E163" s="234">
        <v>10</v>
      </c>
      <c r="F163" s="235"/>
      <c r="G163" s="236">
        <f>ROUND(E163*F163,2)</f>
        <v>0</v>
      </c>
      <c r="H163" s="235"/>
      <c r="I163" s="236">
        <f>ROUND(E163*H163,2)</f>
        <v>0</v>
      </c>
      <c r="J163" s="235"/>
      <c r="K163" s="236">
        <f>ROUND(E163*J163,2)</f>
        <v>0</v>
      </c>
      <c r="L163" s="236">
        <v>21</v>
      </c>
      <c r="M163" s="236">
        <f>G163*(1+L163/100)</f>
        <v>0</v>
      </c>
      <c r="N163" s="234">
        <v>5.0000000000000002E-5</v>
      </c>
      <c r="O163" s="234">
        <f>ROUND(E163*N163,2)</f>
        <v>0</v>
      </c>
      <c r="P163" s="234">
        <v>1E-3</v>
      </c>
      <c r="Q163" s="234">
        <f>ROUND(E163*P163,2)</f>
        <v>0.01</v>
      </c>
      <c r="R163" s="236" t="s">
        <v>357</v>
      </c>
      <c r="S163" s="236" t="s">
        <v>174</v>
      </c>
      <c r="T163" s="237" t="s">
        <v>210</v>
      </c>
      <c r="U163" s="220">
        <v>9.7000000000000003E-2</v>
      </c>
      <c r="V163" s="220">
        <f>ROUND(E163*U163,2)</f>
        <v>0.97</v>
      </c>
      <c r="W163" s="220"/>
      <c r="X163" s="220" t="s">
        <v>211</v>
      </c>
      <c r="Y163" s="220" t="s">
        <v>177</v>
      </c>
      <c r="Z163" s="210"/>
      <c r="AA163" s="210"/>
      <c r="AB163" s="210"/>
      <c r="AC163" s="210"/>
      <c r="AD163" s="210"/>
      <c r="AE163" s="210"/>
      <c r="AF163" s="210"/>
      <c r="AG163" s="210" t="s">
        <v>212</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43" t="s">
        <v>388</v>
      </c>
      <c r="D164" s="221"/>
      <c r="E164" s="222">
        <v>10</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182</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2.5" outlineLevel="1" x14ac:dyDescent="0.2">
      <c r="A165" s="231">
        <v>41</v>
      </c>
      <c r="B165" s="232" t="s">
        <v>389</v>
      </c>
      <c r="C165" s="241" t="s">
        <v>390</v>
      </c>
      <c r="D165" s="233" t="s">
        <v>384</v>
      </c>
      <c r="E165" s="234">
        <v>200</v>
      </c>
      <c r="F165" s="235"/>
      <c r="G165" s="236">
        <f>ROUND(E165*F165,2)</f>
        <v>0</v>
      </c>
      <c r="H165" s="235"/>
      <c r="I165" s="236">
        <f>ROUND(E165*H165,2)</f>
        <v>0</v>
      </c>
      <c r="J165" s="235"/>
      <c r="K165" s="236">
        <f>ROUND(E165*J165,2)</f>
        <v>0</v>
      </c>
      <c r="L165" s="236">
        <v>21</v>
      </c>
      <c r="M165" s="236">
        <f>G165*(1+L165/100)</f>
        <v>0</v>
      </c>
      <c r="N165" s="234">
        <v>5.0000000000000002E-5</v>
      </c>
      <c r="O165" s="234">
        <f>ROUND(E165*N165,2)</f>
        <v>0.01</v>
      </c>
      <c r="P165" s="234">
        <v>1E-3</v>
      </c>
      <c r="Q165" s="234">
        <f>ROUND(E165*P165,2)</f>
        <v>0.2</v>
      </c>
      <c r="R165" s="236" t="s">
        <v>357</v>
      </c>
      <c r="S165" s="236" t="s">
        <v>174</v>
      </c>
      <c r="T165" s="237" t="s">
        <v>210</v>
      </c>
      <c r="U165" s="220">
        <v>4.1000000000000002E-2</v>
      </c>
      <c r="V165" s="220">
        <f>ROUND(E165*U165,2)</f>
        <v>8.1999999999999993</v>
      </c>
      <c r="W165" s="220"/>
      <c r="X165" s="220" t="s">
        <v>211</v>
      </c>
      <c r="Y165" s="220" t="s">
        <v>177</v>
      </c>
      <c r="Z165" s="210"/>
      <c r="AA165" s="210"/>
      <c r="AB165" s="210"/>
      <c r="AC165" s="210"/>
      <c r="AD165" s="210"/>
      <c r="AE165" s="210"/>
      <c r="AF165" s="210"/>
      <c r="AG165" s="210" t="s">
        <v>212</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43" t="s">
        <v>391</v>
      </c>
      <c r="D166" s="221"/>
      <c r="E166" s="222">
        <v>200</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182</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31">
        <v>42</v>
      </c>
      <c r="B167" s="232" t="s">
        <v>392</v>
      </c>
      <c r="C167" s="241" t="s">
        <v>393</v>
      </c>
      <c r="D167" s="233" t="s">
        <v>384</v>
      </c>
      <c r="E167" s="234">
        <v>8</v>
      </c>
      <c r="F167" s="235"/>
      <c r="G167" s="236">
        <f>ROUND(E167*F167,2)</f>
        <v>0</v>
      </c>
      <c r="H167" s="235"/>
      <c r="I167" s="236">
        <f>ROUND(E167*H167,2)</f>
        <v>0</v>
      </c>
      <c r="J167" s="235"/>
      <c r="K167" s="236">
        <f>ROUND(E167*J167,2)</f>
        <v>0</v>
      </c>
      <c r="L167" s="236">
        <v>21</v>
      </c>
      <c r="M167" s="236">
        <f>G167*(1+L167/100)</f>
        <v>0</v>
      </c>
      <c r="N167" s="234">
        <v>6.0000000000000002E-5</v>
      </c>
      <c r="O167" s="234">
        <f>ROUND(E167*N167,2)</f>
        <v>0</v>
      </c>
      <c r="P167" s="234">
        <v>1E-3</v>
      </c>
      <c r="Q167" s="234">
        <f>ROUND(E167*P167,2)</f>
        <v>0.01</v>
      </c>
      <c r="R167" s="236" t="s">
        <v>357</v>
      </c>
      <c r="S167" s="236" t="s">
        <v>174</v>
      </c>
      <c r="T167" s="237" t="s">
        <v>210</v>
      </c>
      <c r="U167" s="220">
        <v>9.7000000000000003E-2</v>
      </c>
      <c r="V167" s="220">
        <f>ROUND(E167*U167,2)</f>
        <v>0.78</v>
      </c>
      <c r="W167" s="220"/>
      <c r="X167" s="220" t="s">
        <v>211</v>
      </c>
      <c r="Y167" s="220" t="s">
        <v>177</v>
      </c>
      <c r="Z167" s="210"/>
      <c r="AA167" s="210"/>
      <c r="AB167" s="210"/>
      <c r="AC167" s="210"/>
      <c r="AD167" s="210"/>
      <c r="AE167" s="210"/>
      <c r="AF167" s="210"/>
      <c r="AG167" s="210" t="s">
        <v>212</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43" t="s">
        <v>394</v>
      </c>
      <c r="D168" s="221"/>
      <c r="E168" s="222">
        <v>8</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182</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31">
        <v>43</v>
      </c>
      <c r="B169" s="232" t="s">
        <v>395</v>
      </c>
      <c r="C169" s="241" t="s">
        <v>396</v>
      </c>
      <c r="D169" s="233" t="s">
        <v>397</v>
      </c>
      <c r="E169" s="234">
        <v>1</v>
      </c>
      <c r="F169" s="235"/>
      <c r="G169" s="236">
        <f>ROUND(E169*F169,2)</f>
        <v>0</v>
      </c>
      <c r="H169" s="235"/>
      <c r="I169" s="236">
        <f>ROUND(E169*H169,2)</f>
        <v>0</v>
      </c>
      <c r="J169" s="235"/>
      <c r="K169" s="236">
        <f>ROUND(E169*J169,2)</f>
        <v>0</v>
      </c>
      <c r="L169" s="236">
        <v>21</v>
      </c>
      <c r="M169" s="236">
        <f>G169*(1+L169/100)</f>
        <v>0</v>
      </c>
      <c r="N169" s="234">
        <v>0.05</v>
      </c>
      <c r="O169" s="234">
        <f>ROUND(E169*N169,2)</f>
        <v>0.05</v>
      </c>
      <c r="P169" s="234">
        <v>0</v>
      </c>
      <c r="Q169" s="234">
        <f>ROUND(E169*P169,2)</f>
        <v>0</v>
      </c>
      <c r="R169" s="236"/>
      <c r="S169" s="236" t="s">
        <v>352</v>
      </c>
      <c r="T169" s="237" t="s">
        <v>175</v>
      </c>
      <c r="U169" s="220">
        <v>0</v>
      </c>
      <c r="V169" s="220">
        <f>ROUND(E169*U169,2)</f>
        <v>0</v>
      </c>
      <c r="W169" s="220"/>
      <c r="X169" s="220" t="s">
        <v>211</v>
      </c>
      <c r="Y169" s="220" t="s">
        <v>177</v>
      </c>
      <c r="Z169" s="210"/>
      <c r="AA169" s="210"/>
      <c r="AB169" s="210"/>
      <c r="AC169" s="210"/>
      <c r="AD169" s="210"/>
      <c r="AE169" s="210"/>
      <c r="AF169" s="210"/>
      <c r="AG169" s="210" t="s">
        <v>212</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
      <c r="A170" s="217"/>
      <c r="B170" s="218"/>
      <c r="C170" s="243" t="s">
        <v>398</v>
      </c>
      <c r="D170" s="221"/>
      <c r="E170" s="222">
        <v>1</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182</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51">
        <v>44</v>
      </c>
      <c r="B171" s="252" t="s">
        <v>399</v>
      </c>
      <c r="C171" s="261" t="s">
        <v>400</v>
      </c>
      <c r="D171" s="253" t="s">
        <v>397</v>
      </c>
      <c r="E171" s="254">
        <v>2</v>
      </c>
      <c r="F171" s="255"/>
      <c r="G171" s="256">
        <f>ROUND(E171*F171,2)</f>
        <v>0</v>
      </c>
      <c r="H171" s="255"/>
      <c r="I171" s="256">
        <f>ROUND(E171*H171,2)</f>
        <v>0</v>
      </c>
      <c r="J171" s="255"/>
      <c r="K171" s="256">
        <f>ROUND(E171*J171,2)</f>
        <v>0</v>
      </c>
      <c r="L171" s="256">
        <v>21</v>
      </c>
      <c r="M171" s="256">
        <f>G171*(1+L171/100)</f>
        <v>0</v>
      </c>
      <c r="N171" s="254">
        <v>0.05</v>
      </c>
      <c r="O171" s="254">
        <f>ROUND(E171*N171,2)</f>
        <v>0.1</v>
      </c>
      <c r="P171" s="254">
        <v>0</v>
      </c>
      <c r="Q171" s="254">
        <f>ROUND(E171*P171,2)</f>
        <v>0</v>
      </c>
      <c r="R171" s="256"/>
      <c r="S171" s="256" t="s">
        <v>352</v>
      </c>
      <c r="T171" s="257" t="s">
        <v>175</v>
      </c>
      <c r="U171" s="220">
        <v>0</v>
      </c>
      <c r="V171" s="220">
        <f>ROUND(E171*U171,2)</f>
        <v>0</v>
      </c>
      <c r="W171" s="220"/>
      <c r="X171" s="220" t="s">
        <v>211</v>
      </c>
      <c r="Y171" s="220" t="s">
        <v>177</v>
      </c>
      <c r="Z171" s="210"/>
      <c r="AA171" s="210"/>
      <c r="AB171" s="210"/>
      <c r="AC171" s="210"/>
      <c r="AD171" s="210"/>
      <c r="AE171" s="210"/>
      <c r="AF171" s="210"/>
      <c r="AG171" s="210" t="s">
        <v>212</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1" x14ac:dyDescent="0.2">
      <c r="A172" s="251">
        <v>45</v>
      </c>
      <c r="B172" s="252" t="s">
        <v>401</v>
      </c>
      <c r="C172" s="261" t="s">
        <v>402</v>
      </c>
      <c r="D172" s="253" t="s">
        <v>397</v>
      </c>
      <c r="E172" s="254">
        <v>1</v>
      </c>
      <c r="F172" s="255"/>
      <c r="G172" s="256">
        <f>ROUND(E172*F172,2)</f>
        <v>0</v>
      </c>
      <c r="H172" s="255"/>
      <c r="I172" s="256">
        <f>ROUND(E172*H172,2)</f>
        <v>0</v>
      </c>
      <c r="J172" s="255"/>
      <c r="K172" s="256">
        <f>ROUND(E172*J172,2)</f>
        <v>0</v>
      </c>
      <c r="L172" s="256">
        <v>21</v>
      </c>
      <c r="M172" s="256">
        <f>G172*(1+L172/100)</f>
        <v>0</v>
      </c>
      <c r="N172" s="254">
        <v>0.01</v>
      </c>
      <c r="O172" s="254">
        <f>ROUND(E172*N172,2)</f>
        <v>0.01</v>
      </c>
      <c r="P172" s="254">
        <v>0</v>
      </c>
      <c r="Q172" s="254">
        <f>ROUND(E172*P172,2)</f>
        <v>0</v>
      </c>
      <c r="R172" s="256"/>
      <c r="S172" s="256" t="s">
        <v>352</v>
      </c>
      <c r="T172" s="257" t="s">
        <v>175</v>
      </c>
      <c r="U172" s="220">
        <v>0</v>
      </c>
      <c r="V172" s="220">
        <f>ROUND(E172*U172,2)</f>
        <v>0</v>
      </c>
      <c r="W172" s="220"/>
      <c r="X172" s="220" t="s">
        <v>211</v>
      </c>
      <c r="Y172" s="220" t="s">
        <v>177</v>
      </c>
      <c r="Z172" s="210"/>
      <c r="AA172" s="210"/>
      <c r="AB172" s="210"/>
      <c r="AC172" s="210"/>
      <c r="AD172" s="210"/>
      <c r="AE172" s="210"/>
      <c r="AF172" s="210"/>
      <c r="AG172" s="210" t="s">
        <v>212</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31">
        <v>46</v>
      </c>
      <c r="B173" s="232" t="s">
        <v>403</v>
      </c>
      <c r="C173" s="241" t="s">
        <v>404</v>
      </c>
      <c r="D173" s="233" t="s">
        <v>397</v>
      </c>
      <c r="E173" s="234">
        <v>1</v>
      </c>
      <c r="F173" s="235"/>
      <c r="G173" s="236">
        <f>ROUND(E173*F173,2)</f>
        <v>0</v>
      </c>
      <c r="H173" s="235"/>
      <c r="I173" s="236">
        <f>ROUND(E173*H173,2)</f>
        <v>0</v>
      </c>
      <c r="J173" s="235"/>
      <c r="K173" s="236">
        <f>ROUND(E173*J173,2)</f>
        <v>0</v>
      </c>
      <c r="L173" s="236">
        <v>21</v>
      </c>
      <c r="M173" s="236">
        <f>G173*(1+L173/100)</f>
        <v>0</v>
      </c>
      <c r="N173" s="234">
        <v>1.7680000000000001E-2</v>
      </c>
      <c r="O173" s="234">
        <f>ROUND(E173*N173,2)</f>
        <v>0.02</v>
      </c>
      <c r="P173" s="234">
        <v>0</v>
      </c>
      <c r="Q173" s="234">
        <f>ROUND(E173*P173,2)</f>
        <v>0</v>
      </c>
      <c r="R173" s="236"/>
      <c r="S173" s="236" t="s">
        <v>352</v>
      </c>
      <c r="T173" s="237" t="s">
        <v>175</v>
      </c>
      <c r="U173" s="220">
        <v>0</v>
      </c>
      <c r="V173" s="220">
        <f>ROUND(E173*U173,2)</f>
        <v>0</v>
      </c>
      <c r="W173" s="220"/>
      <c r="X173" s="220" t="s">
        <v>211</v>
      </c>
      <c r="Y173" s="220" t="s">
        <v>177</v>
      </c>
      <c r="Z173" s="210"/>
      <c r="AA173" s="210"/>
      <c r="AB173" s="210"/>
      <c r="AC173" s="210"/>
      <c r="AD173" s="210"/>
      <c r="AE173" s="210"/>
      <c r="AF173" s="210"/>
      <c r="AG173" s="210" t="s">
        <v>212</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
      <c r="A174" s="217"/>
      <c r="B174" s="218"/>
      <c r="C174" s="243" t="s">
        <v>276</v>
      </c>
      <c r="D174" s="221"/>
      <c r="E174" s="222">
        <v>1</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182</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2.5" outlineLevel="1" x14ac:dyDescent="0.2">
      <c r="A175" s="251">
        <v>47</v>
      </c>
      <c r="B175" s="252" t="s">
        <v>405</v>
      </c>
      <c r="C175" s="261" t="s">
        <v>406</v>
      </c>
      <c r="D175" s="253" t="s">
        <v>397</v>
      </c>
      <c r="E175" s="254">
        <v>2</v>
      </c>
      <c r="F175" s="255"/>
      <c r="G175" s="256">
        <f>ROUND(E175*F175,2)</f>
        <v>0</v>
      </c>
      <c r="H175" s="255"/>
      <c r="I175" s="256">
        <f>ROUND(E175*H175,2)</f>
        <v>0</v>
      </c>
      <c r="J175" s="255"/>
      <c r="K175" s="256">
        <f>ROUND(E175*J175,2)</f>
        <v>0</v>
      </c>
      <c r="L175" s="256">
        <v>21</v>
      </c>
      <c r="M175" s="256">
        <f>G175*(1+L175/100)</f>
        <v>0</v>
      </c>
      <c r="N175" s="254">
        <v>0.05</v>
      </c>
      <c r="O175" s="254">
        <f>ROUND(E175*N175,2)</f>
        <v>0.1</v>
      </c>
      <c r="P175" s="254">
        <v>0</v>
      </c>
      <c r="Q175" s="254">
        <f>ROUND(E175*P175,2)</f>
        <v>0</v>
      </c>
      <c r="R175" s="256"/>
      <c r="S175" s="256" t="s">
        <v>352</v>
      </c>
      <c r="T175" s="257" t="s">
        <v>175</v>
      </c>
      <c r="U175" s="220">
        <v>0</v>
      </c>
      <c r="V175" s="220">
        <f>ROUND(E175*U175,2)</f>
        <v>0</v>
      </c>
      <c r="W175" s="220"/>
      <c r="X175" s="220" t="s">
        <v>211</v>
      </c>
      <c r="Y175" s="220" t="s">
        <v>177</v>
      </c>
      <c r="Z175" s="210"/>
      <c r="AA175" s="210"/>
      <c r="AB175" s="210"/>
      <c r="AC175" s="210"/>
      <c r="AD175" s="210"/>
      <c r="AE175" s="210"/>
      <c r="AF175" s="210"/>
      <c r="AG175" s="210" t="s">
        <v>212</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22.5" outlineLevel="1" x14ac:dyDescent="0.2">
      <c r="A176" s="231">
        <v>48</v>
      </c>
      <c r="B176" s="232" t="s">
        <v>407</v>
      </c>
      <c r="C176" s="241" t="s">
        <v>408</v>
      </c>
      <c r="D176" s="233" t="s">
        <v>208</v>
      </c>
      <c r="E176" s="234">
        <v>38.353999999999999</v>
      </c>
      <c r="F176" s="235"/>
      <c r="G176" s="236">
        <f>ROUND(E176*F176,2)</f>
        <v>0</v>
      </c>
      <c r="H176" s="235"/>
      <c r="I176" s="236">
        <f>ROUND(E176*H176,2)</f>
        <v>0</v>
      </c>
      <c r="J176" s="235"/>
      <c r="K176" s="236">
        <f>ROUND(E176*J176,2)</f>
        <v>0</v>
      </c>
      <c r="L176" s="236">
        <v>21</v>
      </c>
      <c r="M176" s="236">
        <f>G176*(1+L176/100)</f>
        <v>0</v>
      </c>
      <c r="N176" s="234">
        <v>2.4E-2</v>
      </c>
      <c r="O176" s="234">
        <f>ROUND(E176*N176,2)</f>
        <v>0.92</v>
      </c>
      <c r="P176" s="234">
        <v>0</v>
      </c>
      <c r="Q176" s="234">
        <f>ROUND(E176*P176,2)</f>
        <v>0</v>
      </c>
      <c r="R176" s="236"/>
      <c r="S176" s="236" t="s">
        <v>352</v>
      </c>
      <c r="T176" s="237" t="s">
        <v>175</v>
      </c>
      <c r="U176" s="220">
        <v>0.13</v>
      </c>
      <c r="V176" s="220">
        <f>ROUND(E176*U176,2)</f>
        <v>4.99</v>
      </c>
      <c r="W176" s="220"/>
      <c r="X176" s="220" t="s">
        <v>211</v>
      </c>
      <c r="Y176" s="220" t="s">
        <v>177</v>
      </c>
      <c r="Z176" s="210"/>
      <c r="AA176" s="210"/>
      <c r="AB176" s="210"/>
      <c r="AC176" s="210"/>
      <c r="AD176" s="210"/>
      <c r="AE176" s="210"/>
      <c r="AF176" s="210"/>
      <c r="AG176" s="210" t="s">
        <v>212</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42" t="s">
        <v>409</v>
      </c>
      <c r="D177" s="239"/>
      <c r="E177" s="239"/>
      <c r="F177" s="239"/>
      <c r="G177" s="239"/>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180</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43" t="s">
        <v>358</v>
      </c>
      <c r="D178" s="221"/>
      <c r="E178" s="222"/>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182</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43" t="s">
        <v>359</v>
      </c>
      <c r="D179" s="221"/>
      <c r="E179" s="222">
        <v>21.402000000000001</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182</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
      <c r="A180" s="217"/>
      <c r="B180" s="218"/>
      <c r="C180" s="243" t="s">
        <v>360</v>
      </c>
      <c r="D180" s="221"/>
      <c r="E180" s="222">
        <v>-1.08</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182</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
      <c r="A181" s="217"/>
      <c r="B181" s="218"/>
      <c r="C181" s="243" t="s">
        <v>361</v>
      </c>
      <c r="D181" s="221"/>
      <c r="E181" s="222">
        <v>-0.8</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182</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43" t="s">
        <v>362</v>
      </c>
      <c r="D182" s="221"/>
      <c r="E182" s="222">
        <v>19.712</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182</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43" t="s">
        <v>363</v>
      </c>
      <c r="D183" s="221"/>
      <c r="E183" s="222">
        <v>-0.88</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182</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31">
        <v>49</v>
      </c>
      <c r="B184" s="232" t="s">
        <v>410</v>
      </c>
      <c r="C184" s="241" t="s">
        <v>411</v>
      </c>
      <c r="D184" s="233" t="s">
        <v>397</v>
      </c>
      <c r="E184" s="234">
        <v>1</v>
      </c>
      <c r="F184" s="235"/>
      <c r="G184" s="236">
        <f>ROUND(E184*F184,2)</f>
        <v>0</v>
      </c>
      <c r="H184" s="235"/>
      <c r="I184" s="236">
        <f>ROUND(E184*H184,2)</f>
        <v>0</v>
      </c>
      <c r="J184" s="235"/>
      <c r="K184" s="236">
        <f>ROUND(E184*J184,2)</f>
        <v>0</v>
      </c>
      <c r="L184" s="236">
        <v>21</v>
      </c>
      <c r="M184" s="236">
        <f>G184*(1+L184/100)</f>
        <v>0</v>
      </c>
      <c r="N184" s="234">
        <v>0.1</v>
      </c>
      <c r="O184" s="234">
        <f>ROUND(E184*N184,2)</f>
        <v>0.1</v>
      </c>
      <c r="P184" s="234">
        <v>0</v>
      </c>
      <c r="Q184" s="234">
        <f>ROUND(E184*P184,2)</f>
        <v>0</v>
      </c>
      <c r="R184" s="236"/>
      <c r="S184" s="236" t="s">
        <v>352</v>
      </c>
      <c r="T184" s="237" t="s">
        <v>175</v>
      </c>
      <c r="U184" s="220">
        <v>0</v>
      </c>
      <c r="V184" s="220">
        <f>ROUND(E184*U184,2)</f>
        <v>0</v>
      </c>
      <c r="W184" s="220"/>
      <c r="X184" s="220" t="s">
        <v>211</v>
      </c>
      <c r="Y184" s="220" t="s">
        <v>177</v>
      </c>
      <c r="Z184" s="210"/>
      <c r="AA184" s="210"/>
      <c r="AB184" s="210"/>
      <c r="AC184" s="210"/>
      <c r="AD184" s="210"/>
      <c r="AE184" s="210"/>
      <c r="AF184" s="210"/>
      <c r="AG184" s="210" t="s">
        <v>212</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2" x14ac:dyDescent="0.2">
      <c r="A185" s="217"/>
      <c r="B185" s="218"/>
      <c r="C185" s="243" t="s">
        <v>412</v>
      </c>
      <c r="D185" s="221"/>
      <c r="E185" s="222">
        <v>1</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182</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ht="22.5" outlineLevel="1" x14ac:dyDescent="0.2">
      <c r="A186" s="231">
        <v>50</v>
      </c>
      <c r="B186" s="232" t="s">
        <v>413</v>
      </c>
      <c r="C186" s="241" t="s">
        <v>414</v>
      </c>
      <c r="D186" s="233" t="s">
        <v>384</v>
      </c>
      <c r="E186" s="234">
        <v>101.84399999999999</v>
      </c>
      <c r="F186" s="235"/>
      <c r="G186" s="236">
        <f>ROUND(E186*F186,2)</f>
        <v>0</v>
      </c>
      <c r="H186" s="235"/>
      <c r="I186" s="236">
        <f>ROUND(E186*H186,2)</f>
        <v>0</v>
      </c>
      <c r="J186" s="235"/>
      <c r="K186" s="236">
        <f>ROUND(E186*J186,2)</f>
        <v>0</v>
      </c>
      <c r="L186" s="236">
        <v>21</v>
      </c>
      <c r="M186" s="236">
        <f>G186*(1+L186/100)</f>
        <v>0</v>
      </c>
      <c r="N186" s="234">
        <v>0</v>
      </c>
      <c r="O186" s="234">
        <f>ROUND(E186*N186,2)</f>
        <v>0</v>
      </c>
      <c r="P186" s="234">
        <v>0</v>
      </c>
      <c r="Q186" s="234">
        <f>ROUND(E186*P186,2)</f>
        <v>0</v>
      </c>
      <c r="R186" s="236" t="s">
        <v>338</v>
      </c>
      <c r="S186" s="236" t="s">
        <v>174</v>
      </c>
      <c r="T186" s="237" t="s">
        <v>210</v>
      </c>
      <c r="U186" s="220">
        <v>0</v>
      </c>
      <c r="V186" s="220">
        <f>ROUND(E186*U186,2)</f>
        <v>0</v>
      </c>
      <c r="W186" s="220"/>
      <c r="X186" s="220" t="s">
        <v>339</v>
      </c>
      <c r="Y186" s="220" t="s">
        <v>177</v>
      </c>
      <c r="Z186" s="210"/>
      <c r="AA186" s="210"/>
      <c r="AB186" s="210"/>
      <c r="AC186" s="210"/>
      <c r="AD186" s="210"/>
      <c r="AE186" s="210"/>
      <c r="AF186" s="210"/>
      <c r="AG186" s="210" t="s">
        <v>340</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2" x14ac:dyDescent="0.2">
      <c r="A187" s="217"/>
      <c r="B187" s="218"/>
      <c r="C187" s="243" t="s">
        <v>415</v>
      </c>
      <c r="D187" s="221"/>
      <c r="E187" s="222">
        <v>101.84399999999999</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182</v>
      </c>
      <c r="AH187" s="210">
        <v>5</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31">
        <v>51</v>
      </c>
      <c r="B188" s="232" t="s">
        <v>416</v>
      </c>
      <c r="C188" s="241" t="s">
        <v>417</v>
      </c>
      <c r="D188" s="233" t="s">
        <v>306</v>
      </c>
      <c r="E188" s="234">
        <v>0.10999</v>
      </c>
      <c r="F188" s="235"/>
      <c r="G188" s="236">
        <f>ROUND(E188*F188,2)</f>
        <v>0</v>
      </c>
      <c r="H188" s="235"/>
      <c r="I188" s="236">
        <f>ROUND(E188*H188,2)</f>
        <v>0</v>
      </c>
      <c r="J188" s="235"/>
      <c r="K188" s="236">
        <f>ROUND(E188*J188,2)</f>
        <v>0</v>
      </c>
      <c r="L188" s="236">
        <v>21</v>
      </c>
      <c r="M188" s="236">
        <f>G188*(1+L188/100)</f>
        <v>0</v>
      </c>
      <c r="N188" s="234">
        <v>1</v>
      </c>
      <c r="O188" s="234">
        <f>ROUND(E188*N188,2)</f>
        <v>0.11</v>
      </c>
      <c r="P188" s="234">
        <v>0</v>
      </c>
      <c r="Q188" s="234">
        <f>ROUND(E188*P188,2)</f>
        <v>0</v>
      </c>
      <c r="R188" s="236"/>
      <c r="S188" s="236" t="s">
        <v>352</v>
      </c>
      <c r="T188" s="237" t="s">
        <v>210</v>
      </c>
      <c r="U188" s="220">
        <v>0</v>
      </c>
      <c r="V188" s="220">
        <f>ROUND(E188*U188,2)</f>
        <v>0</v>
      </c>
      <c r="W188" s="220"/>
      <c r="X188" s="220" t="s">
        <v>339</v>
      </c>
      <c r="Y188" s="220" t="s">
        <v>177</v>
      </c>
      <c r="Z188" s="210"/>
      <c r="AA188" s="210"/>
      <c r="AB188" s="210"/>
      <c r="AC188" s="210"/>
      <c r="AD188" s="210"/>
      <c r="AE188" s="210"/>
      <c r="AF188" s="210"/>
      <c r="AG188" s="210" t="s">
        <v>340</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43" t="s">
        <v>418</v>
      </c>
      <c r="D189" s="221"/>
      <c r="E189" s="222">
        <v>0.10184</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182</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60" t="s">
        <v>419</v>
      </c>
      <c r="D190" s="247"/>
      <c r="E190" s="248">
        <v>8.1499999999999993E-3</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182</v>
      </c>
      <c r="AH190" s="210">
        <v>4</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
      <c r="A191" s="231">
        <v>52</v>
      </c>
      <c r="B191" s="232" t="s">
        <v>420</v>
      </c>
      <c r="C191" s="241" t="s">
        <v>421</v>
      </c>
      <c r="D191" s="233" t="s">
        <v>306</v>
      </c>
      <c r="E191" s="234">
        <v>1.4985999999999999</v>
      </c>
      <c r="F191" s="235"/>
      <c r="G191" s="236">
        <f>ROUND(E191*F191,2)</f>
        <v>0</v>
      </c>
      <c r="H191" s="235"/>
      <c r="I191" s="236">
        <f>ROUND(E191*H191,2)</f>
        <v>0</v>
      </c>
      <c r="J191" s="235"/>
      <c r="K191" s="236">
        <f>ROUND(E191*J191,2)</f>
        <v>0</v>
      </c>
      <c r="L191" s="236">
        <v>21</v>
      </c>
      <c r="M191" s="236">
        <f>G191*(1+L191/100)</f>
        <v>0</v>
      </c>
      <c r="N191" s="234">
        <v>0</v>
      </c>
      <c r="O191" s="234">
        <f>ROUND(E191*N191,2)</f>
        <v>0</v>
      </c>
      <c r="P191" s="234">
        <v>0</v>
      </c>
      <c r="Q191" s="234">
        <f>ROUND(E191*P191,2)</f>
        <v>0</v>
      </c>
      <c r="R191" s="236" t="s">
        <v>357</v>
      </c>
      <c r="S191" s="236" t="s">
        <v>174</v>
      </c>
      <c r="T191" s="237" t="s">
        <v>210</v>
      </c>
      <c r="U191" s="220">
        <v>3.327</v>
      </c>
      <c r="V191" s="220">
        <f>ROUND(E191*U191,2)</f>
        <v>4.99</v>
      </c>
      <c r="W191" s="220"/>
      <c r="X191" s="220" t="s">
        <v>308</v>
      </c>
      <c r="Y191" s="220" t="s">
        <v>177</v>
      </c>
      <c r="Z191" s="210"/>
      <c r="AA191" s="210"/>
      <c r="AB191" s="210"/>
      <c r="AC191" s="210"/>
      <c r="AD191" s="210"/>
      <c r="AE191" s="210"/>
      <c r="AF191" s="210"/>
      <c r="AG191" s="210" t="s">
        <v>309</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
      <c r="A192" s="217"/>
      <c r="B192" s="218"/>
      <c r="C192" s="258" t="s">
        <v>347</v>
      </c>
      <c r="D192" s="249"/>
      <c r="E192" s="249"/>
      <c r="F192" s="249"/>
      <c r="G192" s="249"/>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214</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
      <c r="A193" s="217"/>
      <c r="B193" s="218"/>
      <c r="C193" s="243" t="s">
        <v>311</v>
      </c>
      <c r="D193" s="221"/>
      <c r="E193" s="222"/>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182</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43" t="s">
        <v>422</v>
      </c>
      <c r="D194" s="221"/>
      <c r="E194" s="222"/>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182</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43" t="s">
        <v>423</v>
      </c>
      <c r="D195" s="221"/>
      <c r="E195" s="222">
        <v>1.4985999999999999</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182</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x14ac:dyDescent="0.2">
      <c r="A196" s="224" t="s">
        <v>169</v>
      </c>
      <c r="B196" s="225" t="s">
        <v>117</v>
      </c>
      <c r="C196" s="240" t="s">
        <v>118</v>
      </c>
      <c r="D196" s="226"/>
      <c r="E196" s="227"/>
      <c r="F196" s="228"/>
      <c r="G196" s="228">
        <f>SUMIF(AG197:AG211,"&lt;&gt;NOR",G197:G211)</f>
        <v>0</v>
      </c>
      <c r="H196" s="228"/>
      <c r="I196" s="228">
        <f>SUM(I197:I211)</f>
        <v>0</v>
      </c>
      <c r="J196" s="228"/>
      <c r="K196" s="228">
        <f>SUM(K197:K211)</f>
        <v>0</v>
      </c>
      <c r="L196" s="228"/>
      <c r="M196" s="228">
        <f>SUM(M197:M211)</f>
        <v>0</v>
      </c>
      <c r="N196" s="227"/>
      <c r="O196" s="227">
        <f>SUM(O197:O211)</f>
        <v>0.05</v>
      </c>
      <c r="P196" s="227"/>
      <c r="Q196" s="227">
        <f>SUM(Q197:Q211)</f>
        <v>0.02</v>
      </c>
      <c r="R196" s="228"/>
      <c r="S196" s="228"/>
      <c r="T196" s="229"/>
      <c r="U196" s="223"/>
      <c r="V196" s="223">
        <f>SUM(V197:V211)</f>
        <v>8.5300000000000011</v>
      </c>
      <c r="W196" s="223"/>
      <c r="X196" s="223"/>
      <c r="Y196" s="223"/>
      <c r="AG196" t="s">
        <v>170</v>
      </c>
    </row>
    <row r="197" spans="1:60" outlineLevel="1" x14ac:dyDescent="0.2">
      <c r="A197" s="231">
        <v>53</v>
      </c>
      <c r="B197" s="232" t="s">
        <v>424</v>
      </c>
      <c r="C197" s="241" t="s">
        <v>425</v>
      </c>
      <c r="D197" s="233" t="s">
        <v>208</v>
      </c>
      <c r="E197" s="234">
        <v>16.837</v>
      </c>
      <c r="F197" s="235"/>
      <c r="G197" s="236">
        <f>ROUND(E197*F197,2)</f>
        <v>0</v>
      </c>
      <c r="H197" s="235"/>
      <c r="I197" s="236">
        <f>ROUND(E197*H197,2)</f>
        <v>0</v>
      </c>
      <c r="J197" s="235"/>
      <c r="K197" s="236">
        <f>ROUND(E197*J197,2)</f>
        <v>0</v>
      </c>
      <c r="L197" s="236">
        <v>21</v>
      </c>
      <c r="M197" s="236">
        <f>G197*(1+L197/100)</f>
        <v>0</v>
      </c>
      <c r="N197" s="234">
        <v>0</v>
      </c>
      <c r="O197" s="234">
        <f>ROUND(E197*N197,2)</f>
        <v>0</v>
      </c>
      <c r="P197" s="234">
        <v>0</v>
      </c>
      <c r="Q197" s="234">
        <f>ROUND(E197*P197,2)</f>
        <v>0</v>
      </c>
      <c r="R197" s="236" t="s">
        <v>426</v>
      </c>
      <c r="S197" s="236" t="s">
        <v>174</v>
      </c>
      <c r="T197" s="237" t="s">
        <v>210</v>
      </c>
      <c r="U197" s="220">
        <v>1.6E-2</v>
      </c>
      <c r="V197" s="220">
        <f>ROUND(E197*U197,2)</f>
        <v>0.27</v>
      </c>
      <c r="W197" s="220"/>
      <c r="X197" s="220" t="s">
        <v>211</v>
      </c>
      <c r="Y197" s="220" t="s">
        <v>177</v>
      </c>
      <c r="Z197" s="210"/>
      <c r="AA197" s="210"/>
      <c r="AB197" s="210"/>
      <c r="AC197" s="210"/>
      <c r="AD197" s="210"/>
      <c r="AE197" s="210"/>
      <c r="AF197" s="210"/>
      <c r="AG197" s="210" t="s">
        <v>212</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2" x14ac:dyDescent="0.2">
      <c r="A198" s="217"/>
      <c r="B198" s="218"/>
      <c r="C198" s="258" t="s">
        <v>427</v>
      </c>
      <c r="D198" s="249"/>
      <c r="E198" s="249"/>
      <c r="F198" s="249"/>
      <c r="G198" s="249"/>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214</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2" x14ac:dyDescent="0.2">
      <c r="A199" s="217"/>
      <c r="B199" s="218"/>
      <c r="C199" s="243" t="s">
        <v>428</v>
      </c>
      <c r="D199" s="221"/>
      <c r="E199" s="222">
        <v>16.837</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182</v>
      </c>
      <c r="AH199" s="210">
        <v>5</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ht="22.5" outlineLevel="1" x14ac:dyDescent="0.2">
      <c r="A200" s="231">
        <v>54</v>
      </c>
      <c r="B200" s="232" t="s">
        <v>429</v>
      </c>
      <c r="C200" s="241" t="s">
        <v>430</v>
      </c>
      <c r="D200" s="233" t="s">
        <v>208</v>
      </c>
      <c r="E200" s="234">
        <v>17.142099999999999</v>
      </c>
      <c r="F200" s="235"/>
      <c r="G200" s="236">
        <f>ROUND(E200*F200,2)</f>
        <v>0</v>
      </c>
      <c r="H200" s="235"/>
      <c r="I200" s="236">
        <f>ROUND(E200*H200,2)</f>
        <v>0</v>
      </c>
      <c r="J200" s="235"/>
      <c r="K200" s="236">
        <f>ROUND(E200*J200,2)</f>
        <v>0</v>
      </c>
      <c r="L200" s="236">
        <v>21</v>
      </c>
      <c r="M200" s="236">
        <f>G200*(1+L200/100)</f>
        <v>0</v>
      </c>
      <c r="N200" s="234">
        <v>0</v>
      </c>
      <c r="O200" s="234">
        <f>ROUND(E200*N200,2)</f>
        <v>0</v>
      </c>
      <c r="P200" s="234">
        <v>1E-3</v>
      </c>
      <c r="Q200" s="234">
        <f>ROUND(E200*P200,2)</f>
        <v>0.02</v>
      </c>
      <c r="R200" s="236" t="s">
        <v>426</v>
      </c>
      <c r="S200" s="236" t="s">
        <v>174</v>
      </c>
      <c r="T200" s="237" t="s">
        <v>210</v>
      </c>
      <c r="U200" s="220">
        <v>0.105</v>
      </c>
      <c r="V200" s="220">
        <f>ROUND(E200*U200,2)</f>
        <v>1.8</v>
      </c>
      <c r="W200" s="220"/>
      <c r="X200" s="220" t="s">
        <v>211</v>
      </c>
      <c r="Y200" s="220" t="s">
        <v>177</v>
      </c>
      <c r="Z200" s="210"/>
      <c r="AA200" s="210"/>
      <c r="AB200" s="210"/>
      <c r="AC200" s="210"/>
      <c r="AD200" s="210"/>
      <c r="AE200" s="210"/>
      <c r="AF200" s="210"/>
      <c r="AG200" s="210" t="s">
        <v>212</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
      <c r="A201" s="217"/>
      <c r="B201" s="218"/>
      <c r="C201" s="243" t="s">
        <v>330</v>
      </c>
      <c r="D201" s="221"/>
      <c r="E201" s="222">
        <v>17.142099999999999</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182</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22.5" outlineLevel="1" x14ac:dyDescent="0.2">
      <c r="A202" s="231">
        <v>55</v>
      </c>
      <c r="B202" s="232" t="s">
        <v>431</v>
      </c>
      <c r="C202" s="241" t="s">
        <v>432</v>
      </c>
      <c r="D202" s="233" t="s">
        <v>208</v>
      </c>
      <c r="E202" s="234">
        <v>16.837</v>
      </c>
      <c r="F202" s="235"/>
      <c r="G202" s="236">
        <f>ROUND(E202*F202,2)</f>
        <v>0</v>
      </c>
      <c r="H202" s="235"/>
      <c r="I202" s="236">
        <f>ROUND(E202*H202,2)</f>
        <v>0</v>
      </c>
      <c r="J202" s="235"/>
      <c r="K202" s="236">
        <f>ROUND(E202*J202,2)</f>
        <v>0</v>
      </c>
      <c r="L202" s="236">
        <v>21</v>
      </c>
      <c r="M202" s="236">
        <f>G202*(1+L202/100)</f>
        <v>0</v>
      </c>
      <c r="N202" s="234">
        <v>4.0000000000000002E-4</v>
      </c>
      <c r="O202" s="234">
        <f>ROUND(E202*N202,2)</f>
        <v>0.01</v>
      </c>
      <c r="P202" s="234">
        <v>0</v>
      </c>
      <c r="Q202" s="234">
        <f>ROUND(E202*P202,2)</f>
        <v>0</v>
      </c>
      <c r="R202" s="236" t="s">
        <v>426</v>
      </c>
      <c r="S202" s="236" t="s">
        <v>174</v>
      </c>
      <c r="T202" s="237" t="s">
        <v>210</v>
      </c>
      <c r="U202" s="220">
        <v>0.38</v>
      </c>
      <c r="V202" s="220">
        <f>ROUND(E202*U202,2)</f>
        <v>6.4</v>
      </c>
      <c r="W202" s="220"/>
      <c r="X202" s="220" t="s">
        <v>211</v>
      </c>
      <c r="Y202" s="220" t="s">
        <v>177</v>
      </c>
      <c r="Z202" s="210"/>
      <c r="AA202" s="210"/>
      <c r="AB202" s="210"/>
      <c r="AC202" s="210"/>
      <c r="AD202" s="210"/>
      <c r="AE202" s="210"/>
      <c r="AF202" s="210"/>
      <c r="AG202" s="210" t="s">
        <v>212</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
      <c r="A203" s="217"/>
      <c r="B203" s="218"/>
      <c r="C203" s="243" t="s">
        <v>237</v>
      </c>
      <c r="D203" s="221"/>
      <c r="E203" s="222">
        <v>16.837</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182</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31">
        <v>56</v>
      </c>
      <c r="B204" s="232" t="s">
        <v>433</v>
      </c>
      <c r="C204" s="241" t="s">
        <v>434</v>
      </c>
      <c r="D204" s="233" t="s">
        <v>208</v>
      </c>
      <c r="E204" s="234">
        <v>18.520700000000001</v>
      </c>
      <c r="F204" s="235"/>
      <c r="G204" s="236">
        <f>ROUND(E204*F204,2)</f>
        <v>0</v>
      </c>
      <c r="H204" s="235"/>
      <c r="I204" s="236">
        <f>ROUND(E204*H204,2)</f>
        <v>0</v>
      </c>
      <c r="J204" s="235"/>
      <c r="K204" s="236">
        <f>ROUND(E204*J204,2)</f>
        <v>0</v>
      </c>
      <c r="L204" s="236">
        <v>21</v>
      </c>
      <c r="M204" s="236">
        <f>G204*(1+L204/100)</f>
        <v>0</v>
      </c>
      <c r="N204" s="234">
        <v>2.3999999999999998E-3</v>
      </c>
      <c r="O204" s="234">
        <f>ROUND(E204*N204,2)</f>
        <v>0.04</v>
      </c>
      <c r="P204" s="234">
        <v>0</v>
      </c>
      <c r="Q204" s="234">
        <f>ROUND(E204*P204,2)</f>
        <v>0</v>
      </c>
      <c r="R204" s="236"/>
      <c r="S204" s="236" t="s">
        <v>352</v>
      </c>
      <c r="T204" s="237" t="s">
        <v>210</v>
      </c>
      <c r="U204" s="220">
        <v>0</v>
      </c>
      <c r="V204" s="220">
        <f>ROUND(E204*U204,2)</f>
        <v>0</v>
      </c>
      <c r="W204" s="220"/>
      <c r="X204" s="220" t="s">
        <v>339</v>
      </c>
      <c r="Y204" s="220" t="s">
        <v>177</v>
      </c>
      <c r="Z204" s="210"/>
      <c r="AA204" s="210"/>
      <c r="AB204" s="210"/>
      <c r="AC204" s="210"/>
      <c r="AD204" s="210"/>
      <c r="AE204" s="210"/>
      <c r="AF204" s="210"/>
      <c r="AG204" s="210" t="s">
        <v>340</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43" t="s">
        <v>428</v>
      </c>
      <c r="D205" s="221"/>
      <c r="E205" s="222">
        <v>16.837</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182</v>
      </c>
      <c r="AH205" s="210">
        <v>5</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60" t="s">
        <v>435</v>
      </c>
      <c r="D206" s="247"/>
      <c r="E206" s="248">
        <v>1.6837</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182</v>
      </c>
      <c r="AH206" s="210">
        <v>4</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31">
        <v>57</v>
      </c>
      <c r="B207" s="232" t="s">
        <v>436</v>
      </c>
      <c r="C207" s="241" t="s">
        <v>437</v>
      </c>
      <c r="D207" s="233" t="s">
        <v>306</v>
      </c>
      <c r="E207" s="234">
        <v>5.1180000000000003E-2</v>
      </c>
      <c r="F207" s="235"/>
      <c r="G207" s="236">
        <f>ROUND(E207*F207,2)</f>
        <v>0</v>
      </c>
      <c r="H207" s="235"/>
      <c r="I207" s="236">
        <f>ROUND(E207*H207,2)</f>
        <v>0</v>
      </c>
      <c r="J207" s="235"/>
      <c r="K207" s="236">
        <f>ROUND(E207*J207,2)</f>
        <v>0</v>
      </c>
      <c r="L207" s="236">
        <v>21</v>
      </c>
      <c r="M207" s="236">
        <f>G207*(1+L207/100)</f>
        <v>0</v>
      </c>
      <c r="N207" s="234">
        <v>0</v>
      </c>
      <c r="O207" s="234">
        <f>ROUND(E207*N207,2)</f>
        <v>0</v>
      </c>
      <c r="P207" s="234">
        <v>0</v>
      </c>
      <c r="Q207" s="234">
        <f>ROUND(E207*P207,2)</f>
        <v>0</v>
      </c>
      <c r="R207" s="236" t="s">
        <v>426</v>
      </c>
      <c r="S207" s="236" t="s">
        <v>174</v>
      </c>
      <c r="T207" s="237" t="s">
        <v>210</v>
      </c>
      <c r="U207" s="220">
        <v>1.091</v>
      </c>
      <c r="V207" s="220">
        <f>ROUND(E207*U207,2)</f>
        <v>0.06</v>
      </c>
      <c r="W207" s="220"/>
      <c r="X207" s="220" t="s">
        <v>308</v>
      </c>
      <c r="Y207" s="220" t="s">
        <v>177</v>
      </c>
      <c r="Z207" s="210"/>
      <c r="AA207" s="210"/>
      <c r="AB207" s="210"/>
      <c r="AC207" s="210"/>
      <c r="AD207" s="210"/>
      <c r="AE207" s="210"/>
      <c r="AF207" s="210"/>
      <c r="AG207" s="210" t="s">
        <v>309</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2" x14ac:dyDescent="0.2">
      <c r="A208" s="217"/>
      <c r="B208" s="218"/>
      <c r="C208" s="258" t="s">
        <v>438</v>
      </c>
      <c r="D208" s="249"/>
      <c r="E208" s="249"/>
      <c r="F208" s="249"/>
      <c r="G208" s="249"/>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214</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2" x14ac:dyDescent="0.2">
      <c r="A209" s="217"/>
      <c r="B209" s="218"/>
      <c r="C209" s="243" t="s">
        <v>311</v>
      </c>
      <c r="D209" s="221"/>
      <c r="E209" s="222"/>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182</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43" t="s">
        <v>439</v>
      </c>
      <c r="D210" s="221"/>
      <c r="E210" s="222"/>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182</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43" t="s">
        <v>440</v>
      </c>
      <c r="D211" s="221"/>
      <c r="E211" s="222">
        <v>5.1180000000000003E-2</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182</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x14ac:dyDescent="0.2">
      <c r="A212" s="224" t="s">
        <v>169</v>
      </c>
      <c r="B212" s="225" t="s">
        <v>119</v>
      </c>
      <c r="C212" s="240" t="s">
        <v>120</v>
      </c>
      <c r="D212" s="226"/>
      <c r="E212" s="227"/>
      <c r="F212" s="228"/>
      <c r="G212" s="228">
        <f>SUMIF(AG213:AG220,"&lt;&gt;NOR",G213:G220)</f>
        <v>0</v>
      </c>
      <c r="H212" s="228"/>
      <c r="I212" s="228">
        <f>SUM(I213:I220)</f>
        <v>0</v>
      </c>
      <c r="J212" s="228"/>
      <c r="K212" s="228">
        <f>SUM(K213:K220)</f>
        <v>0</v>
      </c>
      <c r="L212" s="228"/>
      <c r="M212" s="228">
        <f>SUM(M213:M220)</f>
        <v>0</v>
      </c>
      <c r="N212" s="227"/>
      <c r="O212" s="227">
        <f>SUM(O213:O220)</f>
        <v>0.02</v>
      </c>
      <c r="P212" s="227"/>
      <c r="Q212" s="227">
        <f>SUM(Q213:Q220)</f>
        <v>0</v>
      </c>
      <c r="R212" s="228"/>
      <c r="S212" s="228"/>
      <c r="T212" s="229"/>
      <c r="U212" s="223"/>
      <c r="V212" s="223">
        <f>SUM(V213:V220)</f>
        <v>1.32</v>
      </c>
      <c r="W212" s="223"/>
      <c r="X212" s="223"/>
      <c r="Y212" s="223"/>
      <c r="AG212" t="s">
        <v>170</v>
      </c>
    </row>
    <row r="213" spans="1:60" ht="33.75" outlineLevel="1" x14ac:dyDescent="0.2">
      <c r="A213" s="231">
        <v>58</v>
      </c>
      <c r="B213" s="232" t="s">
        <v>441</v>
      </c>
      <c r="C213" s="241" t="s">
        <v>442</v>
      </c>
      <c r="D213" s="233" t="s">
        <v>208</v>
      </c>
      <c r="E213" s="234">
        <v>1</v>
      </c>
      <c r="F213" s="235"/>
      <c r="G213" s="236">
        <f>ROUND(E213*F213,2)</f>
        <v>0</v>
      </c>
      <c r="H213" s="235"/>
      <c r="I213" s="236">
        <f>ROUND(E213*H213,2)</f>
        <v>0</v>
      </c>
      <c r="J213" s="235"/>
      <c r="K213" s="236">
        <f>ROUND(E213*J213,2)</f>
        <v>0</v>
      </c>
      <c r="L213" s="236">
        <v>21</v>
      </c>
      <c r="M213" s="236">
        <f>G213*(1+L213/100)</f>
        <v>0</v>
      </c>
      <c r="N213" s="234">
        <v>2.121E-2</v>
      </c>
      <c r="O213" s="234">
        <f>ROUND(E213*N213,2)</f>
        <v>0.02</v>
      </c>
      <c r="P213" s="234">
        <v>0</v>
      </c>
      <c r="Q213" s="234">
        <f>ROUND(E213*P213,2)</f>
        <v>0</v>
      </c>
      <c r="R213" s="236" t="s">
        <v>443</v>
      </c>
      <c r="S213" s="236" t="s">
        <v>174</v>
      </c>
      <c r="T213" s="237" t="s">
        <v>210</v>
      </c>
      <c r="U213" s="220">
        <v>1.2925</v>
      </c>
      <c r="V213" s="220">
        <f>ROUND(E213*U213,2)</f>
        <v>1.29</v>
      </c>
      <c r="W213" s="220"/>
      <c r="X213" s="220" t="s">
        <v>211</v>
      </c>
      <c r="Y213" s="220" t="s">
        <v>177</v>
      </c>
      <c r="Z213" s="210"/>
      <c r="AA213" s="210"/>
      <c r="AB213" s="210"/>
      <c r="AC213" s="210"/>
      <c r="AD213" s="210"/>
      <c r="AE213" s="210"/>
      <c r="AF213" s="210"/>
      <c r="AG213" s="210" t="s">
        <v>212</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42" t="s">
        <v>444</v>
      </c>
      <c r="D214" s="239"/>
      <c r="E214" s="239"/>
      <c r="F214" s="239"/>
      <c r="G214" s="239"/>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180</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2" x14ac:dyDescent="0.2">
      <c r="A215" s="217"/>
      <c r="B215" s="218"/>
      <c r="C215" s="243" t="s">
        <v>241</v>
      </c>
      <c r="D215" s="221"/>
      <c r="E215" s="222">
        <v>1</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182</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31">
        <v>59</v>
      </c>
      <c r="B216" s="232" t="s">
        <v>445</v>
      </c>
      <c r="C216" s="241" t="s">
        <v>446</v>
      </c>
      <c r="D216" s="233" t="s">
        <v>306</v>
      </c>
      <c r="E216" s="234">
        <v>2.121E-2</v>
      </c>
      <c r="F216" s="235"/>
      <c r="G216" s="236">
        <f>ROUND(E216*F216,2)</f>
        <v>0</v>
      </c>
      <c r="H216" s="235"/>
      <c r="I216" s="236">
        <f>ROUND(E216*H216,2)</f>
        <v>0</v>
      </c>
      <c r="J216" s="235"/>
      <c r="K216" s="236">
        <f>ROUND(E216*J216,2)</f>
        <v>0</v>
      </c>
      <c r="L216" s="236">
        <v>21</v>
      </c>
      <c r="M216" s="236">
        <f>G216*(1+L216/100)</f>
        <v>0</v>
      </c>
      <c r="N216" s="234">
        <v>0</v>
      </c>
      <c r="O216" s="234">
        <f>ROUND(E216*N216,2)</f>
        <v>0</v>
      </c>
      <c r="P216" s="234">
        <v>0</v>
      </c>
      <c r="Q216" s="234">
        <f>ROUND(E216*P216,2)</f>
        <v>0</v>
      </c>
      <c r="R216" s="236" t="s">
        <v>443</v>
      </c>
      <c r="S216" s="236" t="s">
        <v>174</v>
      </c>
      <c r="T216" s="237" t="s">
        <v>210</v>
      </c>
      <c r="U216" s="220">
        <v>1.4990000000000001</v>
      </c>
      <c r="V216" s="220">
        <f>ROUND(E216*U216,2)</f>
        <v>0.03</v>
      </c>
      <c r="W216" s="220"/>
      <c r="X216" s="220" t="s">
        <v>308</v>
      </c>
      <c r="Y216" s="220" t="s">
        <v>177</v>
      </c>
      <c r="Z216" s="210"/>
      <c r="AA216" s="210"/>
      <c r="AB216" s="210"/>
      <c r="AC216" s="210"/>
      <c r="AD216" s="210"/>
      <c r="AE216" s="210"/>
      <c r="AF216" s="210"/>
      <c r="AG216" s="210" t="s">
        <v>309</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
      <c r="A217" s="217"/>
      <c r="B217" s="218"/>
      <c r="C217" s="258" t="s">
        <v>347</v>
      </c>
      <c r="D217" s="249"/>
      <c r="E217" s="249"/>
      <c r="F217" s="249"/>
      <c r="G217" s="249"/>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214</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2" x14ac:dyDescent="0.2">
      <c r="A218" s="217"/>
      <c r="B218" s="218"/>
      <c r="C218" s="243" t="s">
        <v>311</v>
      </c>
      <c r="D218" s="221"/>
      <c r="E218" s="222"/>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182</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
      <c r="A219" s="217"/>
      <c r="B219" s="218"/>
      <c r="C219" s="243" t="s">
        <v>447</v>
      </c>
      <c r="D219" s="221"/>
      <c r="E219" s="222"/>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182</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
      <c r="A220" s="217"/>
      <c r="B220" s="218"/>
      <c r="C220" s="243" t="s">
        <v>448</v>
      </c>
      <c r="D220" s="221"/>
      <c r="E220" s="222">
        <v>2.121E-2</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182</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x14ac:dyDescent="0.2">
      <c r="A221" s="224" t="s">
        <v>169</v>
      </c>
      <c r="B221" s="225" t="s">
        <v>121</v>
      </c>
      <c r="C221" s="240" t="s">
        <v>122</v>
      </c>
      <c r="D221" s="226"/>
      <c r="E221" s="227"/>
      <c r="F221" s="228"/>
      <c r="G221" s="228">
        <f>SUMIF(AG222:AG247,"&lt;&gt;NOR",G222:G247)</f>
        <v>0</v>
      </c>
      <c r="H221" s="228"/>
      <c r="I221" s="228">
        <f>SUM(I222:I247)</f>
        <v>0</v>
      </c>
      <c r="J221" s="228"/>
      <c r="K221" s="228">
        <f>SUM(K222:K247)</f>
        <v>0</v>
      </c>
      <c r="L221" s="228"/>
      <c r="M221" s="228">
        <f>SUM(M222:M247)</f>
        <v>0</v>
      </c>
      <c r="N221" s="227"/>
      <c r="O221" s="227">
        <f>SUM(O222:O247)</f>
        <v>1.29</v>
      </c>
      <c r="P221" s="227"/>
      <c r="Q221" s="227">
        <f>SUM(Q222:Q247)</f>
        <v>0</v>
      </c>
      <c r="R221" s="228"/>
      <c r="S221" s="228"/>
      <c r="T221" s="229"/>
      <c r="U221" s="223"/>
      <c r="V221" s="223">
        <f>SUM(V222:V247)</f>
        <v>90.12</v>
      </c>
      <c r="W221" s="223"/>
      <c r="X221" s="223"/>
      <c r="Y221" s="223"/>
      <c r="AG221" t="s">
        <v>170</v>
      </c>
    </row>
    <row r="222" spans="1:60" outlineLevel="1" x14ac:dyDescent="0.2">
      <c r="A222" s="231">
        <v>60</v>
      </c>
      <c r="B222" s="232" t="s">
        <v>449</v>
      </c>
      <c r="C222" s="241" t="s">
        <v>450</v>
      </c>
      <c r="D222" s="233" t="s">
        <v>282</v>
      </c>
      <c r="E222" s="234">
        <v>10</v>
      </c>
      <c r="F222" s="235"/>
      <c r="G222" s="236">
        <f>ROUND(E222*F222,2)</f>
        <v>0</v>
      </c>
      <c r="H222" s="235"/>
      <c r="I222" s="236">
        <f>ROUND(E222*H222,2)</f>
        <v>0</v>
      </c>
      <c r="J222" s="235"/>
      <c r="K222" s="236">
        <f>ROUND(E222*J222,2)</f>
        <v>0</v>
      </c>
      <c r="L222" s="236">
        <v>21</v>
      </c>
      <c r="M222" s="236">
        <f>G222*(1+L222/100)</f>
        <v>0</v>
      </c>
      <c r="N222" s="234">
        <v>4.0000000000000003E-5</v>
      </c>
      <c r="O222" s="234">
        <f>ROUND(E222*N222,2)</f>
        <v>0</v>
      </c>
      <c r="P222" s="234">
        <v>0</v>
      </c>
      <c r="Q222" s="234">
        <f>ROUND(E222*P222,2)</f>
        <v>0</v>
      </c>
      <c r="R222" s="236" t="s">
        <v>451</v>
      </c>
      <c r="S222" s="236" t="s">
        <v>174</v>
      </c>
      <c r="T222" s="237" t="s">
        <v>210</v>
      </c>
      <c r="U222" s="220">
        <v>7.0000000000000007E-2</v>
      </c>
      <c r="V222" s="220">
        <f>ROUND(E222*U222,2)</f>
        <v>0.7</v>
      </c>
      <c r="W222" s="220"/>
      <c r="X222" s="220" t="s">
        <v>211</v>
      </c>
      <c r="Y222" s="220" t="s">
        <v>177</v>
      </c>
      <c r="Z222" s="210"/>
      <c r="AA222" s="210"/>
      <c r="AB222" s="210"/>
      <c r="AC222" s="210"/>
      <c r="AD222" s="210"/>
      <c r="AE222" s="210"/>
      <c r="AF222" s="210"/>
      <c r="AG222" s="210" t="s">
        <v>212</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2" x14ac:dyDescent="0.2">
      <c r="A223" s="217"/>
      <c r="B223" s="218"/>
      <c r="C223" s="242" t="s">
        <v>452</v>
      </c>
      <c r="D223" s="239"/>
      <c r="E223" s="239"/>
      <c r="F223" s="239"/>
      <c r="G223" s="239"/>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180</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43" t="s">
        <v>453</v>
      </c>
      <c r="D224" s="221"/>
      <c r="E224" s="222">
        <v>6</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182</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
      <c r="A225" s="217"/>
      <c r="B225" s="218"/>
      <c r="C225" s="243" t="s">
        <v>454</v>
      </c>
      <c r="D225" s="221"/>
      <c r="E225" s="222">
        <v>4</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182</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31">
        <v>61</v>
      </c>
      <c r="B226" s="232" t="s">
        <v>455</v>
      </c>
      <c r="C226" s="241" t="s">
        <v>456</v>
      </c>
      <c r="D226" s="233" t="s">
        <v>208</v>
      </c>
      <c r="E226" s="234">
        <v>77.680400000000006</v>
      </c>
      <c r="F226" s="235"/>
      <c r="G226" s="236">
        <f>ROUND(E226*F226,2)</f>
        <v>0</v>
      </c>
      <c r="H226" s="235"/>
      <c r="I226" s="236">
        <f>ROUND(E226*H226,2)</f>
        <v>0</v>
      </c>
      <c r="J226" s="235"/>
      <c r="K226" s="236">
        <f>ROUND(E226*J226,2)</f>
        <v>0</v>
      </c>
      <c r="L226" s="236">
        <v>21</v>
      </c>
      <c r="M226" s="236">
        <f>G226*(1+L226/100)</f>
        <v>0</v>
      </c>
      <c r="N226" s="234">
        <v>2.1000000000000001E-4</v>
      </c>
      <c r="O226" s="234">
        <f>ROUND(E226*N226,2)</f>
        <v>0.02</v>
      </c>
      <c r="P226" s="234">
        <v>0</v>
      </c>
      <c r="Q226" s="234">
        <f>ROUND(E226*P226,2)</f>
        <v>0</v>
      </c>
      <c r="R226" s="236" t="s">
        <v>451</v>
      </c>
      <c r="S226" s="236" t="s">
        <v>174</v>
      </c>
      <c r="T226" s="237" t="s">
        <v>210</v>
      </c>
      <c r="U226" s="220">
        <v>0.05</v>
      </c>
      <c r="V226" s="220">
        <f>ROUND(E226*U226,2)</f>
        <v>3.88</v>
      </c>
      <c r="W226" s="220"/>
      <c r="X226" s="220" t="s">
        <v>211</v>
      </c>
      <c r="Y226" s="220" t="s">
        <v>177</v>
      </c>
      <c r="Z226" s="210"/>
      <c r="AA226" s="210"/>
      <c r="AB226" s="210"/>
      <c r="AC226" s="210"/>
      <c r="AD226" s="210"/>
      <c r="AE226" s="210"/>
      <c r="AF226" s="210"/>
      <c r="AG226" s="210" t="s">
        <v>212</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2" x14ac:dyDescent="0.2">
      <c r="A227" s="217"/>
      <c r="B227" s="218"/>
      <c r="C227" s="242" t="s">
        <v>457</v>
      </c>
      <c r="D227" s="239"/>
      <c r="E227" s="239"/>
      <c r="F227" s="239"/>
      <c r="G227" s="239"/>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180</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
      <c r="A228" s="217"/>
      <c r="B228" s="218"/>
      <c r="C228" s="243" t="s">
        <v>458</v>
      </c>
      <c r="D228" s="221"/>
      <c r="E228" s="222">
        <v>77.680400000000006</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182</v>
      </c>
      <c r="AH228" s="210">
        <v>5</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22.5" outlineLevel="1" x14ac:dyDescent="0.2">
      <c r="A229" s="231">
        <v>62</v>
      </c>
      <c r="B229" s="232" t="s">
        <v>459</v>
      </c>
      <c r="C229" s="241" t="s">
        <v>460</v>
      </c>
      <c r="D229" s="233" t="s">
        <v>208</v>
      </c>
      <c r="E229" s="234">
        <v>77.680400000000006</v>
      </c>
      <c r="F229" s="235"/>
      <c r="G229" s="236">
        <f>ROUND(E229*F229,2)</f>
        <v>0</v>
      </c>
      <c r="H229" s="235"/>
      <c r="I229" s="236">
        <f>ROUND(E229*H229,2)</f>
        <v>0</v>
      </c>
      <c r="J229" s="235"/>
      <c r="K229" s="236">
        <f>ROUND(E229*J229,2)</f>
        <v>0</v>
      </c>
      <c r="L229" s="236">
        <v>21</v>
      </c>
      <c r="M229" s="236">
        <f>G229*(1+L229/100)</f>
        <v>0</v>
      </c>
      <c r="N229" s="234">
        <v>2.9299999999999999E-3</v>
      </c>
      <c r="O229" s="234">
        <f>ROUND(E229*N229,2)</f>
        <v>0.23</v>
      </c>
      <c r="P229" s="234">
        <v>0</v>
      </c>
      <c r="Q229" s="234">
        <f>ROUND(E229*P229,2)</f>
        <v>0</v>
      </c>
      <c r="R229" s="236" t="s">
        <v>451</v>
      </c>
      <c r="S229" s="236" t="s">
        <v>174</v>
      </c>
      <c r="T229" s="237" t="s">
        <v>210</v>
      </c>
      <c r="U229" s="220">
        <v>1.0746</v>
      </c>
      <c r="V229" s="220">
        <f>ROUND(E229*U229,2)</f>
        <v>83.48</v>
      </c>
      <c r="W229" s="220"/>
      <c r="X229" s="220" t="s">
        <v>211</v>
      </c>
      <c r="Y229" s="220" t="s">
        <v>177</v>
      </c>
      <c r="Z229" s="210"/>
      <c r="AA229" s="210"/>
      <c r="AB229" s="210"/>
      <c r="AC229" s="210"/>
      <c r="AD229" s="210"/>
      <c r="AE229" s="210"/>
      <c r="AF229" s="210"/>
      <c r="AG229" s="210" t="s">
        <v>212</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
      <c r="A230" s="217"/>
      <c r="B230" s="218"/>
      <c r="C230" s="243" t="s">
        <v>461</v>
      </c>
      <c r="D230" s="221"/>
      <c r="E230" s="222">
        <v>52.44</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182</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43" t="s">
        <v>462</v>
      </c>
      <c r="D231" s="221"/>
      <c r="E231" s="222">
        <v>-18.96</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182</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43" t="s">
        <v>358</v>
      </c>
      <c r="D232" s="221"/>
      <c r="E232" s="222"/>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182</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43" t="s">
        <v>359</v>
      </c>
      <c r="D233" s="221"/>
      <c r="E233" s="222">
        <v>21.402000000000001</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182</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43" t="s">
        <v>360</v>
      </c>
      <c r="D234" s="221"/>
      <c r="E234" s="222">
        <v>-1.08</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182</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43" t="s">
        <v>361</v>
      </c>
      <c r="D235" s="221"/>
      <c r="E235" s="222">
        <v>-0.8</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182</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43" t="s">
        <v>362</v>
      </c>
      <c r="D236" s="221"/>
      <c r="E236" s="222">
        <v>19.712</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182</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43" t="s">
        <v>363</v>
      </c>
      <c r="D237" s="221"/>
      <c r="E237" s="222">
        <v>-0.88</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182</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43" t="s">
        <v>463</v>
      </c>
      <c r="D238" s="221"/>
      <c r="E238" s="222">
        <v>9.4</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182</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
      <c r="A239" s="217"/>
      <c r="B239" s="218"/>
      <c r="C239" s="243" t="s">
        <v>221</v>
      </c>
      <c r="D239" s="221"/>
      <c r="E239" s="222">
        <v>-3.2</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182</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
      <c r="A240" s="217"/>
      <c r="B240" s="218"/>
      <c r="C240" s="243" t="s">
        <v>222</v>
      </c>
      <c r="D240" s="221"/>
      <c r="E240" s="222">
        <v>-0.35360000000000003</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182</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1">
        <v>63</v>
      </c>
      <c r="B241" s="232" t="s">
        <v>464</v>
      </c>
      <c r="C241" s="241" t="s">
        <v>465</v>
      </c>
      <c r="D241" s="233" t="s">
        <v>208</v>
      </c>
      <c r="E241" s="234">
        <v>85.448440000000005</v>
      </c>
      <c r="F241" s="235"/>
      <c r="G241" s="236">
        <f>ROUND(E241*F241,2)</f>
        <v>0</v>
      </c>
      <c r="H241" s="235"/>
      <c r="I241" s="236">
        <f>ROUND(E241*H241,2)</f>
        <v>0</v>
      </c>
      <c r="J241" s="235"/>
      <c r="K241" s="236">
        <f>ROUND(E241*J241,2)</f>
        <v>0</v>
      </c>
      <c r="L241" s="236">
        <v>21</v>
      </c>
      <c r="M241" s="236">
        <f>G241*(1+L241/100)</f>
        <v>0</v>
      </c>
      <c r="N241" s="234">
        <v>1.2200000000000001E-2</v>
      </c>
      <c r="O241" s="234">
        <f>ROUND(E241*N241,2)</f>
        <v>1.04</v>
      </c>
      <c r="P241" s="234">
        <v>0</v>
      </c>
      <c r="Q241" s="234">
        <f>ROUND(E241*P241,2)</f>
        <v>0</v>
      </c>
      <c r="R241" s="236" t="s">
        <v>338</v>
      </c>
      <c r="S241" s="236" t="s">
        <v>174</v>
      </c>
      <c r="T241" s="237" t="s">
        <v>210</v>
      </c>
      <c r="U241" s="220">
        <v>0</v>
      </c>
      <c r="V241" s="220">
        <f>ROUND(E241*U241,2)</f>
        <v>0</v>
      </c>
      <c r="W241" s="220"/>
      <c r="X241" s="220" t="s">
        <v>339</v>
      </c>
      <c r="Y241" s="220" t="s">
        <v>177</v>
      </c>
      <c r="Z241" s="210"/>
      <c r="AA241" s="210"/>
      <c r="AB241" s="210"/>
      <c r="AC241" s="210"/>
      <c r="AD241" s="210"/>
      <c r="AE241" s="210"/>
      <c r="AF241" s="210"/>
      <c r="AG241" s="210" t="s">
        <v>340</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43" t="s">
        <v>458</v>
      </c>
      <c r="D242" s="221"/>
      <c r="E242" s="222">
        <v>77.680400000000006</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182</v>
      </c>
      <c r="AH242" s="210">
        <v>5</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
      <c r="A243" s="217"/>
      <c r="B243" s="218"/>
      <c r="C243" s="260" t="s">
        <v>435</v>
      </c>
      <c r="D243" s="247"/>
      <c r="E243" s="248">
        <v>7.7680400000000001</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182</v>
      </c>
      <c r="AH243" s="210">
        <v>4</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31">
        <v>64</v>
      </c>
      <c r="B244" s="232" t="s">
        <v>466</v>
      </c>
      <c r="C244" s="241" t="s">
        <v>467</v>
      </c>
      <c r="D244" s="233" t="s">
        <v>306</v>
      </c>
      <c r="E244" s="234">
        <v>1.2867900000000001</v>
      </c>
      <c r="F244" s="235"/>
      <c r="G244" s="236">
        <f>ROUND(E244*F244,2)</f>
        <v>0</v>
      </c>
      <c r="H244" s="235"/>
      <c r="I244" s="236">
        <f>ROUND(E244*H244,2)</f>
        <v>0</v>
      </c>
      <c r="J244" s="235"/>
      <c r="K244" s="236">
        <f>ROUND(E244*J244,2)</f>
        <v>0</v>
      </c>
      <c r="L244" s="236">
        <v>21</v>
      </c>
      <c r="M244" s="236">
        <f>G244*(1+L244/100)</f>
        <v>0</v>
      </c>
      <c r="N244" s="234">
        <v>0</v>
      </c>
      <c r="O244" s="234">
        <f>ROUND(E244*N244,2)</f>
        <v>0</v>
      </c>
      <c r="P244" s="234">
        <v>0</v>
      </c>
      <c r="Q244" s="234">
        <f>ROUND(E244*P244,2)</f>
        <v>0</v>
      </c>
      <c r="R244" s="236" t="s">
        <v>451</v>
      </c>
      <c r="S244" s="236" t="s">
        <v>174</v>
      </c>
      <c r="T244" s="237" t="s">
        <v>210</v>
      </c>
      <c r="U244" s="220">
        <v>1.5980000000000001</v>
      </c>
      <c r="V244" s="220">
        <f>ROUND(E244*U244,2)</f>
        <v>2.06</v>
      </c>
      <c r="W244" s="220"/>
      <c r="X244" s="220" t="s">
        <v>308</v>
      </c>
      <c r="Y244" s="220" t="s">
        <v>177</v>
      </c>
      <c r="Z244" s="210"/>
      <c r="AA244" s="210"/>
      <c r="AB244" s="210"/>
      <c r="AC244" s="210"/>
      <c r="AD244" s="210"/>
      <c r="AE244" s="210"/>
      <c r="AF244" s="210"/>
      <c r="AG244" s="210" t="s">
        <v>309</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2" x14ac:dyDescent="0.2">
      <c r="A245" s="217"/>
      <c r="B245" s="218"/>
      <c r="C245" s="243" t="s">
        <v>311</v>
      </c>
      <c r="D245" s="221"/>
      <c r="E245" s="222"/>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182</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
      <c r="A246" s="217"/>
      <c r="B246" s="218"/>
      <c r="C246" s="243" t="s">
        <v>468</v>
      </c>
      <c r="D246" s="221"/>
      <c r="E246" s="222"/>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182</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3" x14ac:dyDescent="0.2">
      <c r="A247" s="217"/>
      <c r="B247" s="218"/>
      <c r="C247" s="243" t="s">
        <v>469</v>
      </c>
      <c r="D247" s="221"/>
      <c r="E247" s="222">
        <v>1.2867900000000001</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182</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x14ac:dyDescent="0.2">
      <c r="A248" s="224" t="s">
        <v>169</v>
      </c>
      <c r="B248" s="225" t="s">
        <v>123</v>
      </c>
      <c r="C248" s="240" t="s">
        <v>124</v>
      </c>
      <c r="D248" s="226"/>
      <c r="E248" s="227"/>
      <c r="F248" s="228"/>
      <c r="G248" s="228">
        <f>SUMIF(AG249:AG256,"&lt;&gt;NOR",G249:G256)</f>
        <v>0</v>
      </c>
      <c r="H248" s="228"/>
      <c r="I248" s="228">
        <f>SUM(I249:I256)</f>
        <v>0</v>
      </c>
      <c r="J248" s="228"/>
      <c r="K248" s="228">
        <f>SUM(K249:K256)</f>
        <v>0</v>
      </c>
      <c r="L248" s="228"/>
      <c r="M248" s="228">
        <f>SUM(M249:M256)</f>
        <v>0</v>
      </c>
      <c r="N248" s="227"/>
      <c r="O248" s="227">
        <f>SUM(O249:O256)</f>
        <v>0.14000000000000001</v>
      </c>
      <c r="P248" s="227"/>
      <c r="Q248" s="227">
        <f>SUM(Q249:Q256)</f>
        <v>0</v>
      </c>
      <c r="R248" s="228"/>
      <c r="S248" s="228"/>
      <c r="T248" s="229"/>
      <c r="U248" s="223"/>
      <c r="V248" s="223">
        <f>SUM(V249:V256)</f>
        <v>13.16</v>
      </c>
      <c r="W248" s="223"/>
      <c r="X248" s="223"/>
      <c r="Y248" s="223"/>
      <c r="AG248" t="s">
        <v>170</v>
      </c>
    </row>
    <row r="249" spans="1:60" outlineLevel="1" x14ac:dyDescent="0.2">
      <c r="A249" s="231">
        <v>65</v>
      </c>
      <c r="B249" s="232" t="s">
        <v>470</v>
      </c>
      <c r="C249" s="241" t="s">
        <v>471</v>
      </c>
      <c r="D249" s="233" t="s">
        <v>208</v>
      </c>
      <c r="E249" s="234">
        <v>57.06</v>
      </c>
      <c r="F249" s="235"/>
      <c r="G249" s="236">
        <f>ROUND(E249*F249,2)</f>
        <v>0</v>
      </c>
      <c r="H249" s="235"/>
      <c r="I249" s="236">
        <f>ROUND(E249*H249,2)</f>
        <v>0</v>
      </c>
      <c r="J249" s="235"/>
      <c r="K249" s="236">
        <f>ROUND(E249*J249,2)</f>
        <v>0</v>
      </c>
      <c r="L249" s="236">
        <v>21</v>
      </c>
      <c r="M249" s="236">
        <f>G249*(1+L249/100)</f>
        <v>0</v>
      </c>
      <c r="N249" s="234">
        <v>6.9999999999999994E-5</v>
      </c>
      <c r="O249" s="234">
        <f>ROUND(E249*N249,2)</f>
        <v>0</v>
      </c>
      <c r="P249" s="234">
        <v>0</v>
      </c>
      <c r="Q249" s="234">
        <f>ROUND(E249*P249,2)</f>
        <v>0</v>
      </c>
      <c r="R249" s="236" t="s">
        <v>472</v>
      </c>
      <c r="S249" s="236" t="s">
        <v>174</v>
      </c>
      <c r="T249" s="237" t="s">
        <v>210</v>
      </c>
      <c r="U249" s="220">
        <v>3.2480000000000002E-2</v>
      </c>
      <c r="V249" s="220">
        <f>ROUND(E249*U249,2)</f>
        <v>1.85</v>
      </c>
      <c r="W249" s="220"/>
      <c r="X249" s="220" t="s">
        <v>211</v>
      </c>
      <c r="Y249" s="220" t="s">
        <v>177</v>
      </c>
      <c r="Z249" s="210"/>
      <c r="AA249" s="210"/>
      <c r="AB249" s="210"/>
      <c r="AC249" s="210"/>
      <c r="AD249" s="210"/>
      <c r="AE249" s="210"/>
      <c r="AF249" s="210"/>
      <c r="AG249" s="210" t="s">
        <v>212</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
      <c r="A250" s="217"/>
      <c r="B250" s="218"/>
      <c r="C250" s="243" t="s">
        <v>473</v>
      </c>
      <c r="D250" s="221"/>
      <c r="E250" s="222">
        <v>57.06</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182</v>
      </c>
      <c r="AH250" s="210">
        <v>5</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31">
        <v>66</v>
      </c>
      <c r="B251" s="232" t="s">
        <v>474</v>
      </c>
      <c r="C251" s="241" t="s">
        <v>475</v>
      </c>
      <c r="D251" s="233" t="s">
        <v>208</v>
      </c>
      <c r="E251" s="234">
        <v>57.06</v>
      </c>
      <c r="F251" s="235"/>
      <c r="G251" s="236">
        <f>ROUND(E251*F251,2)</f>
        <v>0</v>
      </c>
      <c r="H251" s="235"/>
      <c r="I251" s="236">
        <f>ROUND(E251*H251,2)</f>
        <v>0</v>
      </c>
      <c r="J251" s="235"/>
      <c r="K251" s="236">
        <f>ROUND(E251*J251,2)</f>
        <v>0</v>
      </c>
      <c r="L251" s="236">
        <v>21</v>
      </c>
      <c r="M251" s="236">
        <f>G251*(1+L251/100)</f>
        <v>0</v>
      </c>
      <c r="N251" s="234">
        <v>1.6000000000000001E-4</v>
      </c>
      <c r="O251" s="234">
        <f>ROUND(E251*N251,2)</f>
        <v>0.01</v>
      </c>
      <c r="P251" s="234">
        <v>0</v>
      </c>
      <c r="Q251" s="234">
        <f>ROUND(E251*P251,2)</f>
        <v>0</v>
      </c>
      <c r="R251" s="236" t="s">
        <v>472</v>
      </c>
      <c r="S251" s="236" t="s">
        <v>174</v>
      </c>
      <c r="T251" s="237" t="s">
        <v>210</v>
      </c>
      <c r="U251" s="220">
        <v>0.10902000000000001</v>
      </c>
      <c r="V251" s="220">
        <f>ROUND(E251*U251,2)</f>
        <v>6.22</v>
      </c>
      <c r="W251" s="220"/>
      <c r="X251" s="220" t="s">
        <v>211</v>
      </c>
      <c r="Y251" s="220" t="s">
        <v>177</v>
      </c>
      <c r="Z251" s="210"/>
      <c r="AA251" s="210"/>
      <c r="AB251" s="210"/>
      <c r="AC251" s="210"/>
      <c r="AD251" s="210"/>
      <c r="AE251" s="210"/>
      <c r="AF251" s="210"/>
      <c r="AG251" s="210" t="s">
        <v>212</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2" x14ac:dyDescent="0.2">
      <c r="A252" s="217"/>
      <c r="B252" s="218"/>
      <c r="C252" s="243" t="s">
        <v>476</v>
      </c>
      <c r="D252" s="221"/>
      <c r="E252" s="222">
        <v>32.04</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182</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
      <c r="A253" s="217"/>
      <c r="B253" s="218"/>
      <c r="C253" s="243" t="s">
        <v>477</v>
      </c>
      <c r="D253" s="221"/>
      <c r="E253" s="222">
        <v>33.36</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182</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
      <c r="A254" s="217"/>
      <c r="B254" s="218"/>
      <c r="C254" s="243" t="s">
        <v>478</v>
      </c>
      <c r="D254" s="221"/>
      <c r="E254" s="222">
        <v>-8.34</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182</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31">
        <v>67</v>
      </c>
      <c r="B255" s="232" t="s">
        <v>479</v>
      </c>
      <c r="C255" s="241" t="s">
        <v>480</v>
      </c>
      <c r="D255" s="233" t="s">
        <v>208</v>
      </c>
      <c r="E255" s="234">
        <v>377.05</v>
      </c>
      <c r="F255" s="235"/>
      <c r="G255" s="236">
        <f>ROUND(E255*F255,2)</f>
        <v>0</v>
      </c>
      <c r="H255" s="235"/>
      <c r="I255" s="236">
        <f>ROUND(E255*H255,2)</f>
        <v>0</v>
      </c>
      <c r="J255" s="235"/>
      <c r="K255" s="236">
        <f>ROUND(E255*J255,2)</f>
        <v>0</v>
      </c>
      <c r="L255" s="236">
        <v>21</v>
      </c>
      <c r="M255" s="236">
        <f>G255*(1+L255/100)</f>
        <v>0</v>
      </c>
      <c r="N255" s="234">
        <v>3.5E-4</v>
      </c>
      <c r="O255" s="234">
        <f>ROUND(E255*N255,2)</f>
        <v>0.13</v>
      </c>
      <c r="P255" s="234">
        <v>0</v>
      </c>
      <c r="Q255" s="234">
        <f>ROUND(E255*P255,2)</f>
        <v>0</v>
      </c>
      <c r="R255" s="236" t="s">
        <v>472</v>
      </c>
      <c r="S255" s="236" t="s">
        <v>174</v>
      </c>
      <c r="T255" s="237" t="s">
        <v>210</v>
      </c>
      <c r="U255" s="220">
        <v>1.35E-2</v>
      </c>
      <c r="V255" s="220">
        <f>ROUND(E255*U255,2)</f>
        <v>5.09</v>
      </c>
      <c r="W255" s="220"/>
      <c r="X255" s="220" t="s">
        <v>211</v>
      </c>
      <c r="Y255" s="220" t="s">
        <v>177</v>
      </c>
      <c r="Z255" s="210"/>
      <c r="AA255" s="210"/>
      <c r="AB255" s="210"/>
      <c r="AC255" s="210"/>
      <c r="AD255" s="210"/>
      <c r="AE255" s="210"/>
      <c r="AF255" s="210"/>
      <c r="AG255" s="210" t="s">
        <v>212</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2" x14ac:dyDescent="0.2">
      <c r="A256" s="217"/>
      <c r="B256" s="218"/>
      <c r="C256" s="243" t="s">
        <v>481</v>
      </c>
      <c r="D256" s="221"/>
      <c r="E256" s="222">
        <v>377.05</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182</v>
      </c>
      <c r="AH256" s="210">
        <v>5</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x14ac:dyDescent="0.2">
      <c r="A257" s="224" t="s">
        <v>169</v>
      </c>
      <c r="B257" s="225" t="s">
        <v>135</v>
      </c>
      <c r="C257" s="240" t="s">
        <v>136</v>
      </c>
      <c r="D257" s="226"/>
      <c r="E257" s="227"/>
      <c r="F257" s="228"/>
      <c r="G257" s="228">
        <f>SUMIF(AG258:AG267,"&lt;&gt;NOR",G258:G267)</f>
        <v>0</v>
      </c>
      <c r="H257" s="228"/>
      <c r="I257" s="228">
        <f>SUM(I258:I267)</f>
        <v>0</v>
      </c>
      <c r="J257" s="228"/>
      <c r="K257" s="228">
        <f>SUM(K258:K267)</f>
        <v>0</v>
      </c>
      <c r="L257" s="228"/>
      <c r="M257" s="228">
        <f>SUM(M258:M267)</f>
        <v>0</v>
      </c>
      <c r="N257" s="227"/>
      <c r="O257" s="227">
        <f>SUM(O258:O267)</f>
        <v>0</v>
      </c>
      <c r="P257" s="227"/>
      <c r="Q257" s="227">
        <f>SUM(Q258:Q267)</f>
        <v>0</v>
      </c>
      <c r="R257" s="228"/>
      <c r="S257" s="228"/>
      <c r="T257" s="229"/>
      <c r="U257" s="223"/>
      <c r="V257" s="223">
        <f>SUM(V258:V267)</f>
        <v>0</v>
      </c>
      <c r="W257" s="223"/>
      <c r="X257" s="223"/>
      <c r="Y257" s="223"/>
      <c r="AG257" t="s">
        <v>170</v>
      </c>
    </row>
    <row r="258" spans="1:60" outlineLevel="1" x14ac:dyDescent="0.2">
      <c r="A258" s="251">
        <v>68</v>
      </c>
      <c r="B258" s="252" t="s">
        <v>482</v>
      </c>
      <c r="C258" s="261" t="s">
        <v>483</v>
      </c>
      <c r="D258" s="253" t="s">
        <v>282</v>
      </c>
      <c r="E258" s="254">
        <v>10</v>
      </c>
      <c r="F258" s="255"/>
      <c r="G258" s="256">
        <f>ROUND(E258*F258,2)</f>
        <v>0</v>
      </c>
      <c r="H258" s="255"/>
      <c r="I258" s="256">
        <f>ROUND(E258*H258,2)</f>
        <v>0</v>
      </c>
      <c r="J258" s="255"/>
      <c r="K258" s="256">
        <f>ROUND(E258*J258,2)</f>
        <v>0</v>
      </c>
      <c r="L258" s="256">
        <v>21</v>
      </c>
      <c r="M258" s="256">
        <f>G258*(1+L258/100)</f>
        <v>0</v>
      </c>
      <c r="N258" s="254">
        <v>0</v>
      </c>
      <c r="O258" s="254">
        <f>ROUND(E258*N258,2)</f>
        <v>0</v>
      </c>
      <c r="P258" s="254">
        <v>0</v>
      </c>
      <c r="Q258" s="254">
        <f>ROUND(E258*P258,2)</f>
        <v>0</v>
      </c>
      <c r="R258" s="256"/>
      <c r="S258" s="256" t="s">
        <v>352</v>
      </c>
      <c r="T258" s="257" t="s">
        <v>175</v>
      </c>
      <c r="U258" s="220">
        <v>0</v>
      </c>
      <c r="V258" s="220">
        <f>ROUND(E258*U258,2)</f>
        <v>0</v>
      </c>
      <c r="W258" s="220"/>
      <c r="X258" s="220" t="s">
        <v>211</v>
      </c>
      <c r="Y258" s="220" t="s">
        <v>177</v>
      </c>
      <c r="Z258" s="210"/>
      <c r="AA258" s="210"/>
      <c r="AB258" s="210"/>
      <c r="AC258" s="210"/>
      <c r="AD258" s="210"/>
      <c r="AE258" s="210"/>
      <c r="AF258" s="210"/>
      <c r="AG258" s="210" t="s">
        <v>484</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51">
        <v>69</v>
      </c>
      <c r="B259" s="252" t="s">
        <v>485</v>
      </c>
      <c r="C259" s="261" t="s">
        <v>486</v>
      </c>
      <c r="D259" s="253" t="s">
        <v>487</v>
      </c>
      <c r="E259" s="254">
        <v>1</v>
      </c>
      <c r="F259" s="255"/>
      <c r="G259" s="256">
        <f>ROUND(E259*F259,2)</f>
        <v>0</v>
      </c>
      <c r="H259" s="255"/>
      <c r="I259" s="256">
        <f>ROUND(E259*H259,2)</f>
        <v>0</v>
      </c>
      <c r="J259" s="255"/>
      <c r="K259" s="256">
        <f>ROUND(E259*J259,2)</f>
        <v>0</v>
      </c>
      <c r="L259" s="256">
        <v>21</v>
      </c>
      <c r="M259" s="256">
        <f>G259*(1+L259/100)</f>
        <v>0</v>
      </c>
      <c r="N259" s="254">
        <v>0</v>
      </c>
      <c r="O259" s="254">
        <f>ROUND(E259*N259,2)</f>
        <v>0</v>
      </c>
      <c r="P259" s="254">
        <v>0</v>
      </c>
      <c r="Q259" s="254">
        <f>ROUND(E259*P259,2)</f>
        <v>0</v>
      </c>
      <c r="R259" s="256"/>
      <c r="S259" s="256" t="s">
        <v>352</v>
      </c>
      <c r="T259" s="257" t="s">
        <v>175</v>
      </c>
      <c r="U259" s="220">
        <v>0</v>
      </c>
      <c r="V259" s="220">
        <f>ROUND(E259*U259,2)</f>
        <v>0</v>
      </c>
      <c r="W259" s="220"/>
      <c r="X259" s="220" t="s">
        <v>211</v>
      </c>
      <c r="Y259" s="220" t="s">
        <v>177</v>
      </c>
      <c r="Z259" s="210"/>
      <c r="AA259" s="210"/>
      <c r="AB259" s="210"/>
      <c r="AC259" s="210"/>
      <c r="AD259" s="210"/>
      <c r="AE259" s="210"/>
      <c r="AF259" s="210"/>
      <c r="AG259" s="210" t="s">
        <v>484</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51">
        <v>70</v>
      </c>
      <c r="B260" s="252" t="s">
        <v>488</v>
      </c>
      <c r="C260" s="261" t="s">
        <v>489</v>
      </c>
      <c r="D260" s="253" t="s">
        <v>487</v>
      </c>
      <c r="E260" s="254">
        <v>1</v>
      </c>
      <c r="F260" s="255"/>
      <c r="G260" s="256">
        <f>ROUND(E260*F260,2)</f>
        <v>0</v>
      </c>
      <c r="H260" s="255"/>
      <c r="I260" s="256">
        <f>ROUND(E260*H260,2)</f>
        <v>0</v>
      </c>
      <c r="J260" s="255"/>
      <c r="K260" s="256">
        <f>ROUND(E260*J260,2)</f>
        <v>0</v>
      </c>
      <c r="L260" s="256">
        <v>21</v>
      </c>
      <c r="M260" s="256">
        <f>G260*(1+L260/100)</f>
        <v>0</v>
      </c>
      <c r="N260" s="254">
        <v>0</v>
      </c>
      <c r="O260" s="254">
        <f>ROUND(E260*N260,2)</f>
        <v>0</v>
      </c>
      <c r="P260" s="254">
        <v>0</v>
      </c>
      <c r="Q260" s="254">
        <f>ROUND(E260*P260,2)</f>
        <v>0</v>
      </c>
      <c r="R260" s="256"/>
      <c r="S260" s="256" t="s">
        <v>352</v>
      </c>
      <c r="T260" s="257" t="s">
        <v>175</v>
      </c>
      <c r="U260" s="220">
        <v>0</v>
      </c>
      <c r="V260" s="220">
        <f>ROUND(E260*U260,2)</f>
        <v>0</v>
      </c>
      <c r="W260" s="220"/>
      <c r="X260" s="220" t="s">
        <v>211</v>
      </c>
      <c r="Y260" s="220" t="s">
        <v>177</v>
      </c>
      <c r="Z260" s="210"/>
      <c r="AA260" s="210"/>
      <c r="AB260" s="210"/>
      <c r="AC260" s="210"/>
      <c r="AD260" s="210"/>
      <c r="AE260" s="210"/>
      <c r="AF260" s="210"/>
      <c r="AG260" s="210" t="s">
        <v>484</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51">
        <v>71</v>
      </c>
      <c r="B261" s="252" t="s">
        <v>490</v>
      </c>
      <c r="C261" s="261" t="s">
        <v>491</v>
      </c>
      <c r="D261" s="253" t="s">
        <v>487</v>
      </c>
      <c r="E261" s="254">
        <v>2</v>
      </c>
      <c r="F261" s="255"/>
      <c r="G261" s="256">
        <f>ROUND(E261*F261,2)</f>
        <v>0</v>
      </c>
      <c r="H261" s="255"/>
      <c r="I261" s="256">
        <f>ROUND(E261*H261,2)</f>
        <v>0</v>
      </c>
      <c r="J261" s="255"/>
      <c r="K261" s="256">
        <f>ROUND(E261*J261,2)</f>
        <v>0</v>
      </c>
      <c r="L261" s="256">
        <v>21</v>
      </c>
      <c r="M261" s="256">
        <f>G261*(1+L261/100)</f>
        <v>0</v>
      </c>
      <c r="N261" s="254">
        <v>0</v>
      </c>
      <c r="O261" s="254">
        <f>ROUND(E261*N261,2)</f>
        <v>0</v>
      </c>
      <c r="P261" s="254">
        <v>0</v>
      </c>
      <c r="Q261" s="254">
        <f>ROUND(E261*P261,2)</f>
        <v>0</v>
      </c>
      <c r="R261" s="256"/>
      <c r="S261" s="256" t="s">
        <v>352</v>
      </c>
      <c r="T261" s="257" t="s">
        <v>175</v>
      </c>
      <c r="U261" s="220">
        <v>0</v>
      </c>
      <c r="V261" s="220">
        <f>ROUND(E261*U261,2)</f>
        <v>0</v>
      </c>
      <c r="W261" s="220"/>
      <c r="X261" s="220" t="s">
        <v>211</v>
      </c>
      <c r="Y261" s="220" t="s">
        <v>177</v>
      </c>
      <c r="Z261" s="210"/>
      <c r="AA261" s="210"/>
      <c r="AB261" s="210"/>
      <c r="AC261" s="210"/>
      <c r="AD261" s="210"/>
      <c r="AE261" s="210"/>
      <c r="AF261" s="210"/>
      <c r="AG261" s="210" t="s">
        <v>484</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51">
        <v>72</v>
      </c>
      <c r="B262" s="252" t="s">
        <v>492</v>
      </c>
      <c r="C262" s="261" t="s">
        <v>493</v>
      </c>
      <c r="D262" s="253" t="s">
        <v>282</v>
      </c>
      <c r="E262" s="254">
        <v>8</v>
      </c>
      <c r="F262" s="255"/>
      <c r="G262" s="256">
        <f>ROUND(E262*F262,2)</f>
        <v>0</v>
      </c>
      <c r="H262" s="255"/>
      <c r="I262" s="256">
        <f>ROUND(E262*H262,2)</f>
        <v>0</v>
      </c>
      <c r="J262" s="255"/>
      <c r="K262" s="256">
        <f>ROUND(E262*J262,2)</f>
        <v>0</v>
      </c>
      <c r="L262" s="256">
        <v>21</v>
      </c>
      <c r="M262" s="256">
        <f>G262*(1+L262/100)</f>
        <v>0</v>
      </c>
      <c r="N262" s="254">
        <v>0</v>
      </c>
      <c r="O262" s="254">
        <f>ROUND(E262*N262,2)</f>
        <v>0</v>
      </c>
      <c r="P262" s="254">
        <v>0</v>
      </c>
      <c r="Q262" s="254">
        <f>ROUND(E262*P262,2)</f>
        <v>0</v>
      </c>
      <c r="R262" s="256"/>
      <c r="S262" s="256" t="s">
        <v>352</v>
      </c>
      <c r="T262" s="257" t="s">
        <v>175</v>
      </c>
      <c r="U262" s="220">
        <v>0</v>
      </c>
      <c r="V262" s="220">
        <f>ROUND(E262*U262,2)</f>
        <v>0</v>
      </c>
      <c r="W262" s="220"/>
      <c r="X262" s="220" t="s">
        <v>211</v>
      </c>
      <c r="Y262" s="220" t="s">
        <v>177</v>
      </c>
      <c r="Z262" s="210"/>
      <c r="AA262" s="210"/>
      <c r="AB262" s="210"/>
      <c r="AC262" s="210"/>
      <c r="AD262" s="210"/>
      <c r="AE262" s="210"/>
      <c r="AF262" s="210"/>
      <c r="AG262" s="210" t="s">
        <v>484</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51">
        <v>73</v>
      </c>
      <c r="B263" s="252" t="s">
        <v>494</v>
      </c>
      <c r="C263" s="261" t="s">
        <v>495</v>
      </c>
      <c r="D263" s="253" t="s">
        <v>487</v>
      </c>
      <c r="E263" s="254">
        <v>1</v>
      </c>
      <c r="F263" s="255"/>
      <c r="G263" s="256">
        <f>ROUND(E263*F263,2)</f>
        <v>0</v>
      </c>
      <c r="H263" s="255"/>
      <c r="I263" s="256">
        <f>ROUND(E263*H263,2)</f>
        <v>0</v>
      </c>
      <c r="J263" s="255"/>
      <c r="K263" s="256">
        <f>ROUND(E263*J263,2)</f>
        <v>0</v>
      </c>
      <c r="L263" s="256">
        <v>21</v>
      </c>
      <c r="M263" s="256">
        <f>G263*(1+L263/100)</f>
        <v>0</v>
      </c>
      <c r="N263" s="254">
        <v>0</v>
      </c>
      <c r="O263" s="254">
        <f>ROUND(E263*N263,2)</f>
        <v>0</v>
      </c>
      <c r="P263" s="254">
        <v>0</v>
      </c>
      <c r="Q263" s="254">
        <f>ROUND(E263*P263,2)</f>
        <v>0</v>
      </c>
      <c r="R263" s="256"/>
      <c r="S263" s="256" t="s">
        <v>352</v>
      </c>
      <c r="T263" s="257" t="s">
        <v>175</v>
      </c>
      <c r="U263" s="220">
        <v>0</v>
      </c>
      <c r="V263" s="220">
        <f>ROUND(E263*U263,2)</f>
        <v>0</v>
      </c>
      <c r="W263" s="220"/>
      <c r="X263" s="220" t="s">
        <v>211</v>
      </c>
      <c r="Y263" s="220" t="s">
        <v>177</v>
      </c>
      <c r="Z263" s="210"/>
      <c r="AA263" s="210"/>
      <c r="AB263" s="210"/>
      <c r="AC263" s="210"/>
      <c r="AD263" s="210"/>
      <c r="AE263" s="210"/>
      <c r="AF263" s="210"/>
      <c r="AG263" s="210" t="s">
        <v>484</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51">
        <v>74</v>
      </c>
      <c r="B264" s="252" t="s">
        <v>496</v>
      </c>
      <c r="C264" s="261" t="s">
        <v>31</v>
      </c>
      <c r="D264" s="253" t="s">
        <v>497</v>
      </c>
      <c r="E264" s="254">
        <v>20</v>
      </c>
      <c r="F264" s="255"/>
      <c r="G264" s="256">
        <f>ROUND(E264*F264,2)</f>
        <v>0</v>
      </c>
      <c r="H264" s="255"/>
      <c r="I264" s="256">
        <f>ROUND(E264*H264,2)</f>
        <v>0</v>
      </c>
      <c r="J264" s="255"/>
      <c r="K264" s="256">
        <f>ROUND(E264*J264,2)</f>
        <v>0</v>
      </c>
      <c r="L264" s="256">
        <v>21</v>
      </c>
      <c r="M264" s="256">
        <f>G264*(1+L264/100)</f>
        <v>0</v>
      </c>
      <c r="N264" s="254">
        <v>0</v>
      </c>
      <c r="O264" s="254">
        <f>ROUND(E264*N264,2)</f>
        <v>0</v>
      </c>
      <c r="P264" s="254">
        <v>0</v>
      </c>
      <c r="Q264" s="254">
        <f>ROUND(E264*P264,2)</f>
        <v>0</v>
      </c>
      <c r="R264" s="256"/>
      <c r="S264" s="256" t="s">
        <v>352</v>
      </c>
      <c r="T264" s="257" t="s">
        <v>175</v>
      </c>
      <c r="U264" s="220">
        <v>0</v>
      </c>
      <c r="V264" s="220">
        <f>ROUND(E264*U264,2)</f>
        <v>0</v>
      </c>
      <c r="W264" s="220"/>
      <c r="X264" s="220" t="s">
        <v>211</v>
      </c>
      <c r="Y264" s="220" t="s">
        <v>177</v>
      </c>
      <c r="Z264" s="210"/>
      <c r="AA264" s="210"/>
      <c r="AB264" s="210"/>
      <c r="AC264" s="210"/>
      <c r="AD264" s="210"/>
      <c r="AE264" s="210"/>
      <c r="AF264" s="210"/>
      <c r="AG264" s="210" t="s">
        <v>484</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
      <c r="A265" s="251">
        <v>75</v>
      </c>
      <c r="B265" s="252" t="s">
        <v>498</v>
      </c>
      <c r="C265" s="261" t="s">
        <v>499</v>
      </c>
      <c r="D265" s="253" t="s">
        <v>500</v>
      </c>
      <c r="E265" s="254">
        <v>1</v>
      </c>
      <c r="F265" s="255"/>
      <c r="G265" s="256">
        <f>ROUND(E265*F265,2)</f>
        <v>0</v>
      </c>
      <c r="H265" s="255"/>
      <c r="I265" s="256">
        <f>ROUND(E265*H265,2)</f>
        <v>0</v>
      </c>
      <c r="J265" s="255"/>
      <c r="K265" s="256">
        <f>ROUND(E265*J265,2)</f>
        <v>0</v>
      </c>
      <c r="L265" s="256">
        <v>21</v>
      </c>
      <c r="M265" s="256">
        <f>G265*(1+L265/100)</f>
        <v>0</v>
      </c>
      <c r="N265" s="254">
        <v>0</v>
      </c>
      <c r="O265" s="254">
        <f>ROUND(E265*N265,2)</f>
        <v>0</v>
      </c>
      <c r="P265" s="254">
        <v>0</v>
      </c>
      <c r="Q265" s="254">
        <f>ROUND(E265*P265,2)</f>
        <v>0</v>
      </c>
      <c r="R265" s="256"/>
      <c r="S265" s="256" t="s">
        <v>352</v>
      </c>
      <c r="T265" s="257" t="s">
        <v>175</v>
      </c>
      <c r="U265" s="220">
        <v>0</v>
      </c>
      <c r="V265" s="220">
        <f>ROUND(E265*U265,2)</f>
        <v>0</v>
      </c>
      <c r="W265" s="220"/>
      <c r="X265" s="220" t="s">
        <v>211</v>
      </c>
      <c r="Y265" s="220" t="s">
        <v>177</v>
      </c>
      <c r="Z265" s="210"/>
      <c r="AA265" s="210"/>
      <c r="AB265" s="210"/>
      <c r="AC265" s="210"/>
      <c r="AD265" s="210"/>
      <c r="AE265" s="210"/>
      <c r="AF265" s="210"/>
      <c r="AG265" s="210" t="s">
        <v>484</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51">
        <v>76</v>
      </c>
      <c r="B266" s="252" t="s">
        <v>501</v>
      </c>
      <c r="C266" s="261" t="s">
        <v>502</v>
      </c>
      <c r="D266" s="253" t="s">
        <v>306</v>
      </c>
      <c r="E266" s="254">
        <v>0.2</v>
      </c>
      <c r="F266" s="255"/>
      <c r="G266" s="256">
        <f>ROUND(E266*F266,2)</f>
        <v>0</v>
      </c>
      <c r="H266" s="255"/>
      <c r="I266" s="256">
        <f>ROUND(E266*H266,2)</f>
        <v>0</v>
      </c>
      <c r="J266" s="255"/>
      <c r="K266" s="256">
        <f>ROUND(E266*J266,2)</f>
        <v>0</v>
      </c>
      <c r="L266" s="256">
        <v>21</v>
      </c>
      <c r="M266" s="256">
        <f>G266*(1+L266/100)</f>
        <v>0</v>
      </c>
      <c r="N266" s="254">
        <v>0</v>
      </c>
      <c r="O266" s="254">
        <f>ROUND(E266*N266,2)</f>
        <v>0</v>
      </c>
      <c r="P266" s="254">
        <v>0</v>
      </c>
      <c r="Q266" s="254">
        <f>ROUND(E266*P266,2)</f>
        <v>0</v>
      </c>
      <c r="R266" s="256"/>
      <c r="S266" s="256" t="s">
        <v>352</v>
      </c>
      <c r="T266" s="257" t="s">
        <v>175</v>
      </c>
      <c r="U266" s="220">
        <v>0</v>
      </c>
      <c r="V266" s="220">
        <f>ROUND(E266*U266,2)</f>
        <v>0</v>
      </c>
      <c r="W266" s="220"/>
      <c r="X266" s="220" t="s">
        <v>211</v>
      </c>
      <c r="Y266" s="220" t="s">
        <v>177</v>
      </c>
      <c r="Z266" s="210"/>
      <c r="AA266" s="210"/>
      <c r="AB266" s="210"/>
      <c r="AC266" s="210"/>
      <c r="AD266" s="210"/>
      <c r="AE266" s="210"/>
      <c r="AF266" s="210"/>
      <c r="AG266" s="210" t="s">
        <v>484</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51">
        <v>77</v>
      </c>
      <c r="B267" s="252" t="s">
        <v>503</v>
      </c>
      <c r="C267" s="261" t="s">
        <v>504</v>
      </c>
      <c r="D267" s="253" t="s">
        <v>497</v>
      </c>
      <c r="E267" s="254">
        <v>5</v>
      </c>
      <c r="F267" s="255"/>
      <c r="G267" s="256">
        <f>ROUND(E267*F267,2)</f>
        <v>0</v>
      </c>
      <c r="H267" s="255"/>
      <c r="I267" s="256">
        <f>ROUND(E267*H267,2)</f>
        <v>0</v>
      </c>
      <c r="J267" s="255"/>
      <c r="K267" s="256">
        <f>ROUND(E267*J267,2)</f>
        <v>0</v>
      </c>
      <c r="L267" s="256">
        <v>21</v>
      </c>
      <c r="M267" s="256">
        <f>G267*(1+L267/100)</f>
        <v>0</v>
      </c>
      <c r="N267" s="254">
        <v>0</v>
      </c>
      <c r="O267" s="254">
        <f>ROUND(E267*N267,2)</f>
        <v>0</v>
      </c>
      <c r="P267" s="254">
        <v>0</v>
      </c>
      <c r="Q267" s="254">
        <f>ROUND(E267*P267,2)</f>
        <v>0</v>
      </c>
      <c r="R267" s="256"/>
      <c r="S267" s="256" t="s">
        <v>352</v>
      </c>
      <c r="T267" s="257" t="s">
        <v>175</v>
      </c>
      <c r="U267" s="220">
        <v>0</v>
      </c>
      <c r="V267" s="220">
        <f>ROUND(E267*U267,2)</f>
        <v>0</v>
      </c>
      <c r="W267" s="220"/>
      <c r="X267" s="220" t="s">
        <v>211</v>
      </c>
      <c r="Y267" s="220" t="s">
        <v>177</v>
      </c>
      <c r="Z267" s="210"/>
      <c r="AA267" s="210"/>
      <c r="AB267" s="210"/>
      <c r="AC267" s="210"/>
      <c r="AD267" s="210"/>
      <c r="AE267" s="210"/>
      <c r="AF267" s="210"/>
      <c r="AG267" s="210" t="s">
        <v>484</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x14ac:dyDescent="0.2">
      <c r="A268" s="224" t="s">
        <v>169</v>
      </c>
      <c r="B268" s="225" t="s">
        <v>137</v>
      </c>
      <c r="C268" s="240" t="s">
        <v>97</v>
      </c>
      <c r="D268" s="226"/>
      <c r="E268" s="227"/>
      <c r="F268" s="228"/>
      <c r="G268" s="228">
        <f>SUMIF(AG269:AG302,"&lt;&gt;NOR",G269:G302)</f>
        <v>0</v>
      </c>
      <c r="H268" s="228"/>
      <c r="I268" s="228">
        <f>SUM(I269:I302)</f>
        <v>0</v>
      </c>
      <c r="J268" s="228"/>
      <c r="K268" s="228">
        <f>SUM(K269:K302)</f>
        <v>0</v>
      </c>
      <c r="L268" s="228"/>
      <c r="M268" s="228">
        <f>SUM(M269:M302)</f>
        <v>0</v>
      </c>
      <c r="N268" s="227"/>
      <c r="O268" s="227">
        <f>SUM(O269:O302)</f>
        <v>0</v>
      </c>
      <c r="P268" s="227"/>
      <c r="Q268" s="227">
        <f>SUM(Q269:Q302)</f>
        <v>0</v>
      </c>
      <c r="R268" s="228"/>
      <c r="S268" s="228"/>
      <c r="T268" s="229"/>
      <c r="U268" s="223"/>
      <c r="V268" s="223">
        <f>SUM(V269:V302)</f>
        <v>44.089999999999996</v>
      </c>
      <c r="W268" s="223"/>
      <c r="X268" s="223"/>
      <c r="Y268" s="223"/>
      <c r="AG268" t="s">
        <v>170</v>
      </c>
    </row>
    <row r="269" spans="1:60" outlineLevel="1" x14ac:dyDescent="0.2">
      <c r="A269" s="231">
        <v>78</v>
      </c>
      <c r="B269" s="232" t="s">
        <v>505</v>
      </c>
      <c r="C269" s="241" t="s">
        <v>506</v>
      </c>
      <c r="D269" s="233" t="s">
        <v>306</v>
      </c>
      <c r="E269" s="234">
        <v>6.8699500000000002</v>
      </c>
      <c r="F269" s="235"/>
      <c r="G269" s="236">
        <f>ROUND(E269*F269,2)</f>
        <v>0</v>
      </c>
      <c r="H269" s="235"/>
      <c r="I269" s="236">
        <f>ROUND(E269*H269,2)</f>
        <v>0</v>
      </c>
      <c r="J269" s="235"/>
      <c r="K269" s="236">
        <f>ROUND(E269*J269,2)</f>
        <v>0</v>
      </c>
      <c r="L269" s="236">
        <v>21</v>
      </c>
      <c r="M269" s="236">
        <f>G269*(1+L269/100)</f>
        <v>0</v>
      </c>
      <c r="N269" s="234">
        <v>0</v>
      </c>
      <c r="O269" s="234">
        <f>ROUND(E269*N269,2)</f>
        <v>0</v>
      </c>
      <c r="P269" s="234">
        <v>0</v>
      </c>
      <c r="Q269" s="234">
        <f>ROUND(E269*P269,2)</f>
        <v>0</v>
      </c>
      <c r="R269" s="236" t="s">
        <v>260</v>
      </c>
      <c r="S269" s="236" t="s">
        <v>507</v>
      </c>
      <c r="T269" s="237" t="s">
        <v>507</v>
      </c>
      <c r="U269" s="220">
        <v>0</v>
      </c>
      <c r="V269" s="220">
        <f>ROUND(E269*U269,2)</f>
        <v>0</v>
      </c>
      <c r="W269" s="220"/>
      <c r="X269" s="220" t="s">
        <v>211</v>
      </c>
      <c r="Y269" s="220" t="s">
        <v>177</v>
      </c>
      <c r="Z269" s="210"/>
      <c r="AA269" s="210"/>
      <c r="AB269" s="210"/>
      <c r="AC269" s="210"/>
      <c r="AD269" s="210"/>
      <c r="AE269" s="210"/>
      <c r="AF269" s="210"/>
      <c r="AG269" s="210" t="s">
        <v>212</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
      <c r="A270" s="217"/>
      <c r="B270" s="218"/>
      <c r="C270" s="243" t="s">
        <v>508</v>
      </c>
      <c r="D270" s="221"/>
      <c r="E270" s="222">
        <v>10.830489999999999</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182</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43" t="s">
        <v>509</v>
      </c>
      <c r="D271" s="221"/>
      <c r="E271" s="222">
        <v>-0.22771</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182</v>
      </c>
      <c r="AH271" s="210">
        <v>5</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43" t="s">
        <v>510</v>
      </c>
      <c r="D272" s="221"/>
      <c r="E272" s="222">
        <v>-3.7156899999999999</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182</v>
      </c>
      <c r="AH272" s="210">
        <v>5</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
      <c r="A273" s="217"/>
      <c r="B273" s="218"/>
      <c r="C273" s="243" t="s">
        <v>511</v>
      </c>
      <c r="D273" s="221"/>
      <c r="E273" s="222">
        <v>-1.7139999999999999E-2</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182</v>
      </c>
      <c r="AH273" s="210">
        <v>5</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ht="22.5" outlineLevel="1" x14ac:dyDescent="0.2">
      <c r="A274" s="231">
        <v>79</v>
      </c>
      <c r="B274" s="232" t="s">
        <v>512</v>
      </c>
      <c r="C274" s="241" t="s">
        <v>513</v>
      </c>
      <c r="D274" s="233" t="s">
        <v>306</v>
      </c>
      <c r="E274" s="234">
        <v>3.7156899999999999</v>
      </c>
      <c r="F274" s="235"/>
      <c r="G274" s="236">
        <f>ROUND(E274*F274,2)</f>
        <v>0</v>
      </c>
      <c r="H274" s="235"/>
      <c r="I274" s="236">
        <f>ROUND(E274*H274,2)</f>
        <v>0</v>
      </c>
      <c r="J274" s="235"/>
      <c r="K274" s="236">
        <f>ROUND(E274*J274,2)</f>
        <v>0</v>
      </c>
      <c r="L274" s="236">
        <v>21</v>
      </c>
      <c r="M274" s="236">
        <f>G274*(1+L274/100)</f>
        <v>0</v>
      </c>
      <c r="N274" s="234">
        <v>0</v>
      </c>
      <c r="O274" s="234">
        <f>ROUND(E274*N274,2)</f>
        <v>0</v>
      </c>
      <c r="P274" s="234">
        <v>0</v>
      </c>
      <c r="Q274" s="234">
        <f>ROUND(E274*P274,2)</f>
        <v>0</v>
      </c>
      <c r="R274" s="236" t="s">
        <v>260</v>
      </c>
      <c r="S274" s="236" t="s">
        <v>174</v>
      </c>
      <c r="T274" s="237" t="s">
        <v>210</v>
      </c>
      <c r="U274" s="220">
        <v>0</v>
      </c>
      <c r="V274" s="220">
        <f>ROUND(E274*U274,2)</f>
        <v>0</v>
      </c>
      <c r="W274" s="220"/>
      <c r="X274" s="220" t="s">
        <v>211</v>
      </c>
      <c r="Y274" s="220" t="s">
        <v>177</v>
      </c>
      <c r="Z274" s="210"/>
      <c r="AA274" s="210"/>
      <c r="AB274" s="210"/>
      <c r="AC274" s="210"/>
      <c r="AD274" s="210"/>
      <c r="AE274" s="210"/>
      <c r="AF274" s="210"/>
      <c r="AG274" s="210" t="s">
        <v>212</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
      <c r="A275" s="217"/>
      <c r="B275" s="218"/>
      <c r="C275" s="243" t="s">
        <v>514</v>
      </c>
      <c r="D275" s="221"/>
      <c r="E275" s="222">
        <v>2.7951899999999998</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182</v>
      </c>
      <c r="AH275" s="210">
        <v>7</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3" x14ac:dyDescent="0.2">
      <c r="A276" s="217"/>
      <c r="B276" s="218"/>
      <c r="C276" s="243" t="s">
        <v>515</v>
      </c>
      <c r="D276" s="221"/>
      <c r="E276" s="222">
        <v>0.92049999999999998</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182</v>
      </c>
      <c r="AH276" s="210">
        <v>7</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31">
        <v>80</v>
      </c>
      <c r="B277" s="232" t="s">
        <v>516</v>
      </c>
      <c r="C277" s="241" t="s">
        <v>517</v>
      </c>
      <c r="D277" s="233" t="s">
        <v>306</v>
      </c>
      <c r="E277" s="234">
        <v>0.22771</v>
      </c>
      <c r="F277" s="235"/>
      <c r="G277" s="236">
        <f>ROUND(E277*F277,2)</f>
        <v>0</v>
      </c>
      <c r="H277" s="235"/>
      <c r="I277" s="236">
        <f>ROUND(E277*H277,2)</f>
        <v>0</v>
      </c>
      <c r="J277" s="235"/>
      <c r="K277" s="236">
        <f>ROUND(E277*J277,2)</f>
        <v>0</v>
      </c>
      <c r="L277" s="236">
        <v>21</v>
      </c>
      <c r="M277" s="236">
        <f>G277*(1+L277/100)</f>
        <v>0</v>
      </c>
      <c r="N277" s="234">
        <v>0</v>
      </c>
      <c r="O277" s="234">
        <f>ROUND(E277*N277,2)</f>
        <v>0</v>
      </c>
      <c r="P277" s="234">
        <v>0</v>
      </c>
      <c r="Q277" s="234">
        <f>ROUND(E277*P277,2)</f>
        <v>0</v>
      </c>
      <c r="R277" s="236" t="s">
        <v>260</v>
      </c>
      <c r="S277" s="236" t="s">
        <v>174</v>
      </c>
      <c r="T277" s="237" t="s">
        <v>210</v>
      </c>
      <c r="U277" s="220">
        <v>0</v>
      </c>
      <c r="V277" s="220">
        <f>ROUND(E277*U277,2)</f>
        <v>0</v>
      </c>
      <c r="W277" s="220"/>
      <c r="X277" s="220" t="s">
        <v>211</v>
      </c>
      <c r="Y277" s="220" t="s">
        <v>177</v>
      </c>
      <c r="Z277" s="210"/>
      <c r="AA277" s="210"/>
      <c r="AB277" s="210"/>
      <c r="AC277" s="210"/>
      <c r="AD277" s="210"/>
      <c r="AE277" s="210"/>
      <c r="AF277" s="210"/>
      <c r="AG277" s="210" t="s">
        <v>212</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
      <c r="A278" s="217"/>
      <c r="B278" s="218"/>
      <c r="C278" s="243" t="s">
        <v>518</v>
      </c>
      <c r="D278" s="221"/>
      <c r="E278" s="222">
        <v>3.8769999999999999E-2</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182</v>
      </c>
      <c r="AH278" s="210">
        <v>7</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43" t="s">
        <v>519</v>
      </c>
      <c r="D279" s="221"/>
      <c r="E279" s="222">
        <v>0.18894</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182</v>
      </c>
      <c r="AH279" s="210">
        <v>7</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ht="22.5" outlineLevel="1" x14ac:dyDescent="0.2">
      <c r="A280" s="231">
        <v>81</v>
      </c>
      <c r="B280" s="232" t="s">
        <v>520</v>
      </c>
      <c r="C280" s="241" t="s">
        <v>521</v>
      </c>
      <c r="D280" s="233" t="s">
        <v>306</v>
      </c>
      <c r="E280" s="234">
        <v>1.7139999999999999E-2</v>
      </c>
      <c r="F280" s="235"/>
      <c r="G280" s="236">
        <f>ROUND(E280*F280,2)</f>
        <v>0</v>
      </c>
      <c r="H280" s="235"/>
      <c r="I280" s="236">
        <f>ROUND(E280*H280,2)</f>
        <v>0</v>
      </c>
      <c r="J280" s="235"/>
      <c r="K280" s="236">
        <f>ROUND(E280*J280,2)</f>
        <v>0</v>
      </c>
      <c r="L280" s="236">
        <v>21</v>
      </c>
      <c r="M280" s="236">
        <f>G280*(1+L280/100)</f>
        <v>0</v>
      </c>
      <c r="N280" s="234">
        <v>0</v>
      </c>
      <c r="O280" s="234">
        <f>ROUND(E280*N280,2)</f>
        <v>0</v>
      </c>
      <c r="P280" s="234">
        <v>0</v>
      </c>
      <c r="Q280" s="234">
        <f>ROUND(E280*P280,2)</f>
        <v>0</v>
      </c>
      <c r="R280" s="236" t="s">
        <v>260</v>
      </c>
      <c r="S280" s="236" t="s">
        <v>174</v>
      </c>
      <c r="T280" s="237" t="s">
        <v>210</v>
      </c>
      <c r="U280" s="220">
        <v>0</v>
      </c>
      <c r="V280" s="220">
        <f>ROUND(E280*U280,2)</f>
        <v>0</v>
      </c>
      <c r="W280" s="220"/>
      <c r="X280" s="220" t="s">
        <v>211</v>
      </c>
      <c r="Y280" s="220" t="s">
        <v>177</v>
      </c>
      <c r="Z280" s="210"/>
      <c r="AA280" s="210"/>
      <c r="AB280" s="210"/>
      <c r="AC280" s="210"/>
      <c r="AD280" s="210"/>
      <c r="AE280" s="210"/>
      <c r="AF280" s="210"/>
      <c r="AG280" s="210" t="s">
        <v>212</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
      <c r="A281" s="217"/>
      <c r="B281" s="218"/>
      <c r="C281" s="243" t="s">
        <v>522</v>
      </c>
      <c r="D281" s="221"/>
      <c r="E281" s="222">
        <v>1.7139999999999999E-2</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182</v>
      </c>
      <c r="AH281" s="210">
        <v>7</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ht="22.5" outlineLevel="1" x14ac:dyDescent="0.2">
      <c r="A282" s="231">
        <v>82</v>
      </c>
      <c r="B282" s="232" t="s">
        <v>523</v>
      </c>
      <c r="C282" s="241" t="s">
        <v>524</v>
      </c>
      <c r="D282" s="233" t="s">
        <v>306</v>
      </c>
      <c r="E282" s="234">
        <v>10.830489999999999</v>
      </c>
      <c r="F282" s="235"/>
      <c r="G282" s="236">
        <f>ROUND(E282*F282,2)</f>
        <v>0</v>
      </c>
      <c r="H282" s="235"/>
      <c r="I282" s="236">
        <f>ROUND(E282*H282,2)</f>
        <v>0</v>
      </c>
      <c r="J282" s="235"/>
      <c r="K282" s="236">
        <f>ROUND(E282*J282,2)</f>
        <v>0</v>
      </c>
      <c r="L282" s="236">
        <v>21</v>
      </c>
      <c r="M282" s="236">
        <f>G282*(1+L282/100)</f>
        <v>0</v>
      </c>
      <c r="N282" s="234">
        <v>0</v>
      </c>
      <c r="O282" s="234">
        <f>ROUND(E282*N282,2)</f>
        <v>0</v>
      </c>
      <c r="P282" s="234">
        <v>0</v>
      </c>
      <c r="Q282" s="234">
        <f>ROUND(E282*P282,2)</f>
        <v>0</v>
      </c>
      <c r="R282" s="236" t="s">
        <v>260</v>
      </c>
      <c r="S282" s="236" t="s">
        <v>174</v>
      </c>
      <c r="T282" s="237" t="s">
        <v>210</v>
      </c>
      <c r="U282" s="220">
        <v>2.0089999999999999</v>
      </c>
      <c r="V282" s="220">
        <f>ROUND(E282*U282,2)</f>
        <v>21.76</v>
      </c>
      <c r="W282" s="220"/>
      <c r="X282" s="220" t="s">
        <v>525</v>
      </c>
      <c r="Y282" s="220" t="s">
        <v>177</v>
      </c>
      <c r="Z282" s="210"/>
      <c r="AA282" s="210"/>
      <c r="AB282" s="210"/>
      <c r="AC282" s="210"/>
      <c r="AD282" s="210"/>
      <c r="AE282" s="210"/>
      <c r="AF282" s="210"/>
      <c r="AG282" s="210" t="s">
        <v>526</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
      <c r="A283" s="217"/>
      <c r="B283" s="218"/>
      <c r="C283" s="243" t="s">
        <v>527</v>
      </c>
      <c r="D283" s="221"/>
      <c r="E283" s="222"/>
      <c r="F283" s="220"/>
      <c r="G283" s="220"/>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182</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43" t="s">
        <v>528</v>
      </c>
      <c r="D284" s="221"/>
      <c r="E284" s="222"/>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182</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3" x14ac:dyDescent="0.2">
      <c r="A285" s="217"/>
      <c r="B285" s="218"/>
      <c r="C285" s="243" t="s">
        <v>529</v>
      </c>
      <c r="D285" s="221"/>
      <c r="E285" s="222">
        <v>10.830489999999999</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182</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1" x14ac:dyDescent="0.2">
      <c r="A286" s="231">
        <v>83</v>
      </c>
      <c r="B286" s="232" t="s">
        <v>530</v>
      </c>
      <c r="C286" s="241" t="s">
        <v>531</v>
      </c>
      <c r="D286" s="233" t="s">
        <v>306</v>
      </c>
      <c r="E286" s="234">
        <v>10.830489999999999</v>
      </c>
      <c r="F286" s="235"/>
      <c r="G286" s="236">
        <f>ROUND(E286*F286,2)</f>
        <v>0</v>
      </c>
      <c r="H286" s="235"/>
      <c r="I286" s="236">
        <f>ROUND(E286*H286,2)</f>
        <v>0</v>
      </c>
      <c r="J286" s="235"/>
      <c r="K286" s="236">
        <f>ROUND(E286*J286,2)</f>
        <v>0</v>
      </c>
      <c r="L286" s="236">
        <v>21</v>
      </c>
      <c r="M286" s="236">
        <f>G286*(1+L286/100)</f>
        <v>0</v>
      </c>
      <c r="N286" s="234">
        <v>0</v>
      </c>
      <c r="O286" s="234">
        <f>ROUND(E286*N286,2)</f>
        <v>0</v>
      </c>
      <c r="P286" s="234">
        <v>0</v>
      </c>
      <c r="Q286" s="234">
        <f>ROUND(E286*P286,2)</f>
        <v>0</v>
      </c>
      <c r="R286" s="236" t="s">
        <v>260</v>
      </c>
      <c r="S286" s="236" t="s">
        <v>174</v>
      </c>
      <c r="T286" s="237" t="s">
        <v>210</v>
      </c>
      <c r="U286" s="220">
        <v>0.49</v>
      </c>
      <c r="V286" s="220">
        <f>ROUND(E286*U286,2)</f>
        <v>5.31</v>
      </c>
      <c r="W286" s="220"/>
      <c r="X286" s="220" t="s">
        <v>525</v>
      </c>
      <c r="Y286" s="220" t="s">
        <v>177</v>
      </c>
      <c r="Z286" s="210"/>
      <c r="AA286" s="210"/>
      <c r="AB286" s="210"/>
      <c r="AC286" s="210"/>
      <c r="AD286" s="210"/>
      <c r="AE286" s="210"/>
      <c r="AF286" s="210"/>
      <c r="AG286" s="210" t="s">
        <v>526</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
      <c r="A287" s="217"/>
      <c r="B287" s="218"/>
      <c r="C287" s="242" t="s">
        <v>532</v>
      </c>
      <c r="D287" s="239"/>
      <c r="E287" s="239"/>
      <c r="F287" s="239"/>
      <c r="G287" s="239"/>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180</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2" x14ac:dyDescent="0.2">
      <c r="A288" s="217"/>
      <c r="B288" s="218"/>
      <c r="C288" s="243" t="s">
        <v>527</v>
      </c>
      <c r="D288" s="221"/>
      <c r="E288" s="222"/>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182</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43" t="s">
        <v>528</v>
      </c>
      <c r="D289" s="221"/>
      <c r="E289" s="222"/>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182</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43" t="s">
        <v>529</v>
      </c>
      <c r="D290" s="221"/>
      <c r="E290" s="222">
        <v>10.830489999999999</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182</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31">
        <v>84</v>
      </c>
      <c r="B291" s="232" t="s">
        <v>533</v>
      </c>
      <c r="C291" s="241" t="s">
        <v>534</v>
      </c>
      <c r="D291" s="233" t="s">
        <v>306</v>
      </c>
      <c r="E291" s="234">
        <v>97.474419999999995</v>
      </c>
      <c r="F291" s="235"/>
      <c r="G291" s="236">
        <f>ROUND(E291*F291,2)</f>
        <v>0</v>
      </c>
      <c r="H291" s="235"/>
      <c r="I291" s="236">
        <f>ROUND(E291*H291,2)</f>
        <v>0</v>
      </c>
      <c r="J291" s="235"/>
      <c r="K291" s="236">
        <f>ROUND(E291*J291,2)</f>
        <v>0</v>
      </c>
      <c r="L291" s="236">
        <v>21</v>
      </c>
      <c r="M291" s="236">
        <f>G291*(1+L291/100)</f>
        <v>0</v>
      </c>
      <c r="N291" s="234">
        <v>0</v>
      </c>
      <c r="O291" s="234">
        <f>ROUND(E291*N291,2)</f>
        <v>0</v>
      </c>
      <c r="P291" s="234">
        <v>0</v>
      </c>
      <c r="Q291" s="234">
        <f>ROUND(E291*P291,2)</f>
        <v>0</v>
      </c>
      <c r="R291" s="236" t="s">
        <v>260</v>
      </c>
      <c r="S291" s="236" t="s">
        <v>174</v>
      </c>
      <c r="T291" s="237" t="s">
        <v>210</v>
      </c>
      <c r="U291" s="220">
        <v>0</v>
      </c>
      <c r="V291" s="220">
        <f>ROUND(E291*U291,2)</f>
        <v>0</v>
      </c>
      <c r="W291" s="220"/>
      <c r="X291" s="220" t="s">
        <v>525</v>
      </c>
      <c r="Y291" s="220" t="s">
        <v>177</v>
      </c>
      <c r="Z291" s="210"/>
      <c r="AA291" s="210"/>
      <c r="AB291" s="210"/>
      <c r="AC291" s="210"/>
      <c r="AD291" s="210"/>
      <c r="AE291" s="210"/>
      <c r="AF291" s="210"/>
      <c r="AG291" s="210" t="s">
        <v>526</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2" x14ac:dyDescent="0.2">
      <c r="A292" s="217"/>
      <c r="B292" s="218"/>
      <c r="C292" s="243" t="s">
        <v>527</v>
      </c>
      <c r="D292" s="221"/>
      <c r="E292" s="222"/>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182</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3" x14ac:dyDescent="0.2">
      <c r="A293" s="217"/>
      <c r="B293" s="218"/>
      <c r="C293" s="243" t="s">
        <v>528</v>
      </c>
      <c r="D293" s="221"/>
      <c r="E293" s="222"/>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182</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43" t="s">
        <v>535</v>
      </c>
      <c r="D294" s="221"/>
      <c r="E294" s="222">
        <v>97.474419999999995</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182</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31">
        <v>85</v>
      </c>
      <c r="B295" s="232" t="s">
        <v>536</v>
      </c>
      <c r="C295" s="241" t="s">
        <v>537</v>
      </c>
      <c r="D295" s="233" t="s">
        <v>306</v>
      </c>
      <c r="E295" s="234">
        <v>10.830489999999999</v>
      </c>
      <c r="F295" s="235"/>
      <c r="G295" s="236">
        <f>ROUND(E295*F295,2)</f>
        <v>0</v>
      </c>
      <c r="H295" s="235"/>
      <c r="I295" s="236">
        <f>ROUND(E295*H295,2)</f>
        <v>0</v>
      </c>
      <c r="J295" s="235"/>
      <c r="K295" s="236">
        <f>ROUND(E295*J295,2)</f>
        <v>0</v>
      </c>
      <c r="L295" s="236">
        <v>21</v>
      </c>
      <c r="M295" s="236">
        <f>G295*(1+L295/100)</f>
        <v>0</v>
      </c>
      <c r="N295" s="234">
        <v>0</v>
      </c>
      <c r="O295" s="234">
        <f>ROUND(E295*N295,2)</f>
        <v>0</v>
      </c>
      <c r="P295" s="234">
        <v>0</v>
      </c>
      <c r="Q295" s="234">
        <f>ROUND(E295*P295,2)</f>
        <v>0</v>
      </c>
      <c r="R295" s="236" t="s">
        <v>260</v>
      </c>
      <c r="S295" s="236" t="s">
        <v>174</v>
      </c>
      <c r="T295" s="237" t="s">
        <v>210</v>
      </c>
      <c r="U295" s="220">
        <v>0.94199999999999995</v>
      </c>
      <c r="V295" s="220">
        <f>ROUND(E295*U295,2)</f>
        <v>10.199999999999999</v>
      </c>
      <c r="W295" s="220"/>
      <c r="X295" s="220" t="s">
        <v>525</v>
      </c>
      <c r="Y295" s="220" t="s">
        <v>177</v>
      </c>
      <c r="Z295" s="210"/>
      <c r="AA295" s="210"/>
      <c r="AB295" s="210"/>
      <c r="AC295" s="210"/>
      <c r="AD295" s="210"/>
      <c r="AE295" s="210"/>
      <c r="AF295" s="210"/>
      <c r="AG295" s="210" t="s">
        <v>526</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
      <c r="A296" s="217"/>
      <c r="B296" s="218"/>
      <c r="C296" s="243" t="s">
        <v>527</v>
      </c>
      <c r="D296" s="221"/>
      <c r="E296" s="222"/>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182</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
      <c r="A297" s="217"/>
      <c r="B297" s="218"/>
      <c r="C297" s="243" t="s">
        <v>528</v>
      </c>
      <c r="D297" s="221"/>
      <c r="E297" s="222"/>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182</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
      <c r="A298" s="217"/>
      <c r="B298" s="218"/>
      <c r="C298" s="243" t="s">
        <v>529</v>
      </c>
      <c r="D298" s="221"/>
      <c r="E298" s="222">
        <v>10.830489999999999</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182</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ht="22.5" outlineLevel="1" x14ac:dyDescent="0.2">
      <c r="A299" s="231">
        <v>86</v>
      </c>
      <c r="B299" s="232" t="s">
        <v>538</v>
      </c>
      <c r="C299" s="241" t="s">
        <v>539</v>
      </c>
      <c r="D299" s="233" t="s">
        <v>306</v>
      </c>
      <c r="E299" s="234">
        <v>64.982950000000002</v>
      </c>
      <c r="F299" s="235"/>
      <c r="G299" s="236">
        <f>ROUND(E299*F299,2)</f>
        <v>0</v>
      </c>
      <c r="H299" s="235"/>
      <c r="I299" s="236">
        <f>ROUND(E299*H299,2)</f>
        <v>0</v>
      </c>
      <c r="J299" s="235"/>
      <c r="K299" s="236">
        <f>ROUND(E299*J299,2)</f>
        <v>0</v>
      </c>
      <c r="L299" s="236">
        <v>21</v>
      </c>
      <c r="M299" s="236">
        <f>G299*(1+L299/100)</f>
        <v>0</v>
      </c>
      <c r="N299" s="234">
        <v>0</v>
      </c>
      <c r="O299" s="234">
        <f>ROUND(E299*N299,2)</f>
        <v>0</v>
      </c>
      <c r="P299" s="234">
        <v>0</v>
      </c>
      <c r="Q299" s="234">
        <f>ROUND(E299*P299,2)</f>
        <v>0</v>
      </c>
      <c r="R299" s="236" t="s">
        <v>260</v>
      </c>
      <c r="S299" s="236" t="s">
        <v>174</v>
      </c>
      <c r="T299" s="237" t="s">
        <v>210</v>
      </c>
      <c r="U299" s="220">
        <v>0.105</v>
      </c>
      <c r="V299" s="220">
        <f>ROUND(E299*U299,2)</f>
        <v>6.82</v>
      </c>
      <c r="W299" s="220"/>
      <c r="X299" s="220" t="s">
        <v>525</v>
      </c>
      <c r="Y299" s="220" t="s">
        <v>177</v>
      </c>
      <c r="Z299" s="210"/>
      <c r="AA299" s="210"/>
      <c r="AB299" s="210"/>
      <c r="AC299" s="210"/>
      <c r="AD299" s="210"/>
      <c r="AE299" s="210"/>
      <c r="AF299" s="210"/>
      <c r="AG299" s="210" t="s">
        <v>526</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2" x14ac:dyDescent="0.2">
      <c r="A300" s="217"/>
      <c r="B300" s="218"/>
      <c r="C300" s="243" t="s">
        <v>527</v>
      </c>
      <c r="D300" s="221"/>
      <c r="E300" s="222"/>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182</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43" t="s">
        <v>528</v>
      </c>
      <c r="D301" s="221"/>
      <c r="E301" s="222"/>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182</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3" x14ac:dyDescent="0.2">
      <c r="A302" s="217"/>
      <c r="B302" s="218"/>
      <c r="C302" s="243" t="s">
        <v>540</v>
      </c>
      <c r="D302" s="221"/>
      <c r="E302" s="222">
        <v>64.982950000000002</v>
      </c>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182</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x14ac:dyDescent="0.2">
      <c r="A303" s="3"/>
      <c r="B303" s="4"/>
      <c r="C303" s="244"/>
      <c r="D303" s="6"/>
      <c r="E303" s="3"/>
      <c r="F303" s="3"/>
      <c r="G303" s="3"/>
      <c r="H303" s="3"/>
      <c r="I303" s="3"/>
      <c r="J303" s="3"/>
      <c r="K303" s="3"/>
      <c r="L303" s="3"/>
      <c r="M303" s="3"/>
      <c r="N303" s="3"/>
      <c r="O303" s="3"/>
      <c r="P303" s="3"/>
      <c r="Q303" s="3"/>
      <c r="R303" s="3"/>
      <c r="S303" s="3"/>
      <c r="T303" s="3"/>
      <c r="U303" s="3"/>
      <c r="V303" s="3"/>
      <c r="W303" s="3"/>
      <c r="X303" s="3"/>
      <c r="Y303" s="3"/>
      <c r="AE303">
        <v>15</v>
      </c>
      <c r="AF303">
        <v>21</v>
      </c>
      <c r="AG303" t="s">
        <v>155</v>
      </c>
    </row>
    <row r="304" spans="1:60" x14ac:dyDescent="0.2">
      <c r="A304" s="213"/>
      <c r="B304" s="214" t="s">
        <v>29</v>
      </c>
      <c r="C304" s="245"/>
      <c r="D304" s="215"/>
      <c r="E304" s="216"/>
      <c r="F304" s="216"/>
      <c r="G304" s="230">
        <f>G8+G24+G32+G41+G46+G56+G97+G103+G114+G136+G139+G196+G212+G221+G248+G257+G268</f>
        <v>0</v>
      </c>
      <c r="H304" s="3"/>
      <c r="I304" s="3"/>
      <c r="J304" s="3"/>
      <c r="K304" s="3"/>
      <c r="L304" s="3"/>
      <c r="M304" s="3"/>
      <c r="N304" s="3"/>
      <c r="O304" s="3"/>
      <c r="P304" s="3"/>
      <c r="Q304" s="3"/>
      <c r="R304" s="3"/>
      <c r="S304" s="3"/>
      <c r="T304" s="3"/>
      <c r="U304" s="3"/>
      <c r="V304" s="3"/>
      <c r="W304" s="3"/>
      <c r="X304" s="3"/>
      <c r="Y304" s="3"/>
      <c r="AE304">
        <f>SUMIF(L7:L302,AE303,G7:G302)</f>
        <v>0</v>
      </c>
      <c r="AF304">
        <f>SUMIF(L7:L302,AF303,G7:G302)</f>
        <v>0</v>
      </c>
      <c r="AG304" t="s">
        <v>203</v>
      </c>
    </row>
    <row r="305" spans="3:33" x14ac:dyDescent="0.2">
      <c r="C305" s="246"/>
      <c r="D305" s="10"/>
      <c r="AG305" t="s">
        <v>204</v>
      </c>
    </row>
    <row r="306" spans="3:33" x14ac:dyDescent="0.2">
      <c r="D306" s="10"/>
    </row>
    <row r="307" spans="3:33" x14ac:dyDescent="0.2">
      <c r="D307" s="10"/>
    </row>
    <row r="308" spans="3:33" x14ac:dyDescent="0.2">
      <c r="D308" s="10"/>
    </row>
    <row r="309" spans="3:33" x14ac:dyDescent="0.2">
      <c r="D309" s="10"/>
    </row>
    <row r="310" spans="3:33" x14ac:dyDescent="0.2">
      <c r="D310" s="10"/>
    </row>
    <row r="311" spans="3:33" x14ac:dyDescent="0.2">
      <c r="D311" s="10"/>
    </row>
    <row r="312" spans="3:33" x14ac:dyDescent="0.2">
      <c r="D312" s="10"/>
    </row>
    <row r="313" spans="3:33" x14ac:dyDescent="0.2">
      <c r="D313" s="10"/>
    </row>
    <row r="314" spans="3:33" x14ac:dyDescent="0.2">
      <c r="D314" s="10"/>
    </row>
    <row r="315" spans="3:33" x14ac:dyDescent="0.2">
      <c r="D315" s="10"/>
    </row>
    <row r="316" spans="3:33" x14ac:dyDescent="0.2">
      <c r="D316" s="10"/>
    </row>
    <row r="317" spans="3:33" x14ac:dyDescent="0.2">
      <c r="D317" s="10"/>
    </row>
    <row r="318" spans="3:33" x14ac:dyDescent="0.2">
      <c r="D318" s="10"/>
    </row>
    <row r="319" spans="3:33" x14ac:dyDescent="0.2">
      <c r="D319" s="10"/>
    </row>
    <row r="320" spans="3:33"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1estsu//Vt+1f4q0ea6BpOk1XhQJKE/Y/QyN3808OIa34FQGK4RVNpJirhi2BCW/t17LRR8P5comvdab9v28A==" saltValue="672t5KRHTczcL/pjyme9aA==" spinCount="100000" sheet="1" formatRows="0"/>
  <mergeCells count="27">
    <mergeCell ref="C223:G223"/>
    <mergeCell ref="C227:G227"/>
    <mergeCell ref="C287:G287"/>
    <mergeCell ref="C177:G177"/>
    <mergeCell ref="C192:G192"/>
    <mergeCell ref="C198:G198"/>
    <mergeCell ref="C208:G208"/>
    <mergeCell ref="C214:G214"/>
    <mergeCell ref="C217:G217"/>
    <mergeCell ref="C99:G99"/>
    <mergeCell ref="C107:G107"/>
    <mergeCell ref="C110:G110"/>
    <mergeCell ref="C132:G132"/>
    <mergeCell ref="C151:G151"/>
    <mergeCell ref="C154:G154"/>
    <mergeCell ref="C34:G34"/>
    <mergeCell ref="C37:G37"/>
    <mergeCell ref="C38:G38"/>
    <mergeCell ref="C67:G67"/>
    <mergeCell ref="C84:G84"/>
    <mergeCell ref="C90:G90"/>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A9FD-64AC-46ED-A1A8-F2FEF2C983C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205</v>
      </c>
      <c r="B1" s="195"/>
      <c r="C1" s="195"/>
      <c r="D1" s="195"/>
      <c r="E1" s="195"/>
      <c r="F1" s="195"/>
      <c r="G1" s="195"/>
      <c r="AG1" t="s">
        <v>142</v>
      </c>
    </row>
    <row r="2" spans="1:60" ht="24.95" customHeight="1" x14ac:dyDescent="0.2">
      <c r="A2" s="196" t="s">
        <v>7</v>
      </c>
      <c r="B2" s="49" t="s">
        <v>44</v>
      </c>
      <c r="C2" s="199" t="s">
        <v>45</v>
      </c>
      <c r="D2" s="197"/>
      <c r="E2" s="197"/>
      <c r="F2" s="197"/>
      <c r="G2" s="198"/>
      <c r="AG2" t="s">
        <v>143</v>
      </c>
    </row>
    <row r="3" spans="1:60" ht="24.95" customHeight="1" x14ac:dyDescent="0.2">
      <c r="A3" s="196" t="s">
        <v>8</v>
      </c>
      <c r="B3" s="49" t="s">
        <v>54</v>
      </c>
      <c r="C3" s="199" t="s">
        <v>57</v>
      </c>
      <c r="D3" s="197"/>
      <c r="E3" s="197"/>
      <c r="F3" s="197"/>
      <c r="G3" s="198"/>
      <c r="AC3" s="174" t="s">
        <v>143</v>
      </c>
      <c r="AG3" t="s">
        <v>145</v>
      </c>
    </row>
    <row r="4" spans="1:60" ht="24.95" customHeight="1" x14ac:dyDescent="0.2">
      <c r="A4" s="200" t="s">
        <v>9</v>
      </c>
      <c r="B4" s="201" t="s">
        <v>59</v>
      </c>
      <c r="C4" s="202" t="s">
        <v>60</v>
      </c>
      <c r="D4" s="203"/>
      <c r="E4" s="203"/>
      <c r="F4" s="203"/>
      <c r="G4" s="204"/>
      <c r="AG4" t="s">
        <v>146</v>
      </c>
    </row>
    <row r="5" spans="1:60" x14ac:dyDescent="0.2">
      <c r="D5" s="10"/>
    </row>
    <row r="6" spans="1:60" ht="38.25" x14ac:dyDescent="0.2">
      <c r="A6" s="206" t="s">
        <v>147</v>
      </c>
      <c r="B6" s="208" t="s">
        <v>148</v>
      </c>
      <c r="C6" s="208" t="s">
        <v>149</v>
      </c>
      <c r="D6" s="207" t="s">
        <v>150</v>
      </c>
      <c r="E6" s="206" t="s">
        <v>151</v>
      </c>
      <c r="F6" s="205" t="s">
        <v>152</v>
      </c>
      <c r="G6" s="206" t="s">
        <v>29</v>
      </c>
      <c r="H6" s="209" t="s">
        <v>30</v>
      </c>
      <c r="I6" s="209" t="s">
        <v>153</v>
      </c>
      <c r="J6" s="209" t="s">
        <v>31</v>
      </c>
      <c r="K6" s="209" t="s">
        <v>154</v>
      </c>
      <c r="L6" s="209" t="s">
        <v>155</v>
      </c>
      <c r="M6" s="209" t="s">
        <v>156</v>
      </c>
      <c r="N6" s="209" t="s">
        <v>157</v>
      </c>
      <c r="O6" s="209" t="s">
        <v>158</v>
      </c>
      <c r="P6" s="209" t="s">
        <v>159</v>
      </c>
      <c r="Q6" s="209" t="s">
        <v>160</v>
      </c>
      <c r="R6" s="209" t="s">
        <v>161</v>
      </c>
      <c r="S6" s="209" t="s">
        <v>162</v>
      </c>
      <c r="T6" s="209" t="s">
        <v>163</v>
      </c>
      <c r="U6" s="209" t="s">
        <v>164</v>
      </c>
      <c r="V6" s="209" t="s">
        <v>165</v>
      </c>
      <c r="W6" s="209" t="s">
        <v>166</v>
      </c>
      <c r="X6" s="209" t="s">
        <v>167</v>
      </c>
      <c r="Y6" s="209" t="s">
        <v>168</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169</v>
      </c>
      <c r="B8" s="225" t="s">
        <v>54</v>
      </c>
      <c r="C8" s="240" t="s">
        <v>125</v>
      </c>
      <c r="D8" s="226"/>
      <c r="E8" s="227"/>
      <c r="F8" s="228"/>
      <c r="G8" s="228">
        <f>SUMIF(AG9:AG23,"&lt;&gt;NOR",G9:G23)</f>
        <v>0</v>
      </c>
      <c r="H8" s="228"/>
      <c r="I8" s="228">
        <f>SUM(I9:I23)</f>
        <v>0</v>
      </c>
      <c r="J8" s="228"/>
      <c r="K8" s="228">
        <f>SUM(K9:K23)</f>
        <v>0</v>
      </c>
      <c r="L8" s="228"/>
      <c r="M8" s="228">
        <f>SUM(M9:M23)</f>
        <v>0</v>
      </c>
      <c r="N8" s="227"/>
      <c r="O8" s="227">
        <f>SUM(O9:O23)</f>
        <v>0</v>
      </c>
      <c r="P8" s="227"/>
      <c r="Q8" s="227">
        <f>SUM(Q9:Q23)</f>
        <v>0</v>
      </c>
      <c r="R8" s="228"/>
      <c r="S8" s="228"/>
      <c r="T8" s="229"/>
      <c r="U8" s="223"/>
      <c r="V8" s="223">
        <f>SUM(V9:V23)</f>
        <v>0</v>
      </c>
      <c r="W8" s="223"/>
      <c r="X8" s="223"/>
      <c r="Y8" s="223"/>
      <c r="AG8" t="s">
        <v>170</v>
      </c>
    </row>
    <row r="9" spans="1:60" outlineLevel="1" x14ac:dyDescent="0.2">
      <c r="A9" s="251">
        <v>1</v>
      </c>
      <c r="B9" s="252" t="s">
        <v>482</v>
      </c>
      <c r="C9" s="261" t="s">
        <v>541</v>
      </c>
      <c r="D9" s="253" t="s">
        <v>497</v>
      </c>
      <c r="E9" s="254">
        <v>65</v>
      </c>
      <c r="F9" s="255"/>
      <c r="G9" s="256">
        <f>ROUND(E9*F9,2)</f>
        <v>0</v>
      </c>
      <c r="H9" s="255"/>
      <c r="I9" s="256">
        <f>ROUND(E9*H9,2)</f>
        <v>0</v>
      </c>
      <c r="J9" s="255"/>
      <c r="K9" s="256">
        <f>ROUND(E9*J9,2)</f>
        <v>0</v>
      </c>
      <c r="L9" s="256">
        <v>21</v>
      </c>
      <c r="M9" s="256">
        <f>G9*(1+L9/100)</f>
        <v>0</v>
      </c>
      <c r="N9" s="254">
        <v>0</v>
      </c>
      <c r="O9" s="254">
        <f>ROUND(E9*N9,2)</f>
        <v>0</v>
      </c>
      <c r="P9" s="254">
        <v>0</v>
      </c>
      <c r="Q9" s="254">
        <f>ROUND(E9*P9,2)</f>
        <v>0</v>
      </c>
      <c r="R9" s="256"/>
      <c r="S9" s="256" t="s">
        <v>352</v>
      </c>
      <c r="T9" s="257" t="s">
        <v>175</v>
      </c>
      <c r="U9" s="220">
        <v>0</v>
      </c>
      <c r="V9" s="220">
        <f>ROUND(E9*U9,2)</f>
        <v>0</v>
      </c>
      <c r="W9" s="220"/>
      <c r="X9" s="220" t="s">
        <v>211</v>
      </c>
      <c r="Y9" s="220" t="s">
        <v>177</v>
      </c>
      <c r="Z9" s="210"/>
      <c r="AA9" s="210"/>
      <c r="AB9" s="210"/>
      <c r="AC9" s="210"/>
      <c r="AD9" s="210"/>
      <c r="AE9" s="210"/>
      <c r="AF9" s="210"/>
      <c r="AG9" s="210" t="s">
        <v>484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1">
        <v>2</v>
      </c>
      <c r="B10" s="252" t="s">
        <v>485</v>
      </c>
      <c r="C10" s="261" t="s">
        <v>542</v>
      </c>
      <c r="D10" s="253" t="s">
        <v>497</v>
      </c>
      <c r="E10" s="254">
        <v>40</v>
      </c>
      <c r="F10" s="255"/>
      <c r="G10" s="256">
        <f>ROUND(E10*F10,2)</f>
        <v>0</v>
      </c>
      <c r="H10" s="255"/>
      <c r="I10" s="256">
        <f>ROUND(E10*H10,2)</f>
        <v>0</v>
      </c>
      <c r="J10" s="255"/>
      <c r="K10" s="256">
        <f>ROUND(E10*J10,2)</f>
        <v>0</v>
      </c>
      <c r="L10" s="256">
        <v>21</v>
      </c>
      <c r="M10" s="256">
        <f>G10*(1+L10/100)</f>
        <v>0</v>
      </c>
      <c r="N10" s="254">
        <v>0</v>
      </c>
      <c r="O10" s="254">
        <f>ROUND(E10*N10,2)</f>
        <v>0</v>
      </c>
      <c r="P10" s="254">
        <v>0</v>
      </c>
      <c r="Q10" s="254">
        <f>ROUND(E10*P10,2)</f>
        <v>0</v>
      </c>
      <c r="R10" s="256"/>
      <c r="S10" s="256" t="s">
        <v>352</v>
      </c>
      <c r="T10" s="257" t="s">
        <v>175</v>
      </c>
      <c r="U10" s="220">
        <v>0</v>
      </c>
      <c r="V10" s="220">
        <f>ROUND(E10*U10,2)</f>
        <v>0</v>
      </c>
      <c r="W10" s="220"/>
      <c r="X10" s="220" t="s">
        <v>211</v>
      </c>
      <c r="Y10" s="220" t="s">
        <v>177</v>
      </c>
      <c r="Z10" s="210"/>
      <c r="AA10" s="210"/>
      <c r="AB10" s="210"/>
      <c r="AC10" s="210"/>
      <c r="AD10" s="210"/>
      <c r="AE10" s="210"/>
      <c r="AF10" s="210"/>
      <c r="AG10" s="210" t="s">
        <v>484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1">
        <v>3</v>
      </c>
      <c r="B11" s="252" t="s">
        <v>488</v>
      </c>
      <c r="C11" s="261" t="s">
        <v>543</v>
      </c>
      <c r="D11" s="253" t="s">
        <v>487</v>
      </c>
      <c r="E11" s="254">
        <v>16</v>
      </c>
      <c r="F11" s="255"/>
      <c r="G11" s="256">
        <f>ROUND(E11*F11,2)</f>
        <v>0</v>
      </c>
      <c r="H11" s="255"/>
      <c r="I11" s="256">
        <f>ROUND(E11*H11,2)</f>
        <v>0</v>
      </c>
      <c r="J11" s="255"/>
      <c r="K11" s="256">
        <f>ROUND(E11*J11,2)</f>
        <v>0</v>
      </c>
      <c r="L11" s="256">
        <v>21</v>
      </c>
      <c r="M11" s="256">
        <f>G11*(1+L11/100)</f>
        <v>0</v>
      </c>
      <c r="N11" s="254">
        <v>0</v>
      </c>
      <c r="O11" s="254">
        <f>ROUND(E11*N11,2)</f>
        <v>0</v>
      </c>
      <c r="P11" s="254">
        <v>0</v>
      </c>
      <c r="Q11" s="254">
        <f>ROUND(E11*P11,2)</f>
        <v>0</v>
      </c>
      <c r="R11" s="256"/>
      <c r="S11" s="256" t="s">
        <v>352</v>
      </c>
      <c r="T11" s="257" t="s">
        <v>175</v>
      </c>
      <c r="U11" s="220">
        <v>0</v>
      </c>
      <c r="V11" s="220">
        <f>ROUND(E11*U11,2)</f>
        <v>0</v>
      </c>
      <c r="W11" s="220"/>
      <c r="X11" s="220" t="s">
        <v>211</v>
      </c>
      <c r="Y11" s="220" t="s">
        <v>177</v>
      </c>
      <c r="Z11" s="210"/>
      <c r="AA11" s="210"/>
      <c r="AB11" s="210"/>
      <c r="AC11" s="210"/>
      <c r="AD11" s="210"/>
      <c r="AE11" s="210"/>
      <c r="AF11" s="210"/>
      <c r="AG11" s="210" t="s">
        <v>484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1">
        <v>4</v>
      </c>
      <c r="B12" s="252" t="s">
        <v>490</v>
      </c>
      <c r="C12" s="261" t="s">
        <v>544</v>
      </c>
      <c r="D12" s="253" t="s">
        <v>487</v>
      </c>
      <c r="E12" s="254">
        <v>29</v>
      </c>
      <c r="F12" s="255"/>
      <c r="G12" s="256">
        <f>ROUND(E12*F12,2)</f>
        <v>0</v>
      </c>
      <c r="H12" s="255"/>
      <c r="I12" s="256">
        <f>ROUND(E12*H12,2)</f>
        <v>0</v>
      </c>
      <c r="J12" s="255"/>
      <c r="K12" s="256">
        <f>ROUND(E12*J12,2)</f>
        <v>0</v>
      </c>
      <c r="L12" s="256">
        <v>21</v>
      </c>
      <c r="M12" s="256">
        <f>G12*(1+L12/100)</f>
        <v>0</v>
      </c>
      <c r="N12" s="254">
        <v>0</v>
      </c>
      <c r="O12" s="254">
        <f>ROUND(E12*N12,2)</f>
        <v>0</v>
      </c>
      <c r="P12" s="254">
        <v>0</v>
      </c>
      <c r="Q12" s="254">
        <f>ROUND(E12*P12,2)</f>
        <v>0</v>
      </c>
      <c r="R12" s="256"/>
      <c r="S12" s="256" t="s">
        <v>352</v>
      </c>
      <c r="T12" s="257" t="s">
        <v>175</v>
      </c>
      <c r="U12" s="220">
        <v>0</v>
      </c>
      <c r="V12" s="220">
        <f>ROUND(E12*U12,2)</f>
        <v>0</v>
      </c>
      <c r="W12" s="220"/>
      <c r="X12" s="220" t="s">
        <v>211</v>
      </c>
      <c r="Y12" s="220" t="s">
        <v>177</v>
      </c>
      <c r="Z12" s="210"/>
      <c r="AA12" s="210"/>
      <c r="AB12" s="210"/>
      <c r="AC12" s="210"/>
      <c r="AD12" s="210"/>
      <c r="AE12" s="210"/>
      <c r="AF12" s="210"/>
      <c r="AG12" s="210" t="s">
        <v>484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51">
        <v>5</v>
      </c>
      <c r="B13" s="252" t="s">
        <v>492</v>
      </c>
      <c r="C13" s="261" t="s">
        <v>545</v>
      </c>
      <c r="D13" s="253" t="s">
        <v>487</v>
      </c>
      <c r="E13" s="254">
        <v>1</v>
      </c>
      <c r="F13" s="255"/>
      <c r="G13" s="256">
        <f>ROUND(E13*F13,2)</f>
        <v>0</v>
      </c>
      <c r="H13" s="255"/>
      <c r="I13" s="256">
        <f>ROUND(E13*H13,2)</f>
        <v>0</v>
      </c>
      <c r="J13" s="255"/>
      <c r="K13" s="256">
        <f>ROUND(E13*J13,2)</f>
        <v>0</v>
      </c>
      <c r="L13" s="256">
        <v>21</v>
      </c>
      <c r="M13" s="256">
        <f>G13*(1+L13/100)</f>
        <v>0</v>
      </c>
      <c r="N13" s="254">
        <v>0</v>
      </c>
      <c r="O13" s="254">
        <f>ROUND(E13*N13,2)</f>
        <v>0</v>
      </c>
      <c r="P13" s="254">
        <v>0</v>
      </c>
      <c r="Q13" s="254">
        <f>ROUND(E13*P13,2)</f>
        <v>0</v>
      </c>
      <c r="R13" s="256"/>
      <c r="S13" s="256" t="s">
        <v>352</v>
      </c>
      <c r="T13" s="257" t="s">
        <v>175</v>
      </c>
      <c r="U13" s="220">
        <v>0</v>
      </c>
      <c r="V13" s="220">
        <f>ROUND(E13*U13,2)</f>
        <v>0</v>
      </c>
      <c r="W13" s="220"/>
      <c r="X13" s="220" t="s">
        <v>211</v>
      </c>
      <c r="Y13" s="220" t="s">
        <v>177</v>
      </c>
      <c r="Z13" s="210"/>
      <c r="AA13" s="210"/>
      <c r="AB13" s="210"/>
      <c r="AC13" s="210"/>
      <c r="AD13" s="210"/>
      <c r="AE13" s="210"/>
      <c r="AF13" s="210"/>
      <c r="AG13" s="210" t="s">
        <v>484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51">
        <v>6</v>
      </c>
      <c r="B14" s="252" t="s">
        <v>494</v>
      </c>
      <c r="C14" s="261" t="s">
        <v>546</v>
      </c>
      <c r="D14" s="253" t="s">
        <v>487</v>
      </c>
      <c r="E14" s="254">
        <v>1</v>
      </c>
      <c r="F14" s="255"/>
      <c r="G14" s="256">
        <f>ROUND(E14*F14,2)</f>
        <v>0</v>
      </c>
      <c r="H14" s="255"/>
      <c r="I14" s="256">
        <f>ROUND(E14*H14,2)</f>
        <v>0</v>
      </c>
      <c r="J14" s="255"/>
      <c r="K14" s="256">
        <f>ROUND(E14*J14,2)</f>
        <v>0</v>
      </c>
      <c r="L14" s="256">
        <v>21</v>
      </c>
      <c r="M14" s="256">
        <f>G14*(1+L14/100)</f>
        <v>0</v>
      </c>
      <c r="N14" s="254">
        <v>0</v>
      </c>
      <c r="O14" s="254">
        <f>ROUND(E14*N14,2)</f>
        <v>0</v>
      </c>
      <c r="P14" s="254">
        <v>0</v>
      </c>
      <c r="Q14" s="254">
        <f>ROUND(E14*P14,2)</f>
        <v>0</v>
      </c>
      <c r="R14" s="256"/>
      <c r="S14" s="256" t="s">
        <v>352</v>
      </c>
      <c r="T14" s="257" t="s">
        <v>175</v>
      </c>
      <c r="U14" s="220">
        <v>0</v>
      </c>
      <c r="V14" s="220">
        <f>ROUND(E14*U14,2)</f>
        <v>0</v>
      </c>
      <c r="W14" s="220"/>
      <c r="X14" s="220" t="s">
        <v>211</v>
      </c>
      <c r="Y14" s="220" t="s">
        <v>177</v>
      </c>
      <c r="Z14" s="210"/>
      <c r="AA14" s="210"/>
      <c r="AB14" s="210"/>
      <c r="AC14" s="210"/>
      <c r="AD14" s="210"/>
      <c r="AE14" s="210"/>
      <c r="AF14" s="210"/>
      <c r="AG14" s="210" t="s">
        <v>484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51">
        <v>7</v>
      </c>
      <c r="B15" s="252" t="s">
        <v>496</v>
      </c>
      <c r="C15" s="261" t="s">
        <v>547</v>
      </c>
      <c r="D15" s="253" t="s">
        <v>487</v>
      </c>
      <c r="E15" s="254">
        <v>7</v>
      </c>
      <c r="F15" s="255"/>
      <c r="G15" s="256">
        <f>ROUND(E15*F15,2)</f>
        <v>0</v>
      </c>
      <c r="H15" s="255"/>
      <c r="I15" s="256">
        <f>ROUND(E15*H15,2)</f>
        <v>0</v>
      </c>
      <c r="J15" s="255"/>
      <c r="K15" s="256">
        <f>ROUND(E15*J15,2)</f>
        <v>0</v>
      </c>
      <c r="L15" s="256">
        <v>21</v>
      </c>
      <c r="M15" s="256">
        <f>G15*(1+L15/100)</f>
        <v>0</v>
      </c>
      <c r="N15" s="254">
        <v>0</v>
      </c>
      <c r="O15" s="254">
        <f>ROUND(E15*N15,2)</f>
        <v>0</v>
      </c>
      <c r="P15" s="254">
        <v>0</v>
      </c>
      <c r="Q15" s="254">
        <f>ROUND(E15*P15,2)</f>
        <v>0</v>
      </c>
      <c r="R15" s="256"/>
      <c r="S15" s="256" t="s">
        <v>352</v>
      </c>
      <c r="T15" s="257" t="s">
        <v>175</v>
      </c>
      <c r="U15" s="220">
        <v>0</v>
      </c>
      <c r="V15" s="220">
        <f>ROUND(E15*U15,2)</f>
        <v>0</v>
      </c>
      <c r="W15" s="220"/>
      <c r="X15" s="220" t="s">
        <v>211</v>
      </c>
      <c r="Y15" s="220" t="s">
        <v>177</v>
      </c>
      <c r="Z15" s="210"/>
      <c r="AA15" s="210"/>
      <c r="AB15" s="210"/>
      <c r="AC15" s="210"/>
      <c r="AD15" s="210"/>
      <c r="AE15" s="210"/>
      <c r="AF15" s="210"/>
      <c r="AG15" s="210" t="s">
        <v>484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1">
        <v>8</v>
      </c>
      <c r="B16" s="252" t="s">
        <v>498</v>
      </c>
      <c r="C16" s="261" t="s">
        <v>548</v>
      </c>
      <c r="D16" s="253" t="s">
        <v>487</v>
      </c>
      <c r="E16" s="254">
        <v>5</v>
      </c>
      <c r="F16" s="255"/>
      <c r="G16" s="256">
        <f>ROUND(E16*F16,2)</f>
        <v>0</v>
      </c>
      <c r="H16" s="255"/>
      <c r="I16" s="256">
        <f>ROUND(E16*H16,2)</f>
        <v>0</v>
      </c>
      <c r="J16" s="255"/>
      <c r="K16" s="256">
        <f>ROUND(E16*J16,2)</f>
        <v>0</v>
      </c>
      <c r="L16" s="256">
        <v>21</v>
      </c>
      <c r="M16" s="256">
        <f>G16*(1+L16/100)</f>
        <v>0</v>
      </c>
      <c r="N16" s="254">
        <v>0</v>
      </c>
      <c r="O16" s="254">
        <f>ROUND(E16*N16,2)</f>
        <v>0</v>
      </c>
      <c r="P16" s="254">
        <v>0</v>
      </c>
      <c r="Q16" s="254">
        <f>ROUND(E16*P16,2)</f>
        <v>0</v>
      </c>
      <c r="R16" s="256"/>
      <c r="S16" s="256" t="s">
        <v>352</v>
      </c>
      <c r="T16" s="257" t="s">
        <v>175</v>
      </c>
      <c r="U16" s="220">
        <v>0</v>
      </c>
      <c r="V16" s="220">
        <f>ROUND(E16*U16,2)</f>
        <v>0</v>
      </c>
      <c r="W16" s="220"/>
      <c r="X16" s="220" t="s">
        <v>211</v>
      </c>
      <c r="Y16" s="220" t="s">
        <v>177</v>
      </c>
      <c r="Z16" s="210"/>
      <c r="AA16" s="210"/>
      <c r="AB16" s="210"/>
      <c r="AC16" s="210"/>
      <c r="AD16" s="210"/>
      <c r="AE16" s="210"/>
      <c r="AF16" s="210"/>
      <c r="AG16" s="210" t="s">
        <v>484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51">
        <v>9</v>
      </c>
      <c r="B17" s="252" t="s">
        <v>501</v>
      </c>
      <c r="C17" s="261" t="s">
        <v>549</v>
      </c>
      <c r="D17" s="253" t="s">
        <v>487</v>
      </c>
      <c r="E17" s="254">
        <v>8</v>
      </c>
      <c r="F17" s="255"/>
      <c r="G17" s="256">
        <f>ROUND(E17*F17,2)</f>
        <v>0</v>
      </c>
      <c r="H17" s="255"/>
      <c r="I17" s="256">
        <f>ROUND(E17*H17,2)</f>
        <v>0</v>
      </c>
      <c r="J17" s="255"/>
      <c r="K17" s="256">
        <f>ROUND(E17*J17,2)</f>
        <v>0</v>
      </c>
      <c r="L17" s="256">
        <v>21</v>
      </c>
      <c r="M17" s="256">
        <f>G17*(1+L17/100)</f>
        <v>0</v>
      </c>
      <c r="N17" s="254">
        <v>0</v>
      </c>
      <c r="O17" s="254">
        <f>ROUND(E17*N17,2)</f>
        <v>0</v>
      </c>
      <c r="P17" s="254">
        <v>0</v>
      </c>
      <c r="Q17" s="254">
        <f>ROUND(E17*P17,2)</f>
        <v>0</v>
      </c>
      <c r="R17" s="256"/>
      <c r="S17" s="256" t="s">
        <v>352</v>
      </c>
      <c r="T17" s="257" t="s">
        <v>175</v>
      </c>
      <c r="U17" s="220">
        <v>0</v>
      </c>
      <c r="V17" s="220">
        <f>ROUND(E17*U17,2)</f>
        <v>0</v>
      </c>
      <c r="W17" s="220"/>
      <c r="X17" s="220" t="s">
        <v>211</v>
      </c>
      <c r="Y17" s="220" t="s">
        <v>177</v>
      </c>
      <c r="Z17" s="210"/>
      <c r="AA17" s="210"/>
      <c r="AB17" s="210"/>
      <c r="AC17" s="210"/>
      <c r="AD17" s="210"/>
      <c r="AE17" s="210"/>
      <c r="AF17" s="210"/>
      <c r="AG17" s="210" t="s">
        <v>484</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51">
        <v>10</v>
      </c>
      <c r="B18" s="252" t="s">
        <v>503</v>
      </c>
      <c r="C18" s="261" t="s">
        <v>550</v>
      </c>
      <c r="D18" s="253" t="s">
        <v>487</v>
      </c>
      <c r="E18" s="254">
        <v>3</v>
      </c>
      <c r="F18" s="255"/>
      <c r="G18" s="256">
        <f>ROUND(E18*F18,2)</f>
        <v>0</v>
      </c>
      <c r="H18" s="255"/>
      <c r="I18" s="256">
        <f>ROUND(E18*H18,2)</f>
        <v>0</v>
      </c>
      <c r="J18" s="255"/>
      <c r="K18" s="256">
        <f>ROUND(E18*J18,2)</f>
        <v>0</v>
      </c>
      <c r="L18" s="256">
        <v>21</v>
      </c>
      <c r="M18" s="256">
        <f>G18*(1+L18/100)</f>
        <v>0</v>
      </c>
      <c r="N18" s="254">
        <v>0</v>
      </c>
      <c r="O18" s="254">
        <f>ROUND(E18*N18,2)</f>
        <v>0</v>
      </c>
      <c r="P18" s="254">
        <v>0</v>
      </c>
      <c r="Q18" s="254">
        <f>ROUND(E18*P18,2)</f>
        <v>0</v>
      </c>
      <c r="R18" s="256"/>
      <c r="S18" s="256" t="s">
        <v>352</v>
      </c>
      <c r="T18" s="257" t="s">
        <v>175</v>
      </c>
      <c r="U18" s="220">
        <v>0</v>
      </c>
      <c r="V18" s="220">
        <f>ROUND(E18*U18,2)</f>
        <v>0</v>
      </c>
      <c r="W18" s="220"/>
      <c r="X18" s="220" t="s">
        <v>211</v>
      </c>
      <c r="Y18" s="220" t="s">
        <v>177</v>
      </c>
      <c r="Z18" s="210"/>
      <c r="AA18" s="210"/>
      <c r="AB18" s="210"/>
      <c r="AC18" s="210"/>
      <c r="AD18" s="210"/>
      <c r="AE18" s="210"/>
      <c r="AF18" s="210"/>
      <c r="AG18" s="210" t="s">
        <v>484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51">
        <v>11</v>
      </c>
      <c r="B19" s="252" t="s">
        <v>551</v>
      </c>
      <c r="C19" s="261" t="s">
        <v>552</v>
      </c>
      <c r="D19" s="253" t="s">
        <v>487</v>
      </c>
      <c r="E19" s="254">
        <v>6</v>
      </c>
      <c r="F19" s="255"/>
      <c r="G19" s="256">
        <f>ROUND(E19*F19,2)</f>
        <v>0</v>
      </c>
      <c r="H19" s="255"/>
      <c r="I19" s="256">
        <f>ROUND(E19*H19,2)</f>
        <v>0</v>
      </c>
      <c r="J19" s="255"/>
      <c r="K19" s="256">
        <f>ROUND(E19*J19,2)</f>
        <v>0</v>
      </c>
      <c r="L19" s="256">
        <v>21</v>
      </c>
      <c r="M19" s="256">
        <f>G19*(1+L19/100)</f>
        <v>0</v>
      </c>
      <c r="N19" s="254">
        <v>0</v>
      </c>
      <c r="O19" s="254">
        <f>ROUND(E19*N19,2)</f>
        <v>0</v>
      </c>
      <c r="P19" s="254">
        <v>0</v>
      </c>
      <c r="Q19" s="254">
        <f>ROUND(E19*P19,2)</f>
        <v>0</v>
      </c>
      <c r="R19" s="256"/>
      <c r="S19" s="256" t="s">
        <v>352</v>
      </c>
      <c r="T19" s="257" t="s">
        <v>175</v>
      </c>
      <c r="U19" s="220">
        <v>0</v>
      </c>
      <c r="V19" s="220">
        <f>ROUND(E19*U19,2)</f>
        <v>0</v>
      </c>
      <c r="W19" s="220"/>
      <c r="X19" s="220" t="s">
        <v>211</v>
      </c>
      <c r="Y19" s="220" t="s">
        <v>177</v>
      </c>
      <c r="Z19" s="210"/>
      <c r="AA19" s="210"/>
      <c r="AB19" s="210"/>
      <c r="AC19" s="210"/>
      <c r="AD19" s="210"/>
      <c r="AE19" s="210"/>
      <c r="AF19" s="210"/>
      <c r="AG19" s="210" t="s">
        <v>484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1">
        <v>12</v>
      </c>
      <c r="B20" s="252" t="s">
        <v>553</v>
      </c>
      <c r="C20" s="261" t="s">
        <v>554</v>
      </c>
      <c r="D20" s="253" t="s">
        <v>500</v>
      </c>
      <c r="E20" s="254">
        <v>1</v>
      </c>
      <c r="F20" s="255"/>
      <c r="G20" s="256">
        <f>ROUND(E20*F20,2)</f>
        <v>0</v>
      </c>
      <c r="H20" s="255"/>
      <c r="I20" s="256">
        <f>ROUND(E20*H20,2)</f>
        <v>0</v>
      </c>
      <c r="J20" s="255"/>
      <c r="K20" s="256">
        <f>ROUND(E20*J20,2)</f>
        <v>0</v>
      </c>
      <c r="L20" s="256">
        <v>21</v>
      </c>
      <c r="M20" s="256">
        <f>G20*(1+L20/100)</f>
        <v>0</v>
      </c>
      <c r="N20" s="254">
        <v>0</v>
      </c>
      <c r="O20" s="254">
        <f>ROUND(E20*N20,2)</f>
        <v>0</v>
      </c>
      <c r="P20" s="254">
        <v>0</v>
      </c>
      <c r="Q20" s="254">
        <f>ROUND(E20*P20,2)</f>
        <v>0</v>
      </c>
      <c r="R20" s="256"/>
      <c r="S20" s="256" t="s">
        <v>352</v>
      </c>
      <c r="T20" s="257" t="s">
        <v>175</v>
      </c>
      <c r="U20" s="220">
        <v>0</v>
      </c>
      <c r="V20" s="220">
        <f>ROUND(E20*U20,2)</f>
        <v>0</v>
      </c>
      <c r="W20" s="220"/>
      <c r="X20" s="220" t="s">
        <v>211</v>
      </c>
      <c r="Y20" s="220" t="s">
        <v>177</v>
      </c>
      <c r="Z20" s="210"/>
      <c r="AA20" s="210"/>
      <c r="AB20" s="210"/>
      <c r="AC20" s="210"/>
      <c r="AD20" s="210"/>
      <c r="AE20" s="210"/>
      <c r="AF20" s="210"/>
      <c r="AG20" s="210" t="s">
        <v>484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1">
        <v>13</v>
      </c>
      <c r="B21" s="252" t="s">
        <v>555</v>
      </c>
      <c r="C21" s="261" t="s">
        <v>556</v>
      </c>
      <c r="D21" s="253" t="s">
        <v>497</v>
      </c>
      <c r="E21" s="254">
        <v>40</v>
      </c>
      <c r="F21" s="255"/>
      <c r="G21" s="256">
        <f>ROUND(E21*F21,2)</f>
        <v>0</v>
      </c>
      <c r="H21" s="255"/>
      <c r="I21" s="256">
        <f>ROUND(E21*H21,2)</f>
        <v>0</v>
      </c>
      <c r="J21" s="255"/>
      <c r="K21" s="256">
        <f>ROUND(E21*J21,2)</f>
        <v>0</v>
      </c>
      <c r="L21" s="256">
        <v>21</v>
      </c>
      <c r="M21" s="256">
        <f>G21*(1+L21/100)</f>
        <v>0</v>
      </c>
      <c r="N21" s="254">
        <v>0</v>
      </c>
      <c r="O21" s="254">
        <f>ROUND(E21*N21,2)</f>
        <v>0</v>
      </c>
      <c r="P21" s="254">
        <v>0</v>
      </c>
      <c r="Q21" s="254">
        <f>ROUND(E21*P21,2)</f>
        <v>0</v>
      </c>
      <c r="R21" s="256"/>
      <c r="S21" s="256" t="s">
        <v>352</v>
      </c>
      <c r="T21" s="257" t="s">
        <v>175</v>
      </c>
      <c r="U21" s="220">
        <v>0</v>
      </c>
      <c r="V21" s="220">
        <f>ROUND(E21*U21,2)</f>
        <v>0</v>
      </c>
      <c r="W21" s="220"/>
      <c r="X21" s="220" t="s">
        <v>211</v>
      </c>
      <c r="Y21" s="220" t="s">
        <v>177</v>
      </c>
      <c r="Z21" s="210"/>
      <c r="AA21" s="210"/>
      <c r="AB21" s="210"/>
      <c r="AC21" s="210"/>
      <c r="AD21" s="210"/>
      <c r="AE21" s="210"/>
      <c r="AF21" s="210"/>
      <c r="AG21" s="210" t="s">
        <v>484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1">
        <v>14</v>
      </c>
      <c r="B22" s="252" t="s">
        <v>557</v>
      </c>
      <c r="C22" s="261" t="s">
        <v>558</v>
      </c>
      <c r="D22" s="253" t="s">
        <v>487</v>
      </c>
      <c r="E22" s="254">
        <v>1</v>
      </c>
      <c r="F22" s="255"/>
      <c r="G22" s="256">
        <f>ROUND(E22*F22,2)</f>
        <v>0</v>
      </c>
      <c r="H22" s="255"/>
      <c r="I22" s="256">
        <f>ROUND(E22*H22,2)</f>
        <v>0</v>
      </c>
      <c r="J22" s="255"/>
      <c r="K22" s="256">
        <f>ROUND(E22*J22,2)</f>
        <v>0</v>
      </c>
      <c r="L22" s="256">
        <v>21</v>
      </c>
      <c r="M22" s="256">
        <f>G22*(1+L22/100)</f>
        <v>0</v>
      </c>
      <c r="N22" s="254">
        <v>0</v>
      </c>
      <c r="O22" s="254">
        <f>ROUND(E22*N22,2)</f>
        <v>0</v>
      </c>
      <c r="P22" s="254">
        <v>0</v>
      </c>
      <c r="Q22" s="254">
        <f>ROUND(E22*P22,2)</f>
        <v>0</v>
      </c>
      <c r="R22" s="256"/>
      <c r="S22" s="256" t="s">
        <v>352</v>
      </c>
      <c r="T22" s="257" t="s">
        <v>175</v>
      </c>
      <c r="U22" s="220">
        <v>0</v>
      </c>
      <c r="V22" s="220">
        <f>ROUND(E22*U22,2)</f>
        <v>0</v>
      </c>
      <c r="W22" s="220"/>
      <c r="X22" s="220" t="s">
        <v>211</v>
      </c>
      <c r="Y22" s="220" t="s">
        <v>177</v>
      </c>
      <c r="Z22" s="210"/>
      <c r="AA22" s="210"/>
      <c r="AB22" s="210"/>
      <c r="AC22" s="210"/>
      <c r="AD22" s="210"/>
      <c r="AE22" s="210"/>
      <c r="AF22" s="210"/>
      <c r="AG22" s="210" t="s">
        <v>484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1">
        <v>15</v>
      </c>
      <c r="B23" s="252" t="s">
        <v>559</v>
      </c>
      <c r="C23" s="261" t="s">
        <v>560</v>
      </c>
      <c r="D23" s="253" t="s">
        <v>487</v>
      </c>
      <c r="E23" s="254">
        <v>7</v>
      </c>
      <c r="F23" s="255"/>
      <c r="G23" s="256">
        <f>ROUND(E23*F23,2)</f>
        <v>0</v>
      </c>
      <c r="H23" s="255"/>
      <c r="I23" s="256">
        <f>ROUND(E23*H23,2)</f>
        <v>0</v>
      </c>
      <c r="J23" s="255"/>
      <c r="K23" s="256">
        <f>ROUND(E23*J23,2)</f>
        <v>0</v>
      </c>
      <c r="L23" s="256">
        <v>21</v>
      </c>
      <c r="M23" s="256">
        <f>G23*(1+L23/100)</f>
        <v>0</v>
      </c>
      <c r="N23" s="254">
        <v>0</v>
      </c>
      <c r="O23" s="254">
        <f>ROUND(E23*N23,2)</f>
        <v>0</v>
      </c>
      <c r="P23" s="254">
        <v>0</v>
      </c>
      <c r="Q23" s="254">
        <f>ROUND(E23*P23,2)</f>
        <v>0</v>
      </c>
      <c r="R23" s="256"/>
      <c r="S23" s="256" t="s">
        <v>352</v>
      </c>
      <c r="T23" s="257" t="s">
        <v>175</v>
      </c>
      <c r="U23" s="220">
        <v>0</v>
      </c>
      <c r="V23" s="220">
        <f>ROUND(E23*U23,2)</f>
        <v>0</v>
      </c>
      <c r="W23" s="220"/>
      <c r="X23" s="220" t="s">
        <v>211</v>
      </c>
      <c r="Y23" s="220" t="s">
        <v>177</v>
      </c>
      <c r="Z23" s="210"/>
      <c r="AA23" s="210"/>
      <c r="AB23" s="210"/>
      <c r="AC23" s="210"/>
      <c r="AD23" s="210"/>
      <c r="AE23" s="210"/>
      <c r="AF23" s="210"/>
      <c r="AG23" s="210" t="s">
        <v>484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24" t="s">
        <v>169</v>
      </c>
      <c r="B24" s="225" t="s">
        <v>59</v>
      </c>
      <c r="C24" s="240" t="s">
        <v>126</v>
      </c>
      <c r="D24" s="226"/>
      <c r="E24" s="227"/>
      <c r="F24" s="228"/>
      <c r="G24" s="228">
        <f>SUMIF(AG25:AG34,"&lt;&gt;NOR",G25:G34)</f>
        <v>0</v>
      </c>
      <c r="H24" s="228"/>
      <c r="I24" s="228">
        <f>SUM(I25:I34)</f>
        <v>0</v>
      </c>
      <c r="J24" s="228"/>
      <c r="K24" s="228">
        <f>SUM(K25:K34)</f>
        <v>0</v>
      </c>
      <c r="L24" s="228"/>
      <c r="M24" s="228">
        <f>SUM(M25:M34)</f>
        <v>0</v>
      </c>
      <c r="N24" s="227"/>
      <c r="O24" s="227">
        <f>SUM(O25:O34)</f>
        <v>0</v>
      </c>
      <c r="P24" s="227"/>
      <c r="Q24" s="227">
        <f>SUM(Q25:Q34)</f>
        <v>0</v>
      </c>
      <c r="R24" s="228"/>
      <c r="S24" s="228"/>
      <c r="T24" s="229"/>
      <c r="U24" s="223"/>
      <c r="V24" s="223">
        <f>SUM(V25:V34)</f>
        <v>0</v>
      </c>
      <c r="W24" s="223"/>
      <c r="X24" s="223"/>
      <c r="Y24" s="223"/>
      <c r="AG24" t="s">
        <v>170</v>
      </c>
    </row>
    <row r="25" spans="1:60" outlineLevel="1" x14ac:dyDescent="0.2">
      <c r="A25" s="251">
        <v>16</v>
      </c>
      <c r="B25" s="252" t="s">
        <v>561</v>
      </c>
      <c r="C25" s="261" t="s">
        <v>483</v>
      </c>
      <c r="D25" s="253" t="s">
        <v>282</v>
      </c>
      <c r="E25" s="254">
        <v>425</v>
      </c>
      <c r="F25" s="255"/>
      <c r="G25" s="256">
        <f>ROUND(E25*F25,2)</f>
        <v>0</v>
      </c>
      <c r="H25" s="255"/>
      <c r="I25" s="256">
        <f>ROUND(E25*H25,2)</f>
        <v>0</v>
      </c>
      <c r="J25" s="255"/>
      <c r="K25" s="256">
        <f>ROUND(E25*J25,2)</f>
        <v>0</v>
      </c>
      <c r="L25" s="256">
        <v>21</v>
      </c>
      <c r="M25" s="256">
        <f>G25*(1+L25/100)</f>
        <v>0</v>
      </c>
      <c r="N25" s="254">
        <v>0</v>
      </c>
      <c r="O25" s="254">
        <f>ROUND(E25*N25,2)</f>
        <v>0</v>
      </c>
      <c r="P25" s="254">
        <v>0</v>
      </c>
      <c r="Q25" s="254">
        <f>ROUND(E25*P25,2)</f>
        <v>0</v>
      </c>
      <c r="R25" s="256"/>
      <c r="S25" s="256" t="s">
        <v>352</v>
      </c>
      <c r="T25" s="257" t="s">
        <v>175</v>
      </c>
      <c r="U25" s="220">
        <v>0</v>
      </c>
      <c r="V25" s="220">
        <f>ROUND(E25*U25,2)</f>
        <v>0</v>
      </c>
      <c r="W25" s="220"/>
      <c r="X25" s="220" t="s">
        <v>211</v>
      </c>
      <c r="Y25" s="220" t="s">
        <v>177</v>
      </c>
      <c r="Z25" s="210"/>
      <c r="AA25" s="210"/>
      <c r="AB25" s="210"/>
      <c r="AC25" s="210"/>
      <c r="AD25" s="210"/>
      <c r="AE25" s="210"/>
      <c r="AF25" s="210"/>
      <c r="AG25" s="210" t="s">
        <v>484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1">
        <v>17</v>
      </c>
      <c r="B26" s="252" t="s">
        <v>562</v>
      </c>
      <c r="C26" s="261" t="s">
        <v>563</v>
      </c>
      <c r="D26" s="253" t="s">
        <v>282</v>
      </c>
      <c r="E26" s="254">
        <v>4500</v>
      </c>
      <c r="F26" s="255"/>
      <c r="G26" s="256">
        <f>ROUND(E26*F26,2)</f>
        <v>0</v>
      </c>
      <c r="H26" s="255"/>
      <c r="I26" s="256">
        <f>ROUND(E26*H26,2)</f>
        <v>0</v>
      </c>
      <c r="J26" s="255"/>
      <c r="K26" s="256">
        <f>ROUND(E26*J26,2)</f>
        <v>0</v>
      </c>
      <c r="L26" s="256">
        <v>21</v>
      </c>
      <c r="M26" s="256">
        <f>G26*(1+L26/100)</f>
        <v>0</v>
      </c>
      <c r="N26" s="254">
        <v>0</v>
      </c>
      <c r="O26" s="254">
        <f>ROUND(E26*N26,2)</f>
        <v>0</v>
      </c>
      <c r="P26" s="254">
        <v>0</v>
      </c>
      <c r="Q26" s="254">
        <f>ROUND(E26*P26,2)</f>
        <v>0</v>
      </c>
      <c r="R26" s="256"/>
      <c r="S26" s="256" t="s">
        <v>352</v>
      </c>
      <c r="T26" s="257" t="s">
        <v>175</v>
      </c>
      <c r="U26" s="220">
        <v>0</v>
      </c>
      <c r="V26" s="220">
        <f>ROUND(E26*U26,2)</f>
        <v>0</v>
      </c>
      <c r="W26" s="220"/>
      <c r="X26" s="220" t="s">
        <v>211</v>
      </c>
      <c r="Y26" s="220" t="s">
        <v>177</v>
      </c>
      <c r="Z26" s="210"/>
      <c r="AA26" s="210"/>
      <c r="AB26" s="210"/>
      <c r="AC26" s="210"/>
      <c r="AD26" s="210"/>
      <c r="AE26" s="210"/>
      <c r="AF26" s="210"/>
      <c r="AG26" s="210" t="s">
        <v>484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51">
        <v>18</v>
      </c>
      <c r="B27" s="252" t="s">
        <v>564</v>
      </c>
      <c r="C27" s="261" t="s">
        <v>565</v>
      </c>
      <c r="D27" s="253" t="s">
        <v>282</v>
      </c>
      <c r="E27" s="254">
        <v>25</v>
      </c>
      <c r="F27" s="255"/>
      <c r="G27" s="256">
        <f>ROUND(E27*F27,2)</f>
        <v>0</v>
      </c>
      <c r="H27" s="255"/>
      <c r="I27" s="256">
        <f>ROUND(E27*H27,2)</f>
        <v>0</v>
      </c>
      <c r="J27" s="255"/>
      <c r="K27" s="256">
        <f>ROUND(E27*J27,2)</f>
        <v>0</v>
      </c>
      <c r="L27" s="256">
        <v>21</v>
      </c>
      <c r="M27" s="256">
        <f>G27*(1+L27/100)</f>
        <v>0</v>
      </c>
      <c r="N27" s="254">
        <v>0</v>
      </c>
      <c r="O27" s="254">
        <f>ROUND(E27*N27,2)</f>
        <v>0</v>
      </c>
      <c r="P27" s="254">
        <v>0</v>
      </c>
      <c r="Q27" s="254">
        <f>ROUND(E27*P27,2)</f>
        <v>0</v>
      </c>
      <c r="R27" s="256"/>
      <c r="S27" s="256" t="s">
        <v>352</v>
      </c>
      <c r="T27" s="257" t="s">
        <v>175</v>
      </c>
      <c r="U27" s="220">
        <v>0</v>
      </c>
      <c r="V27" s="220">
        <f>ROUND(E27*U27,2)</f>
        <v>0</v>
      </c>
      <c r="W27" s="220"/>
      <c r="X27" s="220" t="s">
        <v>211</v>
      </c>
      <c r="Y27" s="220" t="s">
        <v>177</v>
      </c>
      <c r="Z27" s="210"/>
      <c r="AA27" s="210"/>
      <c r="AB27" s="210"/>
      <c r="AC27" s="210"/>
      <c r="AD27" s="210"/>
      <c r="AE27" s="210"/>
      <c r="AF27" s="210"/>
      <c r="AG27" s="210" t="s">
        <v>484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1">
        <v>19</v>
      </c>
      <c r="B28" s="252" t="s">
        <v>566</v>
      </c>
      <c r="C28" s="261" t="s">
        <v>567</v>
      </c>
      <c r="D28" s="253" t="s">
        <v>282</v>
      </c>
      <c r="E28" s="254">
        <v>110</v>
      </c>
      <c r="F28" s="255"/>
      <c r="G28" s="256">
        <f>ROUND(E28*F28,2)</f>
        <v>0</v>
      </c>
      <c r="H28" s="255"/>
      <c r="I28" s="256">
        <f>ROUND(E28*H28,2)</f>
        <v>0</v>
      </c>
      <c r="J28" s="255"/>
      <c r="K28" s="256">
        <f>ROUND(E28*J28,2)</f>
        <v>0</v>
      </c>
      <c r="L28" s="256">
        <v>21</v>
      </c>
      <c r="M28" s="256">
        <f>G28*(1+L28/100)</f>
        <v>0</v>
      </c>
      <c r="N28" s="254">
        <v>0</v>
      </c>
      <c r="O28" s="254">
        <f>ROUND(E28*N28,2)</f>
        <v>0</v>
      </c>
      <c r="P28" s="254">
        <v>0</v>
      </c>
      <c r="Q28" s="254">
        <f>ROUND(E28*P28,2)</f>
        <v>0</v>
      </c>
      <c r="R28" s="256"/>
      <c r="S28" s="256" t="s">
        <v>352</v>
      </c>
      <c r="T28" s="257" t="s">
        <v>175</v>
      </c>
      <c r="U28" s="220">
        <v>0</v>
      </c>
      <c r="V28" s="220">
        <f>ROUND(E28*U28,2)</f>
        <v>0</v>
      </c>
      <c r="W28" s="220"/>
      <c r="X28" s="220" t="s">
        <v>211</v>
      </c>
      <c r="Y28" s="220" t="s">
        <v>177</v>
      </c>
      <c r="Z28" s="210"/>
      <c r="AA28" s="210"/>
      <c r="AB28" s="210"/>
      <c r="AC28" s="210"/>
      <c r="AD28" s="210"/>
      <c r="AE28" s="210"/>
      <c r="AF28" s="210"/>
      <c r="AG28" s="210" t="s">
        <v>484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1">
        <v>20</v>
      </c>
      <c r="B29" s="252" t="s">
        <v>568</v>
      </c>
      <c r="C29" s="261" t="s">
        <v>569</v>
      </c>
      <c r="D29" s="253" t="s">
        <v>282</v>
      </c>
      <c r="E29" s="254">
        <v>60</v>
      </c>
      <c r="F29" s="255"/>
      <c r="G29" s="256">
        <f>ROUND(E29*F29,2)</f>
        <v>0</v>
      </c>
      <c r="H29" s="255"/>
      <c r="I29" s="256">
        <f>ROUND(E29*H29,2)</f>
        <v>0</v>
      </c>
      <c r="J29" s="255"/>
      <c r="K29" s="256">
        <f>ROUND(E29*J29,2)</f>
        <v>0</v>
      </c>
      <c r="L29" s="256">
        <v>21</v>
      </c>
      <c r="M29" s="256">
        <f>G29*(1+L29/100)</f>
        <v>0</v>
      </c>
      <c r="N29" s="254">
        <v>0</v>
      </c>
      <c r="O29" s="254">
        <f>ROUND(E29*N29,2)</f>
        <v>0</v>
      </c>
      <c r="P29" s="254">
        <v>0</v>
      </c>
      <c r="Q29" s="254">
        <f>ROUND(E29*P29,2)</f>
        <v>0</v>
      </c>
      <c r="R29" s="256"/>
      <c r="S29" s="256" t="s">
        <v>352</v>
      </c>
      <c r="T29" s="257" t="s">
        <v>175</v>
      </c>
      <c r="U29" s="220">
        <v>0</v>
      </c>
      <c r="V29" s="220">
        <f>ROUND(E29*U29,2)</f>
        <v>0</v>
      </c>
      <c r="W29" s="220"/>
      <c r="X29" s="220" t="s">
        <v>211</v>
      </c>
      <c r="Y29" s="220" t="s">
        <v>177</v>
      </c>
      <c r="Z29" s="210"/>
      <c r="AA29" s="210"/>
      <c r="AB29" s="210"/>
      <c r="AC29" s="210"/>
      <c r="AD29" s="210"/>
      <c r="AE29" s="210"/>
      <c r="AF29" s="210"/>
      <c r="AG29" s="210" t="s">
        <v>484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51">
        <v>21</v>
      </c>
      <c r="B30" s="252" t="s">
        <v>570</v>
      </c>
      <c r="C30" s="261" t="s">
        <v>571</v>
      </c>
      <c r="D30" s="253" t="s">
        <v>282</v>
      </c>
      <c r="E30" s="254">
        <v>110</v>
      </c>
      <c r="F30" s="255"/>
      <c r="G30" s="256">
        <f>ROUND(E30*F30,2)</f>
        <v>0</v>
      </c>
      <c r="H30" s="255"/>
      <c r="I30" s="256">
        <f>ROUND(E30*H30,2)</f>
        <v>0</v>
      </c>
      <c r="J30" s="255"/>
      <c r="K30" s="256">
        <f>ROUND(E30*J30,2)</f>
        <v>0</v>
      </c>
      <c r="L30" s="256">
        <v>21</v>
      </c>
      <c r="M30" s="256">
        <f>G30*(1+L30/100)</f>
        <v>0</v>
      </c>
      <c r="N30" s="254">
        <v>0</v>
      </c>
      <c r="O30" s="254">
        <f>ROUND(E30*N30,2)</f>
        <v>0</v>
      </c>
      <c r="P30" s="254">
        <v>0</v>
      </c>
      <c r="Q30" s="254">
        <f>ROUND(E30*P30,2)</f>
        <v>0</v>
      </c>
      <c r="R30" s="256"/>
      <c r="S30" s="256" t="s">
        <v>352</v>
      </c>
      <c r="T30" s="257" t="s">
        <v>175</v>
      </c>
      <c r="U30" s="220">
        <v>0</v>
      </c>
      <c r="V30" s="220">
        <f>ROUND(E30*U30,2)</f>
        <v>0</v>
      </c>
      <c r="W30" s="220"/>
      <c r="X30" s="220" t="s">
        <v>211</v>
      </c>
      <c r="Y30" s="220" t="s">
        <v>177</v>
      </c>
      <c r="Z30" s="210"/>
      <c r="AA30" s="210"/>
      <c r="AB30" s="210"/>
      <c r="AC30" s="210"/>
      <c r="AD30" s="210"/>
      <c r="AE30" s="210"/>
      <c r="AF30" s="210"/>
      <c r="AG30" s="210" t="s">
        <v>484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1">
        <v>22</v>
      </c>
      <c r="B31" s="252" t="s">
        <v>572</v>
      </c>
      <c r="C31" s="261" t="s">
        <v>573</v>
      </c>
      <c r="D31" s="253" t="s">
        <v>282</v>
      </c>
      <c r="E31" s="254">
        <v>45</v>
      </c>
      <c r="F31" s="255"/>
      <c r="G31" s="256">
        <f>ROUND(E31*F31,2)</f>
        <v>0</v>
      </c>
      <c r="H31" s="255"/>
      <c r="I31" s="256">
        <f>ROUND(E31*H31,2)</f>
        <v>0</v>
      </c>
      <c r="J31" s="255"/>
      <c r="K31" s="256">
        <f>ROUND(E31*J31,2)</f>
        <v>0</v>
      </c>
      <c r="L31" s="256">
        <v>21</v>
      </c>
      <c r="M31" s="256">
        <f>G31*(1+L31/100)</f>
        <v>0</v>
      </c>
      <c r="N31" s="254">
        <v>0</v>
      </c>
      <c r="O31" s="254">
        <f>ROUND(E31*N31,2)</f>
        <v>0</v>
      </c>
      <c r="P31" s="254">
        <v>0</v>
      </c>
      <c r="Q31" s="254">
        <f>ROUND(E31*P31,2)</f>
        <v>0</v>
      </c>
      <c r="R31" s="256"/>
      <c r="S31" s="256" t="s">
        <v>352</v>
      </c>
      <c r="T31" s="257" t="s">
        <v>175</v>
      </c>
      <c r="U31" s="220">
        <v>0</v>
      </c>
      <c r="V31" s="220">
        <f>ROUND(E31*U31,2)</f>
        <v>0</v>
      </c>
      <c r="W31" s="220"/>
      <c r="X31" s="220" t="s">
        <v>211</v>
      </c>
      <c r="Y31" s="220" t="s">
        <v>177</v>
      </c>
      <c r="Z31" s="210"/>
      <c r="AA31" s="210"/>
      <c r="AB31" s="210"/>
      <c r="AC31" s="210"/>
      <c r="AD31" s="210"/>
      <c r="AE31" s="210"/>
      <c r="AF31" s="210"/>
      <c r="AG31" s="210" t="s">
        <v>484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1">
        <v>23</v>
      </c>
      <c r="B32" s="252" t="s">
        <v>574</v>
      </c>
      <c r="C32" s="261" t="s">
        <v>575</v>
      </c>
      <c r="D32" s="253" t="s">
        <v>282</v>
      </c>
      <c r="E32" s="254">
        <v>150</v>
      </c>
      <c r="F32" s="255"/>
      <c r="G32" s="256">
        <f>ROUND(E32*F32,2)</f>
        <v>0</v>
      </c>
      <c r="H32" s="255"/>
      <c r="I32" s="256">
        <f>ROUND(E32*H32,2)</f>
        <v>0</v>
      </c>
      <c r="J32" s="255"/>
      <c r="K32" s="256">
        <f>ROUND(E32*J32,2)</f>
        <v>0</v>
      </c>
      <c r="L32" s="256">
        <v>21</v>
      </c>
      <c r="M32" s="256">
        <f>G32*(1+L32/100)</f>
        <v>0</v>
      </c>
      <c r="N32" s="254">
        <v>0</v>
      </c>
      <c r="O32" s="254">
        <f>ROUND(E32*N32,2)</f>
        <v>0</v>
      </c>
      <c r="P32" s="254">
        <v>0</v>
      </c>
      <c r="Q32" s="254">
        <f>ROUND(E32*P32,2)</f>
        <v>0</v>
      </c>
      <c r="R32" s="256"/>
      <c r="S32" s="256" t="s">
        <v>352</v>
      </c>
      <c r="T32" s="257" t="s">
        <v>175</v>
      </c>
      <c r="U32" s="220">
        <v>0</v>
      </c>
      <c r="V32" s="220">
        <f>ROUND(E32*U32,2)</f>
        <v>0</v>
      </c>
      <c r="W32" s="220"/>
      <c r="X32" s="220" t="s">
        <v>211</v>
      </c>
      <c r="Y32" s="220" t="s">
        <v>177</v>
      </c>
      <c r="Z32" s="210"/>
      <c r="AA32" s="210"/>
      <c r="AB32" s="210"/>
      <c r="AC32" s="210"/>
      <c r="AD32" s="210"/>
      <c r="AE32" s="210"/>
      <c r="AF32" s="210"/>
      <c r="AG32" s="210" t="s">
        <v>484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51">
        <v>24</v>
      </c>
      <c r="B33" s="252" t="s">
        <v>576</v>
      </c>
      <c r="C33" s="261" t="s">
        <v>577</v>
      </c>
      <c r="D33" s="253" t="s">
        <v>282</v>
      </c>
      <c r="E33" s="254">
        <v>316</v>
      </c>
      <c r="F33" s="255"/>
      <c r="G33" s="256">
        <f>ROUND(E33*F33,2)</f>
        <v>0</v>
      </c>
      <c r="H33" s="255"/>
      <c r="I33" s="256">
        <f>ROUND(E33*H33,2)</f>
        <v>0</v>
      </c>
      <c r="J33" s="255"/>
      <c r="K33" s="256">
        <f>ROUND(E33*J33,2)</f>
        <v>0</v>
      </c>
      <c r="L33" s="256">
        <v>21</v>
      </c>
      <c r="M33" s="256">
        <f>G33*(1+L33/100)</f>
        <v>0</v>
      </c>
      <c r="N33" s="254">
        <v>0</v>
      </c>
      <c r="O33" s="254">
        <f>ROUND(E33*N33,2)</f>
        <v>0</v>
      </c>
      <c r="P33" s="254">
        <v>0</v>
      </c>
      <c r="Q33" s="254">
        <f>ROUND(E33*P33,2)</f>
        <v>0</v>
      </c>
      <c r="R33" s="256"/>
      <c r="S33" s="256" t="s">
        <v>352</v>
      </c>
      <c r="T33" s="257" t="s">
        <v>175</v>
      </c>
      <c r="U33" s="220">
        <v>0</v>
      </c>
      <c r="V33" s="220">
        <f>ROUND(E33*U33,2)</f>
        <v>0</v>
      </c>
      <c r="W33" s="220"/>
      <c r="X33" s="220" t="s">
        <v>211</v>
      </c>
      <c r="Y33" s="220" t="s">
        <v>177</v>
      </c>
      <c r="Z33" s="210"/>
      <c r="AA33" s="210"/>
      <c r="AB33" s="210"/>
      <c r="AC33" s="210"/>
      <c r="AD33" s="210"/>
      <c r="AE33" s="210"/>
      <c r="AF33" s="210"/>
      <c r="AG33" s="210" t="s">
        <v>484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51">
        <v>25</v>
      </c>
      <c r="B34" s="252" t="s">
        <v>578</v>
      </c>
      <c r="C34" s="261" t="s">
        <v>579</v>
      </c>
      <c r="D34" s="253" t="s">
        <v>282</v>
      </c>
      <c r="E34" s="254">
        <v>360</v>
      </c>
      <c r="F34" s="255"/>
      <c r="G34" s="256">
        <f>ROUND(E34*F34,2)</f>
        <v>0</v>
      </c>
      <c r="H34" s="255"/>
      <c r="I34" s="256">
        <f>ROUND(E34*H34,2)</f>
        <v>0</v>
      </c>
      <c r="J34" s="255"/>
      <c r="K34" s="256">
        <f>ROUND(E34*J34,2)</f>
        <v>0</v>
      </c>
      <c r="L34" s="256">
        <v>21</v>
      </c>
      <c r="M34" s="256">
        <f>G34*(1+L34/100)</f>
        <v>0</v>
      </c>
      <c r="N34" s="254">
        <v>0</v>
      </c>
      <c r="O34" s="254">
        <f>ROUND(E34*N34,2)</f>
        <v>0</v>
      </c>
      <c r="P34" s="254">
        <v>0</v>
      </c>
      <c r="Q34" s="254">
        <f>ROUND(E34*P34,2)</f>
        <v>0</v>
      </c>
      <c r="R34" s="256"/>
      <c r="S34" s="256" t="s">
        <v>352</v>
      </c>
      <c r="T34" s="257" t="s">
        <v>175</v>
      </c>
      <c r="U34" s="220">
        <v>0</v>
      </c>
      <c r="V34" s="220">
        <f>ROUND(E34*U34,2)</f>
        <v>0</v>
      </c>
      <c r="W34" s="220"/>
      <c r="X34" s="220" t="s">
        <v>211</v>
      </c>
      <c r="Y34" s="220" t="s">
        <v>177</v>
      </c>
      <c r="Z34" s="210"/>
      <c r="AA34" s="210"/>
      <c r="AB34" s="210"/>
      <c r="AC34" s="210"/>
      <c r="AD34" s="210"/>
      <c r="AE34" s="210"/>
      <c r="AF34" s="210"/>
      <c r="AG34" s="210" t="s">
        <v>484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24" t="s">
        <v>169</v>
      </c>
      <c r="B35" s="225" t="s">
        <v>61</v>
      </c>
      <c r="C35" s="240" t="s">
        <v>127</v>
      </c>
      <c r="D35" s="226"/>
      <c r="E35" s="227"/>
      <c r="F35" s="228"/>
      <c r="G35" s="228">
        <f>SUMIF(AG36:AG38,"&lt;&gt;NOR",G36:G38)</f>
        <v>0</v>
      </c>
      <c r="H35" s="228"/>
      <c r="I35" s="228">
        <f>SUM(I36:I38)</f>
        <v>0</v>
      </c>
      <c r="J35" s="228"/>
      <c r="K35" s="228">
        <f>SUM(K36:K38)</f>
        <v>0</v>
      </c>
      <c r="L35" s="228"/>
      <c r="M35" s="228">
        <f>SUM(M36:M38)</f>
        <v>0</v>
      </c>
      <c r="N35" s="227"/>
      <c r="O35" s="227">
        <f>SUM(O36:O38)</f>
        <v>0</v>
      </c>
      <c r="P35" s="227"/>
      <c r="Q35" s="227">
        <f>SUM(Q36:Q38)</f>
        <v>0</v>
      </c>
      <c r="R35" s="228"/>
      <c r="S35" s="228"/>
      <c r="T35" s="229"/>
      <c r="U35" s="223"/>
      <c r="V35" s="223">
        <f>SUM(V36:V38)</f>
        <v>0</v>
      </c>
      <c r="W35" s="223"/>
      <c r="X35" s="223"/>
      <c r="Y35" s="223"/>
      <c r="AG35" t="s">
        <v>170</v>
      </c>
    </row>
    <row r="36" spans="1:60" outlineLevel="1" x14ac:dyDescent="0.2">
      <c r="A36" s="251">
        <v>26</v>
      </c>
      <c r="B36" s="252" t="s">
        <v>580</v>
      </c>
      <c r="C36" s="261" t="s">
        <v>581</v>
      </c>
      <c r="D36" s="253" t="s">
        <v>487</v>
      </c>
      <c r="E36" s="254">
        <v>33</v>
      </c>
      <c r="F36" s="255"/>
      <c r="G36" s="256">
        <f>ROUND(E36*F36,2)</f>
        <v>0</v>
      </c>
      <c r="H36" s="255"/>
      <c r="I36" s="256">
        <f>ROUND(E36*H36,2)</f>
        <v>0</v>
      </c>
      <c r="J36" s="255"/>
      <c r="K36" s="256">
        <f>ROUND(E36*J36,2)</f>
        <v>0</v>
      </c>
      <c r="L36" s="256">
        <v>21</v>
      </c>
      <c r="M36" s="256">
        <f>G36*(1+L36/100)</f>
        <v>0</v>
      </c>
      <c r="N36" s="254">
        <v>0</v>
      </c>
      <c r="O36" s="254">
        <f>ROUND(E36*N36,2)</f>
        <v>0</v>
      </c>
      <c r="P36" s="254">
        <v>0</v>
      </c>
      <c r="Q36" s="254">
        <f>ROUND(E36*P36,2)</f>
        <v>0</v>
      </c>
      <c r="R36" s="256"/>
      <c r="S36" s="256" t="s">
        <v>352</v>
      </c>
      <c r="T36" s="257" t="s">
        <v>175</v>
      </c>
      <c r="U36" s="220">
        <v>0</v>
      </c>
      <c r="V36" s="220">
        <f>ROUND(E36*U36,2)</f>
        <v>0</v>
      </c>
      <c r="W36" s="220"/>
      <c r="X36" s="220" t="s">
        <v>211</v>
      </c>
      <c r="Y36" s="220" t="s">
        <v>177</v>
      </c>
      <c r="Z36" s="210"/>
      <c r="AA36" s="210"/>
      <c r="AB36" s="210"/>
      <c r="AC36" s="210"/>
      <c r="AD36" s="210"/>
      <c r="AE36" s="210"/>
      <c r="AF36" s="210"/>
      <c r="AG36" s="210" t="s">
        <v>484</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51">
        <v>27</v>
      </c>
      <c r="B37" s="252" t="s">
        <v>582</v>
      </c>
      <c r="C37" s="261" t="s">
        <v>583</v>
      </c>
      <c r="D37" s="253" t="s">
        <v>487</v>
      </c>
      <c r="E37" s="254">
        <v>3</v>
      </c>
      <c r="F37" s="255"/>
      <c r="G37" s="256">
        <f>ROUND(E37*F37,2)</f>
        <v>0</v>
      </c>
      <c r="H37" s="255"/>
      <c r="I37" s="256">
        <f>ROUND(E37*H37,2)</f>
        <v>0</v>
      </c>
      <c r="J37" s="255"/>
      <c r="K37" s="256">
        <f>ROUND(E37*J37,2)</f>
        <v>0</v>
      </c>
      <c r="L37" s="256">
        <v>21</v>
      </c>
      <c r="M37" s="256">
        <f>G37*(1+L37/100)</f>
        <v>0</v>
      </c>
      <c r="N37" s="254">
        <v>0</v>
      </c>
      <c r="O37" s="254">
        <f>ROUND(E37*N37,2)</f>
        <v>0</v>
      </c>
      <c r="P37" s="254">
        <v>0</v>
      </c>
      <c r="Q37" s="254">
        <f>ROUND(E37*P37,2)</f>
        <v>0</v>
      </c>
      <c r="R37" s="256"/>
      <c r="S37" s="256" t="s">
        <v>352</v>
      </c>
      <c r="T37" s="257" t="s">
        <v>175</v>
      </c>
      <c r="U37" s="220">
        <v>0</v>
      </c>
      <c r="V37" s="220">
        <f>ROUND(E37*U37,2)</f>
        <v>0</v>
      </c>
      <c r="W37" s="220"/>
      <c r="X37" s="220" t="s">
        <v>211</v>
      </c>
      <c r="Y37" s="220" t="s">
        <v>177</v>
      </c>
      <c r="Z37" s="210"/>
      <c r="AA37" s="210"/>
      <c r="AB37" s="210"/>
      <c r="AC37" s="210"/>
      <c r="AD37" s="210"/>
      <c r="AE37" s="210"/>
      <c r="AF37" s="210"/>
      <c r="AG37" s="210" t="s">
        <v>484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51">
        <v>28</v>
      </c>
      <c r="B38" s="252" t="s">
        <v>584</v>
      </c>
      <c r="C38" s="261" t="s">
        <v>585</v>
      </c>
      <c r="D38" s="253" t="s">
        <v>487</v>
      </c>
      <c r="E38" s="254">
        <v>5</v>
      </c>
      <c r="F38" s="255"/>
      <c r="G38" s="256">
        <f>ROUND(E38*F38,2)</f>
        <v>0</v>
      </c>
      <c r="H38" s="255"/>
      <c r="I38" s="256">
        <f>ROUND(E38*H38,2)</f>
        <v>0</v>
      </c>
      <c r="J38" s="255"/>
      <c r="K38" s="256">
        <f>ROUND(E38*J38,2)</f>
        <v>0</v>
      </c>
      <c r="L38" s="256">
        <v>21</v>
      </c>
      <c r="M38" s="256">
        <f>G38*(1+L38/100)</f>
        <v>0</v>
      </c>
      <c r="N38" s="254">
        <v>0</v>
      </c>
      <c r="O38" s="254">
        <f>ROUND(E38*N38,2)</f>
        <v>0</v>
      </c>
      <c r="P38" s="254">
        <v>0</v>
      </c>
      <c r="Q38" s="254">
        <f>ROUND(E38*P38,2)</f>
        <v>0</v>
      </c>
      <c r="R38" s="256"/>
      <c r="S38" s="256" t="s">
        <v>352</v>
      </c>
      <c r="T38" s="257" t="s">
        <v>175</v>
      </c>
      <c r="U38" s="220">
        <v>0</v>
      </c>
      <c r="V38" s="220">
        <f>ROUND(E38*U38,2)</f>
        <v>0</v>
      </c>
      <c r="W38" s="220"/>
      <c r="X38" s="220" t="s">
        <v>211</v>
      </c>
      <c r="Y38" s="220" t="s">
        <v>177</v>
      </c>
      <c r="Z38" s="210"/>
      <c r="AA38" s="210"/>
      <c r="AB38" s="210"/>
      <c r="AC38" s="210"/>
      <c r="AD38" s="210"/>
      <c r="AE38" s="210"/>
      <c r="AF38" s="210"/>
      <c r="AG38" s="210" t="s">
        <v>484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24" t="s">
        <v>169</v>
      </c>
      <c r="B39" s="225" t="s">
        <v>63</v>
      </c>
      <c r="C39" s="240" t="s">
        <v>128</v>
      </c>
      <c r="D39" s="226"/>
      <c r="E39" s="227"/>
      <c r="F39" s="228"/>
      <c r="G39" s="228">
        <f>SUMIF(AG40:AG42,"&lt;&gt;NOR",G40:G42)</f>
        <v>0</v>
      </c>
      <c r="H39" s="228"/>
      <c r="I39" s="228">
        <f>SUM(I40:I42)</f>
        <v>0</v>
      </c>
      <c r="J39" s="228"/>
      <c r="K39" s="228">
        <f>SUM(K40:K42)</f>
        <v>0</v>
      </c>
      <c r="L39" s="228"/>
      <c r="M39" s="228">
        <f>SUM(M40:M42)</f>
        <v>0</v>
      </c>
      <c r="N39" s="227"/>
      <c r="O39" s="227">
        <f>SUM(O40:O42)</f>
        <v>0</v>
      </c>
      <c r="P39" s="227"/>
      <c r="Q39" s="227">
        <f>SUM(Q40:Q42)</f>
        <v>0</v>
      </c>
      <c r="R39" s="228"/>
      <c r="S39" s="228"/>
      <c r="T39" s="229"/>
      <c r="U39" s="223"/>
      <c r="V39" s="223">
        <f>SUM(V40:V42)</f>
        <v>0</v>
      </c>
      <c r="W39" s="223"/>
      <c r="X39" s="223"/>
      <c r="Y39" s="223"/>
      <c r="AG39" t="s">
        <v>170</v>
      </c>
    </row>
    <row r="40" spans="1:60" outlineLevel="1" x14ac:dyDescent="0.2">
      <c r="A40" s="251">
        <v>29</v>
      </c>
      <c r="B40" s="252" t="s">
        <v>586</v>
      </c>
      <c r="C40" s="261" t="s">
        <v>587</v>
      </c>
      <c r="D40" s="253" t="s">
        <v>487</v>
      </c>
      <c r="E40" s="254">
        <v>41</v>
      </c>
      <c r="F40" s="255"/>
      <c r="G40" s="256">
        <f>ROUND(E40*F40,2)</f>
        <v>0</v>
      </c>
      <c r="H40" s="255"/>
      <c r="I40" s="256">
        <f>ROUND(E40*H40,2)</f>
        <v>0</v>
      </c>
      <c r="J40" s="255"/>
      <c r="K40" s="256">
        <f>ROUND(E40*J40,2)</f>
        <v>0</v>
      </c>
      <c r="L40" s="256">
        <v>21</v>
      </c>
      <c r="M40" s="256">
        <f>G40*(1+L40/100)</f>
        <v>0</v>
      </c>
      <c r="N40" s="254">
        <v>0</v>
      </c>
      <c r="O40" s="254">
        <f>ROUND(E40*N40,2)</f>
        <v>0</v>
      </c>
      <c r="P40" s="254">
        <v>0</v>
      </c>
      <c r="Q40" s="254">
        <f>ROUND(E40*P40,2)</f>
        <v>0</v>
      </c>
      <c r="R40" s="256"/>
      <c r="S40" s="256" t="s">
        <v>352</v>
      </c>
      <c r="T40" s="257" t="s">
        <v>175</v>
      </c>
      <c r="U40" s="220">
        <v>0</v>
      </c>
      <c r="V40" s="220">
        <f>ROUND(E40*U40,2)</f>
        <v>0</v>
      </c>
      <c r="W40" s="220"/>
      <c r="X40" s="220" t="s">
        <v>211</v>
      </c>
      <c r="Y40" s="220" t="s">
        <v>177</v>
      </c>
      <c r="Z40" s="210"/>
      <c r="AA40" s="210"/>
      <c r="AB40" s="210"/>
      <c r="AC40" s="210"/>
      <c r="AD40" s="210"/>
      <c r="AE40" s="210"/>
      <c r="AF40" s="210"/>
      <c r="AG40" s="210" t="s">
        <v>484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51">
        <v>30</v>
      </c>
      <c r="B41" s="252" t="s">
        <v>588</v>
      </c>
      <c r="C41" s="261" t="s">
        <v>589</v>
      </c>
      <c r="D41" s="253" t="s">
        <v>487</v>
      </c>
      <c r="E41" s="254">
        <v>600</v>
      </c>
      <c r="F41" s="255"/>
      <c r="G41" s="256">
        <f>ROUND(E41*F41,2)</f>
        <v>0</v>
      </c>
      <c r="H41" s="255"/>
      <c r="I41" s="256">
        <f>ROUND(E41*H41,2)</f>
        <v>0</v>
      </c>
      <c r="J41" s="255"/>
      <c r="K41" s="256">
        <f>ROUND(E41*J41,2)</f>
        <v>0</v>
      </c>
      <c r="L41" s="256">
        <v>21</v>
      </c>
      <c r="M41" s="256">
        <f>G41*(1+L41/100)</f>
        <v>0</v>
      </c>
      <c r="N41" s="254">
        <v>0</v>
      </c>
      <c r="O41" s="254">
        <f>ROUND(E41*N41,2)</f>
        <v>0</v>
      </c>
      <c r="P41" s="254">
        <v>0</v>
      </c>
      <c r="Q41" s="254">
        <f>ROUND(E41*P41,2)</f>
        <v>0</v>
      </c>
      <c r="R41" s="256"/>
      <c r="S41" s="256" t="s">
        <v>352</v>
      </c>
      <c r="T41" s="257" t="s">
        <v>175</v>
      </c>
      <c r="U41" s="220">
        <v>0</v>
      </c>
      <c r="V41" s="220">
        <f>ROUND(E41*U41,2)</f>
        <v>0</v>
      </c>
      <c r="W41" s="220"/>
      <c r="X41" s="220" t="s">
        <v>211</v>
      </c>
      <c r="Y41" s="220" t="s">
        <v>177</v>
      </c>
      <c r="Z41" s="210"/>
      <c r="AA41" s="210"/>
      <c r="AB41" s="210"/>
      <c r="AC41" s="210"/>
      <c r="AD41" s="210"/>
      <c r="AE41" s="210"/>
      <c r="AF41" s="210"/>
      <c r="AG41" s="210" t="s">
        <v>484</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51">
        <v>31</v>
      </c>
      <c r="B42" s="252" t="s">
        <v>590</v>
      </c>
      <c r="C42" s="261" t="s">
        <v>491</v>
      </c>
      <c r="D42" s="253" t="s">
        <v>487</v>
      </c>
      <c r="E42" s="254">
        <v>28</v>
      </c>
      <c r="F42" s="255"/>
      <c r="G42" s="256">
        <f>ROUND(E42*F42,2)</f>
        <v>0</v>
      </c>
      <c r="H42" s="255"/>
      <c r="I42" s="256">
        <f>ROUND(E42*H42,2)</f>
        <v>0</v>
      </c>
      <c r="J42" s="255"/>
      <c r="K42" s="256">
        <f>ROUND(E42*J42,2)</f>
        <v>0</v>
      </c>
      <c r="L42" s="256">
        <v>21</v>
      </c>
      <c r="M42" s="256">
        <f>G42*(1+L42/100)</f>
        <v>0</v>
      </c>
      <c r="N42" s="254">
        <v>0</v>
      </c>
      <c r="O42" s="254">
        <f>ROUND(E42*N42,2)</f>
        <v>0</v>
      </c>
      <c r="P42" s="254">
        <v>0</v>
      </c>
      <c r="Q42" s="254">
        <f>ROUND(E42*P42,2)</f>
        <v>0</v>
      </c>
      <c r="R42" s="256"/>
      <c r="S42" s="256" t="s">
        <v>352</v>
      </c>
      <c r="T42" s="257" t="s">
        <v>175</v>
      </c>
      <c r="U42" s="220">
        <v>0</v>
      </c>
      <c r="V42" s="220">
        <f>ROUND(E42*U42,2)</f>
        <v>0</v>
      </c>
      <c r="W42" s="220"/>
      <c r="X42" s="220" t="s">
        <v>211</v>
      </c>
      <c r="Y42" s="220" t="s">
        <v>177</v>
      </c>
      <c r="Z42" s="210"/>
      <c r="AA42" s="210"/>
      <c r="AB42" s="210"/>
      <c r="AC42" s="210"/>
      <c r="AD42" s="210"/>
      <c r="AE42" s="210"/>
      <c r="AF42" s="210"/>
      <c r="AG42" s="210" t="s">
        <v>484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x14ac:dyDescent="0.2">
      <c r="A43" s="224" t="s">
        <v>169</v>
      </c>
      <c r="B43" s="225" t="s">
        <v>129</v>
      </c>
      <c r="C43" s="240" t="s">
        <v>130</v>
      </c>
      <c r="D43" s="226"/>
      <c r="E43" s="227"/>
      <c r="F43" s="228"/>
      <c r="G43" s="228">
        <f>SUMIF(AG44:AG45,"&lt;&gt;NOR",G44:G45)</f>
        <v>0</v>
      </c>
      <c r="H43" s="228"/>
      <c r="I43" s="228">
        <f>SUM(I44:I45)</f>
        <v>0</v>
      </c>
      <c r="J43" s="228"/>
      <c r="K43" s="228">
        <f>SUM(K44:K45)</f>
        <v>0</v>
      </c>
      <c r="L43" s="228"/>
      <c r="M43" s="228">
        <f>SUM(M44:M45)</f>
        <v>0</v>
      </c>
      <c r="N43" s="227"/>
      <c r="O43" s="227">
        <f>SUM(O44:O45)</f>
        <v>0</v>
      </c>
      <c r="P43" s="227"/>
      <c r="Q43" s="227">
        <f>SUM(Q44:Q45)</f>
        <v>0</v>
      </c>
      <c r="R43" s="228"/>
      <c r="S43" s="228"/>
      <c r="T43" s="229"/>
      <c r="U43" s="223"/>
      <c r="V43" s="223">
        <f>SUM(V44:V45)</f>
        <v>0</v>
      </c>
      <c r="W43" s="223"/>
      <c r="X43" s="223"/>
      <c r="Y43" s="223"/>
      <c r="AG43" t="s">
        <v>170</v>
      </c>
    </row>
    <row r="44" spans="1:60" outlineLevel="1" x14ac:dyDescent="0.2">
      <c r="A44" s="251">
        <v>32</v>
      </c>
      <c r="B44" s="252" t="s">
        <v>591</v>
      </c>
      <c r="C44" s="261" t="s">
        <v>592</v>
      </c>
      <c r="D44" s="253" t="s">
        <v>282</v>
      </c>
      <c r="E44" s="254">
        <v>45</v>
      </c>
      <c r="F44" s="255"/>
      <c r="G44" s="256">
        <f>ROUND(E44*F44,2)</f>
        <v>0</v>
      </c>
      <c r="H44" s="255"/>
      <c r="I44" s="256">
        <f>ROUND(E44*H44,2)</f>
        <v>0</v>
      </c>
      <c r="J44" s="255"/>
      <c r="K44" s="256">
        <f>ROUND(E44*J44,2)</f>
        <v>0</v>
      </c>
      <c r="L44" s="256">
        <v>21</v>
      </c>
      <c r="M44" s="256">
        <f>G44*(1+L44/100)</f>
        <v>0</v>
      </c>
      <c r="N44" s="254">
        <v>0</v>
      </c>
      <c r="O44" s="254">
        <f>ROUND(E44*N44,2)</f>
        <v>0</v>
      </c>
      <c r="P44" s="254">
        <v>0</v>
      </c>
      <c r="Q44" s="254">
        <f>ROUND(E44*P44,2)</f>
        <v>0</v>
      </c>
      <c r="R44" s="256"/>
      <c r="S44" s="256" t="s">
        <v>352</v>
      </c>
      <c r="T44" s="257" t="s">
        <v>175</v>
      </c>
      <c r="U44" s="220">
        <v>0</v>
      </c>
      <c r="V44" s="220">
        <f>ROUND(E44*U44,2)</f>
        <v>0</v>
      </c>
      <c r="W44" s="220"/>
      <c r="X44" s="220" t="s">
        <v>211</v>
      </c>
      <c r="Y44" s="220" t="s">
        <v>177</v>
      </c>
      <c r="Z44" s="210"/>
      <c r="AA44" s="210"/>
      <c r="AB44" s="210"/>
      <c r="AC44" s="210"/>
      <c r="AD44" s="210"/>
      <c r="AE44" s="210"/>
      <c r="AF44" s="210"/>
      <c r="AG44" s="210" t="s">
        <v>484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51">
        <v>33</v>
      </c>
      <c r="B45" s="252" t="s">
        <v>593</v>
      </c>
      <c r="C45" s="261" t="s">
        <v>594</v>
      </c>
      <c r="D45" s="253" t="s">
        <v>487</v>
      </c>
      <c r="E45" s="254">
        <v>230</v>
      </c>
      <c r="F45" s="255"/>
      <c r="G45" s="256">
        <f>ROUND(E45*F45,2)</f>
        <v>0</v>
      </c>
      <c r="H45" s="255"/>
      <c r="I45" s="256">
        <f>ROUND(E45*H45,2)</f>
        <v>0</v>
      </c>
      <c r="J45" s="255"/>
      <c r="K45" s="256">
        <f>ROUND(E45*J45,2)</f>
        <v>0</v>
      </c>
      <c r="L45" s="256">
        <v>21</v>
      </c>
      <c r="M45" s="256">
        <f>G45*(1+L45/100)</f>
        <v>0</v>
      </c>
      <c r="N45" s="254">
        <v>0</v>
      </c>
      <c r="O45" s="254">
        <f>ROUND(E45*N45,2)</f>
        <v>0</v>
      </c>
      <c r="P45" s="254">
        <v>0</v>
      </c>
      <c r="Q45" s="254">
        <f>ROUND(E45*P45,2)</f>
        <v>0</v>
      </c>
      <c r="R45" s="256"/>
      <c r="S45" s="256" t="s">
        <v>352</v>
      </c>
      <c r="T45" s="257" t="s">
        <v>175</v>
      </c>
      <c r="U45" s="220">
        <v>0</v>
      </c>
      <c r="V45" s="220">
        <f>ROUND(E45*U45,2)</f>
        <v>0</v>
      </c>
      <c r="W45" s="220"/>
      <c r="X45" s="220" t="s">
        <v>211</v>
      </c>
      <c r="Y45" s="220" t="s">
        <v>177</v>
      </c>
      <c r="Z45" s="210"/>
      <c r="AA45" s="210"/>
      <c r="AB45" s="210"/>
      <c r="AC45" s="210"/>
      <c r="AD45" s="210"/>
      <c r="AE45" s="210"/>
      <c r="AF45" s="210"/>
      <c r="AG45" s="210" t="s">
        <v>484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4" t="s">
        <v>169</v>
      </c>
      <c r="B46" s="225" t="s">
        <v>131</v>
      </c>
      <c r="C46" s="240" t="s">
        <v>132</v>
      </c>
      <c r="D46" s="226"/>
      <c r="E46" s="227"/>
      <c r="F46" s="228"/>
      <c r="G46" s="228">
        <f>SUMIF(AG47:AG48,"&lt;&gt;NOR",G47:G48)</f>
        <v>0</v>
      </c>
      <c r="H46" s="228"/>
      <c r="I46" s="228">
        <f>SUM(I47:I48)</f>
        <v>0</v>
      </c>
      <c r="J46" s="228"/>
      <c r="K46" s="228">
        <f>SUM(K47:K48)</f>
        <v>0</v>
      </c>
      <c r="L46" s="228"/>
      <c r="M46" s="228">
        <f>SUM(M47:M48)</f>
        <v>0</v>
      </c>
      <c r="N46" s="227"/>
      <c r="O46" s="227">
        <f>SUM(O47:O48)</f>
        <v>0</v>
      </c>
      <c r="P46" s="227"/>
      <c r="Q46" s="227">
        <f>SUM(Q47:Q48)</f>
        <v>0</v>
      </c>
      <c r="R46" s="228"/>
      <c r="S46" s="228"/>
      <c r="T46" s="229"/>
      <c r="U46" s="223"/>
      <c r="V46" s="223">
        <f>SUM(V47:V48)</f>
        <v>0</v>
      </c>
      <c r="W46" s="223"/>
      <c r="X46" s="223"/>
      <c r="Y46" s="223"/>
      <c r="AG46" t="s">
        <v>170</v>
      </c>
    </row>
    <row r="47" spans="1:60" outlineLevel="1" x14ac:dyDescent="0.2">
      <c r="A47" s="251">
        <v>34</v>
      </c>
      <c r="B47" s="252" t="s">
        <v>595</v>
      </c>
      <c r="C47" s="261" t="s">
        <v>596</v>
      </c>
      <c r="D47" s="253" t="s">
        <v>487</v>
      </c>
      <c r="E47" s="254">
        <v>6</v>
      </c>
      <c r="F47" s="255"/>
      <c r="G47" s="256">
        <f>ROUND(E47*F47,2)</f>
        <v>0</v>
      </c>
      <c r="H47" s="255"/>
      <c r="I47" s="256">
        <f>ROUND(E47*H47,2)</f>
        <v>0</v>
      </c>
      <c r="J47" s="255"/>
      <c r="K47" s="256">
        <f>ROUND(E47*J47,2)</f>
        <v>0</v>
      </c>
      <c r="L47" s="256">
        <v>21</v>
      </c>
      <c r="M47" s="256">
        <f>G47*(1+L47/100)</f>
        <v>0</v>
      </c>
      <c r="N47" s="254">
        <v>0</v>
      </c>
      <c r="O47" s="254">
        <f>ROUND(E47*N47,2)</f>
        <v>0</v>
      </c>
      <c r="P47" s="254">
        <v>0</v>
      </c>
      <c r="Q47" s="254">
        <f>ROUND(E47*P47,2)</f>
        <v>0</v>
      </c>
      <c r="R47" s="256"/>
      <c r="S47" s="256" t="s">
        <v>352</v>
      </c>
      <c r="T47" s="257" t="s">
        <v>175</v>
      </c>
      <c r="U47" s="220">
        <v>0</v>
      </c>
      <c r="V47" s="220">
        <f>ROUND(E47*U47,2)</f>
        <v>0</v>
      </c>
      <c r="W47" s="220"/>
      <c r="X47" s="220" t="s">
        <v>211</v>
      </c>
      <c r="Y47" s="220" t="s">
        <v>177</v>
      </c>
      <c r="Z47" s="210"/>
      <c r="AA47" s="210"/>
      <c r="AB47" s="210"/>
      <c r="AC47" s="210"/>
      <c r="AD47" s="210"/>
      <c r="AE47" s="210"/>
      <c r="AF47" s="210"/>
      <c r="AG47" s="210" t="s">
        <v>484</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51">
        <v>35</v>
      </c>
      <c r="B48" s="252" t="s">
        <v>597</v>
      </c>
      <c r="C48" s="261" t="s">
        <v>598</v>
      </c>
      <c r="D48" s="253" t="s">
        <v>282</v>
      </c>
      <c r="E48" s="254">
        <v>25</v>
      </c>
      <c r="F48" s="255"/>
      <c r="G48" s="256">
        <f>ROUND(E48*F48,2)</f>
        <v>0</v>
      </c>
      <c r="H48" s="255"/>
      <c r="I48" s="256">
        <f>ROUND(E48*H48,2)</f>
        <v>0</v>
      </c>
      <c r="J48" s="255"/>
      <c r="K48" s="256">
        <f>ROUND(E48*J48,2)</f>
        <v>0</v>
      </c>
      <c r="L48" s="256">
        <v>21</v>
      </c>
      <c r="M48" s="256">
        <f>G48*(1+L48/100)</f>
        <v>0</v>
      </c>
      <c r="N48" s="254">
        <v>0</v>
      </c>
      <c r="O48" s="254">
        <f>ROUND(E48*N48,2)</f>
        <v>0</v>
      </c>
      <c r="P48" s="254">
        <v>0</v>
      </c>
      <c r="Q48" s="254">
        <f>ROUND(E48*P48,2)</f>
        <v>0</v>
      </c>
      <c r="R48" s="256"/>
      <c r="S48" s="256" t="s">
        <v>352</v>
      </c>
      <c r="T48" s="257" t="s">
        <v>175</v>
      </c>
      <c r="U48" s="220">
        <v>0</v>
      </c>
      <c r="V48" s="220">
        <f>ROUND(E48*U48,2)</f>
        <v>0</v>
      </c>
      <c r="W48" s="220"/>
      <c r="X48" s="220" t="s">
        <v>211</v>
      </c>
      <c r="Y48" s="220" t="s">
        <v>177</v>
      </c>
      <c r="Z48" s="210"/>
      <c r="AA48" s="210"/>
      <c r="AB48" s="210"/>
      <c r="AC48" s="210"/>
      <c r="AD48" s="210"/>
      <c r="AE48" s="210"/>
      <c r="AF48" s="210"/>
      <c r="AG48" s="210" t="s">
        <v>484</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x14ac:dyDescent="0.2">
      <c r="A49" s="224" t="s">
        <v>169</v>
      </c>
      <c r="B49" s="225" t="s">
        <v>133</v>
      </c>
      <c r="C49" s="240" t="s">
        <v>134</v>
      </c>
      <c r="D49" s="226"/>
      <c r="E49" s="227"/>
      <c r="F49" s="228"/>
      <c r="G49" s="228">
        <f>SUMIF(AG50:AG57,"&lt;&gt;NOR",G50:G57)</f>
        <v>0</v>
      </c>
      <c r="H49" s="228"/>
      <c r="I49" s="228">
        <f>SUM(I50:I57)</f>
        <v>0</v>
      </c>
      <c r="J49" s="228"/>
      <c r="K49" s="228">
        <f>SUM(K50:K57)</f>
        <v>0</v>
      </c>
      <c r="L49" s="228"/>
      <c r="M49" s="228">
        <f>SUM(M50:M57)</f>
        <v>0</v>
      </c>
      <c r="N49" s="227"/>
      <c r="O49" s="227">
        <f>SUM(O50:O57)</f>
        <v>0</v>
      </c>
      <c r="P49" s="227"/>
      <c r="Q49" s="227">
        <f>SUM(Q50:Q57)</f>
        <v>0</v>
      </c>
      <c r="R49" s="228"/>
      <c r="S49" s="228"/>
      <c r="T49" s="229"/>
      <c r="U49" s="223"/>
      <c r="V49" s="223">
        <f>SUM(V50:V57)</f>
        <v>0</v>
      </c>
      <c r="W49" s="223"/>
      <c r="X49" s="223"/>
      <c r="Y49" s="223"/>
      <c r="AG49" t="s">
        <v>170</v>
      </c>
    </row>
    <row r="50" spans="1:60" outlineLevel="1" x14ac:dyDescent="0.2">
      <c r="A50" s="251">
        <v>36</v>
      </c>
      <c r="B50" s="252" t="s">
        <v>599</v>
      </c>
      <c r="C50" s="261" t="s">
        <v>600</v>
      </c>
      <c r="D50" s="253" t="s">
        <v>601</v>
      </c>
      <c r="E50" s="254">
        <v>450</v>
      </c>
      <c r="F50" s="255"/>
      <c r="G50" s="256">
        <f>ROUND(E50*F50,2)</f>
        <v>0</v>
      </c>
      <c r="H50" s="255"/>
      <c r="I50" s="256">
        <f>ROUND(E50*H50,2)</f>
        <v>0</v>
      </c>
      <c r="J50" s="255"/>
      <c r="K50" s="256">
        <f>ROUND(E50*J50,2)</f>
        <v>0</v>
      </c>
      <c r="L50" s="256">
        <v>21</v>
      </c>
      <c r="M50" s="256">
        <f>G50*(1+L50/100)</f>
        <v>0</v>
      </c>
      <c r="N50" s="254">
        <v>0</v>
      </c>
      <c r="O50" s="254">
        <f>ROUND(E50*N50,2)</f>
        <v>0</v>
      </c>
      <c r="P50" s="254">
        <v>0</v>
      </c>
      <c r="Q50" s="254">
        <f>ROUND(E50*P50,2)</f>
        <v>0</v>
      </c>
      <c r="R50" s="256"/>
      <c r="S50" s="256" t="s">
        <v>352</v>
      </c>
      <c r="T50" s="257" t="s">
        <v>175</v>
      </c>
      <c r="U50" s="220">
        <v>0</v>
      </c>
      <c r="V50" s="220">
        <f>ROUND(E50*U50,2)</f>
        <v>0</v>
      </c>
      <c r="W50" s="220"/>
      <c r="X50" s="220" t="s">
        <v>211</v>
      </c>
      <c r="Y50" s="220" t="s">
        <v>177</v>
      </c>
      <c r="Z50" s="210"/>
      <c r="AA50" s="210"/>
      <c r="AB50" s="210"/>
      <c r="AC50" s="210"/>
      <c r="AD50" s="210"/>
      <c r="AE50" s="210"/>
      <c r="AF50" s="210"/>
      <c r="AG50" s="210" t="s">
        <v>602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51">
        <v>37</v>
      </c>
      <c r="B51" s="252" t="s">
        <v>603</v>
      </c>
      <c r="C51" s="261" t="s">
        <v>604</v>
      </c>
      <c r="D51" s="253" t="s">
        <v>208</v>
      </c>
      <c r="E51" s="254">
        <v>1.2</v>
      </c>
      <c r="F51" s="255"/>
      <c r="G51" s="256">
        <f>ROUND(E51*F51,2)</f>
        <v>0</v>
      </c>
      <c r="H51" s="255"/>
      <c r="I51" s="256">
        <f>ROUND(E51*H51,2)</f>
        <v>0</v>
      </c>
      <c r="J51" s="255"/>
      <c r="K51" s="256">
        <f>ROUND(E51*J51,2)</f>
        <v>0</v>
      </c>
      <c r="L51" s="256">
        <v>21</v>
      </c>
      <c r="M51" s="256">
        <f>G51*(1+L51/100)</f>
        <v>0</v>
      </c>
      <c r="N51" s="254">
        <v>0</v>
      </c>
      <c r="O51" s="254">
        <f>ROUND(E51*N51,2)</f>
        <v>0</v>
      </c>
      <c r="P51" s="254">
        <v>0</v>
      </c>
      <c r="Q51" s="254">
        <f>ROUND(E51*P51,2)</f>
        <v>0</v>
      </c>
      <c r="R51" s="256"/>
      <c r="S51" s="256" t="s">
        <v>352</v>
      </c>
      <c r="T51" s="257" t="s">
        <v>175</v>
      </c>
      <c r="U51" s="220">
        <v>0</v>
      </c>
      <c r="V51" s="220">
        <f>ROUND(E51*U51,2)</f>
        <v>0</v>
      </c>
      <c r="W51" s="220"/>
      <c r="X51" s="220" t="s">
        <v>211</v>
      </c>
      <c r="Y51" s="220" t="s">
        <v>177</v>
      </c>
      <c r="Z51" s="210"/>
      <c r="AA51" s="210"/>
      <c r="AB51" s="210"/>
      <c r="AC51" s="210"/>
      <c r="AD51" s="210"/>
      <c r="AE51" s="210"/>
      <c r="AF51" s="210"/>
      <c r="AG51" s="210" t="s">
        <v>602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51">
        <v>38</v>
      </c>
      <c r="B52" s="252" t="s">
        <v>605</v>
      </c>
      <c r="C52" s="261" t="s">
        <v>606</v>
      </c>
      <c r="D52" s="253" t="s">
        <v>487</v>
      </c>
      <c r="E52" s="254">
        <v>1</v>
      </c>
      <c r="F52" s="255"/>
      <c r="G52" s="256">
        <f>ROUND(E52*F52,2)</f>
        <v>0</v>
      </c>
      <c r="H52" s="255"/>
      <c r="I52" s="256">
        <f>ROUND(E52*H52,2)</f>
        <v>0</v>
      </c>
      <c r="J52" s="255"/>
      <c r="K52" s="256">
        <f>ROUND(E52*J52,2)</f>
        <v>0</v>
      </c>
      <c r="L52" s="256">
        <v>21</v>
      </c>
      <c r="M52" s="256">
        <f>G52*(1+L52/100)</f>
        <v>0</v>
      </c>
      <c r="N52" s="254">
        <v>0</v>
      </c>
      <c r="O52" s="254">
        <f>ROUND(E52*N52,2)</f>
        <v>0</v>
      </c>
      <c r="P52" s="254">
        <v>0</v>
      </c>
      <c r="Q52" s="254">
        <f>ROUND(E52*P52,2)</f>
        <v>0</v>
      </c>
      <c r="R52" s="256"/>
      <c r="S52" s="256" t="s">
        <v>352</v>
      </c>
      <c r="T52" s="257" t="s">
        <v>175</v>
      </c>
      <c r="U52" s="220">
        <v>0</v>
      </c>
      <c r="V52" s="220">
        <f>ROUND(E52*U52,2)</f>
        <v>0</v>
      </c>
      <c r="W52" s="220"/>
      <c r="X52" s="220" t="s">
        <v>211</v>
      </c>
      <c r="Y52" s="220" t="s">
        <v>177</v>
      </c>
      <c r="Z52" s="210"/>
      <c r="AA52" s="210"/>
      <c r="AB52" s="210"/>
      <c r="AC52" s="210"/>
      <c r="AD52" s="210"/>
      <c r="AE52" s="210"/>
      <c r="AF52" s="210"/>
      <c r="AG52" s="210" t="s">
        <v>212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51">
        <v>39</v>
      </c>
      <c r="B53" s="252" t="s">
        <v>607</v>
      </c>
      <c r="C53" s="261" t="s">
        <v>608</v>
      </c>
      <c r="D53" s="253" t="s">
        <v>497</v>
      </c>
      <c r="E53" s="254">
        <v>160</v>
      </c>
      <c r="F53" s="255"/>
      <c r="G53" s="256">
        <f>ROUND(E53*F53,2)</f>
        <v>0</v>
      </c>
      <c r="H53" s="255"/>
      <c r="I53" s="256">
        <f>ROUND(E53*H53,2)</f>
        <v>0</v>
      </c>
      <c r="J53" s="255"/>
      <c r="K53" s="256">
        <f>ROUND(E53*J53,2)</f>
        <v>0</v>
      </c>
      <c r="L53" s="256">
        <v>21</v>
      </c>
      <c r="M53" s="256">
        <f>G53*(1+L53/100)</f>
        <v>0</v>
      </c>
      <c r="N53" s="254">
        <v>0</v>
      </c>
      <c r="O53" s="254">
        <f>ROUND(E53*N53,2)</f>
        <v>0</v>
      </c>
      <c r="P53" s="254">
        <v>0</v>
      </c>
      <c r="Q53" s="254">
        <f>ROUND(E53*P53,2)</f>
        <v>0</v>
      </c>
      <c r="R53" s="256"/>
      <c r="S53" s="256" t="s">
        <v>352</v>
      </c>
      <c r="T53" s="257" t="s">
        <v>175</v>
      </c>
      <c r="U53" s="220">
        <v>0</v>
      </c>
      <c r="V53" s="220">
        <f>ROUND(E53*U53,2)</f>
        <v>0</v>
      </c>
      <c r="W53" s="220"/>
      <c r="X53" s="220" t="s">
        <v>211</v>
      </c>
      <c r="Y53" s="220" t="s">
        <v>177</v>
      </c>
      <c r="Z53" s="210"/>
      <c r="AA53" s="210"/>
      <c r="AB53" s="210"/>
      <c r="AC53" s="210"/>
      <c r="AD53" s="210"/>
      <c r="AE53" s="210"/>
      <c r="AF53" s="210"/>
      <c r="AG53" s="210" t="s">
        <v>602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51">
        <v>40</v>
      </c>
      <c r="B54" s="252" t="s">
        <v>609</v>
      </c>
      <c r="C54" s="261" t="s">
        <v>31</v>
      </c>
      <c r="D54" s="253" t="s">
        <v>497</v>
      </c>
      <c r="E54" s="254">
        <v>420</v>
      </c>
      <c r="F54" s="255"/>
      <c r="G54" s="256">
        <f>ROUND(E54*F54,2)</f>
        <v>0</v>
      </c>
      <c r="H54" s="255"/>
      <c r="I54" s="256">
        <f>ROUND(E54*H54,2)</f>
        <v>0</v>
      </c>
      <c r="J54" s="255"/>
      <c r="K54" s="256">
        <f>ROUND(E54*J54,2)</f>
        <v>0</v>
      </c>
      <c r="L54" s="256">
        <v>21</v>
      </c>
      <c r="M54" s="256">
        <f>G54*(1+L54/100)</f>
        <v>0</v>
      </c>
      <c r="N54" s="254">
        <v>0</v>
      </c>
      <c r="O54" s="254">
        <f>ROUND(E54*N54,2)</f>
        <v>0</v>
      </c>
      <c r="P54" s="254">
        <v>0</v>
      </c>
      <c r="Q54" s="254">
        <f>ROUND(E54*P54,2)</f>
        <v>0</v>
      </c>
      <c r="R54" s="256"/>
      <c r="S54" s="256" t="s">
        <v>352</v>
      </c>
      <c r="T54" s="257" t="s">
        <v>175</v>
      </c>
      <c r="U54" s="220">
        <v>0</v>
      </c>
      <c r="V54" s="220">
        <f>ROUND(E54*U54,2)</f>
        <v>0</v>
      </c>
      <c r="W54" s="220"/>
      <c r="X54" s="220" t="s">
        <v>211</v>
      </c>
      <c r="Y54" s="220" t="s">
        <v>177</v>
      </c>
      <c r="Z54" s="210"/>
      <c r="AA54" s="210"/>
      <c r="AB54" s="210"/>
      <c r="AC54" s="210"/>
      <c r="AD54" s="210"/>
      <c r="AE54" s="210"/>
      <c r="AF54" s="210"/>
      <c r="AG54" s="210" t="s">
        <v>602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51">
        <v>41</v>
      </c>
      <c r="B55" s="252" t="s">
        <v>610</v>
      </c>
      <c r="C55" s="261" t="s">
        <v>499</v>
      </c>
      <c r="D55" s="253" t="s">
        <v>500</v>
      </c>
      <c r="E55" s="254">
        <v>1</v>
      </c>
      <c r="F55" s="255"/>
      <c r="G55" s="256">
        <f>ROUND(E55*F55,2)</f>
        <v>0</v>
      </c>
      <c r="H55" s="255"/>
      <c r="I55" s="256">
        <f>ROUND(E55*H55,2)</f>
        <v>0</v>
      </c>
      <c r="J55" s="255"/>
      <c r="K55" s="256">
        <f>ROUND(E55*J55,2)</f>
        <v>0</v>
      </c>
      <c r="L55" s="256">
        <v>21</v>
      </c>
      <c r="M55" s="256">
        <f>G55*(1+L55/100)</f>
        <v>0</v>
      </c>
      <c r="N55" s="254">
        <v>0</v>
      </c>
      <c r="O55" s="254">
        <f>ROUND(E55*N55,2)</f>
        <v>0</v>
      </c>
      <c r="P55" s="254">
        <v>0</v>
      </c>
      <c r="Q55" s="254">
        <f>ROUND(E55*P55,2)</f>
        <v>0</v>
      </c>
      <c r="R55" s="256"/>
      <c r="S55" s="256" t="s">
        <v>352</v>
      </c>
      <c r="T55" s="257" t="s">
        <v>175</v>
      </c>
      <c r="U55" s="220">
        <v>0</v>
      </c>
      <c r="V55" s="220">
        <f>ROUND(E55*U55,2)</f>
        <v>0</v>
      </c>
      <c r="W55" s="220"/>
      <c r="X55" s="220" t="s">
        <v>211</v>
      </c>
      <c r="Y55" s="220" t="s">
        <v>177</v>
      </c>
      <c r="Z55" s="210"/>
      <c r="AA55" s="210"/>
      <c r="AB55" s="210"/>
      <c r="AC55" s="210"/>
      <c r="AD55" s="210"/>
      <c r="AE55" s="210"/>
      <c r="AF55" s="210"/>
      <c r="AG55" s="210" t="s">
        <v>602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51">
        <v>42</v>
      </c>
      <c r="B56" s="252" t="s">
        <v>611</v>
      </c>
      <c r="C56" s="261" t="s">
        <v>502</v>
      </c>
      <c r="D56" s="253" t="s">
        <v>306</v>
      </c>
      <c r="E56" s="254">
        <v>2.9</v>
      </c>
      <c r="F56" s="255"/>
      <c r="G56" s="256">
        <f>ROUND(E56*F56,2)</f>
        <v>0</v>
      </c>
      <c r="H56" s="255"/>
      <c r="I56" s="256">
        <f>ROUND(E56*H56,2)</f>
        <v>0</v>
      </c>
      <c r="J56" s="255"/>
      <c r="K56" s="256">
        <f>ROUND(E56*J56,2)</f>
        <v>0</v>
      </c>
      <c r="L56" s="256">
        <v>21</v>
      </c>
      <c r="M56" s="256">
        <f>G56*(1+L56/100)</f>
        <v>0</v>
      </c>
      <c r="N56" s="254">
        <v>0</v>
      </c>
      <c r="O56" s="254">
        <f>ROUND(E56*N56,2)</f>
        <v>0</v>
      </c>
      <c r="P56" s="254">
        <v>0</v>
      </c>
      <c r="Q56" s="254">
        <f>ROUND(E56*P56,2)</f>
        <v>0</v>
      </c>
      <c r="R56" s="256"/>
      <c r="S56" s="256" t="s">
        <v>352</v>
      </c>
      <c r="T56" s="257" t="s">
        <v>175</v>
      </c>
      <c r="U56" s="220">
        <v>0</v>
      </c>
      <c r="V56" s="220">
        <f>ROUND(E56*U56,2)</f>
        <v>0</v>
      </c>
      <c r="W56" s="220"/>
      <c r="X56" s="220" t="s">
        <v>211</v>
      </c>
      <c r="Y56" s="220" t="s">
        <v>177</v>
      </c>
      <c r="Z56" s="210"/>
      <c r="AA56" s="210"/>
      <c r="AB56" s="210"/>
      <c r="AC56" s="210"/>
      <c r="AD56" s="210"/>
      <c r="AE56" s="210"/>
      <c r="AF56" s="210"/>
      <c r="AG56" s="210" t="s">
        <v>602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1">
        <v>43</v>
      </c>
      <c r="B57" s="232" t="s">
        <v>612</v>
      </c>
      <c r="C57" s="241" t="s">
        <v>504</v>
      </c>
      <c r="D57" s="233" t="s">
        <v>497</v>
      </c>
      <c r="E57" s="234">
        <v>60</v>
      </c>
      <c r="F57" s="235"/>
      <c r="G57" s="236">
        <f>ROUND(E57*F57,2)</f>
        <v>0</v>
      </c>
      <c r="H57" s="235"/>
      <c r="I57" s="236">
        <f>ROUND(E57*H57,2)</f>
        <v>0</v>
      </c>
      <c r="J57" s="235"/>
      <c r="K57" s="236">
        <f>ROUND(E57*J57,2)</f>
        <v>0</v>
      </c>
      <c r="L57" s="236">
        <v>21</v>
      </c>
      <c r="M57" s="236">
        <f>G57*(1+L57/100)</f>
        <v>0</v>
      </c>
      <c r="N57" s="234">
        <v>0</v>
      </c>
      <c r="O57" s="234">
        <f>ROUND(E57*N57,2)</f>
        <v>0</v>
      </c>
      <c r="P57" s="234">
        <v>0</v>
      </c>
      <c r="Q57" s="234">
        <f>ROUND(E57*P57,2)</f>
        <v>0</v>
      </c>
      <c r="R57" s="236"/>
      <c r="S57" s="236" t="s">
        <v>352</v>
      </c>
      <c r="T57" s="237" t="s">
        <v>175</v>
      </c>
      <c r="U57" s="220">
        <v>0</v>
      </c>
      <c r="V57" s="220">
        <f>ROUND(E57*U57,2)</f>
        <v>0</v>
      </c>
      <c r="W57" s="220"/>
      <c r="X57" s="220" t="s">
        <v>211</v>
      </c>
      <c r="Y57" s="220" t="s">
        <v>177</v>
      </c>
      <c r="Z57" s="210"/>
      <c r="AA57" s="210"/>
      <c r="AB57" s="210"/>
      <c r="AC57" s="210"/>
      <c r="AD57" s="210"/>
      <c r="AE57" s="210"/>
      <c r="AF57" s="210"/>
      <c r="AG57" s="210" t="s">
        <v>602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x14ac:dyDescent="0.2">
      <c r="A58" s="3"/>
      <c r="B58" s="4"/>
      <c r="C58" s="244"/>
      <c r="D58" s="6"/>
      <c r="E58" s="3"/>
      <c r="F58" s="3"/>
      <c r="G58" s="3"/>
      <c r="H58" s="3"/>
      <c r="I58" s="3"/>
      <c r="J58" s="3"/>
      <c r="K58" s="3"/>
      <c r="L58" s="3"/>
      <c r="M58" s="3"/>
      <c r="N58" s="3"/>
      <c r="O58" s="3"/>
      <c r="P58" s="3"/>
      <c r="Q58" s="3"/>
      <c r="R58" s="3"/>
      <c r="S58" s="3"/>
      <c r="T58" s="3"/>
      <c r="U58" s="3"/>
      <c r="V58" s="3"/>
      <c r="W58" s="3"/>
      <c r="X58" s="3"/>
      <c r="Y58" s="3"/>
      <c r="AE58">
        <v>15</v>
      </c>
      <c r="AF58">
        <v>21</v>
      </c>
      <c r="AG58" t="s">
        <v>155</v>
      </c>
    </row>
    <row r="59" spans="1:60" x14ac:dyDescent="0.2">
      <c r="A59" s="213"/>
      <c r="B59" s="214" t="s">
        <v>29</v>
      </c>
      <c r="C59" s="245"/>
      <c r="D59" s="215"/>
      <c r="E59" s="216"/>
      <c r="F59" s="216"/>
      <c r="G59" s="230">
        <f>G8+G24+G35+G39+G43+G46+G49</f>
        <v>0</v>
      </c>
      <c r="H59" s="3"/>
      <c r="I59" s="3"/>
      <c r="J59" s="3"/>
      <c r="K59" s="3"/>
      <c r="L59" s="3"/>
      <c r="M59" s="3"/>
      <c r="N59" s="3"/>
      <c r="O59" s="3"/>
      <c r="P59" s="3"/>
      <c r="Q59" s="3"/>
      <c r="R59" s="3"/>
      <c r="S59" s="3"/>
      <c r="T59" s="3"/>
      <c r="U59" s="3"/>
      <c r="V59" s="3"/>
      <c r="W59" s="3"/>
      <c r="X59" s="3"/>
      <c r="Y59" s="3"/>
      <c r="AE59">
        <f>SUMIF(L7:L57,AE58,G7:G57)</f>
        <v>0</v>
      </c>
      <c r="AF59">
        <f>SUMIF(L7:L57,AF58,G7:G57)</f>
        <v>0</v>
      </c>
      <c r="AG59" t="s">
        <v>203</v>
      </c>
    </row>
    <row r="60" spans="1:60" x14ac:dyDescent="0.2">
      <c r="C60" s="246"/>
      <c r="D60" s="10"/>
      <c r="AG60" t="s">
        <v>204</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3jBj/n7OlCTH4cYXWCmnYtFpUpk7XGztbZBBMmFm/Qw44dsnQtiZseNEWboONGxEC3C7QYNqGU00lqyvT01WQ==" saltValue="gQFW7G1F397R9kcag46ob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53D-485A-4035-A453-04740D7155D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205</v>
      </c>
      <c r="B1" s="195"/>
      <c r="C1" s="195"/>
      <c r="D1" s="195"/>
      <c r="E1" s="195"/>
      <c r="F1" s="195"/>
      <c r="G1" s="195"/>
      <c r="AG1" t="s">
        <v>142</v>
      </c>
    </row>
    <row r="2" spans="1:60" ht="24.95" customHeight="1" x14ac:dyDescent="0.2">
      <c r="A2" s="196" t="s">
        <v>7</v>
      </c>
      <c r="B2" s="49" t="s">
        <v>44</v>
      </c>
      <c r="C2" s="199" t="s">
        <v>45</v>
      </c>
      <c r="D2" s="197"/>
      <c r="E2" s="197"/>
      <c r="F2" s="197"/>
      <c r="G2" s="198"/>
      <c r="AG2" t="s">
        <v>143</v>
      </c>
    </row>
    <row r="3" spans="1:60" ht="24.95" customHeight="1" x14ac:dyDescent="0.2">
      <c r="A3" s="196" t="s">
        <v>8</v>
      </c>
      <c r="B3" s="49" t="s">
        <v>54</v>
      </c>
      <c r="C3" s="199" t="s">
        <v>57</v>
      </c>
      <c r="D3" s="197"/>
      <c r="E3" s="197"/>
      <c r="F3" s="197"/>
      <c r="G3" s="198"/>
      <c r="AC3" s="174" t="s">
        <v>143</v>
      </c>
      <c r="AG3" t="s">
        <v>145</v>
      </c>
    </row>
    <row r="4" spans="1:60" ht="24.95" customHeight="1" x14ac:dyDescent="0.2">
      <c r="A4" s="200" t="s">
        <v>9</v>
      </c>
      <c r="B4" s="201" t="s">
        <v>61</v>
      </c>
      <c r="C4" s="202" t="s">
        <v>62</v>
      </c>
      <c r="D4" s="203"/>
      <c r="E4" s="203"/>
      <c r="F4" s="203"/>
      <c r="G4" s="204"/>
      <c r="AG4" t="s">
        <v>146</v>
      </c>
    </row>
    <row r="5" spans="1:60" x14ac:dyDescent="0.2">
      <c r="D5" s="10"/>
    </row>
    <row r="6" spans="1:60" ht="38.25" x14ac:dyDescent="0.2">
      <c r="A6" s="206" t="s">
        <v>147</v>
      </c>
      <c r="B6" s="208" t="s">
        <v>148</v>
      </c>
      <c r="C6" s="208" t="s">
        <v>149</v>
      </c>
      <c r="D6" s="207" t="s">
        <v>150</v>
      </c>
      <c r="E6" s="206" t="s">
        <v>151</v>
      </c>
      <c r="F6" s="205" t="s">
        <v>152</v>
      </c>
      <c r="G6" s="206" t="s">
        <v>29</v>
      </c>
      <c r="H6" s="209" t="s">
        <v>30</v>
      </c>
      <c r="I6" s="209" t="s">
        <v>153</v>
      </c>
      <c r="J6" s="209" t="s">
        <v>31</v>
      </c>
      <c r="K6" s="209" t="s">
        <v>154</v>
      </c>
      <c r="L6" s="209" t="s">
        <v>155</v>
      </c>
      <c r="M6" s="209" t="s">
        <v>156</v>
      </c>
      <c r="N6" s="209" t="s">
        <v>157</v>
      </c>
      <c r="O6" s="209" t="s">
        <v>158</v>
      </c>
      <c r="P6" s="209" t="s">
        <v>159</v>
      </c>
      <c r="Q6" s="209" t="s">
        <v>160</v>
      </c>
      <c r="R6" s="209" t="s">
        <v>161</v>
      </c>
      <c r="S6" s="209" t="s">
        <v>162</v>
      </c>
      <c r="T6" s="209" t="s">
        <v>163</v>
      </c>
      <c r="U6" s="209" t="s">
        <v>164</v>
      </c>
      <c r="V6" s="209" t="s">
        <v>165</v>
      </c>
      <c r="W6" s="209" t="s">
        <v>166</v>
      </c>
      <c r="X6" s="209" t="s">
        <v>167</v>
      </c>
      <c r="Y6" s="209" t="s">
        <v>168</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169</v>
      </c>
      <c r="B8" s="225" t="s">
        <v>54</v>
      </c>
      <c r="C8" s="240" t="s">
        <v>100</v>
      </c>
      <c r="D8" s="226"/>
      <c r="E8" s="227"/>
      <c r="F8" s="228"/>
      <c r="G8" s="228">
        <f>SUMIF(AG9:AG13,"&lt;&gt;NOR",G9:G13)</f>
        <v>0</v>
      </c>
      <c r="H8" s="228"/>
      <c r="I8" s="228">
        <f>SUM(I9:I13)</f>
        <v>0</v>
      </c>
      <c r="J8" s="228"/>
      <c r="K8" s="228">
        <f>SUM(K9:K13)</f>
        <v>0</v>
      </c>
      <c r="L8" s="228"/>
      <c r="M8" s="228">
        <f>SUM(M9:M13)</f>
        <v>0</v>
      </c>
      <c r="N8" s="227"/>
      <c r="O8" s="227">
        <f>SUM(O9:O13)</f>
        <v>0</v>
      </c>
      <c r="P8" s="227"/>
      <c r="Q8" s="227">
        <f>SUM(Q9:Q13)</f>
        <v>0</v>
      </c>
      <c r="R8" s="228"/>
      <c r="S8" s="228"/>
      <c r="T8" s="229"/>
      <c r="U8" s="223"/>
      <c r="V8" s="223">
        <f>SUM(V9:V13)</f>
        <v>0</v>
      </c>
      <c r="W8" s="223"/>
      <c r="X8" s="223"/>
      <c r="Y8" s="223"/>
      <c r="AG8" t="s">
        <v>170</v>
      </c>
    </row>
    <row r="9" spans="1:60" ht="22.5" outlineLevel="1" x14ac:dyDescent="0.2">
      <c r="A9" s="251">
        <v>1</v>
      </c>
      <c r="B9" s="252" t="s">
        <v>613</v>
      </c>
      <c r="C9" s="261" t="s">
        <v>614</v>
      </c>
      <c r="D9" s="253" t="s">
        <v>601</v>
      </c>
      <c r="E9" s="254">
        <v>35</v>
      </c>
      <c r="F9" s="255"/>
      <c r="G9" s="256">
        <f>ROUND(E9*F9,2)</f>
        <v>0</v>
      </c>
      <c r="H9" s="255"/>
      <c r="I9" s="256">
        <f>ROUND(E9*H9,2)</f>
        <v>0</v>
      </c>
      <c r="J9" s="255"/>
      <c r="K9" s="256">
        <f>ROUND(E9*J9,2)</f>
        <v>0</v>
      </c>
      <c r="L9" s="256">
        <v>21</v>
      </c>
      <c r="M9" s="256">
        <f>G9*(1+L9/100)</f>
        <v>0</v>
      </c>
      <c r="N9" s="254">
        <v>0</v>
      </c>
      <c r="O9" s="254">
        <f>ROUND(E9*N9,2)</f>
        <v>0</v>
      </c>
      <c r="P9" s="254">
        <v>0</v>
      </c>
      <c r="Q9" s="254">
        <f>ROUND(E9*P9,2)</f>
        <v>0</v>
      </c>
      <c r="R9" s="256"/>
      <c r="S9" s="256" t="s">
        <v>352</v>
      </c>
      <c r="T9" s="257" t="s">
        <v>175</v>
      </c>
      <c r="U9" s="220">
        <v>0</v>
      </c>
      <c r="V9" s="220">
        <f>ROUND(E9*U9,2)</f>
        <v>0</v>
      </c>
      <c r="W9" s="220"/>
      <c r="X9" s="220" t="s">
        <v>211</v>
      </c>
      <c r="Y9" s="220" t="s">
        <v>177</v>
      </c>
      <c r="Z9" s="210"/>
      <c r="AA9" s="210"/>
      <c r="AB9" s="210"/>
      <c r="AC9" s="210"/>
      <c r="AD9" s="210"/>
      <c r="AE9" s="210"/>
      <c r="AF9" s="210"/>
      <c r="AG9" s="210" t="s">
        <v>484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51">
        <v>2</v>
      </c>
      <c r="B10" s="252" t="s">
        <v>615</v>
      </c>
      <c r="C10" s="261" t="s">
        <v>616</v>
      </c>
      <c r="D10" s="253" t="s">
        <v>601</v>
      </c>
      <c r="E10" s="254">
        <v>32</v>
      </c>
      <c r="F10" s="255"/>
      <c r="G10" s="256">
        <f>ROUND(E10*F10,2)</f>
        <v>0</v>
      </c>
      <c r="H10" s="255"/>
      <c r="I10" s="256">
        <f>ROUND(E10*H10,2)</f>
        <v>0</v>
      </c>
      <c r="J10" s="255"/>
      <c r="K10" s="256">
        <f>ROUND(E10*J10,2)</f>
        <v>0</v>
      </c>
      <c r="L10" s="256">
        <v>21</v>
      </c>
      <c r="M10" s="256">
        <f>G10*(1+L10/100)</f>
        <v>0</v>
      </c>
      <c r="N10" s="254">
        <v>0</v>
      </c>
      <c r="O10" s="254">
        <f>ROUND(E10*N10,2)</f>
        <v>0</v>
      </c>
      <c r="P10" s="254">
        <v>0</v>
      </c>
      <c r="Q10" s="254">
        <f>ROUND(E10*P10,2)</f>
        <v>0</v>
      </c>
      <c r="R10" s="256"/>
      <c r="S10" s="256" t="s">
        <v>352</v>
      </c>
      <c r="T10" s="257" t="s">
        <v>175</v>
      </c>
      <c r="U10" s="220">
        <v>0</v>
      </c>
      <c r="V10" s="220">
        <f>ROUND(E10*U10,2)</f>
        <v>0</v>
      </c>
      <c r="W10" s="220"/>
      <c r="X10" s="220" t="s">
        <v>211</v>
      </c>
      <c r="Y10" s="220" t="s">
        <v>177</v>
      </c>
      <c r="Z10" s="210"/>
      <c r="AA10" s="210"/>
      <c r="AB10" s="210"/>
      <c r="AC10" s="210"/>
      <c r="AD10" s="210"/>
      <c r="AE10" s="210"/>
      <c r="AF10" s="210"/>
      <c r="AG10" s="210" t="s">
        <v>484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51">
        <v>3</v>
      </c>
      <c r="B11" s="252" t="s">
        <v>617</v>
      </c>
      <c r="C11" s="261" t="s">
        <v>618</v>
      </c>
      <c r="D11" s="253" t="s">
        <v>500</v>
      </c>
      <c r="E11" s="254">
        <v>3</v>
      </c>
      <c r="F11" s="255"/>
      <c r="G11" s="256">
        <f>ROUND(E11*F11,2)</f>
        <v>0</v>
      </c>
      <c r="H11" s="255"/>
      <c r="I11" s="256">
        <f>ROUND(E11*H11,2)</f>
        <v>0</v>
      </c>
      <c r="J11" s="255"/>
      <c r="K11" s="256">
        <f>ROUND(E11*J11,2)</f>
        <v>0</v>
      </c>
      <c r="L11" s="256">
        <v>21</v>
      </c>
      <c r="M11" s="256">
        <f>G11*(1+L11/100)</f>
        <v>0</v>
      </c>
      <c r="N11" s="254">
        <v>0</v>
      </c>
      <c r="O11" s="254">
        <f>ROUND(E11*N11,2)</f>
        <v>0</v>
      </c>
      <c r="P11" s="254">
        <v>0</v>
      </c>
      <c r="Q11" s="254">
        <f>ROUND(E11*P11,2)</f>
        <v>0</v>
      </c>
      <c r="R11" s="256"/>
      <c r="S11" s="256" t="s">
        <v>352</v>
      </c>
      <c r="T11" s="257" t="s">
        <v>175</v>
      </c>
      <c r="U11" s="220">
        <v>0</v>
      </c>
      <c r="V11" s="220">
        <f>ROUND(E11*U11,2)</f>
        <v>0</v>
      </c>
      <c r="W11" s="220"/>
      <c r="X11" s="220" t="s">
        <v>211</v>
      </c>
      <c r="Y11" s="220" t="s">
        <v>177</v>
      </c>
      <c r="Z11" s="210"/>
      <c r="AA11" s="210"/>
      <c r="AB11" s="210"/>
      <c r="AC11" s="210"/>
      <c r="AD11" s="210"/>
      <c r="AE11" s="210"/>
      <c r="AF11" s="210"/>
      <c r="AG11" s="210" t="s">
        <v>484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1">
        <v>4</v>
      </c>
      <c r="B12" s="252" t="s">
        <v>619</v>
      </c>
      <c r="C12" s="261" t="s">
        <v>620</v>
      </c>
      <c r="D12" s="253" t="s">
        <v>487</v>
      </c>
      <c r="E12" s="254">
        <v>3</v>
      </c>
      <c r="F12" s="255"/>
      <c r="G12" s="256">
        <f>ROUND(E12*F12,2)</f>
        <v>0</v>
      </c>
      <c r="H12" s="255"/>
      <c r="I12" s="256">
        <f>ROUND(E12*H12,2)</f>
        <v>0</v>
      </c>
      <c r="J12" s="255"/>
      <c r="K12" s="256">
        <f>ROUND(E12*J12,2)</f>
        <v>0</v>
      </c>
      <c r="L12" s="256">
        <v>21</v>
      </c>
      <c r="M12" s="256">
        <f>G12*(1+L12/100)</f>
        <v>0</v>
      </c>
      <c r="N12" s="254">
        <v>0</v>
      </c>
      <c r="O12" s="254">
        <f>ROUND(E12*N12,2)</f>
        <v>0</v>
      </c>
      <c r="P12" s="254">
        <v>0</v>
      </c>
      <c r="Q12" s="254">
        <f>ROUND(E12*P12,2)</f>
        <v>0</v>
      </c>
      <c r="R12" s="256"/>
      <c r="S12" s="256" t="s">
        <v>352</v>
      </c>
      <c r="T12" s="257" t="s">
        <v>175</v>
      </c>
      <c r="U12" s="220">
        <v>0</v>
      </c>
      <c r="V12" s="220">
        <f>ROUND(E12*U12,2)</f>
        <v>0</v>
      </c>
      <c r="W12" s="220"/>
      <c r="X12" s="220" t="s">
        <v>211</v>
      </c>
      <c r="Y12" s="220" t="s">
        <v>177</v>
      </c>
      <c r="Z12" s="210"/>
      <c r="AA12" s="210"/>
      <c r="AB12" s="210"/>
      <c r="AC12" s="210"/>
      <c r="AD12" s="210"/>
      <c r="AE12" s="210"/>
      <c r="AF12" s="210"/>
      <c r="AG12" s="210" t="s">
        <v>484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51">
        <v>5</v>
      </c>
      <c r="B13" s="252" t="s">
        <v>621</v>
      </c>
      <c r="C13" s="261" t="s">
        <v>622</v>
      </c>
      <c r="D13" s="253" t="s">
        <v>208</v>
      </c>
      <c r="E13" s="254">
        <v>160</v>
      </c>
      <c r="F13" s="255"/>
      <c r="G13" s="256">
        <f>ROUND(E13*F13,2)</f>
        <v>0</v>
      </c>
      <c r="H13" s="255"/>
      <c r="I13" s="256">
        <f>ROUND(E13*H13,2)</f>
        <v>0</v>
      </c>
      <c r="J13" s="255"/>
      <c r="K13" s="256">
        <f>ROUND(E13*J13,2)</f>
        <v>0</v>
      </c>
      <c r="L13" s="256">
        <v>21</v>
      </c>
      <c r="M13" s="256">
        <f>G13*(1+L13/100)</f>
        <v>0</v>
      </c>
      <c r="N13" s="254">
        <v>0</v>
      </c>
      <c r="O13" s="254">
        <f>ROUND(E13*N13,2)</f>
        <v>0</v>
      </c>
      <c r="P13" s="254">
        <v>0</v>
      </c>
      <c r="Q13" s="254">
        <f>ROUND(E13*P13,2)</f>
        <v>0</v>
      </c>
      <c r="R13" s="256"/>
      <c r="S13" s="256" t="s">
        <v>352</v>
      </c>
      <c r="T13" s="257" t="s">
        <v>175</v>
      </c>
      <c r="U13" s="220">
        <v>0</v>
      </c>
      <c r="V13" s="220">
        <f>ROUND(E13*U13,2)</f>
        <v>0</v>
      </c>
      <c r="W13" s="220"/>
      <c r="X13" s="220" t="s">
        <v>211</v>
      </c>
      <c r="Y13" s="220" t="s">
        <v>177</v>
      </c>
      <c r="Z13" s="210"/>
      <c r="AA13" s="210"/>
      <c r="AB13" s="210"/>
      <c r="AC13" s="210"/>
      <c r="AD13" s="210"/>
      <c r="AE13" s="210"/>
      <c r="AF13" s="210"/>
      <c r="AG13" s="210" t="s">
        <v>484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24" t="s">
        <v>169</v>
      </c>
      <c r="B14" s="225" t="s">
        <v>59</v>
      </c>
      <c r="C14" s="240" t="s">
        <v>101</v>
      </c>
      <c r="D14" s="226"/>
      <c r="E14" s="227"/>
      <c r="F14" s="228"/>
      <c r="G14" s="228">
        <f>SUMIF(AG15:AG42,"&lt;&gt;NOR",G15:G42)</f>
        <v>0</v>
      </c>
      <c r="H14" s="228"/>
      <c r="I14" s="228">
        <f>SUM(I15:I42)</f>
        <v>0</v>
      </c>
      <c r="J14" s="228"/>
      <c r="K14" s="228">
        <f>SUM(K15:K42)</f>
        <v>0</v>
      </c>
      <c r="L14" s="228"/>
      <c r="M14" s="228">
        <f>SUM(M15:M42)</f>
        <v>0</v>
      </c>
      <c r="N14" s="227"/>
      <c r="O14" s="227">
        <f>SUM(O15:O42)</f>
        <v>0</v>
      </c>
      <c r="P14" s="227"/>
      <c r="Q14" s="227">
        <f>SUM(Q15:Q42)</f>
        <v>0</v>
      </c>
      <c r="R14" s="228"/>
      <c r="S14" s="228"/>
      <c r="T14" s="229"/>
      <c r="U14" s="223"/>
      <c r="V14" s="223">
        <f>SUM(V15:V42)</f>
        <v>0</v>
      </c>
      <c r="W14" s="223"/>
      <c r="X14" s="223"/>
      <c r="Y14" s="223"/>
      <c r="AG14" t="s">
        <v>170</v>
      </c>
    </row>
    <row r="15" spans="1:60" ht="33.75" outlineLevel="1" x14ac:dyDescent="0.2">
      <c r="A15" s="231">
        <v>6</v>
      </c>
      <c r="B15" s="232" t="s">
        <v>623</v>
      </c>
      <c r="C15" s="241" t="s">
        <v>624</v>
      </c>
      <c r="D15" s="233" t="s">
        <v>487</v>
      </c>
      <c r="E15" s="234">
        <v>1</v>
      </c>
      <c r="F15" s="235"/>
      <c r="G15" s="236">
        <f>ROUND(E15*F15,2)</f>
        <v>0</v>
      </c>
      <c r="H15" s="235"/>
      <c r="I15" s="236">
        <f>ROUND(E15*H15,2)</f>
        <v>0</v>
      </c>
      <c r="J15" s="235"/>
      <c r="K15" s="236">
        <f>ROUND(E15*J15,2)</f>
        <v>0</v>
      </c>
      <c r="L15" s="236">
        <v>21</v>
      </c>
      <c r="M15" s="236">
        <f>G15*(1+L15/100)</f>
        <v>0</v>
      </c>
      <c r="N15" s="234">
        <v>0</v>
      </c>
      <c r="O15" s="234">
        <f>ROUND(E15*N15,2)</f>
        <v>0</v>
      </c>
      <c r="P15" s="234">
        <v>0</v>
      </c>
      <c r="Q15" s="234">
        <f>ROUND(E15*P15,2)</f>
        <v>0</v>
      </c>
      <c r="R15" s="236"/>
      <c r="S15" s="236" t="s">
        <v>352</v>
      </c>
      <c r="T15" s="237" t="s">
        <v>175</v>
      </c>
      <c r="U15" s="220">
        <v>0</v>
      </c>
      <c r="V15" s="220">
        <f>ROUND(E15*U15,2)</f>
        <v>0</v>
      </c>
      <c r="W15" s="220"/>
      <c r="X15" s="220" t="s">
        <v>339</v>
      </c>
      <c r="Y15" s="220" t="s">
        <v>177</v>
      </c>
      <c r="Z15" s="210"/>
      <c r="AA15" s="210"/>
      <c r="AB15" s="210"/>
      <c r="AC15" s="210"/>
      <c r="AD15" s="210"/>
      <c r="AE15" s="210"/>
      <c r="AF15" s="210"/>
      <c r="AG15" s="210" t="s">
        <v>625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2" x14ac:dyDescent="0.2">
      <c r="A16" s="217"/>
      <c r="B16" s="218"/>
      <c r="C16" s="242" t="s">
        <v>626</v>
      </c>
      <c r="D16" s="239"/>
      <c r="E16" s="239"/>
      <c r="F16" s="239"/>
      <c r="G16" s="239"/>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180</v>
      </c>
      <c r="AH16" s="210"/>
      <c r="AI16" s="210"/>
      <c r="AJ16" s="210"/>
      <c r="AK16" s="210"/>
      <c r="AL16" s="210"/>
      <c r="AM16" s="210"/>
      <c r="AN16" s="210"/>
      <c r="AO16" s="210"/>
      <c r="AP16" s="210"/>
      <c r="AQ16" s="210"/>
      <c r="AR16" s="210"/>
      <c r="AS16" s="210"/>
      <c r="AT16" s="210"/>
      <c r="AU16" s="210"/>
      <c r="AV16" s="210"/>
      <c r="AW16" s="210"/>
      <c r="AX16" s="210"/>
      <c r="AY16" s="210"/>
      <c r="AZ16" s="210"/>
      <c r="BA16" s="238" t="str">
        <f>C16</f>
        <v>rozměry 3400 x 1100 x 500/600, 3 x hrdlo s přírubou, 5 x LT, 2 ks osvětlení 4 x 18 W, 1 x indukční systém 65 W / 230 V, včetně vypínačů umístěných na zákrytech se signalizací chodu</v>
      </c>
      <c r="BB16" s="210"/>
      <c r="BC16" s="210"/>
      <c r="BD16" s="210"/>
      <c r="BE16" s="210"/>
      <c r="BF16" s="210"/>
      <c r="BG16" s="210"/>
      <c r="BH16" s="210"/>
    </row>
    <row r="17" spans="1:60" ht="33.75" outlineLevel="1" x14ac:dyDescent="0.2">
      <c r="A17" s="231">
        <v>7</v>
      </c>
      <c r="B17" s="232" t="s">
        <v>627</v>
      </c>
      <c r="C17" s="241" t="s">
        <v>624</v>
      </c>
      <c r="D17" s="233" t="s">
        <v>487</v>
      </c>
      <c r="E17" s="234">
        <v>1</v>
      </c>
      <c r="F17" s="235"/>
      <c r="G17" s="236">
        <f>ROUND(E17*F17,2)</f>
        <v>0</v>
      </c>
      <c r="H17" s="235"/>
      <c r="I17" s="236">
        <f>ROUND(E17*H17,2)</f>
        <v>0</v>
      </c>
      <c r="J17" s="235"/>
      <c r="K17" s="236">
        <f>ROUND(E17*J17,2)</f>
        <v>0</v>
      </c>
      <c r="L17" s="236">
        <v>21</v>
      </c>
      <c r="M17" s="236">
        <f>G17*(1+L17/100)</f>
        <v>0</v>
      </c>
      <c r="N17" s="234">
        <v>0</v>
      </c>
      <c r="O17" s="234">
        <f>ROUND(E17*N17,2)</f>
        <v>0</v>
      </c>
      <c r="P17" s="234">
        <v>0</v>
      </c>
      <c r="Q17" s="234">
        <f>ROUND(E17*P17,2)</f>
        <v>0</v>
      </c>
      <c r="R17" s="236"/>
      <c r="S17" s="236" t="s">
        <v>352</v>
      </c>
      <c r="T17" s="237" t="s">
        <v>175</v>
      </c>
      <c r="U17" s="220">
        <v>0</v>
      </c>
      <c r="V17" s="220">
        <f>ROUND(E17*U17,2)</f>
        <v>0</v>
      </c>
      <c r="W17" s="220"/>
      <c r="X17" s="220" t="s">
        <v>339</v>
      </c>
      <c r="Y17" s="220" t="s">
        <v>177</v>
      </c>
      <c r="Z17" s="210"/>
      <c r="AA17" s="210"/>
      <c r="AB17" s="210"/>
      <c r="AC17" s="210"/>
      <c r="AD17" s="210"/>
      <c r="AE17" s="210"/>
      <c r="AF17" s="210"/>
      <c r="AG17" s="210" t="s">
        <v>625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2" x14ac:dyDescent="0.2">
      <c r="A18" s="217"/>
      <c r="B18" s="218"/>
      <c r="C18" s="242" t="s">
        <v>628</v>
      </c>
      <c r="D18" s="239"/>
      <c r="E18" s="239"/>
      <c r="F18" s="239"/>
      <c r="G18" s="239"/>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180</v>
      </c>
      <c r="AH18" s="210"/>
      <c r="AI18" s="210"/>
      <c r="AJ18" s="210"/>
      <c r="AK18" s="210"/>
      <c r="AL18" s="210"/>
      <c r="AM18" s="210"/>
      <c r="AN18" s="210"/>
      <c r="AO18" s="210"/>
      <c r="AP18" s="210"/>
      <c r="AQ18" s="210"/>
      <c r="AR18" s="210"/>
      <c r="AS18" s="210"/>
      <c r="AT18" s="210"/>
      <c r="AU18" s="210"/>
      <c r="AV18" s="210"/>
      <c r="AW18" s="210"/>
      <c r="AX18" s="210"/>
      <c r="AY18" s="210"/>
      <c r="AZ18" s="210"/>
      <c r="BA18" s="238" t="str">
        <f>C18</f>
        <v>rozměry 2400 x 1100 x 500/600, 2 x hrdlo s přírubou, 3 x LT, 1 ks osvětlení 4 x 36 W, 1 x indukční systém 65 W / 230 V.     včetně vypínačů umístěných na zákrytech se signalizací chodu</v>
      </c>
      <c r="BB18" s="210"/>
      <c r="BC18" s="210"/>
      <c r="BD18" s="210"/>
      <c r="BE18" s="210"/>
      <c r="BF18" s="210"/>
      <c r="BG18" s="210"/>
      <c r="BH18" s="210"/>
    </row>
    <row r="19" spans="1:60" ht="33.75" outlineLevel="1" x14ac:dyDescent="0.2">
      <c r="A19" s="231">
        <v>8</v>
      </c>
      <c r="B19" s="232" t="s">
        <v>629</v>
      </c>
      <c r="C19" s="241" t="s">
        <v>624</v>
      </c>
      <c r="D19" s="233" t="s">
        <v>487</v>
      </c>
      <c r="E19" s="234">
        <v>1</v>
      </c>
      <c r="F19" s="235"/>
      <c r="G19" s="236">
        <f>ROUND(E19*F19,2)</f>
        <v>0</v>
      </c>
      <c r="H19" s="235"/>
      <c r="I19" s="236">
        <f>ROUND(E19*H19,2)</f>
        <v>0</v>
      </c>
      <c r="J19" s="235"/>
      <c r="K19" s="236">
        <f>ROUND(E19*J19,2)</f>
        <v>0</v>
      </c>
      <c r="L19" s="236">
        <v>21</v>
      </c>
      <c r="M19" s="236">
        <f>G19*(1+L19/100)</f>
        <v>0</v>
      </c>
      <c r="N19" s="234">
        <v>0</v>
      </c>
      <c r="O19" s="234">
        <f>ROUND(E19*N19,2)</f>
        <v>0</v>
      </c>
      <c r="P19" s="234">
        <v>0</v>
      </c>
      <c r="Q19" s="234">
        <f>ROUND(E19*P19,2)</f>
        <v>0</v>
      </c>
      <c r="R19" s="236"/>
      <c r="S19" s="236" t="s">
        <v>352</v>
      </c>
      <c r="T19" s="237" t="s">
        <v>175</v>
      </c>
      <c r="U19" s="220">
        <v>0</v>
      </c>
      <c r="V19" s="220">
        <f>ROUND(E19*U19,2)</f>
        <v>0</v>
      </c>
      <c r="W19" s="220"/>
      <c r="X19" s="220" t="s">
        <v>339</v>
      </c>
      <c r="Y19" s="220" t="s">
        <v>177</v>
      </c>
      <c r="Z19" s="210"/>
      <c r="AA19" s="210"/>
      <c r="AB19" s="210"/>
      <c r="AC19" s="210"/>
      <c r="AD19" s="210"/>
      <c r="AE19" s="210"/>
      <c r="AF19" s="210"/>
      <c r="AG19" s="210" t="s">
        <v>625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2" x14ac:dyDescent="0.2">
      <c r="A20" s="217"/>
      <c r="B20" s="218"/>
      <c r="C20" s="242" t="s">
        <v>630</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180</v>
      </c>
      <c r="AH20" s="210"/>
      <c r="AI20" s="210"/>
      <c r="AJ20" s="210"/>
      <c r="AK20" s="210"/>
      <c r="AL20" s="210"/>
      <c r="AM20" s="210"/>
      <c r="AN20" s="210"/>
      <c r="AO20" s="210"/>
      <c r="AP20" s="210"/>
      <c r="AQ20" s="210"/>
      <c r="AR20" s="210"/>
      <c r="AS20" s="210"/>
      <c r="AT20" s="210"/>
      <c r="AU20" s="210"/>
      <c r="AV20" s="210"/>
      <c r="AW20" s="210"/>
      <c r="AX20" s="210"/>
      <c r="AY20" s="210"/>
      <c r="AZ20" s="210"/>
      <c r="BA20" s="238" t="str">
        <f>C20</f>
        <v>rozměry 4500 x 1200 x 500/600, 3 x hrdlo s přírubou, 6 x LT, 3 ks osvětlení 4 x 36 W, 1 x indukční systém 65 W / 230 V, včetně vypínačů umístěných na zákrytech se signalizací chodu</v>
      </c>
      <c r="BB20" s="210"/>
      <c r="BC20" s="210"/>
      <c r="BD20" s="210"/>
      <c r="BE20" s="210"/>
      <c r="BF20" s="210"/>
      <c r="BG20" s="210"/>
      <c r="BH20" s="210"/>
    </row>
    <row r="21" spans="1:60" ht="22.5" outlineLevel="1" x14ac:dyDescent="0.2">
      <c r="A21" s="251">
        <v>9</v>
      </c>
      <c r="B21" s="252" t="s">
        <v>631</v>
      </c>
      <c r="C21" s="261" t="s">
        <v>632</v>
      </c>
      <c r="D21" s="253" t="s">
        <v>500</v>
      </c>
      <c r="E21" s="254">
        <v>1</v>
      </c>
      <c r="F21" s="255"/>
      <c r="G21" s="256">
        <f>ROUND(E21*F21,2)</f>
        <v>0</v>
      </c>
      <c r="H21" s="255"/>
      <c r="I21" s="256">
        <f>ROUND(E21*H21,2)</f>
        <v>0</v>
      </c>
      <c r="J21" s="255"/>
      <c r="K21" s="256">
        <f>ROUND(E21*J21,2)</f>
        <v>0</v>
      </c>
      <c r="L21" s="256">
        <v>21</v>
      </c>
      <c r="M21" s="256">
        <f>G21*(1+L21/100)</f>
        <v>0</v>
      </c>
      <c r="N21" s="254">
        <v>0</v>
      </c>
      <c r="O21" s="254">
        <f>ROUND(E21*N21,2)</f>
        <v>0</v>
      </c>
      <c r="P21" s="254">
        <v>0</v>
      </c>
      <c r="Q21" s="254">
        <f>ROUND(E21*P21,2)</f>
        <v>0</v>
      </c>
      <c r="R21" s="256"/>
      <c r="S21" s="256" t="s">
        <v>352</v>
      </c>
      <c r="T21" s="257" t="s">
        <v>175</v>
      </c>
      <c r="U21" s="220">
        <v>0</v>
      </c>
      <c r="V21" s="220">
        <f>ROUND(E21*U21,2)</f>
        <v>0</v>
      </c>
      <c r="W21" s="220"/>
      <c r="X21" s="220" t="s">
        <v>211</v>
      </c>
      <c r="Y21" s="220" t="s">
        <v>177</v>
      </c>
      <c r="Z21" s="210"/>
      <c r="AA21" s="210"/>
      <c r="AB21" s="210"/>
      <c r="AC21" s="210"/>
      <c r="AD21" s="210"/>
      <c r="AE21" s="210"/>
      <c r="AF21" s="210"/>
      <c r="AG21" s="210" t="s">
        <v>484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1">
        <v>10</v>
      </c>
      <c r="B22" s="252" t="s">
        <v>633</v>
      </c>
      <c r="C22" s="261" t="s">
        <v>634</v>
      </c>
      <c r="D22" s="253" t="s">
        <v>384</v>
      </c>
      <c r="E22" s="254">
        <v>100</v>
      </c>
      <c r="F22" s="255"/>
      <c r="G22" s="256">
        <f>ROUND(E22*F22,2)</f>
        <v>0</v>
      </c>
      <c r="H22" s="255"/>
      <c r="I22" s="256">
        <f>ROUND(E22*H22,2)</f>
        <v>0</v>
      </c>
      <c r="J22" s="255"/>
      <c r="K22" s="256">
        <f>ROUND(E22*J22,2)</f>
        <v>0</v>
      </c>
      <c r="L22" s="256">
        <v>21</v>
      </c>
      <c r="M22" s="256">
        <f>G22*(1+L22/100)</f>
        <v>0</v>
      </c>
      <c r="N22" s="254">
        <v>0</v>
      </c>
      <c r="O22" s="254">
        <f>ROUND(E22*N22,2)</f>
        <v>0</v>
      </c>
      <c r="P22" s="254">
        <v>0</v>
      </c>
      <c r="Q22" s="254">
        <f>ROUND(E22*P22,2)</f>
        <v>0</v>
      </c>
      <c r="R22" s="256"/>
      <c r="S22" s="256" t="s">
        <v>352</v>
      </c>
      <c r="T22" s="257" t="s">
        <v>175</v>
      </c>
      <c r="U22" s="220">
        <v>0</v>
      </c>
      <c r="V22" s="220">
        <f>ROUND(E22*U22,2)</f>
        <v>0</v>
      </c>
      <c r="W22" s="220"/>
      <c r="X22" s="220" t="s">
        <v>339</v>
      </c>
      <c r="Y22" s="220" t="s">
        <v>177</v>
      </c>
      <c r="Z22" s="210"/>
      <c r="AA22" s="210"/>
      <c r="AB22" s="210"/>
      <c r="AC22" s="210"/>
      <c r="AD22" s="210"/>
      <c r="AE22" s="210"/>
      <c r="AF22" s="210"/>
      <c r="AG22" s="210" t="s">
        <v>625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1">
        <v>11</v>
      </c>
      <c r="B23" s="252" t="s">
        <v>635</v>
      </c>
      <c r="C23" s="261" t="s">
        <v>636</v>
      </c>
      <c r="D23" s="253" t="s">
        <v>487</v>
      </c>
      <c r="E23" s="254">
        <v>10</v>
      </c>
      <c r="F23" s="255"/>
      <c r="G23" s="256">
        <f>ROUND(E23*F23,2)</f>
        <v>0</v>
      </c>
      <c r="H23" s="255"/>
      <c r="I23" s="256">
        <f>ROUND(E23*H23,2)</f>
        <v>0</v>
      </c>
      <c r="J23" s="255"/>
      <c r="K23" s="256">
        <f>ROUND(E23*J23,2)</f>
        <v>0</v>
      </c>
      <c r="L23" s="256">
        <v>21</v>
      </c>
      <c r="M23" s="256">
        <f>G23*(1+L23/100)</f>
        <v>0</v>
      </c>
      <c r="N23" s="254">
        <v>0</v>
      </c>
      <c r="O23" s="254">
        <f>ROUND(E23*N23,2)</f>
        <v>0</v>
      </c>
      <c r="P23" s="254">
        <v>0</v>
      </c>
      <c r="Q23" s="254">
        <f>ROUND(E23*P23,2)</f>
        <v>0</v>
      </c>
      <c r="R23" s="256"/>
      <c r="S23" s="256" t="s">
        <v>352</v>
      </c>
      <c r="T23" s="257" t="s">
        <v>175</v>
      </c>
      <c r="U23" s="220">
        <v>0</v>
      </c>
      <c r="V23" s="220">
        <f>ROUND(E23*U23,2)</f>
        <v>0</v>
      </c>
      <c r="W23" s="220"/>
      <c r="X23" s="220" t="s">
        <v>339</v>
      </c>
      <c r="Y23" s="220" t="s">
        <v>177</v>
      </c>
      <c r="Z23" s="210"/>
      <c r="AA23" s="210"/>
      <c r="AB23" s="210"/>
      <c r="AC23" s="210"/>
      <c r="AD23" s="210"/>
      <c r="AE23" s="210"/>
      <c r="AF23" s="210"/>
      <c r="AG23" s="210" t="s">
        <v>625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51">
        <v>12</v>
      </c>
      <c r="B24" s="252" t="s">
        <v>637</v>
      </c>
      <c r="C24" s="261" t="s">
        <v>638</v>
      </c>
      <c r="D24" s="253" t="s">
        <v>487</v>
      </c>
      <c r="E24" s="254">
        <v>13</v>
      </c>
      <c r="F24" s="255"/>
      <c r="G24" s="256">
        <f>ROUND(E24*F24,2)</f>
        <v>0</v>
      </c>
      <c r="H24" s="255"/>
      <c r="I24" s="256">
        <f>ROUND(E24*H24,2)</f>
        <v>0</v>
      </c>
      <c r="J24" s="255"/>
      <c r="K24" s="256">
        <f>ROUND(E24*J24,2)</f>
        <v>0</v>
      </c>
      <c r="L24" s="256">
        <v>21</v>
      </c>
      <c r="M24" s="256">
        <f>G24*(1+L24/100)</f>
        <v>0</v>
      </c>
      <c r="N24" s="254">
        <v>0</v>
      </c>
      <c r="O24" s="254">
        <f>ROUND(E24*N24,2)</f>
        <v>0</v>
      </c>
      <c r="P24" s="254">
        <v>0</v>
      </c>
      <c r="Q24" s="254">
        <f>ROUND(E24*P24,2)</f>
        <v>0</v>
      </c>
      <c r="R24" s="256"/>
      <c r="S24" s="256" t="s">
        <v>352</v>
      </c>
      <c r="T24" s="257" t="s">
        <v>175</v>
      </c>
      <c r="U24" s="220">
        <v>0</v>
      </c>
      <c r="V24" s="220">
        <f>ROUND(E24*U24,2)</f>
        <v>0</v>
      </c>
      <c r="W24" s="220"/>
      <c r="X24" s="220" t="s">
        <v>339</v>
      </c>
      <c r="Y24" s="220" t="s">
        <v>177</v>
      </c>
      <c r="Z24" s="210"/>
      <c r="AA24" s="210"/>
      <c r="AB24" s="210"/>
      <c r="AC24" s="210"/>
      <c r="AD24" s="210"/>
      <c r="AE24" s="210"/>
      <c r="AF24" s="210"/>
      <c r="AG24" s="210" t="s">
        <v>625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1">
        <v>13</v>
      </c>
      <c r="B25" s="252" t="s">
        <v>639</v>
      </c>
      <c r="C25" s="261" t="s">
        <v>640</v>
      </c>
      <c r="D25" s="253" t="s">
        <v>601</v>
      </c>
      <c r="E25" s="254">
        <v>26</v>
      </c>
      <c r="F25" s="255"/>
      <c r="G25" s="256">
        <f>ROUND(E25*F25,2)</f>
        <v>0</v>
      </c>
      <c r="H25" s="255"/>
      <c r="I25" s="256">
        <f>ROUND(E25*H25,2)</f>
        <v>0</v>
      </c>
      <c r="J25" s="255"/>
      <c r="K25" s="256">
        <f>ROUND(E25*J25,2)</f>
        <v>0</v>
      </c>
      <c r="L25" s="256">
        <v>21</v>
      </c>
      <c r="M25" s="256">
        <f>G25*(1+L25/100)</f>
        <v>0</v>
      </c>
      <c r="N25" s="254">
        <v>0</v>
      </c>
      <c r="O25" s="254">
        <f>ROUND(E25*N25,2)</f>
        <v>0</v>
      </c>
      <c r="P25" s="254">
        <v>0</v>
      </c>
      <c r="Q25" s="254">
        <f>ROUND(E25*P25,2)</f>
        <v>0</v>
      </c>
      <c r="R25" s="256"/>
      <c r="S25" s="256" t="s">
        <v>352</v>
      </c>
      <c r="T25" s="257" t="s">
        <v>175</v>
      </c>
      <c r="U25" s="220">
        <v>0</v>
      </c>
      <c r="V25" s="220">
        <f>ROUND(E25*U25,2)</f>
        <v>0</v>
      </c>
      <c r="W25" s="220"/>
      <c r="X25" s="220" t="s">
        <v>339</v>
      </c>
      <c r="Y25" s="220" t="s">
        <v>177</v>
      </c>
      <c r="Z25" s="210"/>
      <c r="AA25" s="210"/>
      <c r="AB25" s="210"/>
      <c r="AC25" s="210"/>
      <c r="AD25" s="210"/>
      <c r="AE25" s="210"/>
      <c r="AF25" s="210"/>
      <c r="AG25" s="210" t="s">
        <v>625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1">
        <v>14</v>
      </c>
      <c r="B26" s="232" t="s">
        <v>641</v>
      </c>
      <c r="C26" s="241" t="s">
        <v>642</v>
      </c>
      <c r="D26" s="233" t="s">
        <v>601</v>
      </c>
      <c r="E26" s="234">
        <v>25</v>
      </c>
      <c r="F26" s="235"/>
      <c r="G26" s="236">
        <f>ROUND(E26*F26,2)</f>
        <v>0</v>
      </c>
      <c r="H26" s="235"/>
      <c r="I26" s="236">
        <f>ROUND(E26*H26,2)</f>
        <v>0</v>
      </c>
      <c r="J26" s="235"/>
      <c r="K26" s="236">
        <f>ROUND(E26*J26,2)</f>
        <v>0</v>
      </c>
      <c r="L26" s="236">
        <v>21</v>
      </c>
      <c r="M26" s="236">
        <f>G26*(1+L26/100)</f>
        <v>0</v>
      </c>
      <c r="N26" s="234">
        <v>0</v>
      </c>
      <c r="O26" s="234">
        <f>ROUND(E26*N26,2)</f>
        <v>0</v>
      </c>
      <c r="P26" s="234">
        <v>0</v>
      </c>
      <c r="Q26" s="234">
        <f>ROUND(E26*P26,2)</f>
        <v>0</v>
      </c>
      <c r="R26" s="236"/>
      <c r="S26" s="236" t="s">
        <v>352</v>
      </c>
      <c r="T26" s="237" t="s">
        <v>175</v>
      </c>
      <c r="U26" s="220">
        <v>0</v>
      </c>
      <c r="V26" s="220">
        <f>ROUND(E26*U26,2)</f>
        <v>0</v>
      </c>
      <c r="W26" s="220"/>
      <c r="X26" s="220" t="s">
        <v>339</v>
      </c>
      <c r="Y26" s="220" t="s">
        <v>177</v>
      </c>
      <c r="Z26" s="210"/>
      <c r="AA26" s="210"/>
      <c r="AB26" s="210"/>
      <c r="AC26" s="210"/>
      <c r="AD26" s="210"/>
      <c r="AE26" s="210"/>
      <c r="AF26" s="210"/>
      <c r="AG26" s="210" t="s">
        <v>625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56.25" outlineLevel="2" x14ac:dyDescent="0.2">
      <c r="A27" s="217"/>
      <c r="B27" s="218"/>
      <c r="C27" s="242" t="s">
        <v>643</v>
      </c>
      <c r="D27" s="239"/>
      <c r="E27" s="239"/>
      <c r="F27" s="239"/>
      <c r="G27" s="239"/>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180</v>
      </c>
      <c r="AH27" s="210"/>
      <c r="AI27" s="210"/>
      <c r="AJ27" s="210"/>
      <c r="AK27" s="210"/>
      <c r="AL27" s="210"/>
      <c r="AM27" s="210"/>
      <c r="AN27" s="210"/>
      <c r="AO27" s="210"/>
      <c r="AP27" s="210"/>
      <c r="AQ27" s="210"/>
      <c r="AR27" s="210"/>
      <c r="AS27" s="210"/>
      <c r="AT27" s="210"/>
      <c r="AU27" s="210"/>
      <c r="AV27" s="210"/>
      <c r="AW27" s="210"/>
      <c r="AX27" s="210"/>
      <c r="AY27" s="210"/>
      <c r="AZ27" s="210"/>
      <c r="BA27" s="238" t="str">
        <f>C27</f>
        <v>Spiro potrubí=provedení vzduchotěsné, vodotěsné, včetně tvarovek, vnitřních a vnějších spojek, spoje obandážovány samolepící vodotěsnou páskou z umělé hmoty. Potrubí musí být uloženo tak, aby nedocházelo k přenášení chvění, prostupy stěnami a stropy opatřit odpovídajícím opláštěním proti přenosu chvění. Nutno uvažovat dostatek kontrolních a čistících otvorů s gumovým těsněním a rychlouzávěry na dobře přístupných místech a toto vzít na zřetel při stanovení jednotkových cen. Úbytek vzduchu netěsnostmi nesmí přesáhnout 5%. Materiál: ocelový pozinkovaný plech. Tloušťky plechu dle platných norem.POPIS PLATÍ PRO VEŠKERÉ SPIRO POTRUBÍ.</v>
      </c>
      <c r="BB27" s="210"/>
      <c r="BC27" s="210"/>
      <c r="BD27" s="210"/>
      <c r="BE27" s="210"/>
      <c r="BF27" s="210"/>
      <c r="BG27" s="210"/>
      <c r="BH27" s="210"/>
    </row>
    <row r="28" spans="1:60" outlineLevel="1" x14ac:dyDescent="0.2">
      <c r="A28" s="231">
        <v>15</v>
      </c>
      <c r="B28" s="232" t="s">
        <v>644</v>
      </c>
      <c r="C28" s="241" t="s">
        <v>645</v>
      </c>
      <c r="D28" s="233" t="s">
        <v>601</v>
      </c>
      <c r="E28" s="234">
        <v>24</v>
      </c>
      <c r="F28" s="235"/>
      <c r="G28" s="236">
        <f>ROUND(E28*F28,2)</f>
        <v>0</v>
      </c>
      <c r="H28" s="235"/>
      <c r="I28" s="236">
        <f>ROUND(E28*H28,2)</f>
        <v>0</v>
      </c>
      <c r="J28" s="235"/>
      <c r="K28" s="236">
        <f>ROUND(E28*J28,2)</f>
        <v>0</v>
      </c>
      <c r="L28" s="236">
        <v>21</v>
      </c>
      <c r="M28" s="236">
        <f>G28*(1+L28/100)</f>
        <v>0</v>
      </c>
      <c r="N28" s="234">
        <v>0</v>
      </c>
      <c r="O28" s="234">
        <f>ROUND(E28*N28,2)</f>
        <v>0</v>
      </c>
      <c r="P28" s="234">
        <v>0</v>
      </c>
      <c r="Q28" s="234">
        <f>ROUND(E28*P28,2)</f>
        <v>0</v>
      </c>
      <c r="R28" s="236"/>
      <c r="S28" s="236" t="s">
        <v>352</v>
      </c>
      <c r="T28" s="237" t="s">
        <v>175</v>
      </c>
      <c r="U28" s="220">
        <v>0</v>
      </c>
      <c r="V28" s="220">
        <f>ROUND(E28*U28,2)</f>
        <v>0</v>
      </c>
      <c r="W28" s="220"/>
      <c r="X28" s="220" t="s">
        <v>339</v>
      </c>
      <c r="Y28" s="220" t="s">
        <v>177</v>
      </c>
      <c r="Z28" s="210"/>
      <c r="AA28" s="210"/>
      <c r="AB28" s="210"/>
      <c r="AC28" s="210"/>
      <c r="AD28" s="210"/>
      <c r="AE28" s="210"/>
      <c r="AF28" s="210"/>
      <c r="AG28" s="210" t="s">
        <v>625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45" outlineLevel="2" x14ac:dyDescent="0.2">
      <c r="A29" s="217"/>
      <c r="B29" s="218"/>
      <c r="C29" s="242" t="s">
        <v>681</v>
      </c>
      <c r="D29" s="239"/>
      <c r="E29" s="239"/>
      <c r="F29" s="239"/>
      <c r="G29" s="239"/>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180</v>
      </c>
      <c r="AH29" s="210"/>
      <c r="AI29" s="210"/>
      <c r="AJ29" s="210"/>
      <c r="AK29" s="210"/>
      <c r="AL29" s="210"/>
      <c r="AM29" s="210"/>
      <c r="AN29" s="210"/>
      <c r="AO29" s="210"/>
      <c r="AP29" s="210"/>
      <c r="AQ29" s="210"/>
      <c r="AR29" s="210"/>
      <c r="AS29" s="210"/>
      <c r="AT29" s="210"/>
      <c r="AU29" s="210"/>
      <c r="AV29" s="210"/>
      <c r="AW29" s="210"/>
      <c r="AX29" s="210"/>
      <c r="AY29" s="210"/>
      <c r="AZ29" s="210"/>
      <c r="BA29" s="238" t="str">
        <f>C29</f>
        <v>Čtyřhranné potrubí=sk. I., včetně tvarovek, přírub, volných přírub, vyrobeno z ocelového pozinkovaného plechu vzduchotěsně, vodotěsné, tvarově přesně, se všemi nutnými výztuhami, které zabrání kmitání potrubních stěn. Těsnící materiál musí být trvale pružný, spojovací šrouby pozinkované, podložky vějířovité. Všechny hrany musí být po očištění a odrezení dvakrát natřeny vhodným prostředkem proti korozi. Po provedení montáže bude potrubí podrobeno namátkové zkoušce na těsnost.</v>
      </c>
      <c r="BB29" s="210"/>
      <c r="BC29" s="210"/>
      <c r="BD29" s="210"/>
      <c r="BE29" s="210"/>
      <c r="BF29" s="210"/>
      <c r="BG29" s="210"/>
      <c r="BH29" s="210"/>
    </row>
    <row r="30" spans="1:60" outlineLevel="3" x14ac:dyDescent="0.2">
      <c r="A30" s="217"/>
      <c r="B30" s="218"/>
      <c r="C30" s="259" t="s">
        <v>646</v>
      </c>
      <c r="D30" s="250"/>
      <c r="E30" s="250"/>
      <c r="F30" s="250"/>
      <c r="G30" s="25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180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59" t="s">
        <v>647</v>
      </c>
      <c r="D31" s="250"/>
      <c r="E31" s="250"/>
      <c r="F31" s="250"/>
      <c r="G31" s="25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180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59" t="s">
        <v>648</v>
      </c>
      <c r="D32" s="250"/>
      <c r="E32" s="250"/>
      <c r="F32" s="250"/>
      <c r="G32" s="25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180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3" x14ac:dyDescent="0.2">
      <c r="A33" s="217"/>
      <c r="B33" s="218"/>
      <c r="C33" s="259" t="s">
        <v>649</v>
      </c>
      <c r="D33" s="250"/>
      <c r="E33" s="250"/>
      <c r="F33" s="250"/>
      <c r="G33" s="25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180</v>
      </c>
      <c r="AH33" s="210"/>
      <c r="AI33" s="210"/>
      <c r="AJ33" s="210"/>
      <c r="AK33" s="210"/>
      <c r="AL33" s="210"/>
      <c r="AM33" s="210"/>
      <c r="AN33" s="210"/>
      <c r="AO33" s="210"/>
      <c r="AP33" s="210"/>
      <c r="AQ33" s="210"/>
      <c r="AR33" s="210"/>
      <c r="AS33" s="210"/>
      <c r="AT33" s="210"/>
      <c r="AU33" s="210"/>
      <c r="AV33" s="210"/>
      <c r="AW33" s="210"/>
      <c r="AX33" s="210"/>
      <c r="AY33" s="210"/>
      <c r="AZ33" s="210"/>
      <c r="BA33" s="238" t="str">
        <f>C33</f>
        <v>Maximální statický tlakový rozdíl: +1000Pa/-630Pa. Tloušťky plechu dle platných norem. POPIS PLATÍ PRO VEŠKERÉ ČTYŘHRANNÉ POTRUBÍ.</v>
      </c>
      <c r="BB33" s="210"/>
      <c r="BC33" s="210"/>
      <c r="BD33" s="210"/>
      <c r="BE33" s="210"/>
      <c r="BF33" s="210"/>
      <c r="BG33" s="210"/>
      <c r="BH33" s="210"/>
    </row>
    <row r="34" spans="1:60" outlineLevel="1" x14ac:dyDescent="0.2">
      <c r="A34" s="231">
        <v>16</v>
      </c>
      <c r="B34" s="232" t="s">
        <v>650</v>
      </c>
      <c r="C34" s="241" t="s">
        <v>651</v>
      </c>
      <c r="D34" s="233" t="s">
        <v>601</v>
      </c>
      <c r="E34" s="234">
        <v>4</v>
      </c>
      <c r="F34" s="235"/>
      <c r="G34" s="236">
        <f>ROUND(E34*F34,2)</f>
        <v>0</v>
      </c>
      <c r="H34" s="235"/>
      <c r="I34" s="236">
        <f>ROUND(E34*H34,2)</f>
        <v>0</v>
      </c>
      <c r="J34" s="235"/>
      <c r="K34" s="236">
        <f>ROUND(E34*J34,2)</f>
        <v>0</v>
      </c>
      <c r="L34" s="236">
        <v>21</v>
      </c>
      <c r="M34" s="236">
        <f>G34*(1+L34/100)</f>
        <v>0</v>
      </c>
      <c r="N34" s="234">
        <v>0</v>
      </c>
      <c r="O34" s="234">
        <f>ROUND(E34*N34,2)</f>
        <v>0</v>
      </c>
      <c r="P34" s="234">
        <v>0</v>
      </c>
      <c r="Q34" s="234">
        <f>ROUND(E34*P34,2)</f>
        <v>0</v>
      </c>
      <c r="R34" s="236"/>
      <c r="S34" s="236" t="s">
        <v>352</v>
      </c>
      <c r="T34" s="237" t="s">
        <v>175</v>
      </c>
      <c r="U34" s="220">
        <v>0</v>
      </c>
      <c r="V34" s="220">
        <f>ROUND(E34*U34,2)</f>
        <v>0</v>
      </c>
      <c r="W34" s="220"/>
      <c r="X34" s="220" t="s">
        <v>339</v>
      </c>
      <c r="Y34" s="220" t="s">
        <v>177</v>
      </c>
      <c r="Z34" s="210"/>
      <c r="AA34" s="210"/>
      <c r="AB34" s="210"/>
      <c r="AC34" s="210"/>
      <c r="AD34" s="210"/>
      <c r="AE34" s="210"/>
      <c r="AF34" s="210"/>
      <c r="AG34" s="210" t="s">
        <v>625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45" outlineLevel="2" x14ac:dyDescent="0.2">
      <c r="A35" s="217"/>
      <c r="B35" s="218"/>
      <c r="C35" s="242" t="s">
        <v>681</v>
      </c>
      <c r="D35" s="239"/>
      <c r="E35" s="239"/>
      <c r="F35" s="239"/>
      <c r="G35" s="239"/>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180</v>
      </c>
      <c r="AH35" s="210"/>
      <c r="AI35" s="210"/>
      <c r="AJ35" s="210"/>
      <c r="AK35" s="210"/>
      <c r="AL35" s="210"/>
      <c r="AM35" s="210"/>
      <c r="AN35" s="210"/>
      <c r="AO35" s="210"/>
      <c r="AP35" s="210"/>
      <c r="AQ35" s="210"/>
      <c r="AR35" s="210"/>
      <c r="AS35" s="210"/>
      <c r="AT35" s="210"/>
      <c r="AU35" s="210"/>
      <c r="AV35" s="210"/>
      <c r="AW35" s="210"/>
      <c r="AX35" s="210"/>
      <c r="AY35" s="210"/>
      <c r="AZ35" s="210"/>
      <c r="BA35" s="238" t="str">
        <f>C35</f>
        <v>Čtyřhranné potrubí=sk. I., včetně tvarovek, přírub, volných přírub, vyrobeno z ocelového pozinkovaného plechu vzduchotěsně, vodotěsné, tvarově přesně, se všemi nutnými výztuhami, které zabrání kmitání potrubních stěn. Těsnící materiál musí být trvale pružný, spojovací šrouby pozinkované, podložky vějířovité. Všechny hrany musí být po očištění a odrezení dvakrát natřeny vhodným prostředkem proti korozi. Po provedení montáže bude potrubí podrobeno namátkové zkoušce na těsnost.</v>
      </c>
      <c r="BB35" s="210"/>
      <c r="BC35" s="210"/>
      <c r="BD35" s="210"/>
      <c r="BE35" s="210"/>
      <c r="BF35" s="210"/>
      <c r="BG35" s="210"/>
      <c r="BH35" s="210"/>
    </row>
    <row r="36" spans="1:60" outlineLevel="3" x14ac:dyDescent="0.2">
      <c r="A36" s="217"/>
      <c r="B36" s="218"/>
      <c r="C36" s="259" t="s">
        <v>646</v>
      </c>
      <c r="D36" s="250"/>
      <c r="E36" s="250"/>
      <c r="F36" s="250"/>
      <c r="G36" s="25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180</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59" t="s">
        <v>647</v>
      </c>
      <c r="D37" s="250"/>
      <c r="E37" s="250"/>
      <c r="F37" s="250"/>
      <c r="G37" s="25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180</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59" t="s">
        <v>648</v>
      </c>
      <c r="D38" s="250"/>
      <c r="E38" s="250"/>
      <c r="F38" s="250"/>
      <c r="G38" s="25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180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3" x14ac:dyDescent="0.2">
      <c r="A39" s="217"/>
      <c r="B39" s="218"/>
      <c r="C39" s="259" t="s">
        <v>649</v>
      </c>
      <c r="D39" s="250"/>
      <c r="E39" s="250"/>
      <c r="F39" s="250"/>
      <c r="G39" s="25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180</v>
      </c>
      <c r="AH39" s="210"/>
      <c r="AI39" s="210"/>
      <c r="AJ39" s="210"/>
      <c r="AK39" s="210"/>
      <c r="AL39" s="210"/>
      <c r="AM39" s="210"/>
      <c r="AN39" s="210"/>
      <c r="AO39" s="210"/>
      <c r="AP39" s="210"/>
      <c r="AQ39" s="210"/>
      <c r="AR39" s="210"/>
      <c r="AS39" s="210"/>
      <c r="AT39" s="210"/>
      <c r="AU39" s="210"/>
      <c r="AV39" s="210"/>
      <c r="AW39" s="210"/>
      <c r="AX39" s="210"/>
      <c r="AY39" s="210"/>
      <c r="AZ39" s="210"/>
      <c r="BA39" s="238" t="str">
        <f>C39</f>
        <v>Maximální statický tlakový rozdíl: +1000Pa/-630Pa. Tloušťky plechu dle platných norem. POPIS PLATÍ PRO VEŠKERÉ ČTYŘHRANNÉ POTRUBÍ.</v>
      </c>
      <c r="BB39" s="210"/>
      <c r="BC39" s="210"/>
      <c r="BD39" s="210"/>
      <c r="BE39" s="210"/>
      <c r="BF39" s="210"/>
      <c r="BG39" s="210"/>
      <c r="BH39" s="210"/>
    </row>
    <row r="40" spans="1:60" outlineLevel="1" x14ac:dyDescent="0.2">
      <c r="A40" s="231">
        <v>17</v>
      </c>
      <c r="B40" s="232" t="s">
        <v>652</v>
      </c>
      <c r="C40" s="241" t="s">
        <v>653</v>
      </c>
      <c r="D40" s="233" t="s">
        <v>487</v>
      </c>
      <c r="E40" s="234">
        <v>8</v>
      </c>
      <c r="F40" s="235"/>
      <c r="G40" s="236">
        <f>ROUND(E40*F40,2)</f>
        <v>0</v>
      </c>
      <c r="H40" s="235"/>
      <c r="I40" s="236">
        <f>ROUND(E40*H40,2)</f>
        <v>0</v>
      </c>
      <c r="J40" s="235"/>
      <c r="K40" s="236">
        <f>ROUND(E40*J40,2)</f>
        <v>0</v>
      </c>
      <c r="L40" s="236">
        <v>21</v>
      </c>
      <c r="M40" s="236">
        <f>G40*(1+L40/100)</f>
        <v>0</v>
      </c>
      <c r="N40" s="234">
        <v>0</v>
      </c>
      <c r="O40" s="234">
        <f>ROUND(E40*N40,2)</f>
        <v>0</v>
      </c>
      <c r="P40" s="234">
        <v>0</v>
      </c>
      <c r="Q40" s="234">
        <f>ROUND(E40*P40,2)</f>
        <v>0</v>
      </c>
      <c r="R40" s="236"/>
      <c r="S40" s="236" t="s">
        <v>352</v>
      </c>
      <c r="T40" s="237" t="s">
        <v>175</v>
      </c>
      <c r="U40" s="220">
        <v>0</v>
      </c>
      <c r="V40" s="220">
        <f>ROUND(E40*U40,2)</f>
        <v>0</v>
      </c>
      <c r="W40" s="220"/>
      <c r="X40" s="220" t="s">
        <v>211</v>
      </c>
      <c r="Y40" s="220" t="s">
        <v>177</v>
      </c>
      <c r="Z40" s="210"/>
      <c r="AA40" s="210"/>
      <c r="AB40" s="210"/>
      <c r="AC40" s="210"/>
      <c r="AD40" s="210"/>
      <c r="AE40" s="210"/>
      <c r="AF40" s="210"/>
      <c r="AG40" s="210" t="s">
        <v>484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42" t="s">
        <v>654</v>
      </c>
      <c r="D41" s="239"/>
      <c r="E41" s="239"/>
      <c r="F41" s="239"/>
      <c r="G41" s="239"/>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180</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51">
        <v>18</v>
      </c>
      <c r="B42" s="252" t="s">
        <v>655</v>
      </c>
      <c r="C42" s="261" t="s">
        <v>656</v>
      </c>
      <c r="D42" s="253" t="s">
        <v>208</v>
      </c>
      <c r="E42" s="254">
        <v>75</v>
      </c>
      <c r="F42" s="255"/>
      <c r="G42" s="256">
        <f>ROUND(E42*F42,2)</f>
        <v>0</v>
      </c>
      <c r="H42" s="255"/>
      <c r="I42" s="256">
        <f>ROUND(E42*H42,2)</f>
        <v>0</v>
      </c>
      <c r="J42" s="255"/>
      <c r="K42" s="256">
        <f>ROUND(E42*J42,2)</f>
        <v>0</v>
      </c>
      <c r="L42" s="256">
        <v>21</v>
      </c>
      <c r="M42" s="256">
        <f>G42*(1+L42/100)</f>
        <v>0</v>
      </c>
      <c r="N42" s="254">
        <v>0</v>
      </c>
      <c r="O42" s="254">
        <f>ROUND(E42*N42,2)</f>
        <v>0</v>
      </c>
      <c r="P42" s="254">
        <v>0</v>
      </c>
      <c r="Q42" s="254">
        <f>ROUND(E42*P42,2)</f>
        <v>0</v>
      </c>
      <c r="R42" s="256"/>
      <c r="S42" s="256" t="s">
        <v>352</v>
      </c>
      <c r="T42" s="257" t="s">
        <v>175</v>
      </c>
      <c r="U42" s="220">
        <v>0</v>
      </c>
      <c r="V42" s="220">
        <f>ROUND(E42*U42,2)</f>
        <v>0</v>
      </c>
      <c r="W42" s="220"/>
      <c r="X42" s="220" t="s">
        <v>339</v>
      </c>
      <c r="Y42" s="220" t="s">
        <v>177</v>
      </c>
      <c r="Z42" s="210"/>
      <c r="AA42" s="210"/>
      <c r="AB42" s="210"/>
      <c r="AC42" s="210"/>
      <c r="AD42" s="210"/>
      <c r="AE42" s="210"/>
      <c r="AF42" s="210"/>
      <c r="AG42" s="210" t="s">
        <v>625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x14ac:dyDescent="0.2">
      <c r="A43" s="224" t="s">
        <v>169</v>
      </c>
      <c r="B43" s="225" t="s">
        <v>61</v>
      </c>
      <c r="C43" s="240" t="s">
        <v>102</v>
      </c>
      <c r="D43" s="226"/>
      <c r="E43" s="227"/>
      <c r="F43" s="228"/>
      <c r="G43" s="228">
        <f>SUMIF(AG44:AG55,"&lt;&gt;NOR",G44:G55)</f>
        <v>0</v>
      </c>
      <c r="H43" s="228"/>
      <c r="I43" s="228">
        <f>SUM(I44:I55)</f>
        <v>0</v>
      </c>
      <c r="J43" s="228"/>
      <c r="K43" s="228">
        <f>SUM(K44:K55)</f>
        <v>0</v>
      </c>
      <c r="L43" s="228"/>
      <c r="M43" s="228">
        <f>SUM(M44:M55)</f>
        <v>0</v>
      </c>
      <c r="N43" s="227"/>
      <c r="O43" s="227">
        <f>SUM(O44:O55)</f>
        <v>0</v>
      </c>
      <c r="P43" s="227"/>
      <c r="Q43" s="227">
        <f>SUM(Q44:Q55)</f>
        <v>0</v>
      </c>
      <c r="R43" s="228"/>
      <c r="S43" s="228"/>
      <c r="T43" s="229"/>
      <c r="U43" s="223"/>
      <c r="V43" s="223">
        <f>SUM(V44:V55)</f>
        <v>0</v>
      </c>
      <c r="W43" s="223"/>
      <c r="X43" s="223"/>
      <c r="Y43" s="223"/>
      <c r="AG43" t="s">
        <v>170</v>
      </c>
    </row>
    <row r="44" spans="1:60" outlineLevel="1" x14ac:dyDescent="0.2">
      <c r="A44" s="251">
        <v>19</v>
      </c>
      <c r="B44" s="252" t="s">
        <v>657</v>
      </c>
      <c r="C44" s="261" t="s">
        <v>658</v>
      </c>
      <c r="D44" s="253" t="s">
        <v>497</v>
      </c>
      <c r="E44" s="254">
        <v>50</v>
      </c>
      <c r="F44" s="255"/>
      <c r="G44" s="256">
        <f>ROUND(E44*F44,2)</f>
        <v>0</v>
      </c>
      <c r="H44" s="255"/>
      <c r="I44" s="256">
        <f>ROUND(E44*H44,2)</f>
        <v>0</v>
      </c>
      <c r="J44" s="255"/>
      <c r="K44" s="256">
        <f>ROUND(E44*J44,2)</f>
        <v>0</v>
      </c>
      <c r="L44" s="256">
        <v>21</v>
      </c>
      <c r="M44" s="256">
        <f>G44*(1+L44/100)</f>
        <v>0</v>
      </c>
      <c r="N44" s="254">
        <v>0</v>
      </c>
      <c r="O44" s="254">
        <f>ROUND(E44*N44,2)</f>
        <v>0</v>
      </c>
      <c r="P44" s="254">
        <v>0</v>
      </c>
      <c r="Q44" s="254">
        <f>ROUND(E44*P44,2)</f>
        <v>0</v>
      </c>
      <c r="R44" s="256"/>
      <c r="S44" s="256" t="s">
        <v>352</v>
      </c>
      <c r="T44" s="257" t="s">
        <v>175</v>
      </c>
      <c r="U44" s="220">
        <v>0</v>
      </c>
      <c r="V44" s="220">
        <f>ROUND(E44*U44,2)</f>
        <v>0</v>
      </c>
      <c r="W44" s="220"/>
      <c r="X44" s="220" t="s">
        <v>211</v>
      </c>
      <c r="Y44" s="220" t="s">
        <v>177</v>
      </c>
      <c r="Z44" s="210"/>
      <c r="AA44" s="210"/>
      <c r="AB44" s="210"/>
      <c r="AC44" s="210"/>
      <c r="AD44" s="210"/>
      <c r="AE44" s="210"/>
      <c r="AF44" s="210"/>
      <c r="AG44" s="210" t="s">
        <v>484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51">
        <v>20</v>
      </c>
      <c r="B45" s="252" t="s">
        <v>659</v>
      </c>
      <c r="C45" s="261" t="s">
        <v>660</v>
      </c>
      <c r="D45" s="253" t="s">
        <v>500</v>
      </c>
      <c r="E45" s="254">
        <v>1</v>
      </c>
      <c r="F45" s="255"/>
      <c r="G45" s="256">
        <f>ROUND(E45*F45,2)</f>
        <v>0</v>
      </c>
      <c r="H45" s="255"/>
      <c r="I45" s="256">
        <f>ROUND(E45*H45,2)</f>
        <v>0</v>
      </c>
      <c r="J45" s="255"/>
      <c r="K45" s="256">
        <f>ROUND(E45*J45,2)</f>
        <v>0</v>
      </c>
      <c r="L45" s="256">
        <v>21</v>
      </c>
      <c r="M45" s="256">
        <f>G45*(1+L45/100)</f>
        <v>0</v>
      </c>
      <c r="N45" s="254">
        <v>0</v>
      </c>
      <c r="O45" s="254">
        <f>ROUND(E45*N45,2)</f>
        <v>0</v>
      </c>
      <c r="P45" s="254">
        <v>0</v>
      </c>
      <c r="Q45" s="254">
        <f>ROUND(E45*P45,2)</f>
        <v>0</v>
      </c>
      <c r="R45" s="256"/>
      <c r="S45" s="256" t="s">
        <v>352</v>
      </c>
      <c r="T45" s="257" t="s">
        <v>175</v>
      </c>
      <c r="U45" s="220">
        <v>0</v>
      </c>
      <c r="V45" s="220">
        <f>ROUND(E45*U45,2)</f>
        <v>0</v>
      </c>
      <c r="W45" s="220"/>
      <c r="X45" s="220" t="s">
        <v>339</v>
      </c>
      <c r="Y45" s="220" t="s">
        <v>177</v>
      </c>
      <c r="Z45" s="210"/>
      <c r="AA45" s="210"/>
      <c r="AB45" s="210"/>
      <c r="AC45" s="210"/>
      <c r="AD45" s="210"/>
      <c r="AE45" s="210"/>
      <c r="AF45" s="210"/>
      <c r="AG45" s="210" t="s">
        <v>625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33.75" outlineLevel="1" x14ac:dyDescent="0.2">
      <c r="A46" s="251">
        <v>21</v>
      </c>
      <c r="B46" s="252" t="s">
        <v>661</v>
      </c>
      <c r="C46" s="261" t="s">
        <v>662</v>
      </c>
      <c r="D46" s="253" t="s">
        <v>500</v>
      </c>
      <c r="E46" s="254">
        <v>1</v>
      </c>
      <c r="F46" s="255"/>
      <c r="G46" s="256">
        <f>ROUND(E46*F46,2)</f>
        <v>0</v>
      </c>
      <c r="H46" s="255"/>
      <c r="I46" s="256">
        <f>ROUND(E46*H46,2)</f>
        <v>0</v>
      </c>
      <c r="J46" s="255"/>
      <c r="K46" s="256">
        <f>ROUND(E46*J46,2)</f>
        <v>0</v>
      </c>
      <c r="L46" s="256">
        <v>21</v>
      </c>
      <c r="M46" s="256">
        <f>G46*(1+L46/100)</f>
        <v>0</v>
      </c>
      <c r="N46" s="254">
        <v>0</v>
      </c>
      <c r="O46" s="254">
        <f>ROUND(E46*N46,2)</f>
        <v>0</v>
      </c>
      <c r="P46" s="254">
        <v>0</v>
      </c>
      <c r="Q46" s="254">
        <f>ROUND(E46*P46,2)</f>
        <v>0</v>
      </c>
      <c r="R46" s="256"/>
      <c r="S46" s="256" t="s">
        <v>352</v>
      </c>
      <c r="T46" s="257" t="s">
        <v>175</v>
      </c>
      <c r="U46" s="220">
        <v>0</v>
      </c>
      <c r="V46" s="220">
        <f>ROUND(E46*U46,2)</f>
        <v>0</v>
      </c>
      <c r="W46" s="220"/>
      <c r="X46" s="220" t="s">
        <v>339</v>
      </c>
      <c r="Y46" s="220" t="s">
        <v>177</v>
      </c>
      <c r="Z46" s="210"/>
      <c r="AA46" s="210"/>
      <c r="AB46" s="210"/>
      <c r="AC46" s="210"/>
      <c r="AD46" s="210"/>
      <c r="AE46" s="210"/>
      <c r="AF46" s="210"/>
      <c r="AG46" s="210" t="s">
        <v>625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51">
        <v>22</v>
      </c>
      <c r="B47" s="252" t="s">
        <v>663</v>
      </c>
      <c r="C47" s="261" t="s">
        <v>664</v>
      </c>
      <c r="D47" s="253" t="s">
        <v>500</v>
      </c>
      <c r="E47" s="254">
        <v>1</v>
      </c>
      <c r="F47" s="255"/>
      <c r="G47" s="256">
        <f>ROUND(E47*F47,2)</f>
        <v>0</v>
      </c>
      <c r="H47" s="255"/>
      <c r="I47" s="256">
        <f>ROUND(E47*H47,2)</f>
        <v>0</v>
      </c>
      <c r="J47" s="255"/>
      <c r="K47" s="256">
        <f>ROUND(E47*J47,2)</f>
        <v>0</v>
      </c>
      <c r="L47" s="256">
        <v>21</v>
      </c>
      <c r="M47" s="256">
        <f>G47*(1+L47/100)</f>
        <v>0</v>
      </c>
      <c r="N47" s="254">
        <v>0</v>
      </c>
      <c r="O47" s="254">
        <f>ROUND(E47*N47,2)</f>
        <v>0</v>
      </c>
      <c r="P47" s="254">
        <v>0</v>
      </c>
      <c r="Q47" s="254">
        <f>ROUND(E47*P47,2)</f>
        <v>0</v>
      </c>
      <c r="R47" s="256"/>
      <c r="S47" s="256" t="s">
        <v>352</v>
      </c>
      <c r="T47" s="257" t="s">
        <v>175</v>
      </c>
      <c r="U47" s="220">
        <v>0</v>
      </c>
      <c r="V47" s="220">
        <f>ROUND(E47*U47,2)</f>
        <v>0</v>
      </c>
      <c r="W47" s="220"/>
      <c r="X47" s="220" t="s">
        <v>339</v>
      </c>
      <c r="Y47" s="220" t="s">
        <v>177</v>
      </c>
      <c r="Z47" s="210"/>
      <c r="AA47" s="210"/>
      <c r="AB47" s="210"/>
      <c r="AC47" s="210"/>
      <c r="AD47" s="210"/>
      <c r="AE47" s="210"/>
      <c r="AF47" s="210"/>
      <c r="AG47" s="210" t="s">
        <v>625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51">
        <v>23</v>
      </c>
      <c r="B48" s="252" t="s">
        <v>665</v>
      </c>
      <c r="C48" s="261" t="s">
        <v>666</v>
      </c>
      <c r="D48" s="253" t="s">
        <v>500</v>
      </c>
      <c r="E48" s="254">
        <v>1</v>
      </c>
      <c r="F48" s="255"/>
      <c r="G48" s="256">
        <f>ROUND(E48*F48,2)</f>
        <v>0</v>
      </c>
      <c r="H48" s="255"/>
      <c r="I48" s="256">
        <f>ROUND(E48*H48,2)</f>
        <v>0</v>
      </c>
      <c r="J48" s="255"/>
      <c r="K48" s="256">
        <f>ROUND(E48*J48,2)</f>
        <v>0</v>
      </c>
      <c r="L48" s="256">
        <v>21</v>
      </c>
      <c r="M48" s="256">
        <f>G48*(1+L48/100)</f>
        <v>0</v>
      </c>
      <c r="N48" s="254">
        <v>0</v>
      </c>
      <c r="O48" s="254">
        <f>ROUND(E48*N48,2)</f>
        <v>0</v>
      </c>
      <c r="P48" s="254">
        <v>0</v>
      </c>
      <c r="Q48" s="254">
        <f>ROUND(E48*P48,2)</f>
        <v>0</v>
      </c>
      <c r="R48" s="256"/>
      <c r="S48" s="256" t="s">
        <v>352</v>
      </c>
      <c r="T48" s="257" t="s">
        <v>175</v>
      </c>
      <c r="U48" s="220">
        <v>0</v>
      </c>
      <c r="V48" s="220">
        <f>ROUND(E48*U48,2)</f>
        <v>0</v>
      </c>
      <c r="W48" s="220"/>
      <c r="X48" s="220" t="s">
        <v>211</v>
      </c>
      <c r="Y48" s="220" t="s">
        <v>177</v>
      </c>
      <c r="Z48" s="210"/>
      <c r="AA48" s="210"/>
      <c r="AB48" s="210"/>
      <c r="AC48" s="210"/>
      <c r="AD48" s="210"/>
      <c r="AE48" s="210"/>
      <c r="AF48" s="210"/>
      <c r="AG48" s="210" t="s">
        <v>484</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51">
        <v>24</v>
      </c>
      <c r="B49" s="252" t="s">
        <v>667</v>
      </c>
      <c r="C49" s="261" t="s">
        <v>668</v>
      </c>
      <c r="D49" s="253" t="s">
        <v>500</v>
      </c>
      <c r="E49" s="254">
        <v>1</v>
      </c>
      <c r="F49" s="255"/>
      <c r="G49" s="256">
        <f>ROUND(E49*F49,2)</f>
        <v>0</v>
      </c>
      <c r="H49" s="255"/>
      <c r="I49" s="256">
        <f>ROUND(E49*H49,2)</f>
        <v>0</v>
      </c>
      <c r="J49" s="255"/>
      <c r="K49" s="256">
        <f>ROUND(E49*J49,2)</f>
        <v>0</v>
      </c>
      <c r="L49" s="256">
        <v>21</v>
      </c>
      <c r="M49" s="256">
        <f>G49*(1+L49/100)</f>
        <v>0</v>
      </c>
      <c r="N49" s="254">
        <v>0</v>
      </c>
      <c r="O49" s="254">
        <f>ROUND(E49*N49,2)</f>
        <v>0</v>
      </c>
      <c r="P49" s="254">
        <v>0</v>
      </c>
      <c r="Q49" s="254">
        <f>ROUND(E49*P49,2)</f>
        <v>0</v>
      </c>
      <c r="R49" s="256"/>
      <c r="S49" s="256" t="s">
        <v>352</v>
      </c>
      <c r="T49" s="257" t="s">
        <v>175</v>
      </c>
      <c r="U49" s="220">
        <v>0</v>
      </c>
      <c r="V49" s="220">
        <f>ROUND(E49*U49,2)</f>
        <v>0</v>
      </c>
      <c r="W49" s="220"/>
      <c r="X49" s="220" t="s">
        <v>339</v>
      </c>
      <c r="Y49" s="220" t="s">
        <v>177</v>
      </c>
      <c r="Z49" s="210"/>
      <c r="AA49" s="210"/>
      <c r="AB49" s="210"/>
      <c r="AC49" s="210"/>
      <c r="AD49" s="210"/>
      <c r="AE49" s="210"/>
      <c r="AF49" s="210"/>
      <c r="AG49" s="210" t="s">
        <v>625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51">
        <v>25</v>
      </c>
      <c r="B50" s="252" t="s">
        <v>669</v>
      </c>
      <c r="C50" s="261" t="s">
        <v>670</v>
      </c>
      <c r="D50" s="253" t="s">
        <v>500</v>
      </c>
      <c r="E50" s="254">
        <v>1</v>
      </c>
      <c r="F50" s="255"/>
      <c r="G50" s="256">
        <f>ROUND(E50*F50,2)</f>
        <v>0</v>
      </c>
      <c r="H50" s="255"/>
      <c r="I50" s="256">
        <f>ROUND(E50*H50,2)</f>
        <v>0</v>
      </c>
      <c r="J50" s="255"/>
      <c r="K50" s="256">
        <f>ROUND(E50*J50,2)</f>
        <v>0</v>
      </c>
      <c r="L50" s="256">
        <v>21</v>
      </c>
      <c r="M50" s="256">
        <f>G50*(1+L50/100)</f>
        <v>0</v>
      </c>
      <c r="N50" s="254">
        <v>0</v>
      </c>
      <c r="O50" s="254">
        <f>ROUND(E50*N50,2)</f>
        <v>0</v>
      </c>
      <c r="P50" s="254">
        <v>0</v>
      </c>
      <c r="Q50" s="254">
        <f>ROUND(E50*P50,2)</f>
        <v>0</v>
      </c>
      <c r="R50" s="256"/>
      <c r="S50" s="256" t="s">
        <v>352</v>
      </c>
      <c r="T50" s="257" t="s">
        <v>175</v>
      </c>
      <c r="U50" s="220">
        <v>0</v>
      </c>
      <c r="V50" s="220">
        <f>ROUND(E50*U50,2)</f>
        <v>0</v>
      </c>
      <c r="W50" s="220"/>
      <c r="X50" s="220" t="s">
        <v>211</v>
      </c>
      <c r="Y50" s="220" t="s">
        <v>177</v>
      </c>
      <c r="Z50" s="210"/>
      <c r="AA50" s="210"/>
      <c r="AB50" s="210"/>
      <c r="AC50" s="210"/>
      <c r="AD50" s="210"/>
      <c r="AE50" s="210"/>
      <c r="AF50" s="210"/>
      <c r="AG50" s="210" t="s">
        <v>484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51">
        <v>26</v>
      </c>
      <c r="B51" s="252" t="s">
        <v>671</v>
      </c>
      <c r="C51" s="261" t="s">
        <v>672</v>
      </c>
      <c r="D51" s="253" t="s">
        <v>500</v>
      </c>
      <c r="E51" s="254">
        <v>1</v>
      </c>
      <c r="F51" s="255"/>
      <c r="G51" s="256">
        <f>ROUND(E51*F51,2)</f>
        <v>0</v>
      </c>
      <c r="H51" s="255"/>
      <c r="I51" s="256">
        <f>ROUND(E51*H51,2)</f>
        <v>0</v>
      </c>
      <c r="J51" s="255"/>
      <c r="K51" s="256">
        <f>ROUND(E51*J51,2)</f>
        <v>0</v>
      </c>
      <c r="L51" s="256">
        <v>21</v>
      </c>
      <c r="M51" s="256">
        <f>G51*(1+L51/100)</f>
        <v>0</v>
      </c>
      <c r="N51" s="254">
        <v>0</v>
      </c>
      <c r="O51" s="254">
        <f>ROUND(E51*N51,2)</f>
        <v>0</v>
      </c>
      <c r="P51" s="254">
        <v>0</v>
      </c>
      <c r="Q51" s="254">
        <f>ROUND(E51*P51,2)</f>
        <v>0</v>
      </c>
      <c r="R51" s="256"/>
      <c r="S51" s="256" t="s">
        <v>352</v>
      </c>
      <c r="T51" s="257" t="s">
        <v>175</v>
      </c>
      <c r="U51" s="220">
        <v>0</v>
      </c>
      <c r="V51" s="220">
        <f>ROUND(E51*U51,2)</f>
        <v>0</v>
      </c>
      <c r="W51" s="220"/>
      <c r="X51" s="220" t="s">
        <v>339</v>
      </c>
      <c r="Y51" s="220" t="s">
        <v>177</v>
      </c>
      <c r="Z51" s="210"/>
      <c r="AA51" s="210"/>
      <c r="AB51" s="210"/>
      <c r="AC51" s="210"/>
      <c r="AD51" s="210"/>
      <c r="AE51" s="210"/>
      <c r="AF51" s="210"/>
      <c r="AG51" s="210" t="s">
        <v>625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51">
        <v>27</v>
      </c>
      <c r="B52" s="252" t="s">
        <v>673</v>
      </c>
      <c r="C52" s="261" t="s">
        <v>674</v>
      </c>
      <c r="D52" s="253" t="s">
        <v>500</v>
      </c>
      <c r="E52" s="254">
        <v>1</v>
      </c>
      <c r="F52" s="255"/>
      <c r="G52" s="256">
        <f>ROUND(E52*F52,2)</f>
        <v>0</v>
      </c>
      <c r="H52" s="255"/>
      <c r="I52" s="256">
        <f>ROUND(E52*H52,2)</f>
        <v>0</v>
      </c>
      <c r="J52" s="255"/>
      <c r="K52" s="256">
        <f>ROUND(E52*J52,2)</f>
        <v>0</v>
      </c>
      <c r="L52" s="256">
        <v>21</v>
      </c>
      <c r="M52" s="256">
        <f>G52*(1+L52/100)</f>
        <v>0</v>
      </c>
      <c r="N52" s="254">
        <v>0</v>
      </c>
      <c r="O52" s="254">
        <f>ROUND(E52*N52,2)</f>
        <v>0</v>
      </c>
      <c r="P52" s="254">
        <v>0</v>
      </c>
      <c r="Q52" s="254">
        <f>ROUND(E52*P52,2)</f>
        <v>0</v>
      </c>
      <c r="R52" s="256"/>
      <c r="S52" s="256" t="s">
        <v>352</v>
      </c>
      <c r="T52" s="257" t="s">
        <v>175</v>
      </c>
      <c r="U52" s="220">
        <v>0</v>
      </c>
      <c r="V52" s="220">
        <f>ROUND(E52*U52,2)</f>
        <v>0</v>
      </c>
      <c r="W52" s="220"/>
      <c r="X52" s="220" t="s">
        <v>339</v>
      </c>
      <c r="Y52" s="220" t="s">
        <v>177</v>
      </c>
      <c r="Z52" s="210"/>
      <c r="AA52" s="210"/>
      <c r="AB52" s="210"/>
      <c r="AC52" s="210"/>
      <c r="AD52" s="210"/>
      <c r="AE52" s="210"/>
      <c r="AF52" s="210"/>
      <c r="AG52" s="210" t="s">
        <v>625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51">
        <v>28</v>
      </c>
      <c r="B53" s="252" t="s">
        <v>675</v>
      </c>
      <c r="C53" s="261" t="s">
        <v>676</v>
      </c>
      <c r="D53" s="253" t="s">
        <v>500</v>
      </c>
      <c r="E53" s="254">
        <v>1</v>
      </c>
      <c r="F53" s="255"/>
      <c r="G53" s="256">
        <f>ROUND(E53*F53,2)</f>
        <v>0</v>
      </c>
      <c r="H53" s="255"/>
      <c r="I53" s="256">
        <f>ROUND(E53*H53,2)</f>
        <v>0</v>
      </c>
      <c r="J53" s="255"/>
      <c r="K53" s="256">
        <f>ROUND(E53*J53,2)</f>
        <v>0</v>
      </c>
      <c r="L53" s="256">
        <v>21</v>
      </c>
      <c r="M53" s="256">
        <f>G53*(1+L53/100)</f>
        <v>0</v>
      </c>
      <c r="N53" s="254">
        <v>0</v>
      </c>
      <c r="O53" s="254">
        <f>ROUND(E53*N53,2)</f>
        <v>0</v>
      </c>
      <c r="P53" s="254">
        <v>0</v>
      </c>
      <c r="Q53" s="254">
        <f>ROUND(E53*P53,2)</f>
        <v>0</v>
      </c>
      <c r="R53" s="256"/>
      <c r="S53" s="256" t="s">
        <v>352</v>
      </c>
      <c r="T53" s="257" t="s">
        <v>175</v>
      </c>
      <c r="U53" s="220">
        <v>0</v>
      </c>
      <c r="V53" s="220">
        <f>ROUND(E53*U53,2)</f>
        <v>0</v>
      </c>
      <c r="W53" s="220"/>
      <c r="X53" s="220" t="s">
        <v>339</v>
      </c>
      <c r="Y53" s="220" t="s">
        <v>177</v>
      </c>
      <c r="Z53" s="210"/>
      <c r="AA53" s="210"/>
      <c r="AB53" s="210"/>
      <c r="AC53" s="210"/>
      <c r="AD53" s="210"/>
      <c r="AE53" s="210"/>
      <c r="AF53" s="210"/>
      <c r="AG53" s="210" t="s">
        <v>625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51">
        <v>29</v>
      </c>
      <c r="B54" s="252" t="s">
        <v>677</v>
      </c>
      <c r="C54" s="261" t="s">
        <v>678</v>
      </c>
      <c r="D54" s="253" t="s">
        <v>500</v>
      </c>
      <c r="E54" s="254">
        <v>1</v>
      </c>
      <c r="F54" s="255"/>
      <c r="G54" s="256">
        <f>ROUND(E54*F54,2)</f>
        <v>0</v>
      </c>
      <c r="H54" s="255"/>
      <c r="I54" s="256">
        <f>ROUND(E54*H54,2)</f>
        <v>0</v>
      </c>
      <c r="J54" s="255"/>
      <c r="K54" s="256">
        <f>ROUND(E54*J54,2)</f>
        <v>0</v>
      </c>
      <c r="L54" s="256">
        <v>21</v>
      </c>
      <c r="M54" s="256">
        <f>G54*(1+L54/100)</f>
        <v>0</v>
      </c>
      <c r="N54" s="254">
        <v>0</v>
      </c>
      <c r="O54" s="254">
        <f>ROUND(E54*N54,2)</f>
        <v>0</v>
      </c>
      <c r="P54" s="254">
        <v>0</v>
      </c>
      <c r="Q54" s="254">
        <f>ROUND(E54*P54,2)</f>
        <v>0</v>
      </c>
      <c r="R54" s="256"/>
      <c r="S54" s="256" t="s">
        <v>352</v>
      </c>
      <c r="T54" s="257" t="s">
        <v>175</v>
      </c>
      <c r="U54" s="220">
        <v>0</v>
      </c>
      <c r="V54" s="220">
        <f>ROUND(E54*U54,2)</f>
        <v>0</v>
      </c>
      <c r="W54" s="220"/>
      <c r="X54" s="220" t="s">
        <v>339</v>
      </c>
      <c r="Y54" s="220" t="s">
        <v>177</v>
      </c>
      <c r="Z54" s="210"/>
      <c r="AA54" s="210"/>
      <c r="AB54" s="210"/>
      <c r="AC54" s="210"/>
      <c r="AD54" s="210"/>
      <c r="AE54" s="210"/>
      <c r="AF54" s="210"/>
      <c r="AG54" s="210" t="s">
        <v>625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1">
        <v>30</v>
      </c>
      <c r="B55" s="232" t="s">
        <v>679</v>
      </c>
      <c r="C55" s="241" t="s">
        <v>680</v>
      </c>
      <c r="D55" s="233" t="s">
        <v>500</v>
      </c>
      <c r="E55" s="234">
        <v>1</v>
      </c>
      <c r="F55" s="235"/>
      <c r="G55" s="236">
        <f>ROUND(E55*F55,2)</f>
        <v>0</v>
      </c>
      <c r="H55" s="235"/>
      <c r="I55" s="236">
        <f>ROUND(E55*H55,2)</f>
        <v>0</v>
      </c>
      <c r="J55" s="235"/>
      <c r="K55" s="236">
        <f>ROUND(E55*J55,2)</f>
        <v>0</v>
      </c>
      <c r="L55" s="236">
        <v>21</v>
      </c>
      <c r="M55" s="236">
        <f>G55*(1+L55/100)</f>
        <v>0</v>
      </c>
      <c r="N55" s="234">
        <v>0</v>
      </c>
      <c r="O55" s="234">
        <f>ROUND(E55*N55,2)</f>
        <v>0</v>
      </c>
      <c r="P55" s="234">
        <v>0</v>
      </c>
      <c r="Q55" s="234">
        <f>ROUND(E55*P55,2)</f>
        <v>0</v>
      </c>
      <c r="R55" s="236"/>
      <c r="S55" s="236" t="s">
        <v>352</v>
      </c>
      <c r="T55" s="237" t="s">
        <v>175</v>
      </c>
      <c r="U55" s="220">
        <v>0</v>
      </c>
      <c r="V55" s="220">
        <f>ROUND(E55*U55,2)</f>
        <v>0</v>
      </c>
      <c r="W55" s="220"/>
      <c r="X55" s="220" t="s">
        <v>339</v>
      </c>
      <c r="Y55" s="220" t="s">
        <v>177</v>
      </c>
      <c r="Z55" s="210"/>
      <c r="AA55" s="210"/>
      <c r="AB55" s="210"/>
      <c r="AC55" s="210"/>
      <c r="AD55" s="210"/>
      <c r="AE55" s="210"/>
      <c r="AF55" s="210"/>
      <c r="AG55" s="210" t="s">
        <v>625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3"/>
      <c r="B56" s="4"/>
      <c r="C56" s="244"/>
      <c r="D56" s="6"/>
      <c r="E56" s="3"/>
      <c r="F56" s="3"/>
      <c r="G56" s="3"/>
      <c r="H56" s="3"/>
      <c r="I56" s="3"/>
      <c r="J56" s="3"/>
      <c r="K56" s="3"/>
      <c r="L56" s="3"/>
      <c r="M56" s="3"/>
      <c r="N56" s="3"/>
      <c r="O56" s="3"/>
      <c r="P56" s="3"/>
      <c r="Q56" s="3"/>
      <c r="R56" s="3"/>
      <c r="S56" s="3"/>
      <c r="T56" s="3"/>
      <c r="U56" s="3"/>
      <c r="V56" s="3"/>
      <c r="W56" s="3"/>
      <c r="X56" s="3"/>
      <c r="Y56" s="3"/>
      <c r="AE56">
        <v>15</v>
      </c>
      <c r="AF56">
        <v>21</v>
      </c>
      <c r="AG56" t="s">
        <v>155</v>
      </c>
    </row>
    <row r="57" spans="1:60" x14ac:dyDescent="0.2">
      <c r="A57" s="213"/>
      <c r="B57" s="214" t="s">
        <v>29</v>
      </c>
      <c r="C57" s="245"/>
      <c r="D57" s="215"/>
      <c r="E57" s="216"/>
      <c r="F57" s="216"/>
      <c r="G57" s="230">
        <f>G8+G14+G43</f>
        <v>0</v>
      </c>
      <c r="H57" s="3"/>
      <c r="I57" s="3"/>
      <c r="J57" s="3"/>
      <c r="K57" s="3"/>
      <c r="L57" s="3"/>
      <c r="M57" s="3"/>
      <c r="N57" s="3"/>
      <c r="O57" s="3"/>
      <c r="P57" s="3"/>
      <c r="Q57" s="3"/>
      <c r="R57" s="3"/>
      <c r="S57" s="3"/>
      <c r="T57" s="3"/>
      <c r="U57" s="3"/>
      <c r="V57" s="3"/>
      <c r="W57" s="3"/>
      <c r="X57" s="3"/>
      <c r="Y57" s="3"/>
      <c r="AE57">
        <f>SUMIF(L7:L55,AE56,G7:G55)</f>
        <v>0</v>
      </c>
      <c r="AF57">
        <f>SUMIF(L7:L55,AF56,G7:G55)</f>
        <v>0</v>
      </c>
      <c r="AG57" t="s">
        <v>203</v>
      </c>
    </row>
    <row r="58" spans="1:60" x14ac:dyDescent="0.2">
      <c r="C58" s="246"/>
      <c r="D58" s="10"/>
      <c r="AG58" t="s">
        <v>204</v>
      </c>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RbZS7HfaBoioZvohDlLt+pXDwX2wQYE9hshzj9pdhDNcpVOHXnTO2GLIiZq8snAYDDl0bKWYxhuHT/BtZNxEg==" saltValue="hw6ZPewgUdcJFfxE6+Ycqw==" spinCount="100000" sheet="1" formatRows="0"/>
  <mergeCells count="19">
    <mergeCell ref="C41:G41"/>
    <mergeCell ref="C33:G33"/>
    <mergeCell ref="C35:G35"/>
    <mergeCell ref="C36:G36"/>
    <mergeCell ref="C37:G37"/>
    <mergeCell ref="C38:G38"/>
    <mergeCell ref="C39:G39"/>
    <mergeCell ref="C20:G20"/>
    <mergeCell ref="C27:G27"/>
    <mergeCell ref="C29:G29"/>
    <mergeCell ref="C30:G30"/>
    <mergeCell ref="C31:G31"/>
    <mergeCell ref="C32:G32"/>
    <mergeCell ref="A1:G1"/>
    <mergeCell ref="C2:G2"/>
    <mergeCell ref="C3:G3"/>
    <mergeCell ref="C4:G4"/>
    <mergeCell ref="C16:G16"/>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3387-213F-4C67-9F96-3B7BA6D13B0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205</v>
      </c>
      <c r="B1" s="195"/>
      <c r="C1" s="195"/>
      <c r="D1" s="195"/>
      <c r="E1" s="195"/>
      <c r="F1" s="195"/>
      <c r="G1" s="195"/>
      <c r="AG1" t="s">
        <v>142</v>
      </c>
    </row>
    <row r="2" spans="1:60" ht="24.95" customHeight="1" x14ac:dyDescent="0.2">
      <c r="A2" s="196" t="s">
        <v>7</v>
      </c>
      <c r="B2" s="49" t="s">
        <v>44</v>
      </c>
      <c r="C2" s="199" t="s">
        <v>45</v>
      </c>
      <c r="D2" s="197"/>
      <c r="E2" s="197"/>
      <c r="F2" s="197"/>
      <c r="G2" s="198"/>
      <c r="AG2" t="s">
        <v>143</v>
      </c>
    </row>
    <row r="3" spans="1:60" ht="24.95" customHeight="1" x14ac:dyDescent="0.2">
      <c r="A3" s="196" t="s">
        <v>8</v>
      </c>
      <c r="B3" s="49" t="s">
        <v>54</v>
      </c>
      <c r="C3" s="199" t="s">
        <v>57</v>
      </c>
      <c r="D3" s="197"/>
      <c r="E3" s="197"/>
      <c r="F3" s="197"/>
      <c r="G3" s="198"/>
      <c r="AC3" s="174" t="s">
        <v>143</v>
      </c>
      <c r="AG3" t="s">
        <v>145</v>
      </c>
    </row>
    <row r="4" spans="1:60" ht="24.95" customHeight="1" x14ac:dyDescent="0.2">
      <c r="A4" s="200" t="s">
        <v>9</v>
      </c>
      <c r="B4" s="201" t="s">
        <v>63</v>
      </c>
      <c r="C4" s="202" t="s">
        <v>64</v>
      </c>
      <c r="D4" s="203"/>
      <c r="E4" s="203"/>
      <c r="F4" s="203"/>
      <c r="G4" s="204"/>
      <c r="AG4" t="s">
        <v>146</v>
      </c>
    </row>
    <row r="5" spans="1:60" x14ac:dyDescent="0.2">
      <c r="D5" s="10"/>
    </row>
    <row r="6" spans="1:60" ht="38.25" x14ac:dyDescent="0.2">
      <c r="A6" s="206" t="s">
        <v>147</v>
      </c>
      <c r="B6" s="208" t="s">
        <v>148</v>
      </c>
      <c r="C6" s="208" t="s">
        <v>149</v>
      </c>
      <c r="D6" s="207" t="s">
        <v>150</v>
      </c>
      <c r="E6" s="206" t="s">
        <v>151</v>
      </c>
      <c r="F6" s="205" t="s">
        <v>152</v>
      </c>
      <c r="G6" s="206" t="s">
        <v>29</v>
      </c>
      <c r="H6" s="209" t="s">
        <v>30</v>
      </c>
      <c r="I6" s="209" t="s">
        <v>153</v>
      </c>
      <c r="J6" s="209" t="s">
        <v>31</v>
      </c>
      <c r="K6" s="209" t="s">
        <v>154</v>
      </c>
      <c r="L6" s="209" t="s">
        <v>155</v>
      </c>
      <c r="M6" s="209" t="s">
        <v>156</v>
      </c>
      <c r="N6" s="209" t="s">
        <v>157</v>
      </c>
      <c r="O6" s="209" t="s">
        <v>158</v>
      </c>
      <c r="P6" s="209" t="s">
        <v>159</v>
      </c>
      <c r="Q6" s="209" t="s">
        <v>160</v>
      </c>
      <c r="R6" s="209" t="s">
        <v>161</v>
      </c>
      <c r="S6" s="209" t="s">
        <v>162</v>
      </c>
      <c r="T6" s="209" t="s">
        <v>163</v>
      </c>
      <c r="U6" s="209" t="s">
        <v>164</v>
      </c>
      <c r="V6" s="209" t="s">
        <v>165</v>
      </c>
      <c r="W6" s="209" t="s">
        <v>166</v>
      </c>
      <c r="X6" s="209" t="s">
        <v>167</v>
      </c>
      <c r="Y6" s="209" t="s">
        <v>168</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169</v>
      </c>
      <c r="B8" s="225" t="s">
        <v>105</v>
      </c>
      <c r="C8" s="240" t="s">
        <v>106</v>
      </c>
      <c r="D8" s="226"/>
      <c r="E8" s="227"/>
      <c r="F8" s="228"/>
      <c r="G8" s="228">
        <f>SUMIF(AG9:AG12,"&lt;&gt;NOR",G9:G12)</f>
        <v>0</v>
      </c>
      <c r="H8" s="228"/>
      <c r="I8" s="228">
        <f>SUM(I9:I12)</f>
        <v>0</v>
      </c>
      <c r="J8" s="228"/>
      <c r="K8" s="228">
        <f>SUM(K9:K12)</f>
        <v>0</v>
      </c>
      <c r="L8" s="228"/>
      <c r="M8" s="228">
        <f>SUM(M9:M12)</f>
        <v>0</v>
      </c>
      <c r="N8" s="227"/>
      <c r="O8" s="227">
        <f>SUM(O9:O12)</f>
        <v>0</v>
      </c>
      <c r="P8" s="227"/>
      <c r="Q8" s="227">
        <f>SUM(Q9:Q12)</f>
        <v>0</v>
      </c>
      <c r="R8" s="228"/>
      <c r="S8" s="228"/>
      <c r="T8" s="229"/>
      <c r="U8" s="223"/>
      <c r="V8" s="223">
        <f>SUM(V9:V12)</f>
        <v>2.2000000000000002</v>
      </c>
      <c r="W8" s="223"/>
      <c r="X8" s="223"/>
      <c r="Y8" s="223"/>
      <c r="AG8" t="s">
        <v>170</v>
      </c>
    </row>
    <row r="9" spans="1:60" outlineLevel="1" x14ac:dyDescent="0.2">
      <c r="A9" s="231">
        <v>1</v>
      </c>
      <c r="B9" s="232" t="s">
        <v>682</v>
      </c>
      <c r="C9" s="241" t="s">
        <v>683</v>
      </c>
      <c r="D9" s="233" t="s">
        <v>256</v>
      </c>
      <c r="E9" s="234">
        <v>4</v>
      </c>
      <c r="F9" s="235"/>
      <c r="G9" s="236">
        <f>ROUND(E9*F9,2)</f>
        <v>0</v>
      </c>
      <c r="H9" s="235"/>
      <c r="I9" s="236">
        <f>ROUND(E9*H9,2)</f>
        <v>0</v>
      </c>
      <c r="J9" s="235"/>
      <c r="K9" s="236">
        <f>ROUND(E9*J9,2)</f>
        <v>0</v>
      </c>
      <c r="L9" s="236">
        <v>21</v>
      </c>
      <c r="M9" s="236">
        <f>G9*(1+L9/100)</f>
        <v>0</v>
      </c>
      <c r="N9" s="234">
        <v>5.0000000000000002E-5</v>
      </c>
      <c r="O9" s="234">
        <f>ROUND(E9*N9,2)</f>
        <v>0</v>
      </c>
      <c r="P9" s="234">
        <v>0</v>
      </c>
      <c r="Q9" s="234">
        <f>ROUND(E9*P9,2)</f>
        <v>0</v>
      </c>
      <c r="R9" s="236" t="s">
        <v>328</v>
      </c>
      <c r="S9" s="236" t="s">
        <v>174</v>
      </c>
      <c r="T9" s="237" t="s">
        <v>210</v>
      </c>
      <c r="U9" s="220">
        <v>0.55000000000000004</v>
      </c>
      <c r="V9" s="220">
        <f>ROUND(E9*U9,2)</f>
        <v>2.2000000000000002</v>
      </c>
      <c r="W9" s="220"/>
      <c r="X9" s="220" t="s">
        <v>211</v>
      </c>
      <c r="Y9" s="220" t="s">
        <v>177</v>
      </c>
      <c r="Z9" s="210"/>
      <c r="AA9" s="210"/>
      <c r="AB9" s="210"/>
      <c r="AC9" s="210"/>
      <c r="AD9" s="210"/>
      <c r="AE9" s="210"/>
      <c r="AF9" s="210"/>
      <c r="AG9" s="210" t="s">
        <v>602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42" t="s">
        <v>684</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180</v>
      </c>
      <c r="AH10" s="210"/>
      <c r="AI10" s="210"/>
      <c r="AJ10" s="210"/>
      <c r="AK10" s="210"/>
      <c r="AL10" s="210"/>
      <c r="AM10" s="210"/>
      <c r="AN10" s="210"/>
      <c r="AO10" s="210"/>
      <c r="AP10" s="210"/>
      <c r="AQ10" s="210"/>
      <c r="AR10" s="210"/>
      <c r="AS10" s="210"/>
      <c r="AT10" s="210"/>
      <c r="AU10" s="210"/>
      <c r="AV10" s="210"/>
      <c r="AW10" s="210"/>
      <c r="AX10" s="210"/>
      <c r="AY10" s="210"/>
      <c r="AZ10" s="210"/>
      <c r="BA10" s="238" t="str">
        <f>C10</f>
        <v>Montáž manžety ke stěně nebo stropu pomocí rozpěrné hmoždinky se šroubem. Cena obsahuje i dodávku manžety a spojovacích prostředků.</v>
      </c>
      <c r="BB10" s="210"/>
      <c r="BC10" s="210"/>
      <c r="BD10" s="210"/>
      <c r="BE10" s="210"/>
      <c r="BF10" s="210"/>
      <c r="BG10" s="210"/>
      <c r="BH10" s="210"/>
    </row>
    <row r="11" spans="1:60" outlineLevel="2" x14ac:dyDescent="0.2">
      <c r="A11" s="217"/>
      <c r="B11" s="218"/>
      <c r="C11" s="243" t="s">
        <v>685</v>
      </c>
      <c r="D11" s="221"/>
      <c r="E11" s="222"/>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182</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43" t="s">
        <v>686</v>
      </c>
      <c r="D12" s="221"/>
      <c r="E12" s="222">
        <v>4</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182</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4" t="s">
        <v>169</v>
      </c>
      <c r="B13" s="225" t="s">
        <v>107</v>
      </c>
      <c r="C13" s="240" t="s">
        <v>108</v>
      </c>
      <c r="D13" s="226"/>
      <c r="E13" s="227"/>
      <c r="F13" s="228"/>
      <c r="G13" s="228">
        <f>SUMIF(AG14:AG74,"&lt;&gt;NOR",G14:G74)</f>
        <v>0</v>
      </c>
      <c r="H13" s="228"/>
      <c r="I13" s="228">
        <f>SUM(I14:I74)</f>
        <v>0</v>
      </c>
      <c r="J13" s="228"/>
      <c r="K13" s="228">
        <f>SUM(K14:K74)</f>
        <v>0</v>
      </c>
      <c r="L13" s="228"/>
      <c r="M13" s="228">
        <f>SUM(M14:M74)</f>
        <v>0</v>
      </c>
      <c r="N13" s="227"/>
      <c r="O13" s="227">
        <f>SUM(O14:O74)</f>
        <v>0.13</v>
      </c>
      <c r="P13" s="227"/>
      <c r="Q13" s="227">
        <f>SUM(Q14:Q74)</f>
        <v>0.02</v>
      </c>
      <c r="R13" s="228"/>
      <c r="S13" s="228"/>
      <c r="T13" s="229"/>
      <c r="U13" s="223"/>
      <c r="V13" s="223">
        <f>SUM(V14:V74)</f>
        <v>42.37</v>
      </c>
      <c r="W13" s="223"/>
      <c r="X13" s="223"/>
      <c r="Y13" s="223"/>
      <c r="AG13" t="s">
        <v>170</v>
      </c>
    </row>
    <row r="14" spans="1:60" ht="22.5" outlineLevel="1" x14ac:dyDescent="0.2">
      <c r="A14" s="231">
        <v>2</v>
      </c>
      <c r="B14" s="232" t="s">
        <v>687</v>
      </c>
      <c r="C14" s="241" t="s">
        <v>688</v>
      </c>
      <c r="D14" s="233" t="s">
        <v>256</v>
      </c>
      <c r="E14" s="234">
        <v>3</v>
      </c>
      <c r="F14" s="235"/>
      <c r="G14" s="236">
        <f>ROUND(E14*F14,2)</f>
        <v>0</v>
      </c>
      <c r="H14" s="235"/>
      <c r="I14" s="236">
        <f>ROUND(E14*H14,2)</f>
        <v>0</v>
      </c>
      <c r="J14" s="235"/>
      <c r="K14" s="236">
        <f>ROUND(E14*J14,2)</f>
        <v>0</v>
      </c>
      <c r="L14" s="236">
        <v>21</v>
      </c>
      <c r="M14" s="236">
        <f>G14*(1+L14/100)</f>
        <v>0</v>
      </c>
      <c r="N14" s="234">
        <v>7.3400000000000002E-3</v>
      </c>
      <c r="O14" s="234">
        <f>ROUND(E14*N14,2)</f>
        <v>0.02</v>
      </c>
      <c r="P14" s="234">
        <v>0</v>
      </c>
      <c r="Q14" s="234">
        <f>ROUND(E14*P14,2)</f>
        <v>0</v>
      </c>
      <c r="R14" s="236" t="s">
        <v>689</v>
      </c>
      <c r="S14" s="236" t="s">
        <v>174</v>
      </c>
      <c r="T14" s="237" t="s">
        <v>210</v>
      </c>
      <c r="U14" s="220">
        <v>0.91900000000000004</v>
      </c>
      <c r="V14" s="220">
        <f>ROUND(E14*U14,2)</f>
        <v>2.76</v>
      </c>
      <c r="W14" s="220"/>
      <c r="X14" s="220" t="s">
        <v>211</v>
      </c>
      <c r="Y14" s="220" t="s">
        <v>177</v>
      </c>
      <c r="Z14" s="210"/>
      <c r="AA14" s="210"/>
      <c r="AB14" s="210"/>
      <c r="AC14" s="210"/>
      <c r="AD14" s="210"/>
      <c r="AE14" s="210"/>
      <c r="AF14" s="210"/>
      <c r="AG14" s="210" t="s">
        <v>602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42" t="s">
        <v>690</v>
      </c>
      <c r="D15" s="239"/>
      <c r="E15" s="239"/>
      <c r="F15" s="239"/>
      <c r="G15" s="239"/>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180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3" t="s">
        <v>691</v>
      </c>
      <c r="D16" s="221"/>
      <c r="E16" s="222"/>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182</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43" t="s">
        <v>82</v>
      </c>
      <c r="D17" s="221"/>
      <c r="E17" s="222">
        <v>3</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182</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31">
        <v>3</v>
      </c>
      <c r="B18" s="232" t="s">
        <v>692</v>
      </c>
      <c r="C18" s="241" t="s">
        <v>693</v>
      </c>
      <c r="D18" s="233" t="s">
        <v>256</v>
      </c>
      <c r="E18" s="234">
        <v>7</v>
      </c>
      <c r="F18" s="235"/>
      <c r="G18" s="236">
        <f>ROUND(E18*F18,2)</f>
        <v>0</v>
      </c>
      <c r="H18" s="235"/>
      <c r="I18" s="236">
        <f>ROUND(E18*H18,2)</f>
        <v>0</v>
      </c>
      <c r="J18" s="235"/>
      <c r="K18" s="236">
        <f>ROUND(E18*J18,2)</f>
        <v>0</v>
      </c>
      <c r="L18" s="236">
        <v>21</v>
      </c>
      <c r="M18" s="236">
        <f>G18*(1+L18/100)</f>
        <v>0</v>
      </c>
      <c r="N18" s="234">
        <v>8.94E-3</v>
      </c>
      <c r="O18" s="234">
        <f>ROUND(E18*N18,2)</f>
        <v>0.06</v>
      </c>
      <c r="P18" s="234">
        <v>0</v>
      </c>
      <c r="Q18" s="234">
        <f>ROUND(E18*P18,2)</f>
        <v>0</v>
      </c>
      <c r="R18" s="236" t="s">
        <v>689</v>
      </c>
      <c r="S18" s="236" t="s">
        <v>174</v>
      </c>
      <c r="T18" s="237" t="s">
        <v>210</v>
      </c>
      <c r="U18" s="220">
        <v>1.1279999999999999</v>
      </c>
      <c r="V18" s="220">
        <f>ROUND(E18*U18,2)</f>
        <v>7.9</v>
      </c>
      <c r="W18" s="220"/>
      <c r="X18" s="220" t="s">
        <v>211</v>
      </c>
      <c r="Y18" s="220" t="s">
        <v>177</v>
      </c>
      <c r="Z18" s="210"/>
      <c r="AA18" s="210"/>
      <c r="AB18" s="210"/>
      <c r="AC18" s="210"/>
      <c r="AD18" s="210"/>
      <c r="AE18" s="210"/>
      <c r="AF18" s="210"/>
      <c r="AG18" s="210" t="s">
        <v>602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42" t="s">
        <v>690</v>
      </c>
      <c r="D19" s="239"/>
      <c r="E19" s="239"/>
      <c r="F19" s="239"/>
      <c r="G19" s="239"/>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180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3" t="s">
        <v>694</v>
      </c>
      <c r="D20" s="221"/>
      <c r="E20" s="222"/>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182</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3" t="s">
        <v>695</v>
      </c>
      <c r="D21" s="221"/>
      <c r="E21" s="222">
        <v>7</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182</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31">
        <v>4</v>
      </c>
      <c r="B22" s="232" t="s">
        <v>696</v>
      </c>
      <c r="C22" s="241" t="s">
        <v>697</v>
      </c>
      <c r="D22" s="233" t="s">
        <v>256</v>
      </c>
      <c r="E22" s="234">
        <v>1</v>
      </c>
      <c r="F22" s="235"/>
      <c r="G22" s="236">
        <f>ROUND(E22*F22,2)</f>
        <v>0</v>
      </c>
      <c r="H22" s="235"/>
      <c r="I22" s="236">
        <f>ROUND(E22*H22,2)</f>
        <v>0</v>
      </c>
      <c r="J22" s="235"/>
      <c r="K22" s="236">
        <f>ROUND(E22*J22,2)</f>
        <v>0</v>
      </c>
      <c r="L22" s="236">
        <v>21</v>
      </c>
      <c r="M22" s="236">
        <f>G22*(1+L22/100)</f>
        <v>0</v>
      </c>
      <c r="N22" s="234">
        <v>1.24E-2</v>
      </c>
      <c r="O22" s="234">
        <f>ROUND(E22*N22,2)</f>
        <v>0.01</v>
      </c>
      <c r="P22" s="234">
        <v>0</v>
      </c>
      <c r="Q22" s="234">
        <f>ROUND(E22*P22,2)</f>
        <v>0</v>
      </c>
      <c r="R22" s="236" t="s">
        <v>689</v>
      </c>
      <c r="S22" s="236" t="s">
        <v>174</v>
      </c>
      <c r="T22" s="237" t="s">
        <v>210</v>
      </c>
      <c r="U22" s="220">
        <v>1.3979999999999999</v>
      </c>
      <c r="V22" s="220">
        <f>ROUND(E22*U22,2)</f>
        <v>1.4</v>
      </c>
      <c r="W22" s="220"/>
      <c r="X22" s="220" t="s">
        <v>211</v>
      </c>
      <c r="Y22" s="220" t="s">
        <v>177</v>
      </c>
      <c r="Z22" s="210"/>
      <c r="AA22" s="210"/>
      <c r="AB22" s="210"/>
      <c r="AC22" s="210"/>
      <c r="AD22" s="210"/>
      <c r="AE22" s="210"/>
      <c r="AF22" s="210"/>
      <c r="AG22" s="210" t="s">
        <v>602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42" t="s">
        <v>690</v>
      </c>
      <c r="D23" s="239"/>
      <c r="E23" s="239"/>
      <c r="F23" s="239"/>
      <c r="G23" s="239"/>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180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3" t="s">
        <v>698</v>
      </c>
      <c r="D24" s="221"/>
      <c r="E24" s="222"/>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182</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3" t="s">
        <v>699</v>
      </c>
      <c r="D25" s="221"/>
      <c r="E25" s="222">
        <v>1</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182</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1">
        <v>5</v>
      </c>
      <c r="B26" s="232" t="s">
        <v>700</v>
      </c>
      <c r="C26" s="241" t="s">
        <v>701</v>
      </c>
      <c r="D26" s="233" t="s">
        <v>282</v>
      </c>
      <c r="E26" s="234">
        <v>7</v>
      </c>
      <c r="F26" s="235"/>
      <c r="G26" s="236">
        <f>ROUND(E26*F26,2)</f>
        <v>0</v>
      </c>
      <c r="H26" s="235"/>
      <c r="I26" s="236">
        <f>ROUND(E26*H26,2)</f>
        <v>0</v>
      </c>
      <c r="J26" s="235"/>
      <c r="K26" s="236">
        <f>ROUND(E26*J26,2)</f>
        <v>0</v>
      </c>
      <c r="L26" s="236">
        <v>21</v>
      </c>
      <c r="M26" s="236">
        <f>G26*(1+L26/100)</f>
        <v>0</v>
      </c>
      <c r="N26" s="234">
        <v>0</v>
      </c>
      <c r="O26" s="234">
        <f>ROUND(E26*N26,2)</f>
        <v>0</v>
      </c>
      <c r="P26" s="234">
        <v>2.0999999999999999E-3</v>
      </c>
      <c r="Q26" s="234">
        <f>ROUND(E26*P26,2)</f>
        <v>0.01</v>
      </c>
      <c r="R26" s="236" t="s">
        <v>689</v>
      </c>
      <c r="S26" s="236" t="s">
        <v>174</v>
      </c>
      <c r="T26" s="237" t="s">
        <v>210</v>
      </c>
      <c r="U26" s="220">
        <v>3.1E-2</v>
      </c>
      <c r="V26" s="220">
        <f>ROUND(E26*U26,2)</f>
        <v>0.22</v>
      </c>
      <c r="W26" s="220"/>
      <c r="X26" s="220" t="s">
        <v>211</v>
      </c>
      <c r="Y26" s="220" t="s">
        <v>177</v>
      </c>
      <c r="Z26" s="210"/>
      <c r="AA26" s="210"/>
      <c r="AB26" s="210"/>
      <c r="AC26" s="210"/>
      <c r="AD26" s="210"/>
      <c r="AE26" s="210"/>
      <c r="AF26" s="210"/>
      <c r="AG26" s="210" t="s">
        <v>602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58" t="s">
        <v>702</v>
      </c>
      <c r="D27" s="249"/>
      <c r="E27" s="249"/>
      <c r="F27" s="249"/>
      <c r="G27" s="249"/>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214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3" t="s">
        <v>694</v>
      </c>
      <c r="D28" s="221"/>
      <c r="E28" s="222"/>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182</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43" t="s">
        <v>695</v>
      </c>
      <c r="D29" s="221"/>
      <c r="E29" s="222">
        <v>7</v>
      </c>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182</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1">
        <v>6</v>
      </c>
      <c r="B30" s="232" t="s">
        <v>703</v>
      </c>
      <c r="C30" s="241" t="s">
        <v>704</v>
      </c>
      <c r="D30" s="233" t="s">
        <v>282</v>
      </c>
      <c r="E30" s="234">
        <v>5</v>
      </c>
      <c r="F30" s="235"/>
      <c r="G30" s="236">
        <f>ROUND(E30*F30,2)</f>
        <v>0</v>
      </c>
      <c r="H30" s="235"/>
      <c r="I30" s="236">
        <f>ROUND(E30*H30,2)</f>
        <v>0</v>
      </c>
      <c r="J30" s="235"/>
      <c r="K30" s="236">
        <f>ROUND(E30*J30,2)</f>
        <v>0</v>
      </c>
      <c r="L30" s="236">
        <v>21</v>
      </c>
      <c r="M30" s="236">
        <f>G30*(1+L30/100)</f>
        <v>0</v>
      </c>
      <c r="N30" s="234">
        <v>0</v>
      </c>
      <c r="O30" s="234">
        <f>ROUND(E30*N30,2)</f>
        <v>0</v>
      </c>
      <c r="P30" s="234">
        <v>1.98E-3</v>
      </c>
      <c r="Q30" s="234">
        <f>ROUND(E30*P30,2)</f>
        <v>0.01</v>
      </c>
      <c r="R30" s="236" t="s">
        <v>689</v>
      </c>
      <c r="S30" s="236" t="s">
        <v>174</v>
      </c>
      <c r="T30" s="237" t="s">
        <v>210</v>
      </c>
      <c r="U30" s="220">
        <v>8.3000000000000004E-2</v>
      </c>
      <c r="V30" s="220">
        <f>ROUND(E30*U30,2)</f>
        <v>0.42</v>
      </c>
      <c r="W30" s="220"/>
      <c r="X30" s="220" t="s">
        <v>211</v>
      </c>
      <c r="Y30" s="220" t="s">
        <v>177</v>
      </c>
      <c r="Z30" s="210"/>
      <c r="AA30" s="210"/>
      <c r="AB30" s="210"/>
      <c r="AC30" s="210"/>
      <c r="AD30" s="210"/>
      <c r="AE30" s="210"/>
      <c r="AF30" s="210"/>
      <c r="AG30" s="210" t="s">
        <v>602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8" t="s">
        <v>702</v>
      </c>
      <c r="D31" s="249"/>
      <c r="E31" s="249"/>
      <c r="F31" s="249"/>
      <c r="G31" s="249"/>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214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3" t="s">
        <v>705</v>
      </c>
      <c r="D32" s="221"/>
      <c r="E32" s="222"/>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182</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43" t="s">
        <v>706</v>
      </c>
      <c r="D33" s="221"/>
      <c r="E33" s="222">
        <v>5</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182</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1">
        <v>7</v>
      </c>
      <c r="B34" s="232" t="s">
        <v>707</v>
      </c>
      <c r="C34" s="241" t="s">
        <v>708</v>
      </c>
      <c r="D34" s="233" t="s">
        <v>282</v>
      </c>
      <c r="E34" s="234">
        <v>24</v>
      </c>
      <c r="F34" s="235"/>
      <c r="G34" s="236">
        <f>ROUND(E34*F34,2)</f>
        <v>0</v>
      </c>
      <c r="H34" s="235"/>
      <c r="I34" s="236">
        <f>ROUND(E34*H34,2)</f>
        <v>0</v>
      </c>
      <c r="J34" s="235"/>
      <c r="K34" s="236">
        <f>ROUND(E34*J34,2)</f>
        <v>0</v>
      </c>
      <c r="L34" s="236">
        <v>21</v>
      </c>
      <c r="M34" s="236">
        <f>G34*(1+L34/100)</f>
        <v>0</v>
      </c>
      <c r="N34" s="234">
        <v>4.6999999999999999E-4</v>
      </c>
      <c r="O34" s="234">
        <f>ROUND(E34*N34,2)</f>
        <v>0.01</v>
      </c>
      <c r="P34" s="234">
        <v>0</v>
      </c>
      <c r="Q34" s="234">
        <f>ROUND(E34*P34,2)</f>
        <v>0</v>
      </c>
      <c r="R34" s="236" t="s">
        <v>689</v>
      </c>
      <c r="S34" s="236" t="s">
        <v>174</v>
      </c>
      <c r="T34" s="237" t="s">
        <v>210</v>
      </c>
      <c r="U34" s="220">
        <v>0.35899999999999999</v>
      </c>
      <c r="V34" s="220">
        <f>ROUND(E34*U34,2)</f>
        <v>8.6199999999999992</v>
      </c>
      <c r="W34" s="220"/>
      <c r="X34" s="220" t="s">
        <v>211</v>
      </c>
      <c r="Y34" s="220" t="s">
        <v>177</v>
      </c>
      <c r="Z34" s="210"/>
      <c r="AA34" s="210"/>
      <c r="AB34" s="210"/>
      <c r="AC34" s="210"/>
      <c r="AD34" s="210"/>
      <c r="AE34" s="210"/>
      <c r="AF34" s="210"/>
      <c r="AG34" s="210" t="s">
        <v>602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8" t="s">
        <v>709</v>
      </c>
      <c r="D35" s="249"/>
      <c r="E35" s="249"/>
      <c r="F35" s="249"/>
      <c r="G35" s="249"/>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214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59" t="s">
        <v>710</v>
      </c>
      <c r="D36" s="250"/>
      <c r="E36" s="250"/>
      <c r="F36" s="250"/>
      <c r="G36" s="25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180</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43" t="s">
        <v>711</v>
      </c>
      <c r="D37" s="221"/>
      <c r="E37" s="222"/>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182</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43" t="s">
        <v>712</v>
      </c>
      <c r="D38" s="221"/>
      <c r="E38" s="222">
        <v>24</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182</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1">
        <v>8</v>
      </c>
      <c r="B39" s="232" t="s">
        <v>713</v>
      </c>
      <c r="C39" s="241" t="s">
        <v>714</v>
      </c>
      <c r="D39" s="233" t="s">
        <v>282</v>
      </c>
      <c r="E39" s="234">
        <v>6</v>
      </c>
      <c r="F39" s="235"/>
      <c r="G39" s="236">
        <f>ROUND(E39*F39,2)</f>
        <v>0</v>
      </c>
      <c r="H39" s="235"/>
      <c r="I39" s="236">
        <f>ROUND(E39*H39,2)</f>
        <v>0</v>
      </c>
      <c r="J39" s="235"/>
      <c r="K39" s="236">
        <f>ROUND(E39*J39,2)</f>
        <v>0</v>
      </c>
      <c r="L39" s="236">
        <v>21</v>
      </c>
      <c r="M39" s="236">
        <f>G39*(1+L39/100)</f>
        <v>0</v>
      </c>
      <c r="N39" s="234">
        <v>6.9999999999999999E-4</v>
      </c>
      <c r="O39" s="234">
        <f>ROUND(E39*N39,2)</f>
        <v>0</v>
      </c>
      <c r="P39" s="234">
        <v>0</v>
      </c>
      <c r="Q39" s="234">
        <f>ROUND(E39*P39,2)</f>
        <v>0</v>
      </c>
      <c r="R39" s="236" t="s">
        <v>689</v>
      </c>
      <c r="S39" s="236" t="s">
        <v>174</v>
      </c>
      <c r="T39" s="237" t="s">
        <v>210</v>
      </c>
      <c r="U39" s="220">
        <v>0.45200000000000001</v>
      </c>
      <c r="V39" s="220">
        <f>ROUND(E39*U39,2)</f>
        <v>2.71</v>
      </c>
      <c r="W39" s="220"/>
      <c r="X39" s="220" t="s">
        <v>211</v>
      </c>
      <c r="Y39" s="220" t="s">
        <v>177</v>
      </c>
      <c r="Z39" s="210"/>
      <c r="AA39" s="210"/>
      <c r="AB39" s="210"/>
      <c r="AC39" s="210"/>
      <c r="AD39" s="210"/>
      <c r="AE39" s="210"/>
      <c r="AF39" s="210"/>
      <c r="AG39" s="210" t="s">
        <v>602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8" t="s">
        <v>709</v>
      </c>
      <c r="D40" s="249"/>
      <c r="E40" s="249"/>
      <c r="F40" s="249"/>
      <c r="G40" s="249"/>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214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59" t="s">
        <v>710</v>
      </c>
      <c r="D41" s="250"/>
      <c r="E41" s="250"/>
      <c r="F41" s="250"/>
      <c r="G41" s="25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180</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3" t="s">
        <v>715</v>
      </c>
      <c r="D42" s="221"/>
      <c r="E42" s="222"/>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182</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43" t="s">
        <v>716</v>
      </c>
      <c r="D43" s="221"/>
      <c r="E43" s="222">
        <v>6</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182</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33.75" outlineLevel="1" x14ac:dyDescent="0.2">
      <c r="A44" s="231">
        <v>9</v>
      </c>
      <c r="B44" s="232" t="s">
        <v>717</v>
      </c>
      <c r="C44" s="241" t="s">
        <v>718</v>
      </c>
      <c r="D44" s="233" t="s">
        <v>282</v>
      </c>
      <c r="E44" s="234">
        <v>8</v>
      </c>
      <c r="F44" s="235"/>
      <c r="G44" s="236">
        <f>ROUND(E44*F44,2)</f>
        <v>0</v>
      </c>
      <c r="H44" s="235"/>
      <c r="I44" s="236">
        <f>ROUND(E44*H44,2)</f>
        <v>0</v>
      </c>
      <c r="J44" s="235"/>
      <c r="K44" s="236">
        <f>ROUND(E44*J44,2)</f>
        <v>0</v>
      </c>
      <c r="L44" s="236">
        <v>21</v>
      </c>
      <c r="M44" s="236">
        <f>G44*(1+L44/100)</f>
        <v>0</v>
      </c>
      <c r="N44" s="234">
        <v>3.2000000000000002E-3</v>
      </c>
      <c r="O44" s="234">
        <f>ROUND(E44*N44,2)</f>
        <v>0.03</v>
      </c>
      <c r="P44" s="234">
        <v>0</v>
      </c>
      <c r="Q44" s="234">
        <f>ROUND(E44*P44,2)</f>
        <v>0</v>
      </c>
      <c r="R44" s="236" t="s">
        <v>689</v>
      </c>
      <c r="S44" s="236" t="s">
        <v>174</v>
      </c>
      <c r="T44" s="237" t="s">
        <v>210</v>
      </c>
      <c r="U44" s="220">
        <v>0.78766000000000003</v>
      </c>
      <c r="V44" s="220">
        <f>ROUND(E44*U44,2)</f>
        <v>6.3</v>
      </c>
      <c r="W44" s="220"/>
      <c r="X44" s="220" t="s">
        <v>211</v>
      </c>
      <c r="Y44" s="220" t="s">
        <v>177</v>
      </c>
      <c r="Z44" s="210"/>
      <c r="AA44" s="210"/>
      <c r="AB44" s="210"/>
      <c r="AC44" s="210"/>
      <c r="AD44" s="210"/>
      <c r="AE44" s="210"/>
      <c r="AF44" s="210"/>
      <c r="AG44" s="210" t="s">
        <v>602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58" t="s">
        <v>719</v>
      </c>
      <c r="D45" s="249"/>
      <c r="E45" s="249"/>
      <c r="F45" s="249"/>
      <c r="G45" s="249"/>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214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3" t="s">
        <v>720</v>
      </c>
      <c r="D46" s="221"/>
      <c r="E46" s="222"/>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182</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3" t="s">
        <v>721</v>
      </c>
      <c r="D47" s="221"/>
      <c r="E47" s="222">
        <v>8</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182</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1">
        <v>10</v>
      </c>
      <c r="B48" s="232" t="s">
        <v>722</v>
      </c>
      <c r="C48" s="241" t="s">
        <v>723</v>
      </c>
      <c r="D48" s="233" t="s">
        <v>256</v>
      </c>
      <c r="E48" s="234">
        <v>9</v>
      </c>
      <c r="F48" s="235"/>
      <c r="G48" s="236">
        <f>ROUND(E48*F48,2)</f>
        <v>0</v>
      </c>
      <c r="H48" s="235"/>
      <c r="I48" s="236">
        <f>ROUND(E48*H48,2)</f>
        <v>0</v>
      </c>
      <c r="J48" s="235"/>
      <c r="K48" s="236">
        <f>ROUND(E48*J48,2)</f>
        <v>0</v>
      </c>
      <c r="L48" s="236">
        <v>21</v>
      </c>
      <c r="M48" s="236">
        <f>G48*(1+L48/100)</f>
        <v>0</v>
      </c>
      <c r="N48" s="234">
        <v>0</v>
      </c>
      <c r="O48" s="234">
        <f>ROUND(E48*N48,2)</f>
        <v>0</v>
      </c>
      <c r="P48" s="234">
        <v>0</v>
      </c>
      <c r="Q48" s="234">
        <f>ROUND(E48*P48,2)</f>
        <v>0</v>
      </c>
      <c r="R48" s="236" t="s">
        <v>689</v>
      </c>
      <c r="S48" s="236" t="s">
        <v>174</v>
      </c>
      <c r="T48" s="237" t="s">
        <v>210</v>
      </c>
      <c r="U48" s="220">
        <v>0.17399999999999999</v>
      </c>
      <c r="V48" s="220">
        <f>ROUND(E48*U48,2)</f>
        <v>1.57</v>
      </c>
      <c r="W48" s="220"/>
      <c r="X48" s="220" t="s">
        <v>211</v>
      </c>
      <c r="Y48" s="220" t="s">
        <v>177</v>
      </c>
      <c r="Z48" s="210"/>
      <c r="AA48" s="210"/>
      <c r="AB48" s="210"/>
      <c r="AC48" s="210"/>
      <c r="AD48" s="210"/>
      <c r="AE48" s="210"/>
      <c r="AF48" s="210"/>
      <c r="AG48" s="210" t="s">
        <v>602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58" t="s">
        <v>724</v>
      </c>
      <c r="D49" s="249"/>
      <c r="E49" s="249"/>
      <c r="F49" s="249"/>
      <c r="G49" s="249"/>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214</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43" t="s">
        <v>725</v>
      </c>
      <c r="D50" s="221"/>
      <c r="E50" s="222"/>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182</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43" t="s">
        <v>726</v>
      </c>
      <c r="D51" s="221"/>
      <c r="E51" s="222">
        <v>9</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182</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1">
        <v>11</v>
      </c>
      <c r="B52" s="232" t="s">
        <v>727</v>
      </c>
      <c r="C52" s="241" t="s">
        <v>728</v>
      </c>
      <c r="D52" s="233" t="s">
        <v>256</v>
      </c>
      <c r="E52" s="234">
        <v>2</v>
      </c>
      <c r="F52" s="235"/>
      <c r="G52" s="236">
        <f>ROUND(E52*F52,2)</f>
        <v>0</v>
      </c>
      <c r="H52" s="235"/>
      <c r="I52" s="236">
        <f>ROUND(E52*H52,2)</f>
        <v>0</v>
      </c>
      <c r="J52" s="235"/>
      <c r="K52" s="236">
        <f>ROUND(E52*J52,2)</f>
        <v>0</v>
      </c>
      <c r="L52" s="236">
        <v>21</v>
      </c>
      <c r="M52" s="236">
        <f>G52*(1+L52/100)</f>
        <v>0</v>
      </c>
      <c r="N52" s="234">
        <v>0</v>
      </c>
      <c r="O52" s="234">
        <f>ROUND(E52*N52,2)</f>
        <v>0</v>
      </c>
      <c r="P52" s="234">
        <v>0</v>
      </c>
      <c r="Q52" s="234">
        <f>ROUND(E52*P52,2)</f>
        <v>0</v>
      </c>
      <c r="R52" s="236" t="s">
        <v>689</v>
      </c>
      <c r="S52" s="236" t="s">
        <v>174</v>
      </c>
      <c r="T52" s="237" t="s">
        <v>210</v>
      </c>
      <c r="U52" s="220">
        <v>0.25900000000000001</v>
      </c>
      <c r="V52" s="220">
        <f>ROUND(E52*U52,2)</f>
        <v>0.52</v>
      </c>
      <c r="W52" s="220"/>
      <c r="X52" s="220" t="s">
        <v>211</v>
      </c>
      <c r="Y52" s="220" t="s">
        <v>177</v>
      </c>
      <c r="Z52" s="210"/>
      <c r="AA52" s="210"/>
      <c r="AB52" s="210"/>
      <c r="AC52" s="210"/>
      <c r="AD52" s="210"/>
      <c r="AE52" s="210"/>
      <c r="AF52" s="210"/>
      <c r="AG52" s="210" t="s">
        <v>602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58" t="s">
        <v>724</v>
      </c>
      <c r="D53" s="249"/>
      <c r="E53" s="249"/>
      <c r="F53" s="249"/>
      <c r="G53" s="249"/>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214</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43" t="s">
        <v>729</v>
      </c>
      <c r="D54" s="221"/>
      <c r="E54" s="222"/>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182</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43" t="s">
        <v>730</v>
      </c>
      <c r="D55" s="221"/>
      <c r="E55" s="222">
        <v>2</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182</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1">
        <v>12</v>
      </c>
      <c r="B56" s="232" t="s">
        <v>731</v>
      </c>
      <c r="C56" s="241" t="s">
        <v>732</v>
      </c>
      <c r="D56" s="233" t="s">
        <v>256</v>
      </c>
      <c r="E56" s="234">
        <v>2</v>
      </c>
      <c r="F56" s="235"/>
      <c r="G56" s="236">
        <f>ROUND(E56*F56,2)</f>
        <v>0</v>
      </c>
      <c r="H56" s="235"/>
      <c r="I56" s="236">
        <f>ROUND(E56*H56,2)</f>
        <v>0</v>
      </c>
      <c r="J56" s="235"/>
      <c r="K56" s="236">
        <f>ROUND(E56*J56,2)</f>
        <v>0</v>
      </c>
      <c r="L56" s="236">
        <v>21</v>
      </c>
      <c r="M56" s="236">
        <f>G56*(1+L56/100)</f>
        <v>0</v>
      </c>
      <c r="N56" s="234">
        <v>0</v>
      </c>
      <c r="O56" s="234">
        <f>ROUND(E56*N56,2)</f>
        <v>0</v>
      </c>
      <c r="P56" s="234">
        <v>0</v>
      </c>
      <c r="Q56" s="234">
        <f>ROUND(E56*P56,2)</f>
        <v>0</v>
      </c>
      <c r="R56" s="236"/>
      <c r="S56" s="236" t="s">
        <v>352</v>
      </c>
      <c r="T56" s="237" t="s">
        <v>175</v>
      </c>
      <c r="U56" s="220">
        <v>0</v>
      </c>
      <c r="V56" s="220">
        <f>ROUND(E56*U56,2)</f>
        <v>0</v>
      </c>
      <c r="W56" s="220"/>
      <c r="X56" s="220" t="s">
        <v>211</v>
      </c>
      <c r="Y56" s="220" t="s">
        <v>177</v>
      </c>
      <c r="Z56" s="210"/>
      <c r="AA56" s="210"/>
      <c r="AB56" s="210"/>
      <c r="AC56" s="210"/>
      <c r="AD56" s="210"/>
      <c r="AE56" s="210"/>
      <c r="AF56" s="210"/>
      <c r="AG56" s="210" t="s">
        <v>602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43" t="s">
        <v>729</v>
      </c>
      <c r="D57" s="221"/>
      <c r="E57" s="222"/>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182</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43" t="s">
        <v>730</v>
      </c>
      <c r="D58" s="221"/>
      <c r="E58" s="222">
        <v>2</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182</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1">
        <v>13</v>
      </c>
      <c r="B59" s="232" t="s">
        <v>733</v>
      </c>
      <c r="C59" s="241" t="s">
        <v>734</v>
      </c>
      <c r="D59" s="233" t="s">
        <v>256</v>
      </c>
      <c r="E59" s="234">
        <v>2</v>
      </c>
      <c r="F59" s="235"/>
      <c r="G59" s="236">
        <f>ROUND(E59*F59,2)</f>
        <v>0</v>
      </c>
      <c r="H59" s="235"/>
      <c r="I59" s="236">
        <f>ROUND(E59*H59,2)</f>
        <v>0</v>
      </c>
      <c r="J59" s="235"/>
      <c r="K59" s="236">
        <f>ROUND(E59*J59,2)</f>
        <v>0</v>
      </c>
      <c r="L59" s="236">
        <v>21</v>
      </c>
      <c r="M59" s="236">
        <f>G59*(1+L59/100)</f>
        <v>0</v>
      </c>
      <c r="N59" s="234">
        <v>0</v>
      </c>
      <c r="O59" s="234">
        <f>ROUND(E59*N59,2)</f>
        <v>0</v>
      </c>
      <c r="P59" s="234">
        <v>0</v>
      </c>
      <c r="Q59" s="234">
        <f>ROUND(E59*P59,2)</f>
        <v>0</v>
      </c>
      <c r="R59" s="236"/>
      <c r="S59" s="236" t="s">
        <v>352</v>
      </c>
      <c r="T59" s="237" t="s">
        <v>175</v>
      </c>
      <c r="U59" s="220">
        <v>0</v>
      </c>
      <c r="V59" s="220">
        <f>ROUND(E59*U59,2)</f>
        <v>0</v>
      </c>
      <c r="W59" s="220"/>
      <c r="X59" s="220" t="s">
        <v>211</v>
      </c>
      <c r="Y59" s="220" t="s">
        <v>177</v>
      </c>
      <c r="Z59" s="210"/>
      <c r="AA59" s="210"/>
      <c r="AB59" s="210"/>
      <c r="AC59" s="210"/>
      <c r="AD59" s="210"/>
      <c r="AE59" s="210"/>
      <c r="AF59" s="210"/>
      <c r="AG59" s="210" t="s">
        <v>602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43" t="s">
        <v>729</v>
      </c>
      <c r="D60" s="221"/>
      <c r="E60" s="222"/>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182</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43" t="s">
        <v>730</v>
      </c>
      <c r="D61" s="221"/>
      <c r="E61" s="222">
        <v>2</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182</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1">
        <v>14</v>
      </c>
      <c r="B62" s="232" t="s">
        <v>735</v>
      </c>
      <c r="C62" s="241" t="s">
        <v>736</v>
      </c>
      <c r="D62" s="233" t="s">
        <v>282</v>
      </c>
      <c r="E62" s="234">
        <v>38</v>
      </c>
      <c r="F62" s="235"/>
      <c r="G62" s="236">
        <f>ROUND(E62*F62,2)</f>
        <v>0</v>
      </c>
      <c r="H62" s="235"/>
      <c r="I62" s="236">
        <f>ROUND(E62*H62,2)</f>
        <v>0</v>
      </c>
      <c r="J62" s="235"/>
      <c r="K62" s="236">
        <f>ROUND(E62*J62,2)</f>
        <v>0</v>
      </c>
      <c r="L62" s="236">
        <v>21</v>
      </c>
      <c r="M62" s="236">
        <f>G62*(1+L62/100)</f>
        <v>0</v>
      </c>
      <c r="N62" s="234">
        <v>0</v>
      </c>
      <c r="O62" s="234">
        <f>ROUND(E62*N62,2)</f>
        <v>0</v>
      </c>
      <c r="P62" s="234">
        <v>0</v>
      </c>
      <c r="Q62" s="234">
        <f>ROUND(E62*P62,2)</f>
        <v>0</v>
      </c>
      <c r="R62" s="236" t="s">
        <v>689</v>
      </c>
      <c r="S62" s="236" t="s">
        <v>174</v>
      </c>
      <c r="T62" s="237" t="s">
        <v>210</v>
      </c>
      <c r="U62" s="220">
        <v>4.8000000000000001E-2</v>
      </c>
      <c r="V62" s="220">
        <f>ROUND(E62*U62,2)</f>
        <v>1.82</v>
      </c>
      <c r="W62" s="220"/>
      <c r="X62" s="220" t="s">
        <v>211</v>
      </c>
      <c r="Y62" s="220" t="s">
        <v>177</v>
      </c>
      <c r="Z62" s="210"/>
      <c r="AA62" s="210"/>
      <c r="AB62" s="210"/>
      <c r="AC62" s="210"/>
      <c r="AD62" s="210"/>
      <c r="AE62" s="210"/>
      <c r="AF62" s="210"/>
      <c r="AG62" s="210" t="s">
        <v>602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43" t="s">
        <v>737</v>
      </c>
      <c r="D63" s="221"/>
      <c r="E63" s="222"/>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182</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43" t="s">
        <v>738</v>
      </c>
      <c r="D64" s="221"/>
      <c r="E64" s="222">
        <v>38</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182</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31">
        <v>15</v>
      </c>
      <c r="B65" s="232" t="s">
        <v>739</v>
      </c>
      <c r="C65" s="241" t="s">
        <v>740</v>
      </c>
      <c r="D65" s="233" t="s">
        <v>306</v>
      </c>
      <c r="E65" s="234">
        <v>1.7000000000000001E-2</v>
      </c>
      <c r="F65" s="235"/>
      <c r="G65" s="236">
        <f>ROUND(E65*F65,2)</f>
        <v>0</v>
      </c>
      <c r="H65" s="235"/>
      <c r="I65" s="236">
        <f>ROUND(E65*H65,2)</f>
        <v>0</v>
      </c>
      <c r="J65" s="235"/>
      <c r="K65" s="236">
        <f>ROUND(E65*J65,2)</f>
        <v>0</v>
      </c>
      <c r="L65" s="236">
        <v>21</v>
      </c>
      <c r="M65" s="236">
        <f>G65*(1+L65/100)</f>
        <v>0</v>
      </c>
      <c r="N65" s="234">
        <v>0</v>
      </c>
      <c r="O65" s="234">
        <f>ROUND(E65*N65,2)</f>
        <v>0</v>
      </c>
      <c r="P65" s="234">
        <v>0</v>
      </c>
      <c r="Q65" s="234">
        <f>ROUND(E65*P65,2)</f>
        <v>0</v>
      </c>
      <c r="R65" s="236" t="s">
        <v>689</v>
      </c>
      <c r="S65" s="236" t="s">
        <v>174</v>
      </c>
      <c r="T65" s="237" t="s">
        <v>210</v>
      </c>
      <c r="U65" s="220">
        <v>4.1550000000000002</v>
      </c>
      <c r="V65" s="220">
        <f>ROUND(E65*U65,2)</f>
        <v>7.0000000000000007E-2</v>
      </c>
      <c r="W65" s="220"/>
      <c r="X65" s="220" t="s">
        <v>211</v>
      </c>
      <c r="Y65" s="220" t="s">
        <v>177</v>
      </c>
      <c r="Z65" s="210"/>
      <c r="AA65" s="210"/>
      <c r="AB65" s="210"/>
      <c r="AC65" s="210"/>
      <c r="AD65" s="210"/>
      <c r="AE65" s="210"/>
      <c r="AF65" s="210"/>
      <c r="AG65" s="210" t="s">
        <v>602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58" t="s">
        <v>741</v>
      </c>
      <c r="D66" s="249"/>
      <c r="E66" s="249"/>
      <c r="F66" s="249"/>
      <c r="G66" s="249"/>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214</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43" t="s">
        <v>742</v>
      </c>
      <c r="D67" s="221"/>
      <c r="E67" s="222"/>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182</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43" t="s">
        <v>743</v>
      </c>
      <c r="D68" s="221"/>
      <c r="E68" s="222">
        <v>1.7000000000000001E-2</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182</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1">
        <v>16</v>
      </c>
      <c r="B69" s="232" t="s">
        <v>744</v>
      </c>
      <c r="C69" s="241" t="s">
        <v>745</v>
      </c>
      <c r="D69" s="233" t="s">
        <v>256</v>
      </c>
      <c r="E69" s="234">
        <v>6</v>
      </c>
      <c r="F69" s="235"/>
      <c r="G69" s="236">
        <f>ROUND(E69*F69,2)</f>
        <v>0</v>
      </c>
      <c r="H69" s="235"/>
      <c r="I69" s="236">
        <f>ROUND(E69*H69,2)</f>
        <v>0</v>
      </c>
      <c r="J69" s="235"/>
      <c r="K69" s="236">
        <f>ROUND(E69*J69,2)</f>
        <v>0</v>
      </c>
      <c r="L69" s="236">
        <v>21</v>
      </c>
      <c r="M69" s="236">
        <f>G69*(1+L69/100)</f>
        <v>0</v>
      </c>
      <c r="N69" s="234">
        <v>0</v>
      </c>
      <c r="O69" s="234">
        <f>ROUND(E69*N69,2)</f>
        <v>0</v>
      </c>
      <c r="P69" s="234">
        <v>0</v>
      </c>
      <c r="Q69" s="234">
        <f>ROUND(E69*P69,2)</f>
        <v>0</v>
      </c>
      <c r="R69" s="236" t="s">
        <v>689</v>
      </c>
      <c r="S69" s="236" t="s">
        <v>174</v>
      </c>
      <c r="T69" s="237" t="s">
        <v>210</v>
      </c>
      <c r="U69" s="220">
        <v>0.879</v>
      </c>
      <c r="V69" s="220">
        <f>ROUND(E69*U69,2)</f>
        <v>5.27</v>
      </c>
      <c r="W69" s="220"/>
      <c r="X69" s="220" t="s">
        <v>211</v>
      </c>
      <c r="Y69" s="220" t="s">
        <v>177</v>
      </c>
      <c r="Z69" s="210"/>
      <c r="AA69" s="210"/>
      <c r="AB69" s="210"/>
      <c r="AC69" s="210"/>
      <c r="AD69" s="210"/>
      <c r="AE69" s="210"/>
      <c r="AF69" s="210"/>
      <c r="AG69" s="210" t="s">
        <v>602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43" t="s">
        <v>715</v>
      </c>
      <c r="D70" s="221"/>
      <c r="E70" s="222"/>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182</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3" t="s">
        <v>716</v>
      </c>
      <c r="D71" s="221"/>
      <c r="E71" s="222">
        <v>6</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182</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1">
        <v>17</v>
      </c>
      <c r="B72" s="232" t="s">
        <v>746</v>
      </c>
      <c r="C72" s="241" t="s">
        <v>747</v>
      </c>
      <c r="D72" s="233" t="s">
        <v>282</v>
      </c>
      <c r="E72" s="234">
        <v>6</v>
      </c>
      <c r="F72" s="235"/>
      <c r="G72" s="236">
        <f>ROUND(E72*F72,2)</f>
        <v>0</v>
      </c>
      <c r="H72" s="235"/>
      <c r="I72" s="236">
        <f>ROUND(E72*H72,2)</f>
        <v>0</v>
      </c>
      <c r="J72" s="235"/>
      <c r="K72" s="236">
        <f>ROUND(E72*J72,2)</f>
        <v>0</v>
      </c>
      <c r="L72" s="236">
        <v>21</v>
      </c>
      <c r="M72" s="236">
        <f>G72*(1+L72/100)</f>
        <v>0</v>
      </c>
      <c r="N72" s="234">
        <v>0</v>
      </c>
      <c r="O72" s="234">
        <f>ROUND(E72*N72,2)</f>
        <v>0</v>
      </c>
      <c r="P72" s="234">
        <v>0</v>
      </c>
      <c r="Q72" s="234">
        <f>ROUND(E72*P72,2)</f>
        <v>0</v>
      </c>
      <c r="R72" s="236" t="s">
        <v>689</v>
      </c>
      <c r="S72" s="236" t="s">
        <v>174</v>
      </c>
      <c r="T72" s="237" t="s">
        <v>210</v>
      </c>
      <c r="U72" s="220">
        <v>0.46500000000000002</v>
      </c>
      <c r="V72" s="220">
        <f>ROUND(E72*U72,2)</f>
        <v>2.79</v>
      </c>
      <c r="W72" s="220"/>
      <c r="X72" s="220" t="s">
        <v>211</v>
      </c>
      <c r="Y72" s="220" t="s">
        <v>177</v>
      </c>
      <c r="Z72" s="210"/>
      <c r="AA72" s="210"/>
      <c r="AB72" s="210"/>
      <c r="AC72" s="210"/>
      <c r="AD72" s="210"/>
      <c r="AE72" s="210"/>
      <c r="AF72" s="210"/>
      <c r="AG72" s="210" t="s">
        <v>602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43" t="s">
        <v>715</v>
      </c>
      <c r="D73" s="221"/>
      <c r="E73" s="222"/>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182</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43" t="s">
        <v>716</v>
      </c>
      <c r="D74" s="221"/>
      <c r="E74" s="222">
        <v>6</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182</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x14ac:dyDescent="0.2">
      <c r="A75" s="224" t="s">
        <v>169</v>
      </c>
      <c r="B75" s="225" t="s">
        <v>109</v>
      </c>
      <c r="C75" s="240" t="s">
        <v>110</v>
      </c>
      <c r="D75" s="226"/>
      <c r="E75" s="227"/>
      <c r="F75" s="228"/>
      <c r="G75" s="228">
        <f>SUMIF(AG76:AG147,"&lt;&gt;NOR",G76:G147)</f>
        <v>0</v>
      </c>
      <c r="H75" s="228"/>
      <c r="I75" s="228">
        <f>SUM(I76:I147)</f>
        <v>0</v>
      </c>
      <c r="J75" s="228"/>
      <c r="K75" s="228">
        <f>SUM(K76:K147)</f>
        <v>0</v>
      </c>
      <c r="L75" s="228"/>
      <c r="M75" s="228">
        <f>SUM(M76:M147)</f>
        <v>0</v>
      </c>
      <c r="N75" s="227"/>
      <c r="O75" s="227">
        <f>SUM(O76:O147)</f>
        <v>7.0000000000000007E-2</v>
      </c>
      <c r="P75" s="227"/>
      <c r="Q75" s="227">
        <f>SUM(Q76:Q147)</f>
        <v>0</v>
      </c>
      <c r="R75" s="228"/>
      <c r="S75" s="228"/>
      <c r="T75" s="229"/>
      <c r="U75" s="223"/>
      <c r="V75" s="223">
        <f>SUM(V76:V147)</f>
        <v>53.95</v>
      </c>
      <c r="W75" s="223"/>
      <c r="X75" s="223"/>
      <c r="Y75" s="223"/>
      <c r="AG75" t="s">
        <v>170</v>
      </c>
    </row>
    <row r="76" spans="1:60" outlineLevel="1" x14ac:dyDescent="0.2">
      <c r="A76" s="231">
        <v>18</v>
      </c>
      <c r="B76" s="232" t="s">
        <v>748</v>
      </c>
      <c r="C76" s="241" t="s">
        <v>749</v>
      </c>
      <c r="D76" s="233" t="s">
        <v>256</v>
      </c>
      <c r="E76" s="234">
        <v>2</v>
      </c>
      <c r="F76" s="235"/>
      <c r="G76" s="236">
        <f>ROUND(E76*F76,2)</f>
        <v>0</v>
      </c>
      <c r="H76" s="235"/>
      <c r="I76" s="236">
        <f>ROUND(E76*H76,2)</f>
        <v>0</v>
      </c>
      <c r="J76" s="235"/>
      <c r="K76" s="236">
        <f>ROUND(E76*J76,2)</f>
        <v>0</v>
      </c>
      <c r="L76" s="236">
        <v>21</v>
      </c>
      <c r="M76" s="236">
        <f>G76*(1+L76/100)</f>
        <v>0</v>
      </c>
      <c r="N76" s="234">
        <v>0</v>
      </c>
      <c r="O76" s="234">
        <f>ROUND(E76*N76,2)</f>
        <v>0</v>
      </c>
      <c r="P76" s="234">
        <v>2.2000000000000001E-4</v>
      </c>
      <c r="Q76" s="234">
        <f>ROUND(E76*P76,2)</f>
        <v>0</v>
      </c>
      <c r="R76" s="236" t="s">
        <v>689</v>
      </c>
      <c r="S76" s="236" t="s">
        <v>174</v>
      </c>
      <c r="T76" s="237" t="s">
        <v>210</v>
      </c>
      <c r="U76" s="220">
        <v>0.114</v>
      </c>
      <c r="V76" s="220">
        <f>ROUND(E76*U76,2)</f>
        <v>0.23</v>
      </c>
      <c r="W76" s="220"/>
      <c r="X76" s="220" t="s">
        <v>211</v>
      </c>
      <c r="Y76" s="220" t="s">
        <v>177</v>
      </c>
      <c r="Z76" s="210"/>
      <c r="AA76" s="210"/>
      <c r="AB76" s="210"/>
      <c r="AC76" s="210"/>
      <c r="AD76" s="210"/>
      <c r="AE76" s="210"/>
      <c r="AF76" s="210"/>
      <c r="AG76" s="210" t="s">
        <v>602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43" t="s">
        <v>729</v>
      </c>
      <c r="D77" s="221"/>
      <c r="E77" s="222"/>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182</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43" t="s">
        <v>730</v>
      </c>
      <c r="D78" s="221"/>
      <c r="E78" s="222">
        <v>2</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182</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1">
        <v>19</v>
      </c>
      <c r="B79" s="232" t="s">
        <v>750</v>
      </c>
      <c r="C79" s="241" t="s">
        <v>751</v>
      </c>
      <c r="D79" s="233" t="s">
        <v>282</v>
      </c>
      <c r="E79" s="234">
        <v>15</v>
      </c>
      <c r="F79" s="235"/>
      <c r="G79" s="236">
        <f>ROUND(E79*F79,2)</f>
        <v>0</v>
      </c>
      <c r="H79" s="235"/>
      <c r="I79" s="236">
        <f>ROUND(E79*H79,2)</f>
        <v>0</v>
      </c>
      <c r="J79" s="235"/>
      <c r="K79" s="236">
        <f>ROUND(E79*J79,2)</f>
        <v>0</v>
      </c>
      <c r="L79" s="236">
        <v>21</v>
      </c>
      <c r="M79" s="236">
        <f>G79*(1+L79/100)</f>
        <v>0</v>
      </c>
      <c r="N79" s="234">
        <v>0</v>
      </c>
      <c r="O79" s="234">
        <f>ROUND(E79*N79,2)</f>
        <v>0</v>
      </c>
      <c r="P79" s="234">
        <v>2.7999999999999998E-4</v>
      </c>
      <c r="Q79" s="234">
        <f>ROUND(E79*P79,2)</f>
        <v>0</v>
      </c>
      <c r="R79" s="236" t="s">
        <v>689</v>
      </c>
      <c r="S79" s="236" t="s">
        <v>174</v>
      </c>
      <c r="T79" s="237" t="s">
        <v>210</v>
      </c>
      <c r="U79" s="220">
        <v>5.1999999999999998E-2</v>
      </c>
      <c r="V79" s="220">
        <f>ROUND(E79*U79,2)</f>
        <v>0.78</v>
      </c>
      <c r="W79" s="220"/>
      <c r="X79" s="220" t="s">
        <v>211</v>
      </c>
      <c r="Y79" s="220" t="s">
        <v>177</v>
      </c>
      <c r="Z79" s="210"/>
      <c r="AA79" s="210"/>
      <c r="AB79" s="210"/>
      <c r="AC79" s="210"/>
      <c r="AD79" s="210"/>
      <c r="AE79" s="210"/>
      <c r="AF79" s="210"/>
      <c r="AG79" s="210" t="s">
        <v>602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43" t="s">
        <v>752</v>
      </c>
      <c r="D80" s="221"/>
      <c r="E80" s="222"/>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182</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43" t="s">
        <v>753</v>
      </c>
      <c r="D81" s="221"/>
      <c r="E81" s="222">
        <v>15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182</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22.5" outlineLevel="1" x14ac:dyDescent="0.2">
      <c r="A82" s="231">
        <v>20</v>
      </c>
      <c r="B82" s="232" t="s">
        <v>754</v>
      </c>
      <c r="C82" s="241" t="s">
        <v>755</v>
      </c>
      <c r="D82" s="233" t="s">
        <v>256</v>
      </c>
      <c r="E82" s="234">
        <v>4</v>
      </c>
      <c r="F82" s="235"/>
      <c r="G82" s="236">
        <f>ROUND(E82*F82,2)</f>
        <v>0</v>
      </c>
      <c r="H82" s="235"/>
      <c r="I82" s="236">
        <f>ROUND(E82*H82,2)</f>
        <v>0</v>
      </c>
      <c r="J82" s="235"/>
      <c r="K82" s="236">
        <f>ROUND(E82*J82,2)</f>
        <v>0</v>
      </c>
      <c r="L82" s="236">
        <v>21</v>
      </c>
      <c r="M82" s="236">
        <f>G82*(1+L82/100)</f>
        <v>0</v>
      </c>
      <c r="N82" s="234">
        <v>2.0000000000000002E-5</v>
      </c>
      <c r="O82" s="234">
        <f>ROUND(E82*N82,2)</f>
        <v>0</v>
      </c>
      <c r="P82" s="234">
        <v>0</v>
      </c>
      <c r="Q82" s="234">
        <f>ROUND(E82*P82,2)</f>
        <v>0</v>
      </c>
      <c r="R82" s="236" t="s">
        <v>689</v>
      </c>
      <c r="S82" s="236" t="s">
        <v>174</v>
      </c>
      <c r="T82" s="237" t="s">
        <v>210</v>
      </c>
      <c r="U82" s="220">
        <v>0.24267</v>
      </c>
      <c r="V82" s="220">
        <f>ROUND(E82*U82,2)</f>
        <v>0.97</v>
      </c>
      <c r="W82" s="220"/>
      <c r="X82" s="220" t="s">
        <v>211</v>
      </c>
      <c r="Y82" s="220" t="s">
        <v>177</v>
      </c>
      <c r="Z82" s="210"/>
      <c r="AA82" s="210"/>
      <c r="AB82" s="210"/>
      <c r="AC82" s="210"/>
      <c r="AD82" s="210"/>
      <c r="AE82" s="210"/>
      <c r="AF82" s="210"/>
      <c r="AG82" s="210" t="s">
        <v>602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43" t="s">
        <v>685</v>
      </c>
      <c r="D83" s="221"/>
      <c r="E83" s="222"/>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182</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43" t="s">
        <v>686</v>
      </c>
      <c r="D84" s="221"/>
      <c r="E84" s="222">
        <v>4</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182</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2.5" outlineLevel="1" x14ac:dyDescent="0.2">
      <c r="A85" s="231">
        <v>21</v>
      </c>
      <c r="B85" s="232" t="s">
        <v>756</v>
      </c>
      <c r="C85" s="241" t="s">
        <v>757</v>
      </c>
      <c r="D85" s="233" t="s">
        <v>256</v>
      </c>
      <c r="E85" s="234">
        <v>6</v>
      </c>
      <c r="F85" s="235"/>
      <c r="G85" s="236">
        <f>ROUND(E85*F85,2)</f>
        <v>0</v>
      </c>
      <c r="H85" s="235"/>
      <c r="I85" s="236">
        <f>ROUND(E85*H85,2)</f>
        <v>0</v>
      </c>
      <c r="J85" s="235"/>
      <c r="K85" s="236">
        <f>ROUND(E85*J85,2)</f>
        <v>0</v>
      </c>
      <c r="L85" s="236">
        <v>21</v>
      </c>
      <c r="M85" s="236">
        <f>G85*(1+L85/100)</f>
        <v>0</v>
      </c>
      <c r="N85" s="234">
        <v>6.0000000000000002E-5</v>
      </c>
      <c r="O85" s="234">
        <f>ROUND(E85*N85,2)</f>
        <v>0</v>
      </c>
      <c r="P85" s="234">
        <v>0</v>
      </c>
      <c r="Q85" s="234">
        <f>ROUND(E85*P85,2)</f>
        <v>0</v>
      </c>
      <c r="R85" s="236" t="s">
        <v>689</v>
      </c>
      <c r="S85" s="236" t="s">
        <v>174</v>
      </c>
      <c r="T85" s="237" t="s">
        <v>210</v>
      </c>
      <c r="U85" s="220">
        <v>0.32391999999999999</v>
      </c>
      <c r="V85" s="220">
        <f>ROUND(E85*U85,2)</f>
        <v>1.94</v>
      </c>
      <c r="W85" s="220"/>
      <c r="X85" s="220" t="s">
        <v>211</v>
      </c>
      <c r="Y85" s="220" t="s">
        <v>177</v>
      </c>
      <c r="Z85" s="210"/>
      <c r="AA85" s="210"/>
      <c r="AB85" s="210"/>
      <c r="AC85" s="210"/>
      <c r="AD85" s="210"/>
      <c r="AE85" s="210"/>
      <c r="AF85" s="210"/>
      <c r="AG85" s="210" t="s">
        <v>602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43" t="s">
        <v>715</v>
      </c>
      <c r="D86" s="221"/>
      <c r="E86" s="222"/>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182</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43" t="s">
        <v>716</v>
      </c>
      <c r="D87" s="221"/>
      <c r="E87" s="222">
        <v>6</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182</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31">
        <v>22</v>
      </c>
      <c r="B88" s="232" t="s">
        <v>758</v>
      </c>
      <c r="C88" s="241" t="s">
        <v>759</v>
      </c>
      <c r="D88" s="233" t="s">
        <v>256</v>
      </c>
      <c r="E88" s="234">
        <v>3</v>
      </c>
      <c r="F88" s="235"/>
      <c r="G88" s="236">
        <f>ROUND(E88*F88,2)</f>
        <v>0</v>
      </c>
      <c r="H88" s="235"/>
      <c r="I88" s="236">
        <f>ROUND(E88*H88,2)</f>
        <v>0</v>
      </c>
      <c r="J88" s="235"/>
      <c r="K88" s="236">
        <f>ROUND(E88*J88,2)</f>
        <v>0</v>
      </c>
      <c r="L88" s="236">
        <v>21</v>
      </c>
      <c r="M88" s="236">
        <f>G88*(1+L88/100)</f>
        <v>0</v>
      </c>
      <c r="N88" s="234">
        <v>1.1E-4</v>
      </c>
      <c r="O88" s="234">
        <f>ROUND(E88*N88,2)</f>
        <v>0</v>
      </c>
      <c r="P88" s="234">
        <v>0</v>
      </c>
      <c r="Q88" s="234">
        <f>ROUND(E88*P88,2)</f>
        <v>0</v>
      </c>
      <c r="R88" s="236" t="s">
        <v>689</v>
      </c>
      <c r="S88" s="236" t="s">
        <v>174</v>
      </c>
      <c r="T88" s="237" t="s">
        <v>210</v>
      </c>
      <c r="U88" s="220">
        <v>0.37535000000000002</v>
      </c>
      <c r="V88" s="220">
        <f>ROUND(E88*U88,2)</f>
        <v>1.1299999999999999</v>
      </c>
      <c r="W88" s="220"/>
      <c r="X88" s="220" t="s">
        <v>211</v>
      </c>
      <c r="Y88" s="220" t="s">
        <v>177</v>
      </c>
      <c r="Z88" s="210"/>
      <c r="AA88" s="210"/>
      <c r="AB88" s="210"/>
      <c r="AC88" s="210"/>
      <c r="AD88" s="210"/>
      <c r="AE88" s="210"/>
      <c r="AF88" s="210"/>
      <c r="AG88" s="210" t="s">
        <v>602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3" t="s">
        <v>691</v>
      </c>
      <c r="D89" s="221"/>
      <c r="E89" s="222"/>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182</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43" t="s">
        <v>82</v>
      </c>
      <c r="D90" s="221"/>
      <c r="E90" s="222">
        <v>3</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182</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22.5" outlineLevel="1" x14ac:dyDescent="0.2">
      <c r="A91" s="231">
        <v>23</v>
      </c>
      <c r="B91" s="232" t="s">
        <v>760</v>
      </c>
      <c r="C91" s="241" t="s">
        <v>761</v>
      </c>
      <c r="D91" s="233" t="s">
        <v>282</v>
      </c>
      <c r="E91" s="234">
        <v>62</v>
      </c>
      <c r="F91" s="235"/>
      <c r="G91" s="236">
        <f>ROUND(E91*F91,2)</f>
        <v>0</v>
      </c>
      <c r="H91" s="235"/>
      <c r="I91" s="236">
        <f>ROUND(E91*H91,2)</f>
        <v>0</v>
      </c>
      <c r="J91" s="235"/>
      <c r="K91" s="236">
        <f>ROUND(E91*J91,2)</f>
        <v>0</v>
      </c>
      <c r="L91" s="236">
        <v>21</v>
      </c>
      <c r="M91" s="236">
        <f>G91*(1+L91/100)</f>
        <v>0</v>
      </c>
      <c r="N91" s="234">
        <v>8.3000000000000001E-4</v>
      </c>
      <c r="O91" s="234">
        <f>ROUND(E91*N91,2)</f>
        <v>0.05</v>
      </c>
      <c r="P91" s="234">
        <v>0</v>
      </c>
      <c r="Q91" s="234">
        <f>ROUND(E91*P91,2)</f>
        <v>0</v>
      </c>
      <c r="R91" s="236" t="s">
        <v>689</v>
      </c>
      <c r="S91" s="236" t="s">
        <v>174</v>
      </c>
      <c r="T91" s="237" t="s">
        <v>210</v>
      </c>
      <c r="U91" s="220">
        <v>0.27017000000000002</v>
      </c>
      <c r="V91" s="220">
        <f>ROUND(E91*U91,2)</f>
        <v>16.75</v>
      </c>
      <c r="W91" s="220"/>
      <c r="X91" s="220" t="s">
        <v>211</v>
      </c>
      <c r="Y91" s="220" t="s">
        <v>177</v>
      </c>
      <c r="Z91" s="210"/>
      <c r="AA91" s="210"/>
      <c r="AB91" s="210"/>
      <c r="AC91" s="210"/>
      <c r="AD91" s="210"/>
      <c r="AE91" s="210"/>
      <c r="AF91" s="210"/>
      <c r="AG91" s="210" t="s">
        <v>602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58" t="s">
        <v>762</v>
      </c>
      <c r="D92" s="249"/>
      <c r="E92" s="249"/>
      <c r="F92" s="249"/>
      <c r="G92" s="249"/>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214</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59" t="s">
        <v>690</v>
      </c>
      <c r="D93" s="250"/>
      <c r="E93" s="250"/>
      <c r="F93" s="250"/>
      <c r="G93" s="25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180</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43" t="s">
        <v>763</v>
      </c>
      <c r="D94" s="221"/>
      <c r="E94" s="222"/>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182</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43" t="s">
        <v>764</v>
      </c>
      <c r="D95" s="221"/>
      <c r="E95" s="222">
        <v>62</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182</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31">
        <v>24</v>
      </c>
      <c r="B96" s="232" t="s">
        <v>765</v>
      </c>
      <c r="C96" s="241" t="s">
        <v>766</v>
      </c>
      <c r="D96" s="233" t="s">
        <v>282</v>
      </c>
      <c r="E96" s="234">
        <v>8</v>
      </c>
      <c r="F96" s="235"/>
      <c r="G96" s="236">
        <f>ROUND(E96*F96,2)</f>
        <v>0</v>
      </c>
      <c r="H96" s="235"/>
      <c r="I96" s="236">
        <f>ROUND(E96*H96,2)</f>
        <v>0</v>
      </c>
      <c r="J96" s="235"/>
      <c r="K96" s="236">
        <f>ROUND(E96*J96,2)</f>
        <v>0</v>
      </c>
      <c r="L96" s="236">
        <v>21</v>
      </c>
      <c r="M96" s="236">
        <f>G96*(1+L96/100)</f>
        <v>0</v>
      </c>
      <c r="N96" s="234">
        <v>9.8999999999999999E-4</v>
      </c>
      <c r="O96" s="234">
        <f>ROUND(E96*N96,2)</f>
        <v>0.01</v>
      </c>
      <c r="P96" s="234">
        <v>0</v>
      </c>
      <c r="Q96" s="234">
        <f>ROUND(E96*P96,2)</f>
        <v>0</v>
      </c>
      <c r="R96" s="236" t="s">
        <v>689</v>
      </c>
      <c r="S96" s="236" t="s">
        <v>174</v>
      </c>
      <c r="T96" s="237" t="s">
        <v>210</v>
      </c>
      <c r="U96" s="220">
        <v>0.29019</v>
      </c>
      <c r="V96" s="220">
        <f>ROUND(E96*U96,2)</f>
        <v>2.3199999999999998</v>
      </c>
      <c r="W96" s="220"/>
      <c r="X96" s="220" t="s">
        <v>211</v>
      </c>
      <c r="Y96" s="220" t="s">
        <v>177</v>
      </c>
      <c r="Z96" s="210"/>
      <c r="AA96" s="210"/>
      <c r="AB96" s="210"/>
      <c r="AC96" s="210"/>
      <c r="AD96" s="210"/>
      <c r="AE96" s="210"/>
      <c r="AF96" s="210"/>
      <c r="AG96" s="210" t="s">
        <v>602</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58" t="s">
        <v>762</v>
      </c>
      <c r="D97" s="249"/>
      <c r="E97" s="249"/>
      <c r="F97" s="249"/>
      <c r="G97" s="249"/>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214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59" t="s">
        <v>690</v>
      </c>
      <c r="D98" s="250"/>
      <c r="E98" s="250"/>
      <c r="F98" s="250"/>
      <c r="G98" s="25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180</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17"/>
      <c r="B99" s="218"/>
      <c r="C99" s="243" t="s">
        <v>720</v>
      </c>
      <c r="D99" s="221"/>
      <c r="E99" s="222"/>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182</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43" t="s">
        <v>721</v>
      </c>
      <c r="D100" s="221"/>
      <c r="E100" s="222">
        <v>8</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182</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ht="22.5" outlineLevel="1" x14ac:dyDescent="0.2">
      <c r="A101" s="231">
        <v>25</v>
      </c>
      <c r="B101" s="232" t="s">
        <v>767</v>
      </c>
      <c r="C101" s="241" t="s">
        <v>768</v>
      </c>
      <c r="D101" s="233" t="s">
        <v>282</v>
      </c>
      <c r="E101" s="234">
        <v>8</v>
      </c>
      <c r="F101" s="235"/>
      <c r="G101" s="236">
        <f>ROUND(E101*F101,2)</f>
        <v>0</v>
      </c>
      <c r="H101" s="235"/>
      <c r="I101" s="236">
        <f>ROUND(E101*H101,2)</f>
        <v>0</v>
      </c>
      <c r="J101" s="235"/>
      <c r="K101" s="236">
        <f>ROUND(E101*J101,2)</f>
        <v>0</v>
      </c>
      <c r="L101" s="236">
        <v>21</v>
      </c>
      <c r="M101" s="236">
        <f>G101*(1+L101/100)</f>
        <v>0</v>
      </c>
      <c r="N101" s="234">
        <v>4.0000000000000003E-5</v>
      </c>
      <c r="O101" s="234">
        <f>ROUND(E101*N101,2)</f>
        <v>0</v>
      </c>
      <c r="P101" s="234">
        <v>0</v>
      </c>
      <c r="Q101" s="234">
        <f>ROUND(E101*P101,2)</f>
        <v>0</v>
      </c>
      <c r="R101" s="236" t="s">
        <v>689</v>
      </c>
      <c r="S101" s="236" t="s">
        <v>174</v>
      </c>
      <c r="T101" s="237" t="s">
        <v>210</v>
      </c>
      <c r="U101" s="220">
        <v>0.129</v>
      </c>
      <c r="V101" s="220">
        <f>ROUND(E101*U101,2)</f>
        <v>1.03</v>
      </c>
      <c r="W101" s="220"/>
      <c r="X101" s="220" t="s">
        <v>211</v>
      </c>
      <c r="Y101" s="220" t="s">
        <v>177</v>
      </c>
      <c r="Z101" s="210"/>
      <c r="AA101" s="210"/>
      <c r="AB101" s="210"/>
      <c r="AC101" s="210"/>
      <c r="AD101" s="210"/>
      <c r="AE101" s="210"/>
      <c r="AF101" s="210"/>
      <c r="AG101" s="210" t="s">
        <v>602</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42" t="s">
        <v>769</v>
      </c>
      <c r="D102" s="239"/>
      <c r="E102" s="239"/>
      <c r="F102" s="239"/>
      <c r="G102" s="239"/>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180</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43" t="s">
        <v>720</v>
      </c>
      <c r="D103" s="221"/>
      <c r="E103" s="222"/>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182</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43" t="s">
        <v>721</v>
      </c>
      <c r="D104" s="221"/>
      <c r="E104" s="222">
        <v>8</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182</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22.5" outlineLevel="1" x14ac:dyDescent="0.2">
      <c r="A105" s="231">
        <v>26</v>
      </c>
      <c r="B105" s="232" t="s">
        <v>770</v>
      </c>
      <c r="C105" s="241" t="s">
        <v>771</v>
      </c>
      <c r="D105" s="233" t="s">
        <v>282</v>
      </c>
      <c r="E105" s="234">
        <v>32</v>
      </c>
      <c r="F105" s="235"/>
      <c r="G105" s="236">
        <f>ROUND(E105*F105,2)</f>
        <v>0</v>
      </c>
      <c r="H105" s="235"/>
      <c r="I105" s="236">
        <f>ROUND(E105*H105,2)</f>
        <v>0</v>
      </c>
      <c r="J105" s="235"/>
      <c r="K105" s="236">
        <f>ROUND(E105*J105,2)</f>
        <v>0</v>
      </c>
      <c r="L105" s="236">
        <v>21</v>
      </c>
      <c r="M105" s="236">
        <f>G105*(1+L105/100)</f>
        <v>0</v>
      </c>
      <c r="N105" s="234">
        <v>1.0000000000000001E-5</v>
      </c>
      <c r="O105" s="234">
        <f>ROUND(E105*N105,2)</f>
        <v>0</v>
      </c>
      <c r="P105" s="234">
        <v>0</v>
      </c>
      <c r="Q105" s="234">
        <f>ROUND(E105*P105,2)</f>
        <v>0</v>
      </c>
      <c r="R105" s="236" t="s">
        <v>689</v>
      </c>
      <c r="S105" s="236" t="s">
        <v>174</v>
      </c>
      <c r="T105" s="237" t="s">
        <v>210</v>
      </c>
      <c r="U105" s="220">
        <v>0.129</v>
      </c>
      <c r="V105" s="220">
        <f>ROUND(E105*U105,2)</f>
        <v>4.13</v>
      </c>
      <c r="W105" s="220"/>
      <c r="X105" s="220" t="s">
        <v>211</v>
      </c>
      <c r="Y105" s="220" t="s">
        <v>177</v>
      </c>
      <c r="Z105" s="210"/>
      <c r="AA105" s="210"/>
      <c r="AB105" s="210"/>
      <c r="AC105" s="210"/>
      <c r="AD105" s="210"/>
      <c r="AE105" s="210"/>
      <c r="AF105" s="210"/>
      <c r="AG105" s="210" t="s">
        <v>602</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42" t="s">
        <v>769</v>
      </c>
      <c r="D106" s="239"/>
      <c r="E106" s="239"/>
      <c r="F106" s="239"/>
      <c r="G106" s="239"/>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180</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43" t="s">
        <v>772</v>
      </c>
      <c r="D107" s="221"/>
      <c r="E107" s="222"/>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182</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43" t="s">
        <v>773</v>
      </c>
      <c r="D108" s="221"/>
      <c r="E108" s="222">
        <v>32</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182</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ht="22.5" outlineLevel="1" x14ac:dyDescent="0.2">
      <c r="A109" s="231">
        <v>27</v>
      </c>
      <c r="B109" s="232" t="s">
        <v>774</v>
      </c>
      <c r="C109" s="241" t="s">
        <v>775</v>
      </c>
      <c r="D109" s="233" t="s">
        <v>282</v>
      </c>
      <c r="E109" s="234">
        <v>30</v>
      </c>
      <c r="F109" s="235"/>
      <c r="G109" s="236">
        <f>ROUND(E109*F109,2)</f>
        <v>0</v>
      </c>
      <c r="H109" s="235"/>
      <c r="I109" s="236">
        <f>ROUND(E109*H109,2)</f>
        <v>0</v>
      </c>
      <c r="J109" s="235"/>
      <c r="K109" s="236">
        <f>ROUND(E109*J109,2)</f>
        <v>0</v>
      </c>
      <c r="L109" s="236">
        <v>21</v>
      </c>
      <c r="M109" s="236">
        <f>G109*(1+L109/100)</f>
        <v>0</v>
      </c>
      <c r="N109" s="234">
        <v>0</v>
      </c>
      <c r="O109" s="234">
        <f>ROUND(E109*N109,2)</f>
        <v>0</v>
      </c>
      <c r="P109" s="234">
        <v>0</v>
      </c>
      <c r="Q109" s="234">
        <f>ROUND(E109*P109,2)</f>
        <v>0</v>
      </c>
      <c r="R109" s="236" t="s">
        <v>689</v>
      </c>
      <c r="S109" s="236" t="s">
        <v>776</v>
      </c>
      <c r="T109" s="237" t="s">
        <v>175</v>
      </c>
      <c r="U109" s="220">
        <v>0.129</v>
      </c>
      <c r="V109" s="220">
        <f>ROUND(E109*U109,2)</f>
        <v>3.87</v>
      </c>
      <c r="W109" s="220"/>
      <c r="X109" s="220" t="s">
        <v>211</v>
      </c>
      <c r="Y109" s="220" t="s">
        <v>177</v>
      </c>
      <c r="Z109" s="210"/>
      <c r="AA109" s="210"/>
      <c r="AB109" s="210"/>
      <c r="AC109" s="210"/>
      <c r="AD109" s="210"/>
      <c r="AE109" s="210"/>
      <c r="AF109" s="210"/>
      <c r="AG109" s="210" t="s">
        <v>602</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42" t="s">
        <v>777</v>
      </c>
      <c r="D110" s="239"/>
      <c r="E110" s="239"/>
      <c r="F110" s="239"/>
      <c r="G110" s="239"/>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180</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59" t="s">
        <v>769</v>
      </c>
      <c r="D111" s="250"/>
      <c r="E111" s="250"/>
      <c r="F111" s="250"/>
      <c r="G111" s="25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180</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
      <c r="A112" s="217"/>
      <c r="B112" s="218"/>
      <c r="C112" s="243" t="s">
        <v>778</v>
      </c>
      <c r="D112" s="221"/>
      <c r="E112" s="222"/>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182</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43" t="s">
        <v>779</v>
      </c>
      <c r="D113" s="221"/>
      <c r="E113" s="222">
        <v>30</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182</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1">
        <v>28</v>
      </c>
      <c r="B114" s="232" t="s">
        <v>780</v>
      </c>
      <c r="C114" s="241" t="s">
        <v>781</v>
      </c>
      <c r="D114" s="233" t="s">
        <v>256</v>
      </c>
      <c r="E114" s="234">
        <v>15</v>
      </c>
      <c r="F114" s="235"/>
      <c r="G114" s="236">
        <f>ROUND(E114*F114,2)</f>
        <v>0</v>
      </c>
      <c r="H114" s="235"/>
      <c r="I114" s="236">
        <f>ROUND(E114*H114,2)</f>
        <v>0</v>
      </c>
      <c r="J114" s="235"/>
      <c r="K114" s="236">
        <f>ROUND(E114*J114,2)</f>
        <v>0</v>
      </c>
      <c r="L114" s="236">
        <v>21</v>
      </c>
      <c r="M114" s="236">
        <f>G114*(1+L114/100)</f>
        <v>0</v>
      </c>
      <c r="N114" s="234">
        <v>0</v>
      </c>
      <c r="O114" s="234">
        <f>ROUND(E114*N114,2)</f>
        <v>0</v>
      </c>
      <c r="P114" s="234">
        <v>0</v>
      </c>
      <c r="Q114" s="234">
        <f>ROUND(E114*P114,2)</f>
        <v>0</v>
      </c>
      <c r="R114" s="236" t="s">
        <v>689</v>
      </c>
      <c r="S114" s="236" t="s">
        <v>174</v>
      </c>
      <c r="T114" s="237" t="s">
        <v>210</v>
      </c>
      <c r="U114" s="220">
        <v>0.42499999999999999</v>
      </c>
      <c r="V114" s="220">
        <f>ROUND(E114*U114,2)</f>
        <v>6.38</v>
      </c>
      <c r="W114" s="220"/>
      <c r="X114" s="220" t="s">
        <v>211</v>
      </c>
      <c r="Y114" s="220" t="s">
        <v>177</v>
      </c>
      <c r="Z114" s="210"/>
      <c r="AA114" s="210"/>
      <c r="AB114" s="210"/>
      <c r="AC114" s="210"/>
      <c r="AD114" s="210"/>
      <c r="AE114" s="210"/>
      <c r="AF114" s="210"/>
      <c r="AG114" s="210" t="s">
        <v>602</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3" t="s">
        <v>752</v>
      </c>
      <c r="D115" s="221"/>
      <c r="E115" s="222"/>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182</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43" t="s">
        <v>753</v>
      </c>
      <c r="D116" s="221"/>
      <c r="E116" s="222">
        <v>15</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182</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31">
        <v>29</v>
      </c>
      <c r="B117" s="232" t="s">
        <v>782</v>
      </c>
      <c r="C117" s="241" t="s">
        <v>783</v>
      </c>
      <c r="D117" s="233" t="s">
        <v>256</v>
      </c>
      <c r="E117" s="234">
        <v>18</v>
      </c>
      <c r="F117" s="235"/>
      <c r="G117" s="236">
        <f>ROUND(E117*F117,2)</f>
        <v>0</v>
      </c>
      <c r="H117" s="235"/>
      <c r="I117" s="236">
        <f>ROUND(E117*H117,2)</f>
        <v>0</v>
      </c>
      <c r="J117" s="235"/>
      <c r="K117" s="236">
        <f>ROUND(E117*J117,2)</f>
        <v>0</v>
      </c>
      <c r="L117" s="236">
        <v>21</v>
      </c>
      <c r="M117" s="236">
        <f>G117*(1+L117/100)</f>
        <v>0</v>
      </c>
      <c r="N117" s="234">
        <v>0</v>
      </c>
      <c r="O117" s="234">
        <f>ROUND(E117*N117,2)</f>
        <v>0</v>
      </c>
      <c r="P117" s="234">
        <v>0</v>
      </c>
      <c r="Q117" s="234">
        <f>ROUND(E117*P117,2)</f>
        <v>0</v>
      </c>
      <c r="R117" s="236" t="s">
        <v>689</v>
      </c>
      <c r="S117" s="236" t="s">
        <v>174</v>
      </c>
      <c r="T117" s="237" t="s">
        <v>210</v>
      </c>
      <c r="U117" s="220">
        <v>0.16500000000000001</v>
      </c>
      <c r="V117" s="220">
        <f>ROUND(E117*U117,2)</f>
        <v>2.97</v>
      </c>
      <c r="W117" s="220"/>
      <c r="X117" s="220" t="s">
        <v>211</v>
      </c>
      <c r="Y117" s="220" t="s">
        <v>177</v>
      </c>
      <c r="Z117" s="210"/>
      <c r="AA117" s="210"/>
      <c r="AB117" s="210"/>
      <c r="AC117" s="210"/>
      <c r="AD117" s="210"/>
      <c r="AE117" s="210"/>
      <c r="AF117" s="210"/>
      <c r="AG117" s="210" t="s">
        <v>602</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58" t="s">
        <v>784</v>
      </c>
      <c r="D118" s="249"/>
      <c r="E118" s="249"/>
      <c r="F118" s="249"/>
      <c r="G118" s="249"/>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214</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43" t="s">
        <v>785</v>
      </c>
      <c r="D119" s="221"/>
      <c r="E119" s="222"/>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182</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43" t="s">
        <v>786</v>
      </c>
      <c r="D120" s="221"/>
      <c r="E120" s="222">
        <v>18</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182</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2.5" outlineLevel="1" x14ac:dyDescent="0.2">
      <c r="A121" s="231">
        <v>30</v>
      </c>
      <c r="B121" s="232" t="s">
        <v>787</v>
      </c>
      <c r="C121" s="241" t="s">
        <v>788</v>
      </c>
      <c r="D121" s="233" t="s">
        <v>256</v>
      </c>
      <c r="E121" s="234">
        <v>15</v>
      </c>
      <c r="F121" s="235"/>
      <c r="G121" s="236">
        <f>ROUND(E121*F121,2)</f>
        <v>0</v>
      </c>
      <c r="H121" s="235"/>
      <c r="I121" s="236">
        <f>ROUND(E121*H121,2)</f>
        <v>0</v>
      </c>
      <c r="J121" s="235"/>
      <c r="K121" s="236">
        <f>ROUND(E121*J121,2)</f>
        <v>0</v>
      </c>
      <c r="L121" s="236">
        <v>21</v>
      </c>
      <c r="M121" s="236">
        <f>G121*(1+L121/100)</f>
        <v>0</v>
      </c>
      <c r="N121" s="234">
        <v>6.3000000000000003E-4</v>
      </c>
      <c r="O121" s="234">
        <f>ROUND(E121*N121,2)</f>
        <v>0.01</v>
      </c>
      <c r="P121" s="234">
        <v>0</v>
      </c>
      <c r="Q121" s="234">
        <f>ROUND(E121*P121,2)</f>
        <v>0</v>
      </c>
      <c r="R121" s="236" t="s">
        <v>689</v>
      </c>
      <c r="S121" s="236" t="s">
        <v>174</v>
      </c>
      <c r="T121" s="237" t="s">
        <v>210</v>
      </c>
      <c r="U121" s="220">
        <v>0.27200000000000002</v>
      </c>
      <c r="V121" s="220">
        <f>ROUND(E121*U121,2)</f>
        <v>4.08</v>
      </c>
      <c r="W121" s="220"/>
      <c r="X121" s="220" t="s">
        <v>211</v>
      </c>
      <c r="Y121" s="220" t="s">
        <v>177</v>
      </c>
      <c r="Z121" s="210"/>
      <c r="AA121" s="210"/>
      <c r="AB121" s="210"/>
      <c r="AC121" s="210"/>
      <c r="AD121" s="210"/>
      <c r="AE121" s="210"/>
      <c r="AF121" s="210"/>
      <c r="AG121" s="210" t="s">
        <v>602</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42" t="s">
        <v>789</v>
      </c>
      <c r="D122" s="239"/>
      <c r="E122" s="239"/>
      <c r="F122" s="239"/>
      <c r="G122" s="239"/>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180</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17"/>
      <c r="B123" s="218"/>
      <c r="C123" s="243" t="s">
        <v>752</v>
      </c>
      <c r="D123" s="221"/>
      <c r="E123" s="222"/>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182</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43" t="s">
        <v>753</v>
      </c>
      <c r="D124" s="221"/>
      <c r="E124" s="222">
        <v>15</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182</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1">
        <v>31</v>
      </c>
      <c r="B125" s="232" t="s">
        <v>790</v>
      </c>
      <c r="C125" s="241" t="s">
        <v>791</v>
      </c>
      <c r="D125" s="233" t="s">
        <v>256</v>
      </c>
      <c r="E125" s="234">
        <v>2</v>
      </c>
      <c r="F125" s="235"/>
      <c r="G125" s="236">
        <f>ROUND(E125*F125,2)</f>
        <v>0</v>
      </c>
      <c r="H125" s="235"/>
      <c r="I125" s="236">
        <f>ROUND(E125*H125,2)</f>
        <v>0</v>
      </c>
      <c r="J125" s="235"/>
      <c r="K125" s="236">
        <f>ROUND(E125*J125,2)</f>
        <v>0</v>
      </c>
      <c r="L125" s="236">
        <v>21</v>
      </c>
      <c r="M125" s="236">
        <f>G125*(1+L125/100)</f>
        <v>0</v>
      </c>
      <c r="N125" s="234">
        <v>0</v>
      </c>
      <c r="O125" s="234">
        <f>ROUND(E125*N125,2)</f>
        <v>0</v>
      </c>
      <c r="P125" s="234">
        <v>6.8999999999999997E-4</v>
      </c>
      <c r="Q125" s="234">
        <f>ROUND(E125*P125,2)</f>
        <v>0</v>
      </c>
      <c r="R125" s="236" t="s">
        <v>689</v>
      </c>
      <c r="S125" s="236" t="s">
        <v>174</v>
      </c>
      <c r="T125" s="237" t="s">
        <v>210</v>
      </c>
      <c r="U125" s="220">
        <v>4.1000000000000002E-2</v>
      </c>
      <c r="V125" s="220">
        <f>ROUND(E125*U125,2)</f>
        <v>0.08</v>
      </c>
      <c r="W125" s="220"/>
      <c r="X125" s="220" t="s">
        <v>211</v>
      </c>
      <c r="Y125" s="220" t="s">
        <v>177</v>
      </c>
      <c r="Z125" s="210"/>
      <c r="AA125" s="210"/>
      <c r="AB125" s="210"/>
      <c r="AC125" s="210"/>
      <c r="AD125" s="210"/>
      <c r="AE125" s="210"/>
      <c r="AF125" s="210"/>
      <c r="AG125" s="210" t="s">
        <v>602</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43" t="s">
        <v>729</v>
      </c>
      <c r="D126" s="221"/>
      <c r="E126" s="222"/>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182</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43" t="s">
        <v>730</v>
      </c>
      <c r="D127" s="221"/>
      <c r="E127" s="222">
        <v>2</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182</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31">
        <v>32</v>
      </c>
      <c r="B128" s="232" t="s">
        <v>792</v>
      </c>
      <c r="C128" s="241" t="s">
        <v>793</v>
      </c>
      <c r="D128" s="233" t="s">
        <v>256</v>
      </c>
      <c r="E128" s="234">
        <v>1</v>
      </c>
      <c r="F128" s="235"/>
      <c r="G128" s="236">
        <f>ROUND(E128*F128,2)</f>
        <v>0</v>
      </c>
      <c r="H128" s="235"/>
      <c r="I128" s="236">
        <f>ROUND(E128*H128,2)</f>
        <v>0</v>
      </c>
      <c r="J128" s="235"/>
      <c r="K128" s="236">
        <f>ROUND(E128*J128,2)</f>
        <v>0</v>
      </c>
      <c r="L128" s="236">
        <v>21</v>
      </c>
      <c r="M128" s="236">
        <f>G128*(1+L128/100)</f>
        <v>0</v>
      </c>
      <c r="N128" s="234">
        <v>1.3999999999999999E-4</v>
      </c>
      <c r="O128" s="234">
        <f>ROUND(E128*N128,2)</f>
        <v>0</v>
      </c>
      <c r="P128" s="234">
        <v>0</v>
      </c>
      <c r="Q128" s="234">
        <f>ROUND(E128*P128,2)</f>
        <v>0</v>
      </c>
      <c r="R128" s="236" t="s">
        <v>689</v>
      </c>
      <c r="S128" s="236" t="s">
        <v>174</v>
      </c>
      <c r="T128" s="237" t="s">
        <v>210</v>
      </c>
      <c r="U128" s="220">
        <v>0.16500000000000001</v>
      </c>
      <c r="V128" s="220">
        <f>ROUND(E128*U128,2)</f>
        <v>0.17</v>
      </c>
      <c r="W128" s="220"/>
      <c r="X128" s="220" t="s">
        <v>211</v>
      </c>
      <c r="Y128" s="220" t="s">
        <v>177</v>
      </c>
      <c r="Z128" s="210"/>
      <c r="AA128" s="210"/>
      <c r="AB128" s="210"/>
      <c r="AC128" s="210"/>
      <c r="AD128" s="210"/>
      <c r="AE128" s="210"/>
      <c r="AF128" s="210"/>
      <c r="AG128" s="210" t="s">
        <v>602</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17"/>
      <c r="B129" s="218"/>
      <c r="C129" s="243" t="s">
        <v>698</v>
      </c>
      <c r="D129" s="221"/>
      <c r="E129" s="222"/>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182</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43" t="s">
        <v>699</v>
      </c>
      <c r="D130" s="221"/>
      <c r="E130" s="222">
        <v>1</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182</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31">
        <v>33</v>
      </c>
      <c r="B131" s="232" t="s">
        <v>794</v>
      </c>
      <c r="C131" s="241" t="s">
        <v>795</v>
      </c>
      <c r="D131" s="233" t="s">
        <v>256</v>
      </c>
      <c r="E131" s="234">
        <v>2</v>
      </c>
      <c r="F131" s="235"/>
      <c r="G131" s="236">
        <f>ROUND(E131*F131,2)</f>
        <v>0</v>
      </c>
      <c r="H131" s="235"/>
      <c r="I131" s="236">
        <f>ROUND(E131*H131,2)</f>
        <v>0</v>
      </c>
      <c r="J131" s="235"/>
      <c r="K131" s="236">
        <f>ROUND(E131*J131,2)</f>
        <v>0</v>
      </c>
      <c r="L131" s="236">
        <v>21</v>
      </c>
      <c r="M131" s="236">
        <f>G131*(1+L131/100)</f>
        <v>0</v>
      </c>
      <c r="N131" s="234">
        <v>2.0000000000000001E-4</v>
      </c>
      <c r="O131" s="234">
        <f>ROUND(E131*N131,2)</f>
        <v>0</v>
      </c>
      <c r="P131" s="234">
        <v>0</v>
      </c>
      <c r="Q131" s="234">
        <f>ROUND(E131*P131,2)</f>
        <v>0</v>
      </c>
      <c r="R131" s="236" t="s">
        <v>689</v>
      </c>
      <c r="S131" s="236" t="s">
        <v>174</v>
      </c>
      <c r="T131" s="237" t="s">
        <v>210</v>
      </c>
      <c r="U131" s="220">
        <v>0.20699999999999999</v>
      </c>
      <c r="V131" s="220">
        <f>ROUND(E131*U131,2)</f>
        <v>0.41</v>
      </c>
      <c r="W131" s="220"/>
      <c r="X131" s="220" t="s">
        <v>211</v>
      </c>
      <c r="Y131" s="220" t="s">
        <v>177</v>
      </c>
      <c r="Z131" s="210"/>
      <c r="AA131" s="210"/>
      <c r="AB131" s="210"/>
      <c r="AC131" s="210"/>
      <c r="AD131" s="210"/>
      <c r="AE131" s="210"/>
      <c r="AF131" s="210"/>
      <c r="AG131" s="210" t="s">
        <v>602</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43" t="s">
        <v>729</v>
      </c>
      <c r="D132" s="221"/>
      <c r="E132" s="222"/>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182</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43" t="s">
        <v>730</v>
      </c>
      <c r="D133" s="221"/>
      <c r="E133" s="222">
        <v>2</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182</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2.5" outlineLevel="1" x14ac:dyDescent="0.2">
      <c r="A134" s="231">
        <v>34</v>
      </c>
      <c r="B134" s="232" t="s">
        <v>796</v>
      </c>
      <c r="C134" s="241" t="s">
        <v>797</v>
      </c>
      <c r="D134" s="233" t="s">
        <v>256</v>
      </c>
      <c r="E134" s="234">
        <v>1</v>
      </c>
      <c r="F134" s="235"/>
      <c r="G134" s="236">
        <f>ROUND(E134*F134,2)</f>
        <v>0</v>
      </c>
      <c r="H134" s="235"/>
      <c r="I134" s="236">
        <f>ROUND(E134*H134,2)</f>
        <v>0</v>
      </c>
      <c r="J134" s="235"/>
      <c r="K134" s="236">
        <f>ROUND(E134*J134,2)</f>
        <v>0</v>
      </c>
      <c r="L134" s="236">
        <v>21</v>
      </c>
      <c r="M134" s="236">
        <f>G134*(1+L134/100)</f>
        <v>0</v>
      </c>
      <c r="N134" s="234">
        <v>2.5000000000000001E-4</v>
      </c>
      <c r="O134" s="234">
        <f>ROUND(E134*N134,2)</f>
        <v>0</v>
      </c>
      <c r="P134" s="234">
        <v>0</v>
      </c>
      <c r="Q134" s="234">
        <f>ROUND(E134*P134,2)</f>
        <v>0</v>
      </c>
      <c r="R134" s="236" t="s">
        <v>689</v>
      </c>
      <c r="S134" s="236" t="s">
        <v>174</v>
      </c>
      <c r="T134" s="237" t="s">
        <v>210</v>
      </c>
      <c r="U134" s="220">
        <v>0.16500000000000001</v>
      </c>
      <c r="V134" s="220">
        <f>ROUND(E134*U134,2)</f>
        <v>0.17</v>
      </c>
      <c r="W134" s="220"/>
      <c r="X134" s="220" t="s">
        <v>211</v>
      </c>
      <c r="Y134" s="220" t="s">
        <v>177</v>
      </c>
      <c r="Z134" s="210"/>
      <c r="AA134" s="210"/>
      <c r="AB134" s="210"/>
      <c r="AC134" s="210"/>
      <c r="AD134" s="210"/>
      <c r="AE134" s="210"/>
      <c r="AF134" s="210"/>
      <c r="AG134" s="210" t="s">
        <v>602</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2" x14ac:dyDescent="0.2">
      <c r="A135" s="217"/>
      <c r="B135" s="218"/>
      <c r="C135" s="243" t="s">
        <v>698</v>
      </c>
      <c r="D135" s="221"/>
      <c r="E135" s="222"/>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182</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43" t="s">
        <v>699</v>
      </c>
      <c r="D136" s="221"/>
      <c r="E136" s="222">
        <v>1</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182</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31">
        <v>35</v>
      </c>
      <c r="B137" s="232" t="s">
        <v>798</v>
      </c>
      <c r="C137" s="241" t="s">
        <v>799</v>
      </c>
      <c r="D137" s="233" t="s">
        <v>256</v>
      </c>
      <c r="E137" s="234">
        <v>1</v>
      </c>
      <c r="F137" s="235"/>
      <c r="G137" s="236">
        <f>ROUND(E137*F137,2)</f>
        <v>0</v>
      </c>
      <c r="H137" s="235"/>
      <c r="I137" s="236">
        <f>ROUND(E137*H137,2)</f>
        <v>0</v>
      </c>
      <c r="J137" s="235"/>
      <c r="K137" s="236">
        <f>ROUND(E137*J137,2)</f>
        <v>0</v>
      </c>
      <c r="L137" s="236">
        <v>21</v>
      </c>
      <c r="M137" s="236">
        <f>G137*(1+L137/100)</f>
        <v>0</v>
      </c>
      <c r="N137" s="234">
        <v>0</v>
      </c>
      <c r="O137" s="234">
        <f>ROUND(E137*N137,2)</f>
        <v>0</v>
      </c>
      <c r="P137" s="234">
        <v>0</v>
      </c>
      <c r="Q137" s="234">
        <f>ROUND(E137*P137,2)</f>
        <v>0</v>
      </c>
      <c r="R137" s="236" t="s">
        <v>689</v>
      </c>
      <c r="S137" s="236" t="s">
        <v>174</v>
      </c>
      <c r="T137" s="237" t="s">
        <v>210</v>
      </c>
      <c r="U137" s="220">
        <v>0.16500000000000001</v>
      </c>
      <c r="V137" s="220">
        <f>ROUND(E137*U137,2)</f>
        <v>0.17</v>
      </c>
      <c r="W137" s="220"/>
      <c r="X137" s="220" t="s">
        <v>211</v>
      </c>
      <c r="Y137" s="220" t="s">
        <v>177</v>
      </c>
      <c r="Z137" s="210"/>
      <c r="AA137" s="210"/>
      <c r="AB137" s="210"/>
      <c r="AC137" s="210"/>
      <c r="AD137" s="210"/>
      <c r="AE137" s="210"/>
      <c r="AF137" s="210"/>
      <c r="AG137" s="210" t="s">
        <v>602</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43" t="s">
        <v>698</v>
      </c>
      <c r="D138" s="221"/>
      <c r="E138" s="222"/>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182</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43" t="s">
        <v>699</v>
      </c>
      <c r="D139" s="221"/>
      <c r="E139" s="222">
        <v>1</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182</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31">
        <v>36</v>
      </c>
      <c r="B140" s="232" t="s">
        <v>800</v>
      </c>
      <c r="C140" s="241" t="s">
        <v>801</v>
      </c>
      <c r="D140" s="233" t="s">
        <v>282</v>
      </c>
      <c r="E140" s="234">
        <v>70</v>
      </c>
      <c r="F140" s="235"/>
      <c r="G140" s="236">
        <f>ROUND(E140*F140,2)</f>
        <v>0</v>
      </c>
      <c r="H140" s="235"/>
      <c r="I140" s="236">
        <f>ROUND(E140*H140,2)</f>
        <v>0</v>
      </c>
      <c r="J140" s="235"/>
      <c r="K140" s="236">
        <f>ROUND(E140*J140,2)</f>
        <v>0</v>
      </c>
      <c r="L140" s="236">
        <v>21</v>
      </c>
      <c r="M140" s="236">
        <f>G140*(1+L140/100)</f>
        <v>0</v>
      </c>
      <c r="N140" s="234">
        <v>0</v>
      </c>
      <c r="O140" s="234">
        <f>ROUND(E140*N140,2)</f>
        <v>0</v>
      </c>
      <c r="P140" s="234">
        <v>0</v>
      </c>
      <c r="Q140" s="234">
        <f>ROUND(E140*P140,2)</f>
        <v>0</v>
      </c>
      <c r="R140" s="236" t="s">
        <v>689</v>
      </c>
      <c r="S140" s="236" t="s">
        <v>174</v>
      </c>
      <c r="T140" s="237" t="s">
        <v>210</v>
      </c>
      <c r="U140" s="220">
        <v>2.9000000000000001E-2</v>
      </c>
      <c r="V140" s="220">
        <f>ROUND(E140*U140,2)</f>
        <v>2.0299999999999998</v>
      </c>
      <c r="W140" s="220"/>
      <c r="X140" s="220" t="s">
        <v>211</v>
      </c>
      <c r="Y140" s="220" t="s">
        <v>177</v>
      </c>
      <c r="Z140" s="210"/>
      <c r="AA140" s="210"/>
      <c r="AB140" s="210"/>
      <c r="AC140" s="210"/>
      <c r="AD140" s="210"/>
      <c r="AE140" s="210"/>
      <c r="AF140" s="210"/>
      <c r="AG140" s="210" t="s">
        <v>602</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42" t="s">
        <v>802</v>
      </c>
      <c r="D141" s="239"/>
      <c r="E141" s="239"/>
      <c r="F141" s="239"/>
      <c r="G141" s="239"/>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180</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
      <c r="A142" s="217"/>
      <c r="B142" s="218"/>
      <c r="C142" s="243" t="s">
        <v>803</v>
      </c>
      <c r="D142" s="221"/>
      <c r="E142" s="222"/>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182</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43" t="s">
        <v>804</v>
      </c>
      <c r="D143" s="221"/>
      <c r="E143" s="222">
        <v>70</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182</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31">
        <v>37</v>
      </c>
      <c r="B144" s="232" t="s">
        <v>805</v>
      </c>
      <c r="C144" s="241" t="s">
        <v>806</v>
      </c>
      <c r="D144" s="233" t="s">
        <v>282</v>
      </c>
      <c r="E144" s="234">
        <v>70</v>
      </c>
      <c r="F144" s="235"/>
      <c r="G144" s="236">
        <f>ROUND(E144*F144,2)</f>
        <v>0</v>
      </c>
      <c r="H144" s="235"/>
      <c r="I144" s="236">
        <f>ROUND(E144*H144,2)</f>
        <v>0</v>
      </c>
      <c r="J144" s="235"/>
      <c r="K144" s="236">
        <f>ROUND(E144*J144,2)</f>
        <v>0</v>
      </c>
      <c r="L144" s="236">
        <v>21</v>
      </c>
      <c r="M144" s="236">
        <f>G144*(1+L144/100)</f>
        <v>0</v>
      </c>
      <c r="N144" s="234">
        <v>1.0000000000000001E-5</v>
      </c>
      <c r="O144" s="234">
        <f>ROUND(E144*N144,2)</f>
        <v>0</v>
      </c>
      <c r="P144" s="234">
        <v>0</v>
      </c>
      <c r="Q144" s="234">
        <f>ROUND(E144*P144,2)</f>
        <v>0</v>
      </c>
      <c r="R144" s="236" t="s">
        <v>689</v>
      </c>
      <c r="S144" s="236" t="s">
        <v>174</v>
      </c>
      <c r="T144" s="237" t="s">
        <v>210</v>
      </c>
      <c r="U144" s="220">
        <v>6.2E-2</v>
      </c>
      <c r="V144" s="220">
        <f>ROUND(E144*U144,2)</f>
        <v>4.34</v>
      </c>
      <c r="W144" s="220"/>
      <c r="X144" s="220" t="s">
        <v>211</v>
      </c>
      <c r="Y144" s="220" t="s">
        <v>177</v>
      </c>
      <c r="Z144" s="210"/>
      <c r="AA144" s="210"/>
      <c r="AB144" s="210"/>
      <c r="AC144" s="210"/>
      <c r="AD144" s="210"/>
      <c r="AE144" s="210"/>
      <c r="AF144" s="210"/>
      <c r="AG144" s="210" t="s">
        <v>602</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
      <c r="A145" s="217"/>
      <c r="B145" s="218"/>
      <c r="C145" s="242" t="s">
        <v>807</v>
      </c>
      <c r="D145" s="239"/>
      <c r="E145" s="239"/>
      <c r="F145" s="239"/>
      <c r="G145" s="239"/>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180</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43" t="s">
        <v>808</v>
      </c>
      <c r="D146" s="221"/>
      <c r="E146" s="222"/>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182</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43" t="s">
        <v>804</v>
      </c>
      <c r="D147" s="221"/>
      <c r="E147" s="222">
        <v>70</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182</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x14ac:dyDescent="0.2">
      <c r="A148" s="224" t="s">
        <v>169</v>
      </c>
      <c r="B148" s="225" t="s">
        <v>111</v>
      </c>
      <c r="C148" s="240" t="s">
        <v>112</v>
      </c>
      <c r="D148" s="226"/>
      <c r="E148" s="227"/>
      <c r="F148" s="228"/>
      <c r="G148" s="228">
        <f>SUMIF(AG149:AG154,"&lt;&gt;NOR",G149:G154)</f>
        <v>0</v>
      </c>
      <c r="H148" s="228"/>
      <c r="I148" s="228">
        <f>SUM(I149:I154)</f>
        <v>0</v>
      </c>
      <c r="J148" s="228"/>
      <c r="K148" s="228">
        <f>SUM(K149:K154)</f>
        <v>0</v>
      </c>
      <c r="L148" s="228"/>
      <c r="M148" s="228">
        <f>SUM(M149:M154)</f>
        <v>0</v>
      </c>
      <c r="N148" s="227"/>
      <c r="O148" s="227">
        <f>SUM(O149:O154)</f>
        <v>0</v>
      </c>
      <c r="P148" s="227"/>
      <c r="Q148" s="227">
        <f>SUM(Q149:Q154)</f>
        <v>0</v>
      </c>
      <c r="R148" s="228"/>
      <c r="S148" s="228"/>
      <c r="T148" s="229"/>
      <c r="U148" s="223"/>
      <c r="V148" s="223">
        <f>SUM(V149:V154)</f>
        <v>1.8599999999999999</v>
      </c>
      <c r="W148" s="223"/>
      <c r="X148" s="223"/>
      <c r="Y148" s="223"/>
      <c r="AG148" t="s">
        <v>170</v>
      </c>
    </row>
    <row r="149" spans="1:60" outlineLevel="1" x14ac:dyDescent="0.2">
      <c r="A149" s="231">
        <v>38</v>
      </c>
      <c r="B149" s="232" t="s">
        <v>809</v>
      </c>
      <c r="C149" s="241" t="s">
        <v>810</v>
      </c>
      <c r="D149" s="233" t="s">
        <v>811</v>
      </c>
      <c r="E149" s="234">
        <v>10</v>
      </c>
      <c r="F149" s="235"/>
      <c r="G149" s="236">
        <f>ROUND(E149*F149,2)</f>
        <v>0</v>
      </c>
      <c r="H149" s="235"/>
      <c r="I149" s="236">
        <f>ROUND(E149*H149,2)</f>
        <v>0</v>
      </c>
      <c r="J149" s="235"/>
      <c r="K149" s="236">
        <f>ROUND(E149*J149,2)</f>
        <v>0</v>
      </c>
      <c r="L149" s="236">
        <v>21</v>
      </c>
      <c r="M149" s="236">
        <f>G149*(1+L149/100)</f>
        <v>0</v>
      </c>
      <c r="N149" s="234">
        <v>2.4000000000000001E-4</v>
      </c>
      <c r="O149" s="234">
        <f>ROUND(E149*N149,2)</f>
        <v>0</v>
      </c>
      <c r="P149" s="234">
        <v>0</v>
      </c>
      <c r="Q149" s="234">
        <f>ROUND(E149*P149,2)</f>
        <v>0</v>
      </c>
      <c r="R149" s="236" t="s">
        <v>689</v>
      </c>
      <c r="S149" s="236" t="s">
        <v>174</v>
      </c>
      <c r="T149" s="237" t="s">
        <v>210</v>
      </c>
      <c r="U149" s="220">
        <v>0.124</v>
      </c>
      <c r="V149" s="220">
        <f>ROUND(E149*U149,2)</f>
        <v>1.24</v>
      </c>
      <c r="W149" s="220"/>
      <c r="X149" s="220" t="s">
        <v>211</v>
      </c>
      <c r="Y149" s="220" t="s">
        <v>177</v>
      </c>
      <c r="Z149" s="210"/>
      <c r="AA149" s="210"/>
      <c r="AB149" s="210"/>
      <c r="AC149" s="210"/>
      <c r="AD149" s="210"/>
      <c r="AE149" s="210"/>
      <c r="AF149" s="210"/>
      <c r="AG149" s="210" t="s">
        <v>602</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43" t="s">
        <v>812</v>
      </c>
      <c r="D150" s="221"/>
      <c r="E150" s="222"/>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182</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43" t="s">
        <v>813</v>
      </c>
      <c r="D151" s="221"/>
      <c r="E151" s="222">
        <v>10</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182</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31">
        <v>39</v>
      </c>
      <c r="B152" s="232" t="s">
        <v>814</v>
      </c>
      <c r="C152" s="241" t="s">
        <v>815</v>
      </c>
      <c r="D152" s="233" t="s">
        <v>811</v>
      </c>
      <c r="E152" s="234">
        <v>5</v>
      </c>
      <c r="F152" s="235"/>
      <c r="G152" s="236">
        <f>ROUND(E152*F152,2)</f>
        <v>0</v>
      </c>
      <c r="H152" s="235"/>
      <c r="I152" s="236">
        <f>ROUND(E152*H152,2)</f>
        <v>0</v>
      </c>
      <c r="J152" s="235"/>
      <c r="K152" s="236">
        <f>ROUND(E152*J152,2)</f>
        <v>0</v>
      </c>
      <c r="L152" s="236">
        <v>21</v>
      </c>
      <c r="M152" s="236">
        <f>G152*(1+L152/100)</f>
        <v>0</v>
      </c>
      <c r="N152" s="234">
        <v>3.4000000000000002E-4</v>
      </c>
      <c r="O152" s="234">
        <f>ROUND(E152*N152,2)</f>
        <v>0</v>
      </c>
      <c r="P152" s="234">
        <v>0</v>
      </c>
      <c r="Q152" s="234">
        <f>ROUND(E152*P152,2)</f>
        <v>0</v>
      </c>
      <c r="R152" s="236" t="s">
        <v>689</v>
      </c>
      <c r="S152" s="236" t="s">
        <v>174</v>
      </c>
      <c r="T152" s="237" t="s">
        <v>210</v>
      </c>
      <c r="U152" s="220">
        <v>0.124</v>
      </c>
      <c r="V152" s="220">
        <f>ROUND(E152*U152,2)</f>
        <v>0.62</v>
      </c>
      <c r="W152" s="220"/>
      <c r="X152" s="220" t="s">
        <v>211</v>
      </c>
      <c r="Y152" s="220" t="s">
        <v>177</v>
      </c>
      <c r="Z152" s="210"/>
      <c r="AA152" s="210"/>
      <c r="AB152" s="210"/>
      <c r="AC152" s="210"/>
      <c r="AD152" s="210"/>
      <c r="AE152" s="210"/>
      <c r="AF152" s="210"/>
      <c r="AG152" s="210" t="s">
        <v>602</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43" t="s">
        <v>705</v>
      </c>
      <c r="D153" s="221"/>
      <c r="E153" s="222"/>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182</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43" t="s">
        <v>706</v>
      </c>
      <c r="D154" s="221"/>
      <c r="E154" s="222">
        <v>5</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182</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x14ac:dyDescent="0.2">
      <c r="A155" s="224" t="s">
        <v>169</v>
      </c>
      <c r="B155" s="225" t="s">
        <v>88</v>
      </c>
      <c r="C155" s="240" t="s">
        <v>89</v>
      </c>
      <c r="D155" s="226"/>
      <c r="E155" s="227"/>
      <c r="F155" s="228"/>
      <c r="G155" s="228">
        <f>SUMIF(AG156:AG160,"&lt;&gt;NOR",G156:G160)</f>
        <v>0</v>
      </c>
      <c r="H155" s="228"/>
      <c r="I155" s="228">
        <f>SUM(I156:I160)</f>
        <v>0</v>
      </c>
      <c r="J155" s="228"/>
      <c r="K155" s="228">
        <f>SUM(K156:K160)</f>
        <v>0</v>
      </c>
      <c r="L155" s="228"/>
      <c r="M155" s="228">
        <f>SUM(M156:M160)</f>
        <v>0</v>
      </c>
      <c r="N155" s="227"/>
      <c r="O155" s="227">
        <f>SUM(O156:O160)</f>
        <v>0</v>
      </c>
      <c r="P155" s="227"/>
      <c r="Q155" s="227">
        <f>SUM(Q156:Q160)</f>
        <v>0</v>
      </c>
      <c r="R155" s="228"/>
      <c r="S155" s="228"/>
      <c r="T155" s="229"/>
      <c r="U155" s="223"/>
      <c r="V155" s="223">
        <f>SUM(V156:V160)</f>
        <v>20</v>
      </c>
      <c r="W155" s="223"/>
      <c r="X155" s="223"/>
      <c r="Y155" s="223"/>
      <c r="AG155" t="s">
        <v>170</v>
      </c>
    </row>
    <row r="156" spans="1:60" outlineLevel="1" x14ac:dyDescent="0.2">
      <c r="A156" s="231">
        <v>40</v>
      </c>
      <c r="B156" s="232" t="s">
        <v>816</v>
      </c>
      <c r="C156" s="241" t="s">
        <v>817</v>
      </c>
      <c r="D156" s="233" t="s">
        <v>818</v>
      </c>
      <c r="E156" s="234">
        <v>20</v>
      </c>
      <c r="F156" s="235"/>
      <c r="G156" s="236">
        <f>ROUND(E156*F156,2)</f>
        <v>0</v>
      </c>
      <c r="H156" s="235"/>
      <c r="I156" s="236">
        <f>ROUND(E156*H156,2)</f>
        <v>0</v>
      </c>
      <c r="J156" s="235"/>
      <c r="K156" s="236">
        <f>ROUND(E156*J156,2)</f>
        <v>0</v>
      </c>
      <c r="L156" s="236">
        <v>21</v>
      </c>
      <c r="M156" s="236">
        <f>G156*(1+L156/100)</f>
        <v>0</v>
      </c>
      <c r="N156" s="234">
        <v>0</v>
      </c>
      <c r="O156" s="234">
        <f>ROUND(E156*N156,2)</f>
        <v>0</v>
      </c>
      <c r="P156" s="234">
        <v>0</v>
      </c>
      <c r="Q156" s="234">
        <f>ROUND(E156*P156,2)</f>
        <v>0</v>
      </c>
      <c r="R156" s="236" t="s">
        <v>819</v>
      </c>
      <c r="S156" s="236" t="s">
        <v>174</v>
      </c>
      <c r="T156" s="237" t="s">
        <v>175</v>
      </c>
      <c r="U156" s="220">
        <v>1</v>
      </c>
      <c r="V156" s="220">
        <f>ROUND(E156*U156,2)</f>
        <v>20</v>
      </c>
      <c r="W156" s="220"/>
      <c r="X156" s="220" t="s">
        <v>820</v>
      </c>
      <c r="Y156" s="220" t="s">
        <v>177</v>
      </c>
      <c r="Z156" s="210"/>
      <c r="AA156" s="210"/>
      <c r="AB156" s="210"/>
      <c r="AC156" s="210"/>
      <c r="AD156" s="210"/>
      <c r="AE156" s="210"/>
      <c r="AF156" s="210"/>
      <c r="AG156" s="210" t="s">
        <v>821</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78.75" outlineLevel="2" x14ac:dyDescent="0.2">
      <c r="A157" s="217"/>
      <c r="B157" s="218"/>
      <c r="C157" s="242" t="s">
        <v>822</v>
      </c>
      <c r="D157" s="239"/>
      <c r="E157" s="239"/>
      <c r="F157" s="239"/>
      <c r="G157" s="239"/>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180</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38" t="str">
        <f>C157</f>
        <v>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v>
      </c>
      <c r="BB157" s="210"/>
      <c r="BC157" s="210"/>
      <c r="BD157" s="210"/>
      <c r="BE157" s="210"/>
      <c r="BF157" s="210"/>
      <c r="BG157" s="210"/>
      <c r="BH157" s="210"/>
    </row>
    <row r="158" spans="1:60" ht="67.5" outlineLevel="3" x14ac:dyDescent="0.2">
      <c r="A158" s="217"/>
      <c r="B158" s="218"/>
      <c r="C158" s="259" t="s">
        <v>823</v>
      </c>
      <c r="D158" s="250"/>
      <c r="E158" s="250"/>
      <c r="F158" s="250"/>
      <c r="G158" s="25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180</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38" t="str">
        <f>C158</f>
        <v>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v>
      </c>
      <c r="BB158" s="210"/>
      <c r="BC158" s="210"/>
      <c r="BD158" s="210"/>
      <c r="BE158" s="210"/>
      <c r="BF158" s="210"/>
      <c r="BG158" s="210"/>
      <c r="BH158" s="210"/>
    </row>
    <row r="159" spans="1:60" outlineLevel="2" x14ac:dyDescent="0.2">
      <c r="A159" s="217"/>
      <c r="B159" s="218"/>
      <c r="C159" s="243" t="s">
        <v>824</v>
      </c>
      <c r="D159" s="221"/>
      <c r="E159" s="222"/>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182</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43" t="s">
        <v>825</v>
      </c>
      <c r="D160" s="221"/>
      <c r="E160" s="222">
        <v>20</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182</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x14ac:dyDescent="0.2">
      <c r="A161" s="224" t="s">
        <v>169</v>
      </c>
      <c r="B161" s="225" t="s">
        <v>96</v>
      </c>
      <c r="C161" s="240" t="s">
        <v>97</v>
      </c>
      <c r="D161" s="226"/>
      <c r="E161" s="227"/>
      <c r="F161" s="228"/>
      <c r="G161" s="228">
        <f>SUMIF(AG162:AG164,"&lt;&gt;NOR",G162:G164)</f>
        <v>0</v>
      </c>
      <c r="H161" s="228"/>
      <c r="I161" s="228">
        <f>SUM(I162:I164)</f>
        <v>0</v>
      </c>
      <c r="J161" s="228"/>
      <c r="K161" s="228">
        <f>SUM(K162:K164)</f>
        <v>0</v>
      </c>
      <c r="L161" s="228"/>
      <c r="M161" s="228">
        <f>SUM(M162:M164)</f>
        <v>0</v>
      </c>
      <c r="N161" s="227"/>
      <c r="O161" s="227">
        <f>SUM(O162:O164)</f>
        <v>0</v>
      </c>
      <c r="P161" s="227"/>
      <c r="Q161" s="227">
        <f>SUM(Q162:Q164)</f>
        <v>0</v>
      </c>
      <c r="R161" s="228"/>
      <c r="S161" s="228"/>
      <c r="T161" s="229"/>
      <c r="U161" s="223"/>
      <c r="V161" s="223">
        <f>SUM(V162:V164)</f>
        <v>0.08</v>
      </c>
      <c r="W161" s="223"/>
      <c r="X161" s="223"/>
      <c r="Y161" s="223"/>
      <c r="AG161" t="s">
        <v>170</v>
      </c>
    </row>
    <row r="162" spans="1:60" ht="22.5" outlineLevel="1" x14ac:dyDescent="0.2">
      <c r="A162" s="231">
        <v>41</v>
      </c>
      <c r="B162" s="232" t="s">
        <v>826</v>
      </c>
      <c r="C162" s="241" t="s">
        <v>827</v>
      </c>
      <c r="D162" s="233" t="s">
        <v>306</v>
      </c>
      <c r="E162" s="234">
        <v>2.1000000000000001E-2</v>
      </c>
      <c r="F162" s="235"/>
      <c r="G162" s="236">
        <f>ROUND(E162*F162,2)</f>
        <v>0</v>
      </c>
      <c r="H162" s="235"/>
      <c r="I162" s="236">
        <f>ROUND(E162*H162,2)</f>
        <v>0</v>
      </c>
      <c r="J162" s="235"/>
      <c r="K162" s="236">
        <f>ROUND(E162*J162,2)</f>
        <v>0</v>
      </c>
      <c r="L162" s="236">
        <v>21</v>
      </c>
      <c r="M162" s="236">
        <f>G162*(1+L162/100)</f>
        <v>0</v>
      </c>
      <c r="N162" s="234">
        <v>0</v>
      </c>
      <c r="O162" s="234">
        <f>ROUND(E162*N162,2)</f>
        <v>0</v>
      </c>
      <c r="P162" s="234">
        <v>0</v>
      </c>
      <c r="Q162" s="234">
        <f>ROUND(E162*P162,2)</f>
        <v>0</v>
      </c>
      <c r="R162" s="236" t="s">
        <v>828</v>
      </c>
      <c r="S162" s="236" t="s">
        <v>174</v>
      </c>
      <c r="T162" s="237" t="s">
        <v>829</v>
      </c>
      <c r="U162" s="220">
        <v>3.7559999999999998</v>
      </c>
      <c r="V162" s="220">
        <f>ROUND(E162*U162,2)</f>
        <v>0.08</v>
      </c>
      <c r="W162" s="220"/>
      <c r="X162" s="220" t="s">
        <v>353</v>
      </c>
      <c r="Y162" s="220" t="s">
        <v>177</v>
      </c>
      <c r="Z162" s="210"/>
      <c r="AA162" s="210"/>
      <c r="AB162" s="210"/>
      <c r="AC162" s="210"/>
      <c r="AD162" s="210"/>
      <c r="AE162" s="210"/>
      <c r="AF162" s="210"/>
      <c r="AG162" s="210" t="s">
        <v>830</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
      <c r="A163" s="217"/>
      <c r="B163" s="218"/>
      <c r="C163" s="243" t="s">
        <v>831</v>
      </c>
      <c r="D163" s="221"/>
      <c r="E163" s="222"/>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182</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43" t="s">
        <v>832</v>
      </c>
      <c r="D164" s="221"/>
      <c r="E164" s="222">
        <v>2.1000000000000001E-2</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182</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x14ac:dyDescent="0.2">
      <c r="A165" s="224" t="s">
        <v>169</v>
      </c>
      <c r="B165" s="225" t="s">
        <v>107</v>
      </c>
      <c r="C165" s="240" t="s">
        <v>108</v>
      </c>
      <c r="D165" s="226"/>
      <c r="E165" s="227"/>
      <c r="F165" s="228"/>
      <c r="G165" s="228">
        <f>SUMIF(AG166:AG169,"&lt;&gt;NOR",G166:G169)</f>
        <v>0</v>
      </c>
      <c r="H165" s="228"/>
      <c r="I165" s="228">
        <f>SUM(I166:I169)</f>
        <v>0</v>
      </c>
      <c r="J165" s="228"/>
      <c r="K165" s="228">
        <f>SUM(K166:K169)</f>
        <v>0</v>
      </c>
      <c r="L165" s="228"/>
      <c r="M165" s="228">
        <f>SUM(M166:M169)</f>
        <v>0</v>
      </c>
      <c r="N165" s="227"/>
      <c r="O165" s="227">
        <f>SUM(O166:O169)</f>
        <v>0</v>
      </c>
      <c r="P165" s="227"/>
      <c r="Q165" s="227">
        <f>SUM(Q166:Q169)</f>
        <v>0</v>
      </c>
      <c r="R165" s="228"/>
      <c r="S165" s="228"/>
      <c r="T165" s="229"/>
      <c r="U165" s="223"/>
      <c r="V165" s="223">
        <f>SUM(V166:V169)</f>
        <v>0.25</v>
      </c>
      <c r="W165" s="223"/>
      <c r="X165" s="223"/>
      <c r="Y165" s="223"/>
      <c r="AG165" t="s">
        <v>170</v>
      </c>
    </row>
    <row r="166" spans="1:60" outlineLevel="1" x14ac:dyDescent="0.2">
      <c r="A166" s="231">
        <v>42</v>
      </c>
      <c r="B166" s="232" t="s">
        <v>833</v>
      </c>
      <c r="C166" s="241" t="s">
        <v>834</v>
      </c>
      <c r="D166" s="233" t="s">
        <v>306</v>
      </c>
      <c r="E166" s="234">
        <v>0.16200000000000001</v>
      </c>
      <c r="F166" s="235"/>
      <c r="G166" s="236">
        <f>ROUND(E166*F166,2)</f>
        <v>0</v>
      </c>
      <c r="H166" s="235"/>
      <c r="I166" s="236">
        <f>ROUND(E166*H166,2)</f>
        <v>0</v>
      </c>
      <c r="J166" s="235"/>
      <c r="K166" s="236">
        <f>ROUND(E166*J166,2)</f>
        <v>0</v>
      </c>
      <c r="L166" s="236">
        <v>21</v>
      </c>
      <c r="M166" s="236">
        <f>G166*(1+L166/100)</f>
        <v>0</v>
      </c>
      <c r="N166" s="234">
        <v>0</v>
      </c>
      <c r="O166" s="234">
        <f>ROUND(E166*N166,2)</f>
        <v>0</v>
      </c>
      <c r="P166" s="234">
        <v>0</v>
      </c>
      <c r="Q166" s="234">
        <f>ROUND(E166*P166,2)</f>
        <v>0</v>
      </c>
      <c r="R166" s="236" t="s">
        <v>689</v>
      </c>
      <c r="S166" s="236" t="s">
        <v>174</v>
      </c>
      <c r="T166" s="237" t="s">
        <v>210</v>
      </c>
      <c r="U166" s="220">
        <v>1.5229999999999999</v>
      </c>
      <c r="V166" s="220">
        <f>ROUND(E166*U166,2)</f>
        <v>0.25</v>
      </c>
      <c r="W166" s="220"/>
      <c r="X166" s="220" t="s">
        <v>211</v>
      </c>
      <c r="Y166" s="220" t="s">
        <v>177</v>
      </c>
      <c r="Z166" s="210"/>
      <c r="AA166" s="210"/>
      <c r="AB166" s="210"/>
      <c r="AC166" s="210"/>
      <c r="AD166" s="210"/>
      <c r="AE166" s="210"/>
      <c r="AF166" s="210"/>
      <c r="AG166" s="210" t="s">
        <v>484</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
      <c r="A167" s="217"/>
      <c r="B167" s="218"/>
      <c r="C167" s="258" t="s">
        <v>835</v>
      </c>
      <c r="D167" s="249"/>
      <c r="E167" s="249"/>
      <c r="F167" s="249"/>
      <c r="G167" s="249"/>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214</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43" t="s">
        <v>836</v>
      </c>
      <c r="D168" s="221"/>
      <c r="E168" s="222"/>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182</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43" t="s">
        <v>837</v>
      </c>
      <c r="D169" s="221"/>
      <c r="E169" s="222">
        <v>0.16200000000000001</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182</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x14ac:dyDescent="0.2">
      <c r="A170" s="224" t="s">
        <v>169</v>
      </c>
      <c r="B170" s="225" t="s">
        <v>109</v>
      </c>
      <c r="C170" s="240" t="s">
        <v>110</v>
      </c>
      <c r="D170" s="226"/>
      <c r="E170" s="227"/>
      <c r="F170" s="228"/>
      <c r="G170" s="228">
        <f>SUMIF(AG171:AG174,"&lt;&gt;NOR",G171:G174)</f>
        <v>0</v>
      </c>
      <c r="H170" s="228"/>
      <c r="I170" s="228">
        <f>SUM(I171:I174)</f>
        <v>0</v>
      </c>
      <c r="J170" s="228"/>
      <c r="K170" s="228">
        <f>SUM(K171:K174)</f>
        <v>0</v>
      </c>
      <c r="L170" s="228"/>
      <c r="M170" s="228">
        <f>SUM(M171:M174)</f>
        <v>0</v>
      </c>
      <c r="N170" s="227"/>
      <c r="O170" s="227">
        <f>SUM(O171:O174)</f>
        <v>0</v>
      </c>
      <c r="P170" s="227"/>
      <c r="Q170" s="227">
        <f>SUM(Q171:Q174)</f>
        <v>0</v>
      </c>
      <c r="R170" s="228"/>
      <c r="S170" s="228"/>
      <c r="T170" s="229"/>
      <c r="U170" s="223"/>
      <c r="V170" s="223">
        <f>SUM(V171:V174)</f>
        <v>0.02</v>
      </c>
      <c r="W170" s="223"/>
      <c r="X170" s="223"/>
      <c r="Y170" s="223"/>
      <c r="AG170" t="s">
        <v>170</v>
      </c>
    </row>
    <row r="171" spans="1:60" outlineLevel="1" x14ac:dyDescent="0.2">
      <c r="A171" s="231">
        <v>43</v>
      </c>
      <c r="B171" s="232" t="s">
        <v>838</v>
      </c>
      <c r="C171" s="241" t="s">
        <v>839</v>
      </c>
      <c r="D171" s="233" t="s">
        <v>306</v>
      </c>
      <c r="E171" s="234">
        <v>1.7000000000000001E-2</v>
      </c>
      <c r="F171" s="235"/>
      <c r="G171" s="236">
        <f>ROUND(E171*F171,2)</f>
        <v>0</v>
      </c>
      <c r="H171" s="235"/>
      <c r="I171" s="236">
        <f>ROUND(E171*H171,2)</f>
        <v>0</v>
      </c>
      <c r="J171" s="235"/>
      <c r="K171" s="236">
        <f>ROUND(E171*J171,2)</f>
        <v>0</v>
      </c>
      <c r="L171" s="236">
        <v>21</v>
      </c>
      <c r="M171" s="236">
        <f>G171*(1+L171/100)</f>
        <v>0</v>
      </c>
      <c r="N171" s="234">
        <v>0</v>
      </c>
      <c r="O171" s="234">
        <f>ROUND(E171*N171,2)</f>
        <v>0</v>
      </c>
      <c r="P171" s="234">
        <v>0</v>
      </c>
      <c r="Q171" s="234">
        <f>ROUND(E171*P171,2)</f>
        <v>0</v>
      </c>
      <c r="R171" s="236" t="s">
        <v>689</v>
      </c>
      <c r="S171" s="236" t="s">
        <v>174</v>
      </c>
      <c r="T171" s="237" t="s">
        <v>210</v>
      </c>
      <c r="U171" s="220">
        <v>1.3740000000000001</v>
      </c>
      <c r="V171" s="220">
        <f>ROUND(E171*U171,2)</f>
        <v>0.02</v>
      </c>
      <c r="W171" s="220"/>
      <c r="X171" s="220" t="s">
        <v>211</v>
      </c>
      <c r="Y171" s="220" t="s">
        <v>177</v>
      </c>
      <c r="Z171" s="210"/>
      <c r="AA171" s="210"/>
      <c r="AB171" s="210"/>
      <c r="AC171" s="210"/>
      <c r="AD171" s="210"/>
      <c r="AE171" s="210"/>
      <c r="AF171" s="210"/>
      <c r="AG171" s="210" t="s">
        <v>484</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17"/>
      <c r="B172" s="218"/>
      <c r="C172" s="258" t="s">
        <v>438</v>
      </c>
      <c r="D172" s="249"/>
      <c r="E172" s="249"/>
      <c r="F172" s="249"/>
      <c r="G172" s="249"/>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214</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43" t="s">
        <v>840</v>
      </c>
      <c r="D173" s="221"/>
      <c r="E173" s="222"/>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182</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43" t="s">
        <v>743</v>
      </c>
      <c r="D174" s="221"/>
      <c r="E174" s="222">
        <v>1.7000000000000001E-2</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182</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x14ac:dyDescent="0.2">
      <c r="A175" s="224" t="s">
        <v>169</v>
      </c>
      <c r="B175" s="225" t="s">
        <v>111</v>
      </c>
      <c r="C175" s="240" t="s">
        <v>112</v>
      </c>
      <c r="D175" s="226"/>
      <c r="E175" s="227"/>
      <c r="F175" s="228"/>
      <c r="G175" s="228">
        <f>SUMIF(AG176:AG179,"&lt;&gt;NOR",G176:G179)</f>
        <v>0</v>
      </c>
      <c r="H175" s="228"/>
      <c r="I175" s="228">
        <f>SUM(I176:I179)</f>
        <v>0</v>
      </c>
      <c r="J175" s="228"/>
      <c r="K175" s="228">
        <f>SUM(K176:K179)</f>
        <v>0</v>
      </c>
      <c r="L175" s="228"/>
      <c r="M175" s="228">
        <f>SUM(M176:M179)</f>
        <v>0</v>
      </c>
      <c r="N175" s="227"/>
      <c r="O175" s="227">
        <f>SUM(O176:O179)</f>
        <v>0</v>
      </c>
      <c r="P175" s="227"/>
      <c r="Q175" s="227">
        <f>SUM(Q176:Q179)</f>
        <v>0</v>
      </c>
      <c r="R175" s="228"/>
      <c r="S175" s="228"/>
      <c r="T175" s="229"/>
      <c r="U175" s="223"/>
      <c r="V175" s="223">
        <f>SUM(V176:V179)</f>
        <v>0</v>
      </c>
      <c r="W175" s="223"/>
      <c r="X175" s="223"/>
      <c r="Y175" s="223"/>
      <c r="AG175" t="s">
        <v>170</v>
      </c>
    </row>
    <row r="176" spans="1:60" outlineLevel="1" x14ac:dyDescent="0.2">
      <c r="A176" s="231">
        <v>44</v>
      </c>
      <c r="B176" s="232" t="s">
        <v>841</v>
      </c>
      <c r="C176" s="241" t="s">
        <v>842</v>
      </c>
      <c r="D176" s="233" t="s">
        <v>306</v>
      </c>
      <c r="E176" s="234">
        <v>2E-3</v>
      </c>
      <c r="F176" s="235"/>
      <c r="G176" s="236">
        <f>ROUND(E176*F176,2)</f>
        <v>0</v>
      </c>
      <c r="H176" s="235"/>
      <c r="I176" s="236">
        <f>ROUND(E176*H176,2)</f>
        <v>0</v>
      </c>
      <c r="J176" s="235"/>
      <c r="K176" s="236">
        <f>ROUND(E176*J176,2)</f>
        <v>0</v>
      </c>
      <c r="L176" s="236">
        <v>21</v>
      </c>
      <c r="M176" s="236">
        <f>G176*(1+L176/100)</f>
        <v>0</v>
      </c>
      <c r="N176" s="234">
        <v>0</v>
      </c>
      <c r="O176" s="234">
        <f>ROUND(E176*N176,2)</f>
        <v>0</v>
      </c>
      <c r="P176" s="234">
        <v>0</v>
      </c>
      <c r="Q176" s="234">
        <f>ROUND(E176*P176,2)</f>
        <v>0</v>
      </c>
      <c r="R176" s="236" t="s">
        <v>689</v>
      </c>
      <c r="S176" s="236" t="s">
        <v>174</v>
      </c>
      <c r="T176" s="237" t="s">
        <v>210</v>
      </c>
      <c r="U176" s="220">
        <v>1.573</v>
      </c>
      <c r="V176" s="220">
        <f>ROUND(E176*U176,2)</f>
        <v>0</v>
      </c>
      <c r="W176" s="220"/>
      <c r="X176" s="220" t="s">
        <v>211</v>
      </c>
      <c r="Y176" s="220" t="s">
        <v>177</v>
      </c>
      <c r="Z176" s="210"/>
      <c r="AA176" s="210"/>
      <c r="AB176" s="210"/>
      <c r="AC176" s="210"/>
      <c r="AD176" s="210"/>
      <c r="AE176" s="210"/>
      <c r="AF176" s="210"/>
      <c r="AG176" s="210" t="s">
        <v>484</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58" t="s">
        <v>438</v>
      </c>
      <c r="D177" s="249"/>
      <c r="E177" s="249"/>
      <c r="F177" s="249"/>
      <c r="G177" s="249"/>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214</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43" t="s">
        <v>843</v>
      </c>
      <c r="D178" s="221"/>
      <c r="E178" s="222"/>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182</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43" t="s">
        <v>844</v>
      </c>
      <c r="D179" s="221"/>
      <c r="E179" s="222">
        <v>2E-3</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182</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x14ac:dyDescent="0.2">
      <c r="A180" s="224" t="s">
        <v>169</v>
      </c>
      <c r="B180" s="225" t="s">
        <v>137</v>
      </c>
      <c r="C180" s="240" t="s">
        <v>97</v>
      </c>
      <c r="D180" s="226"/>
      <c r="E180" s="227"/>
      <c r="F180" s="228"/>
      <c r="G180" s="228">
        <f>SUMIF(AG181:AG183,"&lt;&gt;NOR",G181:G183)</f>
        <v>0</v>
      </c>
      <c r="H180" s="228"/>
      <c r="I180" s="228">
        <f>SUM(I181:I183)</f>
        <v>0</v>
      </c>
      <c r="J180" s="228"/>
      <c r="K180" s="228">
        <f>SUM(K181:K183)</f>
        <v>0</v>
      </c>
      <c r="L180" s="228"/>
      <c r="M180" s="228">
        <f>SUM(M181:M183)</f>
        <v>0</v>
      </c>
      <c r="N180" s="227"/>
      <c r="O180" s="227">
        <f>SUM(O181:O183)</f>
        <v>0</v>
      </c>
      <c r="P180" s="227"/>
      <c r="Q180" s="227">
        <f>SUM(Q181:Q183)</f>
        <v>0</v>
      </c>
      <c r="R180" s="228"/>
      <c r="S180" s="228"/>
      <c r="T180" s="229"/>
      <c r="U180" s="223"/>
      <c r="V180" s="223">
        <f>SUM(V181:V183)</f>
        <v>0</v>
      </c>
      <c r="W180" s="223"/>
      <c r="X180" s="223"/>
      <c r="Y180" s="223"/>
      <c r="AG180" t="s">
        <v>170</v>
      </c>
    </row>
    <row r="181" spans="1:60" ht="22.5" outlineLevel="1" x14ac:dyDescent="0.2">
      <c r="A181" s="231">
        <v>45</v>
      </c>
      <c r="B181" s="232" t="s">
        <v>845</v>
      </c>
      <c r="C181" s="241" t="s">
        <v>846</v>
      </c>
      <c r="D181" s="233" t="s">
        <v>306</v>
      </c>
      <c r="E181" s="234">
        <v>2.1000000000000001E-2</v>
      </c>
      <c r="F181" s="235"/>
      <c r="G181" s="236">
        <f>ROUND(E181*F181,2)</f>
        <v>0</v>
      </c>
      <c r="H181" s="235"/>
      <c r="I181" s="236">
        <f>ROUND(E181*H181,2)</f>
        <v>0</v>
      </c>
      <c r="J181" s="235"/>
      <c r="K181" s="236">
        <f>ROUND(E181*J181,2)</f>
        <v>0</v>
      </c>
      <c r="L181" s="236">
        <v>21</v>
      </c>
      <c r="M181" s="236">
        <f>G181*(1+L181/100)</f>
        <v>0</v>
      </c>
      <c r="N181" s="234">
        <v>0</v>
      </c>
      <c r="O181" s="234">
        <f>ROUND(E181*N181,2)</f>
        <v>0</v>
      </c>
      <c r="P181" s="234">
        <v>0</v>
      </c>
      <c r="Q181" s="234">
        <f>ROUND(E181*P181,2)</f>
        <v>0</v>
      </c>
      <c r="R181" s="236" t="s">
        <v>260</v>
      </c>
      <c r="S181" s="236" t="s">
        <v>174</v>
      </c>
      <c r="T181" s="237" t="s">
        <v>210</v>
      </c>
      <c r="U181" s="220">
        <v>0</v>
      </c>
      <c r="V181" s="220">
        <f>ROUND(E181*U181,2)</f>
        <v>0</v>
      </c>
      <c r="W181" s="220"/>
      <c r="X181" s="220" t="s">
        <v>211</v>
      </c>
      <c r="Y181" s="220" t="s">
        <v>177</v>
      </c>
      <c r="Z181" s="210"/>
      <c r="AA181" s="210"/>
      <c r="AB181" s="210"/>
      <c r="AC181" s="210"/>
      <c r="AD181" s="210"/>
      <c r="AE181" s="210"/>
      <c r="AF181" s="210"/>
      <c r="AG181" s="210" t="s">
        <v>484</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
      <c r="A182" s="217"/>
      <c r="B182" s="218"/>
      <c r="C182" s="243" t="s">
        <v>831</v>
      </c>
      <c r="D182" s="221"/>
      <c r="E182" s="222"/>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182</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43" t="s">
        <v>832</v>
      </c>
      <c r="D183" s="221"/>
      <c r="E183" s="222">
        <v>2.1000000000000001E-2</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182</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x14ac:dyDescent="0.2">
      <c r="A184" s="224" t="s">
        <v>169</v>
      </c>
      <c r="B184" s="225" t="s">
        <v>80</v>
      </c>
      <c r="C184" s="240" t="s">
        <v>81</v>
      </c>
      <c r="D184" s="226"/>
      <c r="E184" s="227"/>
      <c r="F184" s="228"/>
      <c r="G184" s="228">
        <f>SUMIF(AG185:AG211,"&lt;&gt;NOR",G185:G211)</f>
        <v>0</v>
      </c>
      <c r="H184" s="228"/>
      <c r="I184" s="228">
        <f>SUM(I185:I211)</f>
        <v>0</v>
      </c>
      <c r="J184" s="228"/>
      <c r="K184" s="228">
        <f>SUM(K185:K211)</f>
        <v>0</v>
      </c>
      <c r="L184" s="228"/>
      <c r="M184" s="228">
        <f>SUM(M185:M211)</f>
        <v>0</v>
      </c>
      <c r="N184" s="227"/>
      <c r="O184" s="227">
        <f>SUM(O185:O211)</f>
        <v>0</v>
      </c>
      <c r="P184" s="227"/>
      <c r="Q184" s="227">
        <f>SUM(Q185:Q211)</f>
        <v>0</v>
      </c>
      <c r="R184" s="228"/>
      <c r="S184" s="228"/>
      <c r="T184" s="229"/>
      <c r="U184" s="223"/>
      <c r="V184" s="223">
        <f>SUM(V185:V211)</f>
        <v>0</v>
      </c>
      <c r="W184" s="223"/>
      <c r="X184" s="223"/>
      <c r="Y184" s="223"/>
      <c r="AG184" t="s">
        <v>170</v>
      </c>
    </row>
    <row r="185" spans="1:60" outlineLevel="1" x14ac:dyDescent="0.2">
      <c r="A185" s="231">
        <v>46</v>
      </c>
      <c r="B185" s="232" t="s">
        <v>847</v>
      </c>
      <c r="C185" s="241" t="s">
        <v>848</v>
      </c>
      <c r="D185" s="233" t="s">
        <v>256</v>
      </c>
      <c r="E185" s="234">
        <v>1</v>
      </c>
      <c r="F185" s="235"/>
      <c r="G185" s="236">
        <f>ROUND(E185*F185,2)</f>
        <v>0</v>
      </c>
      <c r="H185" s="235"/>
      <c r="I185" s="236">
        <f>ROUND(E185*H185,2)</f>
        <v>0</v>
      </c>
      <c r="J185" s="235"/>
      <c r="K185" s="236">
        <f>ROUND(E185*J185,2)</f>
        <v>0</v>
      </c>
      <c r="L185" s="236">
        <v>21</v>
      </c>
      <c r="M185" s="236">
        <f>G185*(1+L185/100)</f>
        <v>0</v>
      </c>
      <c r="N185" s="234">
        <v>5.9999999999999995E-4</v>
      </c>
      <c r="O185" s="234">
        <f>ROUND(E185*N185,2)</f>
        <v>0</v>
      </c>
      <c r="P185" s="234">
        <v>0</v>
      </c>
      <c r="Q185" s="234">
        <f>ROUND(E185*P185,2)</f>
        <v>0</v>
      </c>
      <c r="R185" s="236"/>
      <c r="S185" s="236" t="s">
        <v>352</v>
      </c>
      <c r="T185" s="237" t="s">
        <v>175</v>
      </c>
      <c r="U185" s="220">
        <v>0</v>
      </c>
      <c r="V185" s="220">
        <f>ROUND(E185*U185,2)</f>
        <v>0</v>
      </c>
      <c r="W185" s="220"/>
      <c r="X185" s="220" t="s">
        <v>339</v>
      </c>
      <c r="Y185" s="220" t="s">
        <v>177</v>
      </c>
      <c r="Z185" s="210"/>
      <c r="AA185" s="210"/>
      <c r="AB185" s="210"/>
      <c r="AC185" s="210"/>
      <c r="AD185" s="210"/>
      <c r="AE185" s="210"/>
      <c r="AF185" s="210"/>
      <c r="AG185" s="210" t="s">
        <v>625</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
      <c r="A186" s="217"/>
      <c r="B186" s="218"/>
      <c r="C186" s="242" t="s">
        <v>849</v>
      </c>
      <c r="D186" s="239"/>
      <c r="E186" s="239"/>
      <c r="F186" s="239"/>
      <c r="G186" s="239"/>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180</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2" x14ac:dyDescent="0.2">
      <c r="A187" s="217"/>
      <c r="B187" s="218"/>
      <c r="C187" s="243" t="s">
        <v>698</v>
      </c>
      <c r="D187" s="221"/>
      <c r="E187" s="222"/>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182</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43" t="s">
        <v>699</v>
      </c>
      <c r="D188" s="221"/>
      <c r="E188" s="222">
        <v>1</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182</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31">
        <v>47</v>
      </c>
      <c r="B189" s="232" t="s">
        <v>850</v>
      </c>
      <c r="C189" s="241" t="s">
        <v>851</v>
      </c>
      <c r="D189" s="233" t="s">
        <v>256</v>
      </c>
      <c r="E189" s="234">
        <v>3</v>
      </c>
      <c r="F189" s="235"/>
      <c r="G189" s="236">
        <f>ROUND(E189*F189,2)</f>
        <v>0</v>
      </c>
      <c r="H189" s="235"/>
      <c r="I189" s="236">
        <f>ROUND(E189*H189,2)</f>
        <v>0</v>
      </c>
      <c r="J189" s="235"/>
      <c r="K189" s="236">
        <f>ROUND(E189*J189,2)</f>
        <v>0</v>
      </c>
      <c r="L189" s="236">
        <v>21</v>
      </c>
      <c r="M189" s="236">
        <f>G189*(1+L189/100)</f>
        <v>0</v>
      </c>
      <c r="N189" s="234">
        <v>2.3000000000000001E-4</v>
      </c>
      <c r="O189" s="234">
        <f>ROUND(E189*N189,2)</f>
        <v>0</v>
      </c>
      <c r="P189" s="234">
        <v>0</v>
      </c>
      <c r="Q189" s="234">
        <f>ROUND(E189*P189,2)</f>
        <v>0</v>
      </c>
      <c r="R189" s="236"/>
      <c r="S189" s="236" t="s">
        <v>352</v>
      </c>
      <c r="T189" s="237" t="s">
        <v>175</v>
      </c>
      <c r="U189" s="220">
        <v>0</v>
      </c>
      <c r="V189" s="220">
        <f>ROUND(E189*U189,2)</f>
        <v>0</v>
      </c>
      <c r="W189" s="220"/>
      <c r="X189" s="220" t="s">
        <v>339</v>
      </c>
      <c r="Y189" s="220" t="s">
        <v>177</v>
      </c>
      <c r="Z189" s="210"/>
      <c r="AA189" s="210"/>
      <c r="AB189" s="210"/>
      <c r="AC189" s="210"/>
      <c r="AD189" s="210"/>
      <c r="AE189" s="210"/>
      <c r="AF189" s="210"/>
      <c r="AG189" s="210" t="s">
        <v>625</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ht="33.75" outlineLevel="2" x14ac:dyDescent="0.2">
      <c r="A190" s="217"/>
      <c r="B190" s="218"/>
      <c r="C190" s="242" t="s">
        <v>852</v>
      </c>
      <c r="D190" s="239"/>
      <c r="E190" s="239"/>
      <c r="F190" s="239"/>
      <c r="G190" s="239"/>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180</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38" t="str">
        <f>C190</f>
        <v>Kondenzační sifon DN40 s vodorovným odtokem a svislým nebo vodorovným připojením 5/4" (svěrné připojení) popř. d 12-18 mm (pro hladké trubičky s břitovým těsněním) s vodní zápachou uzávěrkou (60 mm) a mechanickým zápachovým uzávěrem(kulička) a čisticí vložkou. Je určena pro klimatizační vzduchotechnické jednotky, odvody kondenzátu z komínů a pod.</v>
      </c>
      <c r="BB190" s="210"/>
      <c r="BC190" s="210"/>
      <c r="BD190" s="210"/>
      <c r="BE190" s="210"/>
      <c r="BF190" s="210"/>
      <c r="BG190" s="210"/>
      <c r="BH190" s="210"/>
    </row>
    <row r="191" spans="1:60" outlineLevel="2" x14ac:dyDescent="0.2">
      <c r="A191" s="217"/>
      <c r="B191" s="218"/>
      <c r="C191" s="243" t="s">
        <v>691</v>
      </c>
      <c r="D191" s="221"/>
      <c r="E191" s="222"/>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182</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43" t="s">
        <v>82</v>
      </c>
      <c r="D192" s="221"/>
      <c r="E192" s="222">
        <v>3</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182</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31">
        <v>48</v>
      </c>
      <c r="B193" s="232" t="s">
        <v>853</v>
      </c>
      <c r="C193" s="241" t="s">
        <v>854</v>
      </c>
      <c r="D193" s="233" t="s">
        <v>256</v>
      </c>
      <c r="E193" s="234">
        <v>2</v>
      </c>
      <c r="F193" s="235"/>
      <c r="G193" s="236">
        <f>ROUND(E193*F193,2)</f>
        <v>0</v>
      </c>
      <c r="H193" s="235"/>
      <c r="I193" s="236">
        <f>ROUND(E193*H193,2)</f>
        <v>0</v>
      </c>
      <c r="J193" s="235"/>
      <c r="K193" s="236">
        <f>ROUND(E193*J193,2)</f>
        <v>0</v>
      </c>
      <c r="L193" s="236">
        <v>21</v>
      </c>
      <c r="M193" s="236">
        <f>G193*(1+L193/100)</f>
        <v>0</v>
      </c>
      <c r="N193" s="234">
        <v>0</v>
      </c>
      <c r="O193" s="234">
        <f>ROUND(E193*N193,2)</f>
        <v>0</v>
      </c>
      <c r="P193" s="234">
        <v>0</v>
      </c>
      <c r="Q193" s="234">
        <f>ROUND(E193*P193,2)</f>
        <v>0</v>
      </c>
      <c r="R193" s="236"/>
      <c r="S193" s="236" t="s">
        <v>352</v>
      </c>
      <c r="T193" s="237" t="s">
        <v>175</v>
      </c>
      <c r="U193" s="220">
        <v>0</v>
      </c>
      <c r="V193" s="220">
        <f>ROUND(E193*U193,2)</f>
        <v>0</v>
      </c>
      <c r="W193" s="220"/>
      <c r="X193" s="220" t="s">
        <v>211</v>
      </c>
      <c r="Y193" s="220" t="s">
        <v>177</v>
      </c>
      <c r="Z193" s="210"/>
      <c r="AA193" s="210"/>
      <c r="AB193" s="210"/>
      <c r="AC193" s="210"/>
      <c r="AD193" s="210"/>
      <c r="AE193" s="210"/>
      <c r="AF193" s="210"/>
      <c r="AG193" s="210" t="s">
        <v>484</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ht="22.5" outlineLevel="2" x14ac:dyDescent="0.2">
      <c r="A194" s="217"/>
      <c r="B194" s="218"/>
      <c r="C194" s="242" t="s">
        <v>855</v>
      </c>
      <c r="D194" s="239"/>
      <c r="E194" s="239"/>
      <c r="F194" s="239"/>
      <c r="G194" s="239"/>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180</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38" t="str">
        <f>C194</f>
        <v>Krabicový nerez žlab cca 300*800mm, nerez pochůzí rošt + nerez bodová vpust DN100. Atypický výrobek - nutná koordinace s profesí a požadavky GASTRO. Součástí není stavební příprava - prostupy stropem, úpravy v podlaze atd.</v>
      </c>
      <c r="BB194" s="210"/>
      <c r="BC194" s="210"/>
      <c r="BD194" s="210"/>
      <c r="BE194" s="210"/>
      <c r="BF194" s="210"/>
      <c r="BG194" s="210"/>
      <c r="BH194" s="210"/>
    </row>
    <row r="195" spans="1:60" outlineLevel="2" x14ac:dyDescent="0.2">
      <c r="A195" s="217"/>
      <c r="B195" s="218"/>
      <c r="C195" s="243" t="s">
        <v>729</v>
      </c>
      <c r="D195" s="221"/>
      <c r="E195" s="222"/>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182</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43" t="s">
        <v>730</v>
      </c>
      <c r="D196" s="221"/>
      <c r="E196" s="222">
        <v>2</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182</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31">
        <v>49</v>
      </c>
      <c r="B197" s="232" t="s">
        <v>856</v>
      </c>
      <c r="C197" s="241" t="s">
        <v>857</v>
      </c>
      <c r="D197" s="233" t="s">
        <v>256</v>
      </c>
      <c r="E197" s="234">
        <v>1</v>
      </c>
      <c r="F197" s="235"/>
      <c r="G197" s="236">
        <f>ROUND(E197*F197,2)</f>
        <v>0</v>
      </c>
      <c r="H197" s="235"/>
      <c r="I197" s="236">
        <f>ROUND(E197*H197,2)</f>
        <v>0</v>
      </c>
      <c r="J197" s="235"/>
      <c r="K197" s="236">
        <f>ROUND(E197*J197,2)</f>
        <v>0</v>
      </c>
      <c r="L197" s="236">
        <v>21</v>
      </c>
      <c r="M197" s="236">
        <f>G197*(1+L197/100)</f>
        <v>0</v>
      </c>
      <c r="N197" s="234">
        <v>0</v>
      </c>
      <c r="O197" s="234">
        <f>ROUND(E197*N197,2)</f>
        <v>0</v>
      </c>
      <c r="P197" s="234">
        <v>0</v>
      </c>
      <c r="Q197" s="234">
        <f>ROUND(E197*P197,2)</f>
        <v>0</v>
      </c>
      <c r="R197" s="236"/>
      <c r="S197" s="236" t="s">
        <v>352</v>
      </c>
      <c r="T197" s="237" t="s">
        <v>175</v>
      </c>
      <c r="U197" s="220">
        <v>0</v>
      </c>
      <c r="V197" s="220">
        <f>ROUND(E197*U197,2)</f>
        <v>0</v>
      </c>
      <c r="W197" s="220"/>
      <c r="X197" s="220" t="s">
        <v>339</v>
      </c>
      <c r="Y197" s="220" t="s">
        <v>177</v>
      </c>
      <c r="Z197" s="210"/>
      <c r="AA197" s="210"/>
      <c r="AB197" s="210"/>
      <c r="AC197" s="210"/>
      <c r="AD197" s="210"/>
      <c r="AE197" s="210"/>
      <c r="AF197" s="210"/>
      <c r="AG197" s="210" t="s">
        <v>625</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2" x14ac:dyDescent="0.2">
      <c r="A198" s="217"/>
      <c r="B198" s="218"/>
      <c r="C198" s="242" t="s">
        <v>858</v>
      </c>
      <c r="D198" s="239"/>
      <c r="E198" s="239"/>
      <c r="F198" s="239"/>
      <c r="G198" s="239"/>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180</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31">
        <v>50</v>
      </c>
      <c r="B199" s="232" t="s">
        <v>859</v>
      </c>
      <c r="C199" s="241" t="s">
        <v>860</v>
      </c>
      <c r="D199" s="233" t="s">
        <v>256</v>
      </c>
      <c r="E199" s="234">
        <v>1</v>
      </c>
      <c r="F199" s="235"/>
      <c r="G199" s="236">
        <f>ROUND(E199*F199,2)</f>
        <v>0</v>
      </c>
      <c r="H199" s="235"/>
      <c r="I199" s="236">
        <f>ROUND(E199*H199,2)</f>
        <v>0</v>
      </c>
      <c r="J199" s="235"/>
      <c r="K199" s="236">
        <f>ROUND(E199*J199,2)</f>
        <v>0</v>
      </c>
      <c r="L199" s="236">
        <v>21</v>
      </c>
      <c r="M199" s="236">
        <f>G199*(1+L199/100)</f>
        <v>0</v>
      </c>
      <c r="N199" s="234">
        <v>0</v>
      </c>
      <c r="O199" s="234">
        <f>ROUND(E199*N199,2)</f>
        <v>0</v>
      </c>
      <c r="P199" s="234">
        <v>0</v>
      </c>
      <c r="Q199" s="234">
        <f>ROUND(E199*P199,2)</f>
        <v>0</v>
      </c>
      <c r="R199" s="236"/>
      <c r="S199" s="236" t="s">
        <v>352</v>
      </c>
      <c r="T199" s="237" t="s">
        <v>175</v>
      </c>
      <c r="U199" s="220">
        <v>0</v>
      </c>
      <c r="V199" s="220">
        <f>ROUND(E199*U199,2)</f>
        <v>0</v>
      </c>
      <c r="W199" s="220"/>
      <c r="X199" s="220" t="s">
        <v>339</v>
      </c>
      <c r="Y199" s="220" t="s">
        <v>177</v>
      </c>
      <c r="Z199" s="210"/>
      <c r="AA199" s="210"/>
      <c r="AB199" s="210"/>
      <c r="AC199" s="210"/>
      <c r="AD199" s="210"/>
      <c r="AE199" s="210"/>
      <c r="AF199" s="210"/>
      <c r="AG199" s="210" t="s">
        <v>625</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
      <c r="A200" s="217"/>
      <c r="B200" s="218"/>
      <c r="C200" s="242" t="s">
        <v>858</v>
      </c>
      <c r="D200" s="239"/>
      <c r="E200" s="239"/>
      <c r="F200" s="239"/>
      <c r="G200" s="239"/>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180</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
      <c r="A201" s="217"/>
      <c r="B201" s="218"/>
      <c r="C201" s="243" t="s">
        <v>698</v>
      </c>
      <c r="D201" s="221"/>
      <c r="E201" s="222"/>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182</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43" t="s">
        <v>699</v>
      </c>
      <c r="D202" s="221"/>
      <c r="E202" s="222">
        <v>1</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182</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31">
        <v>51</v>
      </c>
      <c r="B203" s="232" t="s">
        <v>861</v>
      </c>
      <c r="C203" s="241" t="s">
        <v>862</v>
      </c>
      <c r="D203" s="233" t="s">
        <v>256</v>
      </c>
      <c r="E203" s="234">
        <v>1</v>
      </c>
      <c r="F203" s="235"/>
      <c r="G203" s="236">
        <f>ROUND(E203*F203,2)</f>
        <v>0</v>
      </c>
      <c r="H203" s="235"/>
      <c r="I203" s="236">
        <f>ROUND(E203*H203,2)</f>
        <v>0</v>
      </c>
      <c r="J203" s="235"/>
      <c r="K203" s="236">
        <f>ROUND(E203*J203,2)</f>
        <v>0</v>
      </c>
      <c r="L203" s="236">
        <v>21</v>
      </c>
      <c r="M203" s="236">
        <f>G203*(1+L203/100)</f>
        <v>0</v>
      </c>
      <c r="N203" s="234">
        <v>0</v>
      </c>
      <c r="O203" s="234">
        <f>ROUND(E203*N203,2)</f>
        <v>0</v>
      </c>
      <c r="P203" s="234">
        <v>0</v>
      </c>
      <c r="Q203" s="234">
        <f>ROUND(E203*P203,2)</f>
        <v>0</v>
      </c>
      <c r="R203" s="236"/>
      <c r="S203" s="236" t="s">
        <v>352</v>
      </c>
      <c r="T203" s="237" t="s">
        <v>175</v>
      </c>
      <c r="U203" s="220">
        <v>0</v>
      </c>
      <c r="V203" s="220">
        <f>ROUND(E203*U203,2)</f>
        <v>0</v>
      </c>
      <c r="W203" s="220"/>
      <c r="X203" s="220" t="s">
        <v>339</v>
      </c>
      <c r="Y203" s="220" t="s">
        <v>177</v>
      </c>
      <c r="Z203" s="210"/>
      <c r="AA203" s="210"/>
      <c r="AB203" s="210"/>
      <c r="AC203" s="210"/>
      <c r="AD203" s="210"/>
      <c r="AE203" s="210"/>
      <c r="AF203" s="210"/>
      <c r="AG203" s="210" t="s">
        <v>625</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2" x14ac:dyDescent="0.2">
      <c r="A204" s="217"/>
      <c r="B204" s="218"/>
      <c r="C204" s="242" t="s">
        <v>863</v>
      </c>
      <c r="D204" s="239"/>
      <c r="E204" s="239"/>
      <c r="F204" s="239"/>
      <c r="G204" s="239"/>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180</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59" t="s">
        <v>864</v>
      </c>
      <c r="D205" s="250"/>
      <c r="E205" s="250"/>
      <c r="F205" s="250"/>
      <c r="G205" s="25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180</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59" t="s">
        <v>865</v>
      </c>
      <c r="D206" s="250"/>
      <c r="E206" s="250"/>
      <c r="F206" s="250"/>
      <c r="G206" s="25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180</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59" t="s">
        <v>866</v>
      </c>
      <c r="D207" s="250"/>
      <c r="E207" s="250"/>
      <c r="F207" s="250"/>
      <c r="G207" s="25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180</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59" t="s">
        <v>867</v>
      </c>
      <c r="D208" s="250"/>
      <c r="E208" s="250"/>
      <c r="F208" s="250"/>
      <c r="G208" s="25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180</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59" t="s">
        <v>868</v>
      </c>
      <c r="D209" s="250"/>
      <c r="E209" s="250"/>
      <c r="F209" s="250"/>
      <c r="G209" s="25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180</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
      <c r="A210" s="217"/>
      <c r="B210" s="218"/>
      <c r="C210" s="243" t="s">
        <v>698</v>
      </c>
      <c r="D210" s="221"/>
      <c r="E210" s="222"/>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182</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43" t="s">
        <v>699</v>
      </c>
      <c r="D211" s="221"/>
      <c r="E211" s="222">
        <v>1</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182</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x14ac:dyDescent="0.2">
      <c r="A212" s="3"/>
      <c r="B212" s="4"/>
      <c r="C212" s="244"/>
      <c r="D212" s="6"/>
      <c r="E212" s="3"/>
      <c r="F212" s="3"/>
      <c r="G212" s="3"/>
      <c r="H212" s="3"/>
      <c r="I212" s="3"/>
      <c r="J212" s="3"/>
      <c r="K212" s="3"/>
      <c r="L212" s="3"/>
      <c r="M212" s="3"/>
      <c r="N212" s="3"/>
      <c r="O212" s="3"/>
      <c r="P212" s="3"/>
      <c r="Q212" s="3"/>
      <c r="R212" s="3"/>
      <c r="S212" s="3"/>
      <c r="T212" s="3"/>
      <c r="U212" s="3"/>
      <c r="V212" s="3"/>
      <c r="W212" s="3"/>
      <c r="X212" s="3"/>
      <c r="Y212" s="3"/>
      <c r="AE212">
        <v>15</v>
      </c>
      <c r="AF212">
        <v>21</v>
      </c>
      <c r="AG212" t="s">
        <v>155</v>
      </c>
    </row>
    <row r="213" spans="1:60" x14ac:dyDescent="0.2">
      <c r="A213" s="213"/>
      <c r="B213" s="214" t="s">
        <v>29</v>
      </c>
      <c r="C213" s="245"/>
      <c r="D213" s="215"/>
      <c r="E213" s="216"/>
      <c r="F213" s="216"/>
      <c r="G213" s="230">
        <f>G8+G13+G75+G148+G155+G161+G165+G170+G175+G180+G184</f>
        <v>0</v>
      </c>
      <c r="H213" s="3"/>
      <c r="I213" s="3"/>
      <c r="J213" s="3"/>
      <c r="K213" s="3"/>
      <c r="L213" s="3"/>
      <c r="M213" s="3"/>
      <c r="N213" s="3"/>
      <c r="O213" s="3"/>
      <c r="P213" s="3"/>
      <c r="Q213" s="3"/>
      <c r="R213" s="3"/>
      <c r="S213" s="3"/>
      <c r="T213" s="3"/>
      <c r="U213" s="3"/>
      <c r="V213" s="3"/>
      <c r="W213" s="3"/>
      <c r="X213" s="3"/>
      <c r="Y213" s="3"/>
      <c r="AE213">
        <f>SUMIF(L7:L211,AE212,G7:G211)</f>
        <v>0</v>
      </c>
      <c r="AF213">
        <f>SUMIF(L7:L211,AF212,G7:G211)</f>
        <v>0</v>
      </c>
      <c r="AG213" t="s">
        <v>203</v>
      </c>
    </row>
    <row r="214" spans="1:60" x14ac:dyDescent="0.2">
      <c r="C214" s="246"/>
      <c r="D214" s="10"/>
      <c r="AG214" t="s">
        <v>204</v>
      </c>
    </row>
    <row r="215" spans="1:60" x14ac:dyDescent="0.2">
      <c r="D215" s="10"/>
    </row>
    <row r="216" spans="1:60" x14ac:dyDescent="0.2">
      <c r="D216" s="10"/>
    </row>
    <row r="217" spans="1:60" x14ac:dyDescent="0.2">
      <c r="D217" s="10"/>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XPP7uQWfa07QVxoA2WTfP3QH/JW5JDKO6Jnyv+UwLV36r0t1+yszFCTbRWFSC/rieujFZ4AEinY7PjBflZ6yg==" saltValue="mjpvWUFBtsA4a9A4diYcSg==" spinCount="100000" sheet="1" formatRows="0"/>
  <mergeCells count="46">
    <mergeCell ref="C206:G206"/>
    <mergeCell ref="C207:G207"/>
    <mergeCell ref="C208:G208"/>
    <mergeCell ref="C209:G209"/>
    <mergeCell ref="C190:G190"/>
    <mergeCell ref="C194:G194"/>
    <mergeCell ref="C198:G198"/>
    <mergeCell ref="C200:G200"/>
    <mergeCell ref="C204:G204"/>
    <mergeCell ref="C205:G205"/>
    <mergeCell ref="C157:G157"/>
    <mergeCell ref="C158:G158"/>
    <mergeCell ref="C167:G167"/>
    <mergeCell ref="C172:G172"/>
    <mergeCell ref="C177:G177"/>
    <mergeCell ref="C186:G186"/>
    <mergeCell ref="C110:G110"/>
    <mergeCell ref="C111:G111"/>
    <mergeCell ref="C118:G118"/>
    <mergeCell ref="C122:G122"/>
    <mergeCell ref="C141:G141"/>
    <mergeCell ref="C145:G145"/>
    <mergeCell ref="C92:G92"/>
    <mergeCell ref="C93:G93"/>
    <mergeCell ref="C97:G97"/>
    <mergeCell ref="C98:G98"/>
    <mergeCell ref="C102:G102"/>
    <mergeCell ref="C106:G106"/>
    <mergeCell ref="C40:G40"/>
    <mergeCell ref="C41:G41"/>
    <mergeCell ref="C45:G45"/>
    <mergeCell ref="C49:G49"/>
    <mergeCell ref="C53:G53"/>
    <mergeCell ref="C66:G66"/>
    <mergeCell ref="C19:G19"/>
    <mergeCell ref="C23:G23"/>
    <mergeCell ref="C27:G27"/>
    <mergeCell ref="C31:G31"/>
    <mergeCell ref="C35:G35"/>
    <mergeCell ref="C36:G36"/>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99 01 Naklady</vt:lpstr>
      <vt:lpstr>01 01 Pol</vt:lpstr>
      <vt:lpstr>01 02 Pol</vt:lpstr>
      <vt:lpstr>01 03 Pol</vt:lpstr>
      <vt:lpstr>01 04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'99 01 Naklady'!Názvy_tisku</vt:lpstr>
      <vt:lpstr>oadresa</vt:lpstr>
      <vt:lpstr>Stavba!Objednatel</vt:lpstr>
      <vt:lpstr>Stavba!Objekt</vt:lpstr>
      <vt:lpstr>'01 01 Pol'!Oblast_tisku</vt:lpstr>
      <vt:lpstr>'01 02 Pol'!Oblast_tisku</vt:lpstr>
      <vt:lpstr>'01 03 Pol'!Oblast_tisku</vt:lpstr>
      <vt:lpstr>'01 04 Pol'!Oblast_tisku</vt:lpstr>
      <vt:lpstr>'99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2023-02-22T08:42:52Z</dcterms:modified>
</cp:coreProperties>
</file>