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054-141 - Oprava" sheetId="2" r:id="rId2"/>
    <sheet name="18054-142 - VRN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'18054-141 - Oprava'!$C$84:$K$246</definedName>
    <definedName name="_xlnm.Print_Area" localSheetId="1">'18054-141 - Oprava'!$C$4:$J$39,'18054-141 - Oprava'!$C$45:$J$66,'18054-141 - Oprava'!$C$72:$K$246</definedName>
    <definedName name="_xlnm._FilterDatabase" localSheetId="2" hidden="1">'18054-142 - VRN'!$C$84:$K$116</definedName>
    <definedName name="_xlnm.Print_Area" localSheetId="2">'18054-142 - VRN'!$C$4:$J$39,'18054-142 - VRN'!$C$45:$J$66,'18054-142 - VRN'!$C$72:$K$116</definedName>
    <definedName name="_xlnm.Print_Area" localSheetId="3">'Seznam figur'!$C$4:$G$78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'18054-141 - Oprava'!$84:$84</definedName>
    <definedName name="_xlnm.Print_Titles" localSheetId="2">'18054-142 - VRN'!$84:$84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<sst xmlns="http://schemas.openxmlformats.org/spreadsheetml/2006/main" count="2866" uniqueCount="627">
  <si>
    <t>Export Komplet</t>
  </si>
  <si>
    <t>VZ</t>
  </si>
  <si>
    <t>2.0</t>
  </si>
  <si>
    <t>ZAMOK</t>
  </si>
  <si>
    <t>False</t>
  </si>
  <si>
    <t>{9b32fb68-778d-4af1-9461-ece766386d81}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</si>
  <si>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</si>
  <si>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</si>
  <si>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</si>
  <si>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</si>
  <si>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</si>
  <si>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</si>
  <si>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</si>
  <si>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</si>
  <si>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18054-24XC-JZ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</si>
  <si>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</si>
  <si>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</si>
  <si>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LC Schindlerova</t>
  </si>
  <si>
    <t>KSO:</t>
  </si>
  <si>
    <t/>
  </si>
  <si>
    <t>CC-CZ:</t>
  </si>
  <si>
    <t>Místo:</t>
  </si>
  <si>
    <t>k.ú. Křtiny</t>
  </si>
  <si>
    <t>Datum:</t>
  </si>
  <si>
    <t>16. 1. 2019</t>
  </si>
  <si>
    <t>Zadavatel:</t>
  </si>
  <si>
    <t>IČ:</t>
  </si>
  <si>
    <t>62156489</t>
  </si>
  <si>
    <t>MENDELU, ŠLP Křtiny</t>
  </si>
  <si>
    <t>DIČ:</t>
  </si>
  <si>
    <t>Uchazeč:</t>
  </si>
  <si>
    <t>Vyplň údaj</t>
  </si>
  <si>
    <t>Projektant:</t>
  </si>
  <si>
    <t>00220078</t>
  </si>
  <si>
    <t>Regioprojekt Brno, s.r.o</t>
  </si>
  <si>
    <t>CZ00220078</t>
  </si>
  <si>
    <t>True</t>
  </si>
  <si>
    <t>Zpracovatel:</t>
  </si>
  <si>
    <t>Ing. Jana Ježová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</si>
  <si>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</si>
  <si>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</si>
  <si>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</si>
  <si>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</si>
  <si>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</si>
  <si>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</si>
  <si>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</si>
  <si>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</si>
  <si>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</si>
  <si>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</si>
  <si>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</si>
  <si>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</si>
  <si>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</si>
  <si>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</si>
  <si>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</si>
  <si>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</si>
  <si>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</si>
  <si>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</si>
  <si>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</si>
  <si>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</si>
  <si>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</si>
  <si>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</si>
  <si>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</si>
  <si>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</si>
  <si>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</si>
  <si>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</si>
  <si>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</si>
  <si>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</si>
  <si>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</si>
  <si>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</si>
  <si>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</si>
  <si>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</si>
  <si>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</si>
  <si>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</si>
  <si>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</si>
  <si>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</si>
  <si>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</si>
  <si>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</si>
  <si>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</si>
  <si>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</si>
  <si>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</si>
  <si>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18054-141</t>
  </si>
  <si>
    <t>Oprava</t>
  </si>
  <si>
    <t>STA</t>
  </si>
  <si>
    <t>1</t>
  </si>
  <si>
    <t>{a342ccbe-c3fd-45cc-9748-836ca7094046}</t>
  </si>
  <si>
    <t>2</t>
  </si>
  <si>
    <t>18054-142</t>
  </si>
  <si>
    <t>VRN</t>
  </si>
  <si>
    <t>{2e572d7f-e050-4921-9695-59a85810ba6e}</t>
  </si>
  <si>
    <t>odkop</t>
  </si>
  <si>
    <t>212,07</t>
  </si>
  <si>
    <t>pa30</t>
  </si>
  <si>
    <t>10</t>
  </si>
  <si>
    <t>KRYCÍ LIST SOUPISU PRACÍ</t>
  </si>
  <si>
    <t>pa50</t>
  </si>
  <si>
    <t>8</t>
  </si>
  <si>
    <t>pa70</t>
  </si>
  <si>
    <t>3</t>
  </si>
  <si>
    <t>příkopy</t>
  </si>
  <si>
    <t>1745</t>
  </si>
  <si>
    <t>rýhy</t>
  </si>
  <si>
    <t>12,5</t>
  </si>
  <si>
    <t>Objekt:</t>
  </si>
  <si>
    <t>sjezdy</t>
  </si>
  <si>
    <t>392,5</t>
  </si>
  <si>
    <t>18054-141 - Oprava</t>
  </si>
  <si>
    <t>sklady</t>
  </si>
  <si>
    <t>949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</si>
  <si>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</si>
  <si>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</si>
  <si>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</si>
  <si>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</si>
  <si>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</si>
  <si>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</si>
  <si>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</si>
  <si>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</si>
  <si>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</si>
  <si>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</si>
  <si>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</si>
  <si>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</si>
  <si>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</si>
  <si>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</si>
  <si>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</si>
  <si>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</si>
  <si>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</si>
  <si>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</si>
  <si>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</si>
  <si>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</si>
  <si>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</si>
  <si>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</si>
  <si>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</si>
  <si>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</si>
  <si>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</si>
  <si>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</si>
  <si>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</si>
  <si>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</si>
  <si>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</si>
  <si>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</si>
  <si>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112201101</t>
  </si>
  <si>
    <t>Odstranění pařezů strojně s jejich vykopáním, vytrháním nebo odstřelením průměru přes 100 do 300 mm</t>
  </si>
  <si>
    <t>kus</t>
  </si>
  <si>
    <t>CS ÚRS 2021 02</t>
  </si>
  <si>
    <t>4</t>
  </si>
  <si>
    <t>-296603557</t>
  </si>
  <si>
    <t>Online PSC</t>
  </si>
  <si>
    <t>https://podminky.urs.cz/item/CS_URS_2021_02/112201101</t>
  </si>
  <si>
    <t>VV</t>
  </si>
  <si>
    <t>112201102</t>
  </si>
  <si>
    <t>Odstranění pařezů strojně s jejich vykopáním, vytrháním nebo odstřelením průměru přes 300 do 500 mm</t>
  </si>
  <si>
    <t>-87191066</t>
  </si>
  <si>
    <t>https://podminky.urs.cz/item/CS_URS_2021_02/112201102</t>
  </si>
  <si>
    <t>112201103</t>
  </si>
  <si>
    <t>Odstranění pařezů strojně s jejich vykopáním, vytrháním nebo odstřelením průměru přes 500 do 700 mm</t>
  </si>
  <si>
    <t>-151785000</t>
  </si>
  <si>
    <t>https://podminky.urs.cz/item/CS_URS_2021_02/112201103</t>
  </si>
  <si>
    <t>113108441</t>
  </si>
  <si>
    <t>Rozrytí vrstvy krytu nebo podkladu z kameniva bez zhutnění, bez vyrovnání rozrytého materiálu, pro jakékoliv tloušťky bez živičného pojiva</t>
  </si>
  <si>
    <t>m2</t>
  </si>
  <si>
    <t>1298406539</t>
  </si>
  <si>
    <t>https://podminky.urs.cz/item/CS_URS_2021_02/113108441</t>
  </si>
  <si>
    <t>" C2  km 0,867 - 1,886 " 3,7*1019</t>
  </si>
  <si>
    <t>5</t>
  </si>
  <si>
    <t>121101201</t>
  </si>
  <si>
    <t>Odstranění lesní hrabanky pro jakoukoliv tloušťku vrstvy</t>
  </si>
  <si>
    <t>1640186266</t>
  </si>
  <si>
    <t>https://podminky.urs.cz/item/CS_URS_2021_02/121101201</t>
  </si>
  <si>
    <t>6</t>
  </si>
  <si>
    <t>122251104</t>
  </si>
  <si>
    <t>Odkopávky a prokopávky nezapažené strojně v hornině třídy těžitelnosti I skupiny 3 přes 100 do 500 m3</t>
  </si>
  <si>
    <t>m3</t>
  </si>
  <si>
    <t>-659947483</t>
  </si>
  <si>
    <t>https://podminky.urs.cz/item/CS_URS_2021_02/122251104</t>
  </si>
  <si>
    <t>" OD1  km 1,390 - 1,420  - vlevo" 30*7</t>
  </si>
  <si>
    <t xml:space="preserve">" CO1  km 0,004  - vpravo objezd závory" 9,2*1,5*0,15 </t>
  </si>
  <si>
    <t>Součet</t>
  </si>
  <si>
    <t>132254101</t>
  </si>
  <si>
    <t>Hloubení zapažených rýh šířky do 800 mm strojně s urovnáním dna do předepsaného profilu a spádu v hornině třídy těžitelnosti I skupiny 3 do 20 m3</t>
  </si>
  <si>
    <t>-1191868443</t>
  </si>
  <si>
    <t>https://podminky.urs.cz/item/CS_URS_2021_02/132254101</t>
  </si>
  <si>
    <t>" C2  km 0,867 - 1,886 dlxšxhl" 50*0,5*0,5</t>
  </si>
  <si>
    <t>rýhy*0,5</t>
  </si>
  <si>
    <t>132351101</t>
  </si>
  <si>
    <t>Hloubení nezapažených rýh šířky do 800 mm strojně s urovnáním dna do předepsaného profilu a spádu v hornině třídy těžitelnosti II skupiny 4 do 20 m3</t>
  </si>
  <si>
    <t>437356570</t>
  </si>
  <si>
    <t>https://podminky.urs.cz/item/CS_URS_2021_02/132351101</t>
  </si>
  <si>
    <t>12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</si>
  <si>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</si>
  <si>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</si>
  <si>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-2038587341</t>
  </si>
  <si>
    <t>https://podminky.urs.cz/item/CS_URS_2021_02/162351103</t>
  </si>
  <si>
    <t>13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</si>
  <si>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</si>
  <si>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</si>
  <si>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-406374386</t>
  </si>
  <si>
    <t>https://podminky.urs.cz/item/CS_URS_2021_02/162351104</t>
  </si>
  <si>
    <t>příkopy*0,15</t>
  </si>
  <si>
    <t>14</t>
  </si>
  <si>
    <t>171151103</t>
  </si>
  <si>
    <t>Uložení sypanin do násypů strojně s rozprostřením sypaniny ve vrstvách a s hrubým urovnáním zhutněných z hornin soudržných jakékoliv třídy těžitelnosti</t>
  </si>
  <si>
    <t>382966474</t>
  </si>
  <si>
    <t>https://podminky.urs.cz/item/CS_URS_2021_02/171151103</t>
  </si>
  <si>
    <t>odkop*0,5</t>
  </si>
  <si>
    <t>171251101</t>
  </si>
  <si>
    <t>Uložení sypanin do násypů strojně s rozprostřením sypaniny ve vrstvách a s hrubým urovnáním nezhutněných jakékoliv třídy těžitelnosti</t>
  </si>
  <si>
    <t>1140863930</t>
  </si>
  <si>
    <t>https://podminky.urs.cz/item/CS_URS_2021_02/171251101</t>
  </si>
  <si>
    <t>16</t>
  </si>
  <si>
    <t>174201201</t>
  </si>
  <si>
    <t>Zásyp jam po pařezech strojně výkopkem z horniny získané při dobývání pařezů s hrubým urovnáním povrchu zasypávky průměru pařezu přes 100 do 300 mm</t>
  </si>
  <si>
    <t>-303318357</t>
  </si>
  <si>
    <t>https://podminky.urs.cz/item/CS_URS_2021_02/174201201</t>
  </si>
  <si>
    <t>17</t>
  </si>
  <si>
    <t>174201202</t>
  </si>
  <si>
    <t>Zásyp jam po pařezech strojně výkopkem z horniny získané při dobývání pařezů s hrubým urovnáním povrchu zasypávky průměru pařezu přes 300 do 500 mm</t>
  </si>
  <si>
    <t>-517556175</t>
  </si>
  <si>
    <t>https://podminky.urs.cz/item/CS_URS_2021_02/174201202</t>
  </si>
  <si>
    <t>18</t>
  </si>
  <si>
    <t>174201203</t>
  </si>
  <si>
    <t>Zásyp jam po pařezech strojně výkopkem z horniny získané při dobývání pařezů s hrubým urovnáním povrchu zasypávky průměru pařezu přes 500 do 700 mm</t>
  </si>
  <si>
    <t>-28593945</t>
  </si>
  <si>
    <t>https://podminky.urs.cz/item/CS_URS_2021_02/174201203</t>
  </si>
  <si>
    <t>19</t>
  </si>
  <si>
    <t>181951112</t>
  </si>
  <si>
    <t>Úprava pláně vyrovnáním výškových rozdílů strojně v hornině třídy těžitelnosti I, skupiny 1 až 3 se zhutněním</t>
  </si>
  <si>
    <t>-280767289</t>
  </si>
  <si>
    <t>https://podminky.urs.cz/item/CS_URS_2021_02/181951112</t>
  </si>
  <si>
    <t>" N1  km 0,266  - vlevo" (12+3)/2*10</t>
  </si>
  <si>
    <t>" N2  km 0,512  - vlevo" (12+3)/2*10</t>
  </si>
  <si>
    <t>" N4  km 0,930  - vpravo" (12+3)/2*10</t>
  </si>
  <si>
    <t>" N5  km 1,298  - vlevo" (8+3)/2*10</t>
  </si>
  <si>
    <t>" N6  km 1,560  - vpravo" (8+3)/2*5</t>
  </si>
  <si>
    <t>" N8  km 1,812  - vpravo" (14+3)/2*10</t>
  </si>
  <si>
    <t>Mezisoučet</t>
  </si>
  <si>
    <t>" SK1  km 0,230 - 0,260  - vlevo" 10*30</t>
  </si>
  <si>
    <t>" SK2  km 0,520 - 0,550  - vlevo" 10*30</t>
  </si>
  <si>
    <t>" SK3  km 1,125 - 1,139  - vpravo" 3,5*14</t>
  </si>
  <si>
    <t>" SK4  km 1,390 - 1,420  - vlevo" 10*30</t>
  </si>
  <si>
    <t xml:space="preserve">" CO1  km 0,004  - vpravo objezd závory" 9,2*1,5 </t>
  </si>
  <si>
    <t>20</t>
  </si>
  <si>
    <t>RP63</t>
  </si>
  <si>
    <t>Likvidace pařezů v souladu s platnými právními předpisy.</t>
  </si>
  <si>
    <t>301523310</t>
  </si>
  <si>
    <t>P</t>
  </si>
  <si>
    <t>Poznámka k položce:
Součástí položky je likvidace pařezů včetně manipulace a vodorovného přemístění.</t>
  </si>
  <si>
    <t>Komunikace pozemní</t>
  </si>
  <si>
    <t>564851111</t>
  </si>
  <si>
    <t>Podklad ze štěrkodrti ŠD s rozprostřením a zhutněním, po zhutnění tl. 150 mm</t>
  </si>
  <si>
    <t>1928300470</t>
  </si>
  <si>
    <t>https://podminky.urs.cz/item/CS_URS_2021_02/564851111</t>
  </si>
  <si>
    <t>22</t>
  </si>
  <si>
    <t>564861111</t>
  </si>
  <si>
    <t>Podklad ze štěrkodrti ŠD s rozprostřením a zhutněním, po zhutnění tl. 200 mm</t>
  </si>
  <si>
    <t>-996306911</t>
  </si>
  <si>
    <t>https://podminky.urs.cz/item/CS_URS_2021_02/564861111</t>
  </si>
  <si>
    <t>23</t>
  </si>
  <si>
    <t>564871111</t>
  </si>
  <si>
    <t>Podklad ze štěrkodrti ŠD s rozprostřením a zhutněním, po zhutnění tl. 250 mm</t>
  </si>
  <si>
    <t>1567663256</t>
  </si>
  <si>
    <t>https://podminky.urs.cz/item/CS_URS_2021_02/564871111</t>
  </si>
  <si>
    <t>" C2  km 0,867 - 1,886 - rozšíření komunikace - dlxšxpočet vrstev" 50*0,5*2</t>
  </si>
  <si>
    <t>24</t>
  </si>
  <si>
    <t>565131111</t>
  </si>
  <si>
    <t>Vyrovnání povrchu dosavadních podkladů s rozprostřením hmot a zhutněním obalovaným kamenivem ACP (OK) tl. 50 mm</t>
  </si>
  <si>
    <t>-510470398</t>
  </si>
  <si>
    <t>https://podminky.urs.cz/item/CS_URS_2021_02/565131111</t>
  </si>
  <si>
    <t>" CV1  km 0,160  - vlevo" 0,5*0,5</t>
  </si>
  <si>
    <t>" CK1  km 0,200 - 0,325  - vlevo" 1*125</t>
  </si>
  <si>
    <t>" CK2  km 0,780 - 0,821  - vpravo" 0,6*41</t>
  </si>
  <si>
    <t>" C1  km 0,000 - 0,867 - 30% plochy trasy" 3,3*867*0,3</t>
  </si>
  <si>
    <t>25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</si>
  <si>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</si>
  <si>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</si>
  <si>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453845897</t>
  </si>
  <si>
    <t>https://podminky.urs.cz/item/CS_URS_2021_02/566301111</t>
  </si>
  <si>
    <t>" CK3  km 1,365 - 1,387  - vlevo" 1*22</t>
  </si>
  <si>
    <t>" CK4  km 1,590 - 1,625  - obě strany" 1*35*2</t>
  </si>
  <si>
    <t>26</t>
  </si>
  <si>
    <t>569831111</t>
  </si>
  <si>
    <t>Zpevnění krajnic nebo komunikací pro pěší s rozprostřením a zhutněním, po zhutnění štěrkodrtí tl. 100 mm</t>
  </si>
  <si>
    <t>-1468071317</t>
  </si>
  <si>
    <t>https://podminky.urs.cz/item/CS_URS_2021_02/569831111</t>
  </si>
  <si>
    <t>" KZ1  km 0,000 - 1,886  - obě strany" 0,3*1886*2</t>
  </si>
  <si>
    <t>27</t>
  </si>
  <si>
    <t>573231108</t>
  </si>
  <si>
    <t>Postřik spojovací PS bez posypu kamenivem ze silniční emulze, v množství 0,50 kg/m2</t>
  </si>
  <si>
    <t>-1552038175</t>
  </si>
  <si>
    <t>https://podminky.urs.cz/item/CS_URS_2021_02/573231108</t>
  </si>
  <si>
    <t>" C1  km 0,000 - 0,867 " 3,3*867</t>
  </si>
  <si>
    <t>28</t>
  </si>
  <si>
    <t>573451112</t>
  </si>
  <si>
    <t>Dvojitý nátěr DN s posypem kamenivem a se zaválcováním z asfaltu silničního, v množství 1,7 kg/m2</t>
  </si>
  <si>
    <t>1519891812</t>
  </si>
  <si>
    <t>https://podminky.urs.cz/item/CS_URS_2021_02/573451112</t>
  </si>
  <si>
    <t>" C2  km 0,867 - 1,886 " 1019*3,5</t>
  </si>
  <si>
    <t>29</t>
  </si>
  <si>
    <t>574381112</t>
  </si>
  <si>
    <t>Penetrační makadam PM s rozprostřením kameniva na sucho, s prolitím živicí, s posypem drtí a se zhutněním hrubý (PMH) z kameniva hrubého drceného, po zhutnění tl. 100 mm</t>
  </si>
  <si>
    <t>1286393106</t>
  </si>
  <si>
    <t>https://podminky.urs.cz/item/CS_URS_2021_02/574381112</t>
  </si>
  <si>
    <t>30</t>
  </si>
  <si>
    <t>579103121</t>
  </si>
  <si>
    <t>Mikrokoberec prováděný za studena jednovrstvý střednězrnný EMK 0/8 - JV</t>
  </si>
  <si>
    <t>-1167141014</t>
  </si>
  <si>
    <t>https://podminky.urs.cz/item/CS_URS_2021_02/579103121</t>
  </si>
  <si>
    <t>" C1  km 0,000 - 0,867 - rozšíření o 20 cm na cca 25% plochy " 3,3*867+0,2*867*0,25</t>
  </si>
  <si>
    <t>Úpravy povrchů, podlahy a osazování výplní</t>
  </si>
  <si>
    <t>31</t>
  </si>
  <si>
    <t>628633111</t>
  </si>
  <si>
    <t>Spárování zdiva pilířů, opěr a křídel mostů z lomového kamene aktivovanou maltou, hloubky do 40 mm délka spáry na 1 m2 upravované plochy do 6 m</t>
  </si>
  <si>
    <t>-622657264</t>
  </si>
  <si>
    <t>https://podminky.urs.cz/item/CS_URS_2021_02/628633111</t>
  </si>
  <si>
    <t>" TP4  km 1,127 " 4*1,5+2*1,5</t>
  </si>
  <si>
    <t>9</t>
  </si>
  <si>
    <t>Ostatní konstrukce a práce, bourání</t>
  </si>
  <si>
    <t>32</t>
  </si>
  <si>
    <t>938111111</t>
  </si>
  <si>
    <t>Čištění zdiva opěr, pilířů, křídel od mechu a jiné vegetace</t>
  </si>
  <si>
    <t>296374057</t>
  </si>
  <si>
    <t>https://podminky.urs.cz/item/CS_URS_2021_02/938111111</t>
  </si>
  <si>
    <t>33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</si>
  <si>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</si>
  <si>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</si>
  <si>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m</t>
  </si>
  <si>
    <t>-272592468</t>
  </si>
  <si>
    <t>https://podminky.urs.cz/item/CS_URS_2021_02/938902111</t>
  </si>
  <si>
    <t>" P1  km 0,010 - 0,849  - vlevo" 839</t>
  </si>
  <si>
    <t>" P2  km 0,921 - 1,126  - vlevo" 205</t>
  </si>
  <si>
    <t>" P3  km 1,127 - 1,293  - vlevo" 166</t>
  </si>
  <si>
    <t>" P4  km 1,311 - 1,387  - vlevo" 76</t>
  </si>
  <si>
    <t>" P5  km 1,426 - 1,600  - vlevo" 174</t>
  </si>
  <si>
    <t>" P6  km 1,601 - 1,886  - vlevo" 285</t>
  </si>
  <si>
    <t>34</t>
  </si>
  <si>
    <t>938908411</t>
  </si>
  <si>
    <t>Čištění vozovek splachováním vodou povrchu podkladu nebo krytu živičného, betonového nebo dlážděného</t>
  </si>
  <si>
    <t>510223802</t>
  </si>
  <si>
    <t>https://podminky.urs.cz/item/CS_URS_2021_02/938908411</t>
  </si>
  <si>
    <t>" C1  km 0,000 - 0,867 " 3,5*867</t>
  </si>
  <si>
    <t>35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</si>
  <si>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</si>
  <si>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</si>
  <si>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-166871279</t>
  </si>
  <si>
    <t>https://podminky.urs.cz/item/CS_URS_2021_02/938909111</t>
  </si>
  <si>
    <t>" C2  km 0,867 - 1,886 " 3,5*1019</t>
  </si>
  <si>
    <t>36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</si>
  <si>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</si>
  <si>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</si>
  <si>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1457770777</t>
  </si>
  <si>
    <t>https://podminky.urs.cz/item/CS_URS_2021_02/938909311</t>
  </si>
  <si>
    <t>37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</si>
  <si>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</si>
  <si>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</si>
  <si>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-681179123</t>
  </si>
  <si>
    <t>https://podminky.urs.cz/item/CS_URS_2021_02/938909611</t>
  </si>
  <si>
    <t>" K1  km 0,000 - 1,886  - obě strany" 0,3*1886*2</t>
  </si>
  <si>
    <t>998</t>
  </si>
  <si>
    <t>Přesun hmot</t>
  </si>
  <si>
    <t>38</t>
  </si>
  <si>
    <t>998225111</t>
  </si>
  <si>
    <t>Přesun hmot pro komunikace s krytem z kameniva, monolitickým betonovým nebo živičným dopravní vzdálenost do 200 m jakékoliv délky objektu</t>
  </si>
  <si>
    <t>t</t>
  </si>
  <si>
    <t>-983891225</t>
  </si>
  <si>
    <t>https://podminky.urs.cz/item/CS_URS_2021_02/998225111</t>
  </si>
  <si>
    <t>39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</si>
  <si>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</si>
  <si>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</si>
  <si>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-1741988685</t>
  </si>
  <si>
    <t>https://podminky.urs.cz/item/CS_URS_2021_02/998225191</t>
  </si>
  <si>
    <t>18054-142 - VRN</t>
  </si>
  <si>
    <t>Ostatní - Ostatní</t>
  </si>
  <si>
    <t xml:space="preserve">    998 - Vedlejší náklady</t>
  </si>
  <si>
    <t xml:space="preserve">    999 - Ostatní náklady</t>
  </si>
  <si>
    <t xml:space="preserve">      9996 - Zajištění všech zkoušek pro řádné provedení pláně vozovky dle ČSN 73 6133 a dle ČSN 72 1006</t>
  </si>
  <si>
    <t xml:space="preserve">      9997 - Zajištění všech nezbytných zkoušek pro řádné provedení konstrukce vozovky dle ČSN 73 6127-2</t>
  </si>
  <si>
    <t xml:space="preserve">      9998 - Zajištění všech nezbytných zkoušek pro řádné provedení konstrukčních vrstev vozovky dle ČSN 73 6130</t>
  </si>
  <si>
    <t>Ostatní</t>
  </si>
  <si>
    <t>Vedlejší náklady</t>
  </si>
  <si>
    <t>R62</t>
  </si>
  <si>
    <t>Zajištění archeologického dozoru v průběhu stavby</t>
  </si>
  <si>
    <t>kpl</t>
  </si>
  <si>
    <t>-469027137</t>
  </si>
  <si>
    <t>999</t>
  </si>
  <si>
    <t>Ostatní náklady</t>
  </si>
  <si>
    <t>R70</t>
  </si>
  <si>
    <t xml:space="preserve">Aktualizace nebo vypracování plánu bezpečnosti a ochrany zdraví při práci vč. zajištění plnění povinností (BOZP). </t>
  </si>
  <si>
    <t>771657935</t>
  </si>
  <si>
    <t xml:space="preserve">Poznámka k položce:
Vyhotovení plánu bezpečnosti a ochrany zdraví při práci na staveništi ve smyslu § 15 odstavce 2 zákona č. 309/2006 Sb., který předá zhotovitel objednateli k odsouhlasení při předání a převzetí staveniště. Zajištění plnění povinností dle zákona č. 309/2006 Sb.   </t>
  </si>
  <si>
    <t>R76</t>
  </si>
  <si>
    <t>Zařízení staveniště včetně všech nákladů spojených s jeho zřízením, provozem, zabezpečením a likvidací</t>
  </si>
  <si>
    <t>-2140584460</t>
  </si>
  <si>
    <t>Poznámka k položce:
Položka obsahuje: 
zařízení staveniště včetně všech nákladů spojených s jeho zřízením, provozem a likvidací; zřízení a projednání potřebných ploch pro zařízení staveniště, skládky materiálu, mezideponie, včetně úhrady poplatků a úpravy povrchu po likvidaci staveniště.</t>
  </si>
  <si>
    <t>R95</t>
  </si>
  <si>
    <t>Údržba dotčených komunikací, včetně uvedení všech povrchů do původního stavu a jejich protokolární předání</t>
  </si>
  <si>
    <t>-120252963</t>
  </si>
  <si>
    <t>Poznámka k položce:
Projednání a zřízení příjezdů a sjezdu, údržba dotčených komunikací, včetně uvedení všech povrchů do původního stavu a jejich protokolární předání</t>
  </si>
  <si>
    <t>9996</t>
  </si>
  <si>
    <t>Zajištění všech zkoušek pro řádné provedení pláně vozovky dle ČSN 73 6133 a dle ČSN 72 1006</t>
  </si>
  <si>
    <t>R42</t>
  </si>
  <si>
    <t xml:space="preserve">Odchylka od příčného sklonu po 100 m </t>
  </si>
  <si>
    <t>1450484217</t>
  </si>
  <si>
    <t>" C2  km 0,867 - 1,886 " 11</t>
  </si>
  <si>
    <t>R44</t>
  </si>
  <si>
    <t>Míra zhutnění 1x na 1000 m2</t>
  </si>
  <si>
    <t>-354645862</t>
  </si>
  <si>
    <t>Poznámka k položce:
Zkouška bude provedena statickou zatěžovací zkouškou podle ČSN 72 1006</t>
  </si>
  <si>
    <t>9997</t>
  </si>
  <si>
    <t>Zajištění všech nezbytných zkoušek pro řádné provedení konstrukce vozovky dle ČSN 73 6127-2</t>
  </si>
  <si>
    <t>7</t>
  </si>
  <si>
    <t>R21</t>
  </si>
  <si>
    <t>Tloušťka konstrukčních vrstev v profilu po 100 m, 3 body na profil</t>
  </si>
  <si>
    <t>-887336181</t>
  </si>
  <si>
    <t>Poznámka k položce:
Pozn. Tloušťka vrstev bude deklarována geodeticky</t>
  </si>
  <si>
    <t>R22</t>
  </si>
  <si>
    <t>-1573447885</t>
  </si>
  <si>
    <t>R23</t>
  </si>
  <si>
    <t>Plocha položené konstrukční vrstvy</t>
  </si>
  <si>
    <t>827802387</t>
  </si>
  <si>
    <t>Poznámka k položce:
Plocha konstrukční vrstvy bude deklarována geodetickým zaměřením.</t>
  </si>
  <si>
    <t>9998</t>
  </si>
  <si>
    <t>Zajištění všech nezbytných zkoušek pro řádné provedení konstrukčních vrstev vozovky dle ČSN 73 6130</t>
  </si>
  <si>
    <t>R13</t>
  </si>
  <si>
    <t>1538354410</t>
  </si>
  <si>
    <t>SEZNAM FIGUR</t>
  </si>
  <si>
    <t>Výměra</t>
  </si>
  <si>
    <t xml:space="preserve"> 18054-141</t>
  </si>
  <si>
    <t>Použití figury:</t>
  </si>
  <si>
    <t>Odkopávky a prokopávky nezapažené v hornině třídy těžitelnosti I skupiny 3 objem do 500 m3 strojně</t>
  </si>
  <si>
    <t>Vodorovné přemístění přes 50 do 500 m výkopku/sypaniny z horniny třídy těžitelnosti I skupiny 1 až 3</t>
  </si>
  <si>
    <t>Uložení sypaniny z hornin soudržných do násypů zhutněných strojně</t>
  </si>
  <si>
    <t>Uložení sypaniny do násypů nezhutněných strojně</t>
  </si>
  <si>
    <t>Odstranění pařezů D přes 100 do 300 mm</t>
  </si>
  <si>
    <t>Zásyp jam po pařezech D pařezů do 300 mm strojně</t>
  </si>
  <si>
    <t>Likvidace pařezů v souladu s platnými právními předpisy vč. vodorovného přemístění.</t>
  </si>
  <si>
    <t>Zásyp jam po pařezech D pařezů přes 300 do 500 mm strojně</t>
  </si>
  <si>
    <t>Odstranění pařezů D přes 500 do 700 mm</t>
  </si>
  <si>
    <t>Zásyp jam po pařezech D pařezů přes 500 do 700 mm strojně</t>
  </si>
  <si>
    <t>Čištění příkopů komunikací příkopovým rypadlem objem nánosu do 0,15 m3/m</t>
  </si>
  <si>
    <t>Vodorovné přemístění přes 500 do 1000 m výkopku/sypaniny z horniny třídy těžitelnosti I skupiny 1 až 3</t>
  </si>
  <si>
    <t>Hloubení rýh zapažených š do 800 mm v hornině třídy těžitelnosti I skupiny 3 objem do 20 m3 strojně</t>
  </si>
  <si>
    <t>Hloubení rýh nezapažených š do 800 mm v hornině třídy těžitelnosti II skupiny 4 objem do 20 m3 strojně</t>
  </si>
  <si>
    <t>Úprava pláně v hornině třídy těžitelnosti I skupiny 1 až 3 se zhutněním strojně</t>
  </si>
  <si>
    <t>Podklad ze štěrkodrtě ŠD tl 150 mm</t>
  </si>
  <si>
    <t>Odstranění lesní hrabanky</t>
  </si>
  <si>
    <t>Podklad ze štěrkodrtě ŠD tl 200 mm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</si>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</sst>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201101" TargetMode="External" /><Relationship Id="rId2" Type="http://schemas.openxmlformats.org/officeDocument/2006/relationships/hyperlink" Target="https://podminky.urs.cz/item/CS_URS_2021_02/112201102" TargetMode="External" /><Relationship Id="rId3" Type="http://schemas.openxmlformats.org/officeDocument/2006/relationships/hyperlink" Target="https://podminky.urs.cz/item/CS_URS_2021_02/112201103" TargetMode="External" /><Relationship Id="rId4" Type="http://schemas.openxmlformats.org/officeDocument/2006/relationships/hyperlink" Target="https://podminky.urs.cz/item/CS_URS_2021_02/113108441" TargetMode="External" /><Relationship Id="rId5" Type="http://schemas.openxmlformats.org/officeDocument/2006/relationships/hyperlink" Target="https://podminky.urs.cz/item/CS_URS_2021_02/121101201" TargetMode="External" /><Relationship Id="rId6" Type="http://schemas.openxmlformats.org/officeDocument/2006/relationships/hyperlink" Target="https://podminky.urs.cz/item/CS_URS_2021_02/122251104" TargetMode="External" /><Relationship Id="rId7" Type="http://schemas.openxmlformats.org/officeDocument/2006/relationships/hyperlink" Target="https://podminky.urs.cz/item/CS_URS_2021_02/132254101" TargetMode="External" /><Relationship Id="rId8" Type="http://schemas.openxmlformats.org/officeDocument/2006/relationships/hyperlink" Target="https://podminky.urs.cz/item/CS_URS_2021_02/132351101" TargetMode="External" /><Relationship Id="rId9" Type="http://schemas.openxmlformats.org/officeDocument/2006/relationships/hyperlink" Target="https://podminky.urs.cz/item/CS_URS_2021_02/162351103" TargetMode="External" /><Relationship Id="rId10" Type="http://schemas.openxmlformats.org/officeDocument/2006/relationships/hyperlink" Target="https://podminky.urs.cz/item/CS_URS_2021_02/162351104" TargetMode="External" /><Relationship Id="rId11" Type="http://schemas.openxmlformats.org/officeDocument/2006/relationships/hyperlink" Target="https://podminky.urs.cz/item/CS_URS_2021_02/171151103" TargetMode="External" /><Relationship Id="rId12" Type="http://schemas.openxmlformats.org/officeDocument/2006/relationships/hyperlink" Target="https://podminky.urs.cz/item/CS_URS_2021_02/171251101" TargetMode="External" /><Relationship Id="rId13" Type="http://schemas.openxmlformats.org/officeDocument/2006/relationships/hyperlink" Target="https://podminky.urs.cz/item/CS_URS_2021_02/174201201" TargetMode="External" /><Relationship Id="rId14" Type="http://schemas.openxmlformats.org/officeDocument/2006/relationships/hyperlink" Target="https://podminky.urs.cz/item/CS_URS_2021_02/174201202" TargetMode="External" /><Relationship Id="rId15" Type="http://schemas.openxmlformats.org/officeDocument/2006/relationships/hyperlink" Target="https://podminky.urs.cz/item/CS_URS_2021_02/174201203" TargetMode="External" /><Relationship Id="rId16" Type="http://schemas.openxmlformats.org/officeDocument/2006/relationships/hyperlink" Target="https://podminky.urs.cz/item/CS_URS_2021_02/181951112" TargetMode="External" /><Relationship Id="rId17" Type="http://schemas.openxmlformats.org/officeDocument/2006/relationships/hyperlink" Target="https://podminky.urs.cz/item/CS_URS_2021_02/564851111" TargetMode="External" /><Relationship Id="rId18" Type="http://schemas.openxmlformats.org/officeDocument/2006/relationships/hyperlink" Target="https://podminky.urs.cz/item/CS_URS_2021_02/564861111" TargetMode="External" /><Relationship Id="rId19" Type="http://schemas.openxmlformats.org/officeDocument/2006/relationships/hyperlink" Target="https://podminky.urs.cz/item/CS_URS_2021_02/564871111" TargetMode="External" /><Relationship Id="rId20" Type="http://schemas.openxmlformats.org/officeDocument/2006/relationships/hyperlink" Target="https://podminky.urs.cz/item/CS_URS_2021_02/565131111" TargetMode="External" /><Relationship Id="rId21" Type="http://schemas.openxmlformats.org/officeDocument/2006/relationships/hyperlink" Target="https://podminky.urs.cz/item/CS_URS_2021_02/566301111" TargetMode="External" /><Relationship Id="rId22" Type="http://schemas.openxmlformats.org/officeDocument/2006/relationships/hyperlink" Target="https://podminky.urs.cz/item/CS_URS_2021_02/569831111" TargetMode="External" /><Relationship Id="rId23" Type="http://schemas.openxmlformats.org/officeDocument/2006/relationships/hyperlink" Target="https://podminky.urs.cz/item/CS_URS_2021_02/573231108" TargetMode="External" /><Relationship Id="rId24" Type="http://schemas.openxmlformats.org/officeDocument/2006/relationships/hyperlink" Target="https://podminky.urs.cz/item/CS_URS_2021_02/573451112" TargetMode="External" /><Relationship Id="rId25" Type="http://schemas.openxmlformats.org/officeDocument/2006/relationships/hyperlink" Target="https://podminky.urs.cz/item/CS_URS_2021_02/574381112" TargetMode="External" /><Relationship Id="rId26" Type="http://schemas.openxmlformats.org/officeDocument/2006/relationships/hyperlink" Target="https://podminky.urs.cz/item/CS_URS_2021_02/579103121" TargetMode="External" /><Relationship Id="rId27" Type="http://schemas.openxmlformats.org/officeDocument/2006/relationships/hyperlink" Target="https://podminky.urs.cz/item/CS_URS_2021_02/628633111" TargetMode="External" /><Relationship Id="rId28" Type="http://schemas.openxmlformats.org/officeDocument/2006/relationships/hyperlink" Target="https://podminky.urs.cz/item/CS_URS_2021_02/938111111" TargetMode="External" /><Relationship Id="rId29" Type="http://schemas.openxmlformats.org/officeDocument/2006/relationships/hyperlink" Target="https://podminky.urs.cz/item/CS_URS_2021_02/938902111" TargetMode="External" /><Relationship Id="rId30" Type="http://schemas.openxmlformats.org/officeDocument/2006/relationships/hyperlink" Target="https://podminky.urs.cz/item/CS_URS_2021_02/938908411" TargetMode="External" /><Relationship Id="rId31" Type="http://schemas.openxmlformats.org/officeDocument/2006/relationships/hyperlink" Target="https://podminky.urs.cz/item/CS_URS_2021_02/938909111" TargetMode="External" /><Relationship Id="rId32" Type="http://schemas.openxmlformats.org/officeDocument/2006/relationships/hyperlink" Target="https://podminky.urs.cz/item/CS_URS_2021_02/938909311" TargetMode="External" /><Relationship Id="rId33" Type="http://schemas.openxmlformats.org/officeDocument/2006/relationships/hyperlink" Target="https://podminky.urs.cz/item/CS_URS_2021_02/938909611" TargetMode="External" /><Relationship Id="rId34" Type="http://schemas.openxmlformats.org/officeDocument/2006/relationships/hyperlink" Target="https://podminky.urs.cz/item/CS_URS_2021_02/998225111" TargetMode="External" /><Relationship Id="rId35" Type="http://schemas.openxmlformats.org/officeDocument/2006/relationships/hyperlink" Target="https://podminky.urs.cz/item/CS_URS_2021_02/998225191" TargetMode="External" /><Relationship Id="rId3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18054-24XC-JZ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LC Schindlerova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Křtiny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16. 1. 2019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MENDELU, ŠLP Křtiny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Regioprojekt Brno, s.r.o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Ing. Jana Ježová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24.75" customHeight="1">
      <c r="A55" s="112" t="s">
        <v>79</v>
      </c>
      <c r="B55" s="113"/>
      <c r="C55" s="114"/>
      <c r="D55" s="115" t="s">
        <v>80</v>
      </c>
      <c r="E55" s="115"/>
      <c r="F55" s="115"/>
      <c r="G55" s="115"/>
      <c r="H55" s="115"/>
      <c r="I55" s="116"/>
      <c r="J55" s="115" t="s">
        <v>81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'18054-141 - Oprava'!J30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82</v>
      </c>
      <c r="AR55" s="119"/>
      <c r="AS55" s="120">
        <v>0</v>
      </c>
      <c r="AT55" s="121">
        <f>ROUND(SUM(AV55:AW55),2)</f>
        <v>0</v>
      </c>
      <c r="AU55" s="122">
        <f>'18054-141 - Oprava'!P85</f>
        <v>0</v>
      </c>
      <c r="AV55" s="121">
        <f>'18054-141 - Oprava'!J33</f>
        <v>0</v>
      </c>
      <c r="AW55" s="121">
        <f>'18054-141 - Oprava'!J34</f>
        <v>0</v>
      </c>
      <c r="AX55" s="121">
        <f>'18054-141 - Oprava'!J35</f>
        <v>0</v>
      </c>
      <c r="AY55" s="121">
        <f>'18054-141 - Oprava'!J36</f>
        <v>0</v>
      </c>
      <c r="AZ55" s="121">
        <f>'18054-141 - Oprava'!F33</f>
        <v>0</v>
      </c>
      <c r="BA55" s="121">
        <f>'18054-141 - Oprava'!F34</f>
        <v>0</v>
      </c>
      <c r="BB55" s="121">
        <f>'18054-141 - Oprava'!F35</f>
        <v>0</v>
      </c>
      <c r="BC55" s="121">
        <f>'18054-141 - Oprava'!F36</f>
        <v>0</v>
      </c>
      <c r="BD55" s="123">
        <f>'18054-141 - Oprava'!F37</f>
        <v>0</v>
      </c>
      <c r="BE55" s="7"/>
      <c r="BT55" s="124" t="s">
        <v>83</v>
      </c>
      <c r="BV55" s="124" t="s">
        <v>77</v>
      </c>
      <c r="BW55" s="124" t="s">
        <v>84</v>
      </c>
      <c r="BX55" s="124" t="s">
        <v>5</v>
      </c>
      <c r="CL55" s="124" t="s">
        <v>19</v>
      </c>
      <c r="CM55" s="124" t="s">
        <v>85</v>
      </c>
    </row>
    <row r="56" spans="1:91" s="7" customFormat="1" ht="24.75" customHeight="1">
      <c r="A56" s="112" t="s">
        <v>79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'18054-142 - VRN'!J30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82</v>
      </c>
      <c r="AR56" s="119"/>
      <c r="AS56" s="125">
        <v>0</v>
      </c>
      <c r="AT56" s="126">
        <f>ROUND(SUM(AV56:AW56),2)</f>
        <v>0</v>
      </c>
      <c r="AU56" s="127">
        <f>'18054-142 - VRN'!P85</f>
        <v>0</v>
      </c>
      <c r="AV56" s="126">
        <f>'18054-142 - VRN'!J33</f>
        <v>0</v>
      </c>
      <c r="AW56" s="126">
        <f>'18054-142 - VRN'!J34</f>
        <v>0</v>
      </c>
      <c r="AX56" s="126">
        <f>'18054-142 - VRN'!J35</f>
        <v>0</v>
      </c>
      <c r="AY56" s="126">
        <f>'18054-142 - VRN'!J36</f>
        <v>0</v>
      </c>
      <c r="AZ56" s="126">
        <f>'18054-142 - VRN'!F33</f>
        <v>0</v>
      </c>
      <c r="BA56" s="126">
        <f>'18054-142 - VRN'!F34</f>
        <v>0</v>
      </c>
      <c r="BB56" s="126">
        <f>'18054-142 - VRN'!F35</f>
        <v>0</v>
      </c>
      <c r="BC56" s="126">
        <f>'18054-142 - VRN'!F36</f>
        <v>0</v>
      </c>
      <c r="BD56" s="128">
        <f>'18054-142 - VRN'!F37</f>
        <v>0</v>
      </c>
      <c r="BE56" s="7"/>
      <c r="BT56" s="124" t="s">
        <v>83</v>
      </c>
      <c r="BV56" s="124" t="s">
        <v>77</v>
      </c>
      <c r="BW56" s="124" t="s">
        <v>88</v>
      </c>
      <c r="BX56" s="124" t="s">
        <v>5</v>
      </c>
      <c r="CL56" s="124" t="s">
        <v>19</v>
      </c>
      <c r="CM56" s="124" t="s">
        <v>85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8054-141 - Oprava'!C2" display="/"/>
    <hyperlink ref="A56" location="'18054-14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  <c r="AZ2" s="129" t="s">
        <v>89</v>
      </c>
      <c r="BA2" s="129" t="s">
        <v>19</v>
      </c>
      <c r="BB2" s="129" t="s">
        <v>19</v>
      </c>
      <c r="BC2" s="129" t="s">
        <v>90</v>
      </c>
      <c r="BD2" s="129" t="s">
        <v>85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  <c r="AZ3" s="129" t="s">
        <v>91</v>
      </c>
      <c r="BA3" s="129" t="s">
        <v>19</v>
      </c>
      <c r="BB3" s="129" t="s">
        <v>19</v>
      </c>
      <c r="BC3" s="129" t="s">
        <v>92</v>
      </c>
      <c r="BD3" s="129" t="s">
        <v>85</v>
      </c>
    </row>
    <row r="4" spans="2:56" s="1" customFormat="1" ht="24.95" customHeight="1">
      <c r="B4" s="21"/>
      <c r="D4" s="132" t="s">
        <v>93</v>
      </c>
      <c r="L4" s="21"/>
      <c r="M4" s="133" t="s">
        <v>10</v>
      </c>
      <c r="AT4" s="18" t="s">
        <v>4</v>
      </c>
      <c r="AZ4" s="129" t="s">
        <v>94</v>
      </c>
      <c r="BA4" s="129" t="s">
        <v>19</v>
      </c>
      <c r="BB4" s="129" t="s">
        <v>19</v>
      </c>
      <c r="BC4" s="129" t="s">
        <v>95</v>
      </c>
      <c r="BD4" s="129" t="s">
        <v>85</v>
      </c>
    </row>
    <row r="5" spans="2:56" s="1" customFormat="1" ht="6.95" customHeight="1">
      <c r="B5" s="21"/>
      <c r="L5" s="21"/>
      <c r="AZ5" s="129" t="s">
        <v>96</v>
      </c>
      <c r="BA5" s="129" t="s">
        <v>19</v>
      </c>
      <c r="BB5" s="129" t="s">
        <v>19</v>
      </c>
      <c r="BC5" s="129" t="s">
        <v>97</v>
      </c>
      <c r="BD5" s="129" t="s">
        <v>85</v>
      </c>
    </row>
    <row r="6" spans="2:56" s="1" customFormat="1" ht="12" customHeight="1">
      <c r="B6" s="21"/>
      <c r="D6" s="134" t="s">
        <v>16</v>
      </c>
      <c r="L6" s="21"/>
      <c r="AZ6" s="129" t="s">
        <v>98</v>
      </c>
      <c r="BA6" s="129" t="s">
        <v>19</v>
      </c>
      <c r="BB6" s="129" t="s">
        <v>19</v>
      </c>
      <c r="BC6" s="129" t="s">
        <v>99</v>
      </c>
      <c r="BD6" s="129" t="s">
        <v>85</v>
      </c>
    </row>
    <row r="7" spans="2:56" s="1" customFormat="1" ht="16.5" customHeight="1">
      <c r="B7" s="21"/>
      <c r="E7" s="135" t="str">
        <f>'Rekapitulace stavby'!K6</f>
        <v>LC Schindlerova</v>
      </c>
      <c r="F7" s="134"/>
      <c r="G7" s="134"/>
      <c r="H7" s="134"/>
      <c r="L7" s="21"/>
      <c r="AZ7" s="129" t="s">
        <v>100</v>
      </c>
      <c r="BA7" s="129" t="s">
        <v>19</v>
      </c>
      <c r="BB7" s="129" t="s">
        <v>19</v>
      </c>
      <c r="BC7" s="129" t="s">
        <v>101</v>
      </c>
      <c r="BD7" s="129" t="s">
        <v>85</v>
      </c>
    </row>
    <row r="8" spans="1:56" s="2" customFormat="1" ht="12" customHeight="1">
      <c r="A8" s="39"/>
      <c r="B8" s="45"/>
      <c r="C8" s="39"/>
      <c r="D8" s="134" t="s">
        <v>102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29" t="s">
        <v>103</v>
      </c>
      <c r="BA8" s="129" t="s">
        <v>19</v>
      </c>
      <c r="BB8" s="129" t="s">
        <v>19</v>
      </c>
      <c r="BC8" s="129" t="s">
        <v>104</v>
      </c>
      <c r="BD8" s="129" t="s">
        <v>85</v>
      </c>
    </row>
    <row r="9" spans="1:56" s="2" customFormat="1" ht="16.5" customHeight="1">
      <c r="A9" s="39"/>
      <c r="B9" s="45"/>
      <c r="C9" s="39"/>
      <c r="D9" s="39"/>
      <c r="E9" s="137" t="s">
        <v>105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29" t="s">
        <v>106</v>
      </c>
      <c r="BA9" s="129" t="s">
        <v>19</v>
      </c>
      <c r="BB9" s="129" t="s">
        <v>19</v>
      </c>
      <c r="BC9" s="129" t="s">
        <v>107</v>
      </c>
      <c r="BD9" s="129" t="s">
        <v>85</v>
      </c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108</v>
      </c>
      <c r="G12" s="39"/>
      <c r="H12" s="39"/>
      <c r="I12" s="134" t="s">
        <v>23</v>
      </c>
      <c r="J12" s="139" t="str">
        <f>'Rekapitulace stavby'!AN8</f>
        <v>16. 1. 2019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tr">
        <f>IF('Rekapitulace stavby'!AN10="","",'Rekapitulace stavby'!AN10)</f>
        <v>62156489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tr">
        <f>IF('Rekapitulace stavby'!E11="","",'Rekapitulace stavby'!E11)</f>
        <v>MENDELU, ŠLP Křtiny</v>
      </c>
      <c r="F15" s="39"/>
      <c r="G15" s="39"/>
      <c r="H15" s="39"/>
      <c r="I15" s="134" t="s">
        <v>29</v>
      </c>
      <c r="J15" s="138" t="str">
        <f>IF('Rekapitulace stavby'!AN11="","",'Rekapitulace stavby'!AN11)</f>
        <v/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30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29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32</v>
      </c>
      <c r="E20" s="39"/>
      <c r="F20" s="39"/>
      <c r="G20" s="39"/>
      <c r="H20" s="39"/>
      <c r="I20" s="134" t="s">
        <v>26</v>
      </c>
      <c r="J20" s="138" t="s">
        <v>33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34</v>
      </c>
      <c r="F21" s="39"/>
      <c r="G21" s="39"/>
      <c r="H21" s="39"/>
      <c r="I21" s="134" t="s">
        <v>29</v>
      </c>
      <c r="J21" s="138" t="s">
        <v>35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37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>Ing. Jana Ježová</v>
      </c>
      <c r="F24" s="39"/>
      <c r="G24" s="39"/>
      <c r="H24" s="39"/>
      <c r="I24" s="134" t="s">
        <v>29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39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41</v>
      </c>
      <c r="E30" s="39"/>
      <c r="F30" s="39"/>
      <c r="G30" s="39"/>
      <c r="H30" s="39"/>
      <c r="I30" s="39"/>
      <c r="J30" s="146">
        <f>ROUND(J85,2)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43</v>
      </c>
      <c r="G32" s="39"/>
      <c r="H32" s="39"/>
      <c r="I32" s="147" t="s">
        <v>42</v>
      </c>
      <c r="J32" s="147" t="s">
        <v>44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45</v>
      </c>
      <c r="E33" s="134" t="s">
        <v>46</v>
      </c>
      <c r="F33" s="149">
        <f>ROUND((SUM(BE85:BE246)),2)</f>
        <v>0</v>
      </c>
      <c r="G33" s="39"/>
      <c r="H33" s="39"/>
      <c r="I33" s="150">
        <v>0.21</v>
      </c>
      <c r="J33" s="149">
        <f>ROUND(((SUM(BE85:BE246))*I33),2)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47</v>
      </c>
      <c r="F34" s="149">
        <f>ROUND((SUM(BF85:BF246)),2)</f>
        <v>0</v>
      </c>
      <c r="G34" s="39"/>
      <c r="H34" s="39"/>
      <c r="I34" s="150">
        <v>0.15</v>
      </c>
      <c r="J34" s="149">
        <f>ROUND(((SUM(BF85:BF246))*I34),2)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48</v>
      </c>
      <c r="F35" s="149">
        <f>ROUND((SUM(BG85:BG246)),2)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49</v>
      </c>
      <c r="F36" s="149">
        <f>ROUND((SUM(BH85:BH246)),2)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9">
        <f>ROUND((SUM(BI85:BI246)),2)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LC Schindlerova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102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18054-141 - Oprava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16. 1. 2019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MENDELU, ŠLP Křtiny</v>
      </c>
      <c r="G54" s="41"/>
      <c r="H54" s="41"/>
      <c r="I54" s="33" t="s">
        <v>32</v>
      </c>
      <c r="J54" s="37" t="str">
        <f>E21</f>
        <v>Regioprojekt Brno, s.r.o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Ing. Jana Ježová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110</v>
      </c>
      <c r="D57" s="164"/>
      <c r="E57" s="164"/>
      <c r="F57" s="164"/>
      <c r="G57" s="164"/>
      <c r="H57" s="164"/>
      <c r="I57" s="164"/>
      <c r="J57" s="165" t="s">
        <v>111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73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112</v>
      </c>
    </row>
    <row r="60" spans="1:31" s="9" customFormat="1" ht="24.95" customHeight="1">
      <c r="A60" s="9"/>
      <c r="B60" s="167"/>
      <c r="C60" s="168"/>
      <c r="D60" s="169" t="s">
        <v>113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114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115</v>
      </c>
      <c r="E62" s="176"/>
      <c r="F62" s="176"/>
      <c r="G62" s="176"/>
      <c r="H62" s="176"/>
      <c r="I62" s="176"/>
      <c r="J62" s="177">
        <f>J167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116</v>
      </c>
      <c r="E63" s="176"/>
      <c r="F63" s="176"/>
      <c r="G63" s="176"/>
      <c r="H63" s="176"/>
      <c r="I63" s="176"/>
      <c r="J63" s="177">
        <f>J211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117</v>
      </c>
      <c r="E64" s="176"/>
      <c r="F64" s="176"/>
      <c r="G64" s="176"/>
      <c r="H64" s="176"/>
      <c r="I64" s="176"/>
      <c r="J64" s="177">
        <f>J216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118</v>
      </c>
      <c r="E65" s="176"/>
      <c r="F65" s="176"/>
      <c r="G65" s="176"/>
      <c r="H65" s="176"/>
      <c r="I65" s="176"/>
      <c r="J65" s="177">
        <f>J242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2" t="str">
        <f>E7</f>
        <v>LC Schindlerova</v>
      </c>
      <c r="F75" s="33"/>
      <c r="G75" s="33"/>
      <c r="H75" s="33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102</v>
      </c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18054-141 - Oprava</v>
      </c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16. 1. 2019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3" t="s">
        <v>25</v>
      </c>
      <c r="D81" s="41"/>
      <c r="E81" s="41"/>
      <c r="F81" s="28" t="str">
        <f>E15</f>
        <v>MENDELU, ŠLP Křtiny</v>
      </c>
      <c r="G81" s="41"/>
      <c r="H81" s="41"/>
      <c r="I81" s="33" t="s">
        <v>32</v>
      </c>
      <c r="J81" s="37" t="str">
        <f>E21</f>
        <v>Regioprojekt Brno, s.r.o</v>
      </c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37</v>
      </c>
      <c r="J82" s="37" t="str">
        <f>E24</f>
        <v>Ing. Jana Ježová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9"/>
      <c r="B84" s="180"/>
      <c r="C84" s="181" t="s">
        <v>120</v>
      </c>
      <c r="D84" s="182" t="s">
        <v>60</v>
      </c>
      <c r="E84" s="182" t="s">
        <v>56</v>
      </c>
      <c r="F84" s="182" t="s">
        <v>57</v>
      </c>
      <c r="G84" s="182" t="s">
        <v>121</v>
      </c>
      <c r="H84" s="182" t="s">
        <v>122</v>
      </c>
      <c r="I84" s="182" t="s">
        <v>123</v>
      </c>
      <c r="J84" s="182" t="s">
        <v>111</v>
      </c>
      <c r="K84" s="183" t="s">
        <v>124</v>
      </c>
      <c r="L84" s="184"/>
      <c r="M84" s="93" t="s">
        <v>19</v>
      </c>
      <c r="N84" s="94" t="s">
        <v>45</v>
      </c>
      <c r="O84" s="94" t="s">
        <v>125</v>
      </c>
      <c r="P84" s="94" t="s">
        <v>126</v>
      </c>
      <c r="Q84" s="94" t="s">
        <v>127</v>
      </c>
      <c r="R84" s="94" t="s">
        <v>128</v>
      </c>
      <c r="S84" s="94" t="s">
        <v>129</v>
      </c>
      <c r="T84" s="94" t="s">
        <v>130</v>
      </c>
      <c r="U84" s="95" t="s">
        <v>131</v>
      </c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39"/>
      <c r="B85" s="40"/>
      <c r="C85" s="100" t="s">
        <v>132</v>
      </c>
      <c r="D85" s="41"/>
      <c r="E85" s="41"/>
      <c r="F85" s="41"/>
      <c r="G85" s="41"/>
      <c r="H85" s="41"/>
      <c r="I85" s="41"/>
      <c r="J85" s="185">
        <f>BK85</f>
        <v>0</v>
      </c>
      <c r="K85" s="41"/>
      <c r="L85" s="45"/>
      <c r="M85" s="96"/>
      <c r="N85" s="186"/>
      <c r="O85" s="97"/>
      <c r="P85" s="187">
        <f>P86</f>
        <v>0</v>
      </c>
      <c r="Q85" s="97"/>
      <c r="R85" s="187">
        <f>R86</f>
        <v>1437.4791082</v>
      </c>
      <c r="S85" s="97"/>
      <c r="T85" s="187">
        <f>T86</f>
        <v>474.2143</v>
      </c>
      <c r="U85" s="98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112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74</v>
      </c>
      <c r="E86" s="192" t="s">
        <v>133</v>
      </c>
      <c r="F86" s="192" t="s">
        <v>134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P87+P167+P211+P216+P242</f>
        <v>0</v>
      </c>
      <c r="Q86" s="197"/>
      <c r="R86" s="198">
        <f>R87+R167+R211+R216+R242</f>
        <v>1437.4791082</v>
      </c>
      <c r="S86" s="197"/>
      <c r="T86" s="198">
        <f>T87+T167+T211+T216+T242</f>
        <v>474.2143</v>
      </c>
      <c r="U86" s="199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83</v>
      </c>
      <c r="AT86" s="201" t="s">
        <v>74</v>
      </c>
      <c r="AU86" s="201" t="s">
        <v>75</v>
      </c>
      <c r="AY86" s="200" t="s">
        <v>135</v>
      </c>
      <c r="BK86" s="202">
        <f>BK87+BK167+BK211+BK216+BK242</f>
        <v>0</v>
      </c>
    </row>
    <row r="87" spans="1:63" s="12" customFormat="1" ht="22.8" customHeight="1">
      <c r="A87" s="12"/>
      <c r="B87" s="189"/>
      <c r="C87" s="190"/>
      <c r="D87" s="191" t="s">
        <v>74</v>
      </c>
      <c r="E87" s="203" t="s">
        <v>83</v>
      </c>
      <c r="F87" s="203" t="s">
        <v>136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SUM(P88:P166)</f>
        <v>0</v>
      </c>
      <c r="Q87" s="197"/>
      <c r="R87" s="198">
        <f>SUM(R88:R166)</f>
        <v>0.0035700000000000003</v>
      </c>
      <c r="S87" s="197"/>
      <c r="T87" s="198">
        <f>SUM(T88:T166)</f>
        <v>0</v>
      </c>
      <c r="U87" s="199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83</v>
      </c>
      <c r="AT87" s="201" t="s">
        <v>74</v>
      </c>
      <c r="AU87" s="201" t="s">
        <v>83</v>
      </c>
      <c r="AY87" s="200" t="s">
        <v>135</v>
      </c>
      <c r="BK87" s="202">
        <f>SUM(BK88:BK166)</f>
        <v>0</v>
      </c>
    </row>
    <row r="88" spans="1:65" s="2" customFormat="1" ht="21.75" customHeight="1">
      <c r="A88" s="39"/>
      <c r="B88" s="40"/>
      <c r="C88" s="205" t="s">
        <v>83</v>
      </c>
      <c r="D88" s="205" t="s">
        <v>137</v>
      </c>
      <c r="E88" s="206" t="s">
        <v>138</v>
      </c>
      <c r="F88" s="207" t="s">
        <v>139</v>
      </c>
      <c r="G88" s="208" t="s">
        <v>140</v>
      </c>
      <c r="H88" s="209">
        <v>10</v>
      </c>
      <c r="I88" s="210"/>
      <c r="J88" s="211">
        <f>ROUND(I88*H88,2)</f>
        <v>0</v>
      </c>
      <c r="K88" s="207" t="s">
        <v>141</v>
      </c>
      <c r="L88" s="45"/>
      <c r="M88" s="212" t="s">
        <v>19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4">
        <f>S88*H88</f>
        <v>0</v>
      </c>
      <c r="U88" s="215" t="s">
        <v>19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85</v>
      </c>
      <c r="AY88" s="18" t="s">
        <v>135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83</v>
      </c>
      <c r="BK88" s="217">
        <f>ROUND(I88*H88,2)</f>
        <v>0</v>
      </c>
      <c r="BL88" s="18" t="s">
        <v>142</v>
      </c>
      <c r="BM88" s="216" t="s">
        <v>143</v>
      </c>
    </row>
    <row r="89" spans="1:47" s="2" customFormat="1" ht="12">
      <c r="A89" s="39"/>
      <c r="B89" s="40"/>
      <c r="C89" s="41"/>
      <c r="D89" s="218" t="s">
        <v>144</v>
      </c>
      <c r="E89" s="41"/>
      <c r="F89" s="219" t="s">
        <v>145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5"/>
      <c r="U89" s="86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144</v>
      </c>
      <c r="AU89" s="18" t="s">
        <v>85</v>
      </c>
    </row>
    <row r="90" spans="1:51" s="13" customFormat="1" ht="12">
      <c r="A90" s="13"/>
      <c r="B90" s="223"/>
      <c r="C90" s="224"/>
      <c r="D90" s="225" t="s">
        <v>146</v>
      </c>
      <c r="E90" s="226" t="s">
        <v>91</v>
      </c>
      <c r="F90" s="227" t="s">
        <v>92</v>
      </c>
      <c r="G90" s="224"/>
      <c r="H90" s="228">
        <v>10</v>
      </c>
      <c r="I90" s="229"/>
      <c r="J90" s="224"/>
      <c r="K90" s="224"/>
      <c r="L90" s="230"/>
      <c r="M90" s="231"/>
      <c r="N90" s="232"/>
      <c r="O90" s="232"/>
      <c r="P90" s="232"/>
      <c r="Q90" s="232"/>
      <c r="R90" s="232"/>
      <c r="S90" s="232"/>
      <c r="T90" s="232"/>
      <c r="U90" s="23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146</v>
      </c>
      <c r="AU90" s="234" t="s">
        <v>85</v>
      </c>
      <c r="AV90" s="13" t="s">
        <v>85</v>
      </c>
      <c r="AW90" s="13" t="s">
        <v>36</v>
      </c>
      <c r="AX90" s="13" t="s">
        <v>83</v>
      </c>
      <c r="AY90" s="234" t="s">
        <v>135</v>
      </c>
    </row>
    <row r="91" spans="1:65" s="2" customFormat="1" ht="21.75" customHeight="1">
      <c r="A91" s="39"/>
      <c r="B91" s="40"/>
      <c r="C91" s="205" t="s">
        <v>85</v>
      </c>
      <c r="D91" s="205" t="s">
        <v>137</v>
      </c>
      <c r="E91" s="206" t="s">
        <v>147</v>
      </c>
      <c r="F91" s="207" t="s">
        <v>148</v>
      </c>
      <c r="G91" s="208" t="s">
        <v>140</v>
      </c>
      <c r="H91" s="209">
        <v>8</v>
      </c>
      <c r="I91" s="210"/>
      <c r="J91" s="211">
        <f>ROUND(I91*H91,2)</f>
        <v>0</v>
      </c>
      <c r="K91" s="207" t="s">
        <v>141</v>
      </c>
      <c r="L91" s="45"/>
      <c r="M91" s="212" t="s">
        <v>19</v>
      </c>
      <c r="N91" s="213" t="s">
        <v>46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4">
        <f>S91*H91</f>
        <v>0</v>
      </c>
      <c r="U91" s="215" t="s">
        <v>19</v>
      </c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85</v>
      </c>
      <c r="AY91" s="18" t="s">
        <v>135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83</v>
      </c>
      <c r="BK91" s="217">
        <f>ROUND(I91*H91,2)</f>
        <v>0</v>
      </c>
      <c r="BL91" s="18" t="s">
        <v>142</v>
      </c>
      <c r="BM91" s="216" t="s">
        <v>149</v>
      </c>
    </row>
    <row r="92" spans="1:47" s="2" customFormat="1" ht="12">
      <c r="A92" s="39"/>
      <c r="B92" s="40"/>
      <c r="C92" s="41"/>
      <c r="D92" s="218" t="s">
        <v>144</v>
      </c>
      <c r="E92" s="41"/>
      <c r="F92" s="219" t="s">
        <v>150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5"/>
      <c r="U92" s="86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144</v>
      </c>
      <c r="AU92" s="18" t="s">
        <v>85</v>
      </c>
    </row>
    <row r="93" spans="1:51" s="13" customFormat="1" ht="12">
      <c r="A93" s="13"/>
      <c r="B93" s="223"/>
      <c r="C93" s="224"/>
      <c r="D93" s="225" t="s">
        <v>146</v>
      </c>
      <c r="E93" s="226" t="s">
        <v>94</v>
      </c>
      <c r="F93" s="227" t="s">
        <v>95</v>
      </c>
      <c r="G93" s="224"/>
      <c r="H93" s="228">
        <v>8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2"/>
      <c r="U93" s="23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146</v>
      </c>
      <c r="AU93" s="234" t="s">
        <v>85</v>
      </c>
      <c r="AV93" s="13" t="s">
        <v>85</v>
      </c>
      <c r="AW93" s="13" t="s">
        <v>36</v>
      </c>
      <c r="AX93" s="13" t="s">
        <v>83</v>
      </c>
      <c r="AY93" s="234" t="s">
        <v>135</v>
      </c>
    </row>
    <row r="94" spans="1:65" s="2" customFormat="1" ht="21.75" customHeight="1">
      <c r="A94" s="39"/>
      <c r="B94" s="40"/>
      <c r="C94" s="205" t="s">
        <v>97</v>
      </c>
      <c r="D94" s="205" t="s">
        <v>137</v>
      </c>
      <c r="E94" s="206" t="s">
        <v>151</v>
      </c>
      <c r="F94" s="207" t="s">
        <v>152</v>
      </c>
      <c r="G94" s="208" t="s">
        <v>140</v>
      </c>
      <c r="H94" s="209">
        <v>3</v>
      </c>
      <c r="I94" s="210"/>
      <c r="J94" s="211">
        <f>ROUND(I94*H94,2)</f>
        <v>0</v>
      </c>
      <c r="K94" s="207" t="s">
        <v>141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4">
        <f>S94*H94</f>
        <v>0</v>
      </c>
      <c r="U94" s="215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85</v>
      </c>
      <c r="AY94" s="18" t="s">
        <v>135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142</v>
      </c>
      <c r="BM94" s="216" t="s">
        <v>153</v>
      </c>
    </row>
    <row r="95" spans="1:47" s="2" customFormat="1" ht="12">
      <c r="A95" s="39"/>
      <c r="B95" s="40"/>
      <c r="C95" s="41"/>
      <c r="D95" s="218" t="s">
        <v>144</v>
      </c>
      <c r="E95" s="41"/>
      <c r="F95" s="219" t="s">
        <v>154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5"/>
      <c r="U95" s="86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144</v>
      </c>
      <c r="AU95" s="18" t="s">
        <v>85</v>
      </c>
    </row>
    <row r="96" spans="1:51" s="13" customFormat="1" ht="12">
      <c r="A96" s="13"/>
      <c r="B96" s="223"/>
      <c r="C96" s="224"/>
      <c r="D96" s="225" t="s">
        <v>146</v>
      </c>
      <c r="E96" s="226" t="s">
        <v>96</v>
      </c>
      <c r="F96" s="227" t="s">
        <v>97</v>
      </c>
      <c r="G96" s="224"/>
      <c r="H96" s="228">
        <v>3</v>
      </c>
      <c r="I96" s="229"/>
      <c r="J96" s="224"/>
      <c r="K96" s="224"/>
      <c r="L96" s="230"/>
      <c r="M96" s="231"/>
      <c r="N96" s="232"/>
      <c r="O96" s="232"/>
      <c r="P96" s="232"/>
      <c r="Q96" s="232"/>
      <c r="R96" s="232"/>
      <c r="S96" s="232"/>
      <c r="T96" s="232"/>
      <c r="U96" s="23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146</v>
      </c>
      <c r="AU96" s="234" t="s">
        <v>85</v>
      </c>
      <c r="AV96" s="13" t="s">
        <v>85</v>
      </c>
      <c r="AW96" s="13" t="s">
        <v>36</v>
      </c>
      <c r="AX96" s="13" t="s">
        <v>83</v>
      </c>
      <c r="AY96" s="234" t="s">
        <v>135</v>
      </c>
    </row>
    <row r="97" spans="1:65" s="2" customFormat="1" ht="24.15" customHeight="1">
      <c r="A97" s="39"/>
      <c r="B97" s="40"/>
      <c r="C97" s="205" t="s">
        <v>142</v>
      </c>
      <c r="D97" s="205" t="s">
        <v>137</v>
      </c>
      <c r="E97" s="206" t="s">
        <v>155</v>
      </c>
      <c r="F97" s="207" t="s">
        <v>156</v>
      </c>
      <c r="G97" s="208" t="s">
        <v>157</v>
      </c>
      <c r="H97" s="209">
        <v>3770.3</v>
      </c>
      <c r="I97" s="210"/>
      <c r="J97" s="211">
        <f>ROUND(I97*H97,2)</f>
        <v>0</v>
      </c>
      <c r="K97" s="207" t="s">
        <v>141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4">
        <f>S97*H97</f>
        <v>0</v>
      </c>
      <c r="U97" s="215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137</v>
      </c>
      <c r="AU97" s="216" t="s">
        <v>85</v>
      </c>
      <c r="AY97" s="18" t="s">
        <v>135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142</v>
      </c>
      <c r="BM97" s="216" t="s">
        <v>158</v>
      </c>
    </row>
    <row r="98" spans="1:47" s="2" customFormat="1" ht="12">
      <c r="A98" s="39"/>
      <c r="B98" s="40"/>
      <c r="C98" s="41"/>
      <c r="D98" s="218" t="s">
        <v>144</v>
      </c>
      <c r="E98" s="41"/>
      <c r="F98" s="219" t="s">
        <v>159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5"/>
      <c r="U98" s="86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144</v>
      </c>
      <c r="AU98" s="18" t="s">
        <v>85</v>
      </c>
    </row>
    <row r="99" spans="1:51" s="13" customFormat="1" ht="12">
      <c r="A99" s="13"/>
      <c r="B99" s="223"/>
      <c r="C99" s="224"/>
      <c r="D99" s="225" t="s">
        <v>146</v>
      </c>
      <c r="E99" s="226" t="s">
        <v>19</v>
      </c>
      <c r="F99" s="227" t="s">
        <v>160</v>
      </c>
      <c r="G99" s="224"/>
      <c r="H99" s="228">
        <v>3770.3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2"/>
      <c r="U99" s="23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146</v>
      </c>
      <c r="AU99" s="234" t="s">
        <v>85</v>
      </c>
      <c r="AV99" s="13" t="s">
        <v>85</v>
      </c>
      <c r="AW99" s="13" t="s">
        <v>36</v>
      </c>
      <c r="AX99" s="13" t="s">
        <v>83</v>
      </c>
      <c r="AY99" s="234" t="s">
        <v>135</v>
      </c>
    </row>
    <row r="100" spans="1:65" s="2" customFormat="1" ht="16.5" customHeight="1">
      <c r="A100" s="39"/>
      <c r="B100" s="40"/>
      <c r="C100" s="205" t="s">
        <v>161</v>
      </c>
      <c r="D100" s="205" t="s">
        <v>137</v>
      </c>
      <c r="E100" s="206" t="s">
        <v>162</v>
      </c>
      <c r="F100" s="207" t="s">
        <v>163</v>
      </c>
      <c r="G100" s="208" t="s">
        <v>157</v>
      </c>
      <c r="H100" s="209">
        <v>949</v>
      </c>
      <c r="I100" s="210"/>
      <c r="J100" s="211">
        <f>ROUND(I100*H100,2)</f>
        <v>0</v>
      </c>
      <c r="K100" s="207" t="s">
        <v>141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4">
        <f>S100*H100</f>
        <v>0</v>
      </c>
      <c r="U100" s="215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85</v>
      </c>
      <c r="AY100" s="18" t="s">
        <v>135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142</v>
      </c>
      <c r="BM100" s="216" t="s">
        <v>164</v>
      </c>
    </row>
    <row r="101" spans="1:47" s="2" customFormat="1" ht="12">
      <c r="A101" s="39"/>
      <c r="B101" s="40"/>
      <c r="C101" s="41"/>
      <c r="D101" s="218" t="s">
        <v>144</v>
      </c>
      <c r="E101" s="41"/>
      <c r="F101" s="219" t="s">
        <v>165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5"/>
      <c r="U101" s="86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144</v>
      </c>
      <c r="AU101" s="18" t="s">
        <v>85</v>
      </c>
    </row>
    <row r="102" spans="1:51" s="13" customFormat="1" ht="12">
      <c r="A102" s="13"/>
      <c r="B102" s="223"/>
      <c r="C102" s="224"/>
      <c r="D102" s="225" t="s">
        <v>146</v>
      </c>
      <c r="E102" s="226" t="s">
        <v>19</v>
      </c>
      <c r="F102" s="227" t="s">
        <v>106</v>
      </c>
      <c r="G102" s="224"/>
      <c r="H102" s="228">
        <v>949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2"/>
      <c r="U102" s="23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146</v>
      </c>
      <c r="AU102" s="234" t="s">
        <v>85</v>
      </c>
      <c r="AV102" s="13" t="s">
        <v>85</v>
      </c>
      <c r="AW102" s="13" t="s">
        <v>36</v>
      </c>
      <c r="AX102" s="13" t="s">
        <v>83</v>
      </c>
      <c r="AY102" s="234" t="s">
        <v>135</v>
      </c>
    </row>
    <row r="103" spans="1:65" s="2" customFormat="1" ht="21.75" customHeight="1">
      <c r="A103" s="39"/>
      <c r="B103" s="40"/>
      <c r="C103" s="205" t="s">
        <v>166</v>
      </c>
      <c r="D103" s="205" t="s">
        <v>137</v>
      </c>
      <c r="E103" s="206" t="s">
        <v>167</v>
      </c>
      <c r="F103" s="207" t="s">
        <v>168</v>
      </c>
      <c r="G103" s="208" t="s">
        <v>169</v>
      </c>
      <c r="H103" s="209">
        <v>212.07</v>
      </c>
      <c r="I103" s="210"/>
      <c r="J103" s="211">
        <f>ROUND(I103*H103,2)</f>
        <v>0</v>
      </c>
      <c r="K103" s="207" t="s">
        <v>141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4">
        <f>S103*H103</f>
        <v>0</v>
      </c>
      <c r="U103" s="215" t="s">
        <v>19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85</v>
      </c>
      <c r="AY103" s="18" t="s">
        <v>135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142</v>
      </c>
      <c r="BM103" s="216" t="s">
        <v>170</v>
      </c>
    </row>
    <row r="104" spans="1:47" s="2" customFormat="1" ht="12">
      <c r="A104" s="39"/>
      <c r="B104" s="40"/>
      <c r="C104" s="41"/>
      <c r="D104" s="218" t="s">
        <v>144</v>
      </c>
      <c r="E104" s="41"/>
      <c r="F104" s="219" t="s">
        <v>171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5"/>
      <c r="U104" s="86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144</v>
      </c>
      <c r="AU104" s="18" t="s">
        <v>85</v>
      </c>
    </row>
    <row r="105" spans="1:51" s="13" customFormat="1" ht="12">
      <c r="A105" s="13"/>
      <c r="B105" s="223"/>
      <c r="C105" s="224"/>
      <c r="D105" s="225" t="s">
        <v>146</v>
      </c>
      <c r="E105" s="226" t="s">
        <v>19</v>
      </c>
      <c r="F105" s="227" t="s">
        <v>172</v>
      </c>
      <c r="G105" s="224"/>
      <c r="H105" s="228">
        <v>210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2"/>
      <c r="U105" s="23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146</v>
      </c>
      <c r="AU105" s="234" t="s">
        <v>85</v>
      </c>
      <c r="AV105" s="13" t="s">
        <v>85</v>
      </c>
      <c r="AW105" s="13" t="s">
        <v>36</v>
      </c>
      <c r="AX105" s="13" t="s">
        <v>75</v>
      </c>
      <c r="AY105" s="234" t="s">
        <v>135</v>
      </c>
    </row>
    <row r="106" spans="1:51" s="13" customFormat="1" ht="12">
      <c r="A106" s="13"/>
      <c r="B106" s="223"/>
      <c r="C106" s="224"/>
      <c r="D106" s="225" t="s">
        <v>146</v>
      </c>
      <c r="E106" s="226" t="s">
        <v>19</v>
      </c>
      <c r="F106" s="227" t="s">
        <v>173</v>
      </c>
      <c r="G106" s="224"/>
      <c r="H106" s="228">
        <v>2.07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2"/>
      <c r="U106" s="23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146</v>
      </c>
      <c r="AU106" s="234" t="s">
        <v>85</v>
      </c>
      <c r="AV106" s="13" t="s">
        <v>85</v>
      </c>
      <c r="AW106" s="13" t="s">
        <v>36</v>
      </c>
      <c r="AX106" s="13" t="s">
        <v>75</v>
      </c>
      <c r="AY106" s="234" t="s">
        <v>135</v>
      </c>
    </row>
    <row r="107" spans="1:51" s="14" customFormat="1" ht="12">
      <c r="A107" s="14"/>
      <c r="B107" s="235"/>
      <c r="C107" s="236"/>
      <c r="D107" s="225" t="s">
        <v>146</v>
      </c>
      <c r="E107" s="237" t="s">
        <v>89</v>
      </c>
      <c r="F107" s="238" t="s">
        <v>174</v>
      </c>
      <c r="G107" s="236"/>
      <c r="H107" s="239">
        <v>212.07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3"/>
      <c r="U107" s="24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146</v>
      </c>
      <c r="AU107" s="245" t="s">
        <v>85</v>
      </c>
      <c r="AV107" s="14" t="s">
        <v>142</v>
      </c>
      <c r="AW107" s="14" t="s">
        <v>36</v>
      </c>
      <c r="AX107" s="14" t="s">
        <v>83</v>
      </c>
      <c r="AY107" s="245" t="s">
        <v>135</v>
      </c>
    </row>
    <row r="108" spans="1:65" s="2" customFormat="1" ht="24.15" customHeight="1">
      <c r="A108" s="39"/>
      <c r="B108" s="40"/>
      <c r="C108" s="205" t="s">
        <v>95</v>
      </c>
      <c r="D108" s="205" t="s">
        <v>137</v>
      </c>
      <c r="E108" s="206" t="s">
        <v>175</v>
      </c>
      <c r="F108" s="207" t="s">
        <v>176</v>
      </c>
      <c r="G108" s="208" t="s">
        <v>169</v>
      </c>
      <c r="H108" s="209">
        <v>6.25</v>
      </c>
      <c r="I108" s="210"/>
      <c r="J108" s="211">
        <f>ROUND(I108*H108,2)</f>
        <v>0</v>
      </c>
      <c r="K108" s="207" t="s">
        <v>141</v>
      </c>
      <c r="L108" s="45"/>
      <c r="M108" s="212" t="s">
        <v>19</v>
      </c>
      <c r="N108" s="213" t="s">
        <v>46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4">
        <f>S108*H108</f>
        <v>0</v>
      </c>
      <c r="U108" s="215" t="s">
        <v>19</v>
      </c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85</v>
      </c>
      <c r="AY108" s="18" t="s">
        <v>135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83</v>
      </c>
      <c r="BK108" s="217">
        <f>ROUND(I108*H108,2)</f>
        <v>0</v>
      </c>
      <c r="BL108" s="18" t="s">
        <v>142</v>
      </c>
      <c r="BM108" s="216" t="s">
        <v>177</v>
      </c>
    </row>
    <row r="109" spans="1:47" s="2" customFormat="1" ht="12">
      <c r="A109" s="39"/>
      <c r="B109" s="40"/>
      <c r="C109" s="41"/>
      <c r="D109" s="218" t="s">
        <v>144</v>
      </c>
      <c r="E109" s="41"/>
      <c r="F109" s="219" t="s">
        <v>178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5"/>
      <c r="U109" s="86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144</v>
      </c>
      <c r="AU109" s="18" t="s">
        <v>85</v>
      </c>
    </row>
    <row r="110" spans="1:51" s="13" customFormat="1" ht="12">
      <c r="A110" s="13"/>
      <c r="B110" s="223"/>
      <c r="C110" s="224"/>
      <c r="D110" s="225" t="s">
        <v>146</v>
      </c>
      <c r="E110" s="226" t="s">
        <v>19</v>
      </c>
      <c r="F110" s="227" t="s">
        <v>179</v>
      </c>
      <c r="G110" s="224"/>
      <c r="H110" s="228">
        <v>12.5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2"/>
      <c r="U110" s="23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146</v>
      </c>
      <c r="AU110" s="234" t="s">
        <v>85</v>
      </c>
      <c r="AV110" s="13" t="s">
        <v>85</v>
      </c>
      <c r="AW110" s="13" t="s">
        <v>36</v>
      </c>
      <c r="AX110" s="13" t="s">
        <v>75</v>
      </c>
      <c r="AY110" s="234" t="s">
        <v>135</v>
      </c>
    </row>
    <row r="111" spans="1:51" s="14" customFormat="1" ht="12">
      <c r="A111" s="14"/>
      <c r="B111" s="235"/>
      <c r="C111" s="236"/>
      <c r="D111" s="225" t="s">
        <v>146</v>
      </c>
      <c r="E111" s="237" t="s">
        <v>100</v>
      </c>
      <c r="F111" s="238" t="s">
        <v>174</v>
      </c>
      <c r="G111" s="236"/>
      <c r="H111" s="239">
        <v>12.5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3"/>
      <c r="U111" s="24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146</v>
      </c>
      <c r="AU111" s="245" t="s">
        <v>85</v>
      </c>
      <c r="AV111" s="14" t="s">
        <v>142</v>
      </c>
      <c r="AW111" s="14" t="s">
        <v>36</v>
      </c>
      <c r="AX111" s="14" t="s">
        <v>75</v>
      </c>
      <c r="AY111" s="245" t="s">
        <v>135</v>
      </c>
    </row>
    <row r="112" spans="1:51" s="13" customFormat="1" ht="12">
      <c r="A112" s="13"/>
      <c r="B112" s="223"/>
      <c r="C112" s="224"/>
      <c r="D112" s="225" t="s">
        <v>146</v>
      </c>
      <c r="E112" s="226" t="s">
        <v>19</v>
      </c>
      <c r="F112" s="227" t="s">
        <v>180</v>
      </c>
      <c r="G112" s="224"/>
      <c r="H112" s="228">
        <v>6.25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2"/>
      <c r="U112" s="23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146</v>
      </c>
      <c r="AU112" s="234" t="s">
        <v>85</v>
      </c>
      <c r="AV112" s="13" t="s">
        <v>85</v>
      </c>
      <c r="AW112" s="13" t="s">
        <v>36</v>
      </c>
      <c r="AX112" s="13" t="s">
        <v>75</v>
      </c>
      <c r="AY112" s="234" t="s">
        <v>135</v>
      </c>
    </row>
    <row r="113" spans="1:51" s="14" customFormat="1" ht="12">
      <c r="A113" s="14"/>
      <c r="B113" s="235"/>
      <c r="C113" s="236"/>
      <c r="D113" s="225" t="s">
        <v>146</v>
      </c>
      <c r="E113" s="237" t="s">
        <v>19</v>
      </c>
      <c r="F113" s="238" t="s">
        <v>174</v>
      </c>
      <c r="G113" s="236"/>
      <c r="H113" s="239">
        <v>6.25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3"/>
      <c r="U113" s="24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146</v>
      </c>
      <c r="AU113" s="245" t="s">
        <v>85</v>
      </c>
      <c r="AV113" s="14" t="s">
        <v>142</v>
      </c>
      <c r="AW113" s="14" t="s">
        <v>36</v>
      </c>
      <c r="AX113" s="14" t="s">
        <v>83</v>
      </c>
      <c r="AY113" s="245" t="s">
        <v>135</v>
      </c>
    </row>
    <row r="114" spans="1:65" s="2" customFormat="1" ht="24.15" customHeight="1">
      <c r="A114" s="39"/>
      <c r="B114" s="40"/>
      <c r="C114" s="205" t="s">
        <v>92</v>
      </c>
      <c r="D114" s="205" t="s">
        <v>137</v>
      </c>
      <c r="E114" s="206" t="s">
        <v>181</v>
      </c>
      <c r="F114" s="207" t="s">
        <v>182</v>
      </c>
      <c r="G114" s="208" t="s">
        <v>169</v>
      </c>
      <c r="H114" s="209">
        <v>6.25</v>
      </c>
      <c r="I114" s="210"/>
      <c r="J114" s="211">
        <f>ROUND(I114*H114,2)</f>
        <v>0</v>
      </c>
      <c r="K114" s="207" t="s">
        <v>141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4">
        <f>S114*H114</f>
        <v>0</v>
      </c>
      <c r="U114" s="215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85</v>
      </c>
      <c r="AY114" s="18" t="s">
        <v>135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142</v>
      </c>
      <c r="BM114" s="216" t="s">
        <v>183</v>
      </c>
    </row>
    <row r="115" spans="1:47" s="2" customFormat="1" ht="12">
      <c r="A115" s="39"/>
      <c r="B115" s="40"/>
      <c r="C115" s="41"/>
      <c r="D115" s="218" t="s">
        <v>144</v>
      </c>
      <c r="E115" s="41"/>
      <c r="F115" s="219" t="s">
        <v>184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5"/>
      <c r="U115" s="86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144</v>
      </c>
      <c r="AU115" s="18" t="s">
        <v>85</v>
      </c>
    </row>
    <row r="116" spans="1:51" s="13" customFormat="1" ht="12">
      <c r="A116" s="13"/>
      <c r="B116" s="223"/>
      <c r="C116" s="224"/>
      <c r="D116" s="225" t="s">
        <v>146</v>
      </c>
      <c r="E116" s="226" t="s">
        <v>19</v>
      </c>
      <c r="F116" s="227" t="s">
        <v>180</v>
      </c>
      <c r="G116" s="224"/>
      <c r="H116" s="228">
        <v>6.25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2"/>
      <c r="U116" s="23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146</v>
      </c>
      <c r="AU116" s="234" t="s">
        <v>85</v>
      </c>
      <c r="AV116" s="13" t="s">
        <v>85</v>
      </c>
      <c r="AW116" s="13" t="s">
        <v>36</v>
      </c>
      <c r="AX116" s="13" t="s">
        <v>83</v>
      </c>
      <c r="AY116" s="234" t="s">
        <v>135</v>
      </c>
    </row>
    <row r="117" spans="1:65" s="2" customFormat="1" ht="37.8" customHeight="1">
      <c r="A117" s="39"/>
      <c r="B117" s="40"/>
      <c r="C117" s="205" t="s">
        <v>185</v>
      </c>
      <c r="D117" s="205" t="s">
        <v>137</v>
      </c>
      <c r="E117" s="206" t="s">
        <v>186</v>
      </c>
      <c r="F117" s="207" t="s">
        <v>187</v>
      </c>
      <c r="G117" s="208" t="s">
        <v>169</v>
      </c>
      <c r="H117" s="209">
        <v>224.57</v>
      </c>
      <c r="I117" s="210"/>
      <c r="J117" s="211">
        <f>ROUND(I117*H117,2)</f>
        <v>0</v>
      </c>
      <c r="K117" s="207" t="s">
        <v>141</v>
      </c>
      <c r="L117" s="45"/>
      <c r="M117" s="212" t="s">
        <v>19</v>
      </c>
      <c r="N117" s="213" t="s">
        <v>46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4">
        <f>S117*H117</f>
        <v>0</v>
      </c>
      <c r="U117" s="215" t="s">
        <v>19</v>
      </c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142</v>
      </c>
      <c r="AT117" s="216" t="s">
        <v>137</v>
      </c>
      <c r="AU117" s="216" t="s">
        <v>85</v>
      </c>
      <c r="AY117" s="18" t="s">
        <v>135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83</v>
      </c>
      <c r="BK117" s="217">
        <f>ROUND(I117*H117,2)</f>
        <v>0</v>
      </c>
      <c r="BL117" s="18" t="s">
        <v>142</v>
      </c>
      <c r="BM117" s="216" t="s">
        <v>188</v>
      </c>
    </row>
    <row r="118" spans="1:47" s="2" customFormat="1" ht="12">
      <c r="A118" s="39"/>
      <c r="B118" s="40"/>
      <c r="C118" s="41"/>
      <c r="D118" s="218" t="s">
        <v>144</v>
      </c>
      <c r="E118" s="41"/>
      <c r="F118" s="219" t="s">
        <v>189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5"/>
      <c r="U118" s="86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144</v>
      </c>
      <c r="AU118" s="18" t="s">
        <v>85</v>
      </c>
    </row>
    <row r="119" spans="1:51" s="13" customFormat="1" ht="12">
      <c r="A119" s="13"/>
      <c r="B119" s="223"/>
      <c r="C119" s="224"/>
      <c r="D119" s="225" t="s">
        <v>146</v>
      </c>
      <c r="E119" s="226" t="s">
        <v>19</v>
      </c>
      <c r="F119" s="227" t="s">
        <v>89</v>
      </c>
      <c r="G119" s="224"/>
      <c r="H119" s="228">
        <v>212.07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2"/>
      <c r="U119" s="23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146</v>
      </c>
      <c r="AU119" s="234" t="s">
        <v>85</v>
      </c>
      <c r="AV119" s="13" t="s">
        <v>85</v>
      </c>
      <c r="AW119" s="13" t="s">
        <v>36</v>
      </c>
      <c r="AX119" s="13" t="s">
        <v>75</v>
      </c>
      <c r="AY119" s="234" t="s">
        <v>135</v>
      </c>
    </row>
    <row r="120" spans="1:51" s="13" customFormat="1" ht="12">
      <c r="A120" s="13"/>
      <c r="B120" s="223"/>
      <c r="C120" s="224"/>
      <c r="D120" s="225" t="s">
        <v>146</v>
      </c>
      <c r="E120" s="226" t="s">
        <v>19</v>
      </c>
      <c r="F120" s="227" t="s">
        <v>100</v>
      </c>
      <c r="G120" s="224"/>
      <c r="H120" s="228">
        <v>12.5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2"/>
      <c r="U120" s="23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146</v>
      </c>
      <c r="AU120" s="234" t="s">
        <v>85</v>
      </c>
      <c r="AV120" s="13" t="s">
        <v>85</v>
      </c>
      <c r="AW120" s="13" t="s">
        <v>36</v>
      </c>
      <c r="AX120" s="13" t="s">
        <v>75</v>
      </c>
      <c r="AY120" s="234" t="s">
        <v>135</v>
      </c>
    </row>
    <row r="121" spans="1:51" s="14" customFormat="1" ht="12">
      <c r="A121" s="14"/>
      <c r="B121" s="235"/>
      <c r="C121" s="236"/>
      <c r="D121" s="225" t="s">
        <v>146</v>
      </c>
      <c r="E121" s="237" t="s">
        <v>19</v>
      </c>
      <c r="F121" s="238" t="s">
        <v>174</v>
      </c>
      <c r="G121" s="236"/>
      <c r="H121" s="239">
        <v>224.57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3"/>
      <c r="U121" s="24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146</v>
      </c>
      <c r="AU121" s="245" t="s">
        <v>85</v>
      </c>
      <c r="AV121" s="14" t="s">
        <v>142</v>
      </c>
      <c r="AW121" s="14" t="s">
        <v>36</v>
      </c>
      <c r="AX121" s="14" t="s">
        <v>83</v>
      </c>
      <c r="AY121" s="245" t="s">
        <v>135</v>
      </c>
    </row>
    <row r="122" spans="1:65" s="2" customFormat="1" ht="37.8" customHeight="1">
      <c r="A122" s="39"/>
      <c r="B122" s="40"/>
      <c r="C122" s="205" t="s">
        <v>190</v>
      </c>
      <c r="D122" s="205" t="s">
        <v>137</v>
      </c>
      <c r="E122" s="206" t="s">
        <v>191</v>
      </c>
      <c r="F122" s="207" t="s">
        <v>192</v>
      </c>
      <c r="G122" s="208" t="s">
        <v>169</v>
      </c>
      <c r="H122" s="209">
        <v>261.75</v>
      </c>
      <c r="I122" s="210"/>
      <c r="J122" s="211">
        <f>ROUND(I122*H122,2)</f>
        <v>0</v>
      </c>
      <c r="K122" s="207" t="s">
        <v>141</v>
      </c>
      <c r="L122" s="45"/>
      <c r="M122" s="212" t="s">
        <v>19</v>
      </c>
      <c r="N122" s="213" t="s">
        <v>46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4">
        <f>S122*H122</f>
        <v>0</v>
      </c>
      <c r="U122" s="215" t="s">
        <v>19</v>
      </c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142</v>
      </c>
      <c r="AT122" s="216" t="s">
        <v>137</v>
      </c>
      <c r="AU122" s="216" t="s">
        <v>85</v>
      </c>
      <c r="AY122" s="18" t="s">
        <v>135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83</v>
      </c>
      <c r="BK122" s="217">
        <f>ROUND(I122*H122,2)</f>
        <v>0</v>
      </c>
      <c r="BL122" s="18" t="s">
        <v>142</v>
      </c>
      <c r="BM122" s="216" t="s">
        <v>193</v>
      </c>
    </row>
    <row r="123" spans="1:47" s="2" customFormat="1" ht="12">
      <c r="A123" s="39"/>
      <c r="B123" s="40"/>
      <c r="C123" s="41"/>
      <c r="D123" s="218" t="s">
        <v>144</v>
      </c>
      <c r="E123" s="41"/>
      <c r="F123" s="219" t="s">
        <v>194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5"/>
      <c r="U123" s="86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144</v>
      </c>
      <c r="AU123" s="18" t="s">
        <v>85</v>
      </c>
    </row>
    <row r="124" spans="1:51" s="13" customFormat="1" ht="12">
      <c r="A124" s="13"/>
      <c r="B124" s="223"/>
      <c r="C124" s="224"/>
      <c r="D124" s="225" t="s">
        <v>146</v>
      </c>
      <c r="E124" s="226" t="s">
        <v>19</v>
      </c>
      <c r="F124" s="227" t="s">
        <v>195</v>
      </c>
      <c r="G124" s="224"/>
      <c r="H124" s="228">
        <v>261.75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2"/>
      <c r="U124" s="23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146</v>
      </c>
      <c r="AU124" s="234" t="s">
        <v>85</v>
      </c>
      <c r="AV124" s="13" t="s">
        <v>85</v>
      </c>
      <c r="AW124" s="13" t="s">
        <v>36</v>
      </c>
      <c r="AX124" s="13" t="s">
        <v>83</v>
      </c>
      <c r="AY124" s="234" t="s">
        <v>135</v>
      </c>
    </row>
    <row r="125" spans="1:65" s="2" customFormat="1" ht="24.15" customHeight="1">
      <c r="A125" s="39"/>
      <c r="B125" s="40"/>
      <c r="C125" s="205" t="s">
        <v>196</v>
      </c>
      <c r="D125" s="205" t="s">
        <v>137</v>
      </c>
      <c r="E125" s="206" t="s">
        <v>197</v>
      </c>
      <c r="F125" s="207" t="s">
        <v>198</v>
      </c>
      <c r="G125" s="208" t="s">
        <v>169</v>
      </c>
      <c r="H125" s="209">
        <v>112.285</v>
      </c>
      <c r="I125" s="210"/>
      <c r="J125" s="211">
        <f>ROUND(I125*H125,2)</f>
        <v>0</v>
      </c>
      <c r="K125" s="207" t="s">
        <v>141</v>
      </c>
      <c r="L125" s="45"/>
      <c r="M125" s="212" t="s">
        <v>19</v>
      </c>
      <c r="N125" s="213" t="s">
        <v>46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4">
        <f>S125*H125</f>
        <v>0</v>
      </c>
      <c r="U125" s="215" t="s">
        <v>19</v>
      </c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142</v>
      </c>
      <c r="AT125" s="216" t="s">
        <v>137</v>
      </c>
      <c r="AU125" s="216" t="s">
        <v>85</v>
      </c>
      <c r="AY125" s="18" t="s">
        <v>135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83</v>
      </c>
      <c r="BK125" s="217">
        <f>ROUND(I125*H125,2)</f>
        <v>0</v>
      </c>
      <c r="BL125" s="18" t="s">
        <v>142</v>
      </c>
      <c r="BM125" s="216" t="s">
        <v>199</v>
      </c>
    </row>
    <row r="126" spans="1:47" s="2" customFormat="1" ht="12">
      <c r="A126" s="39"/>
      <c r="B126" s="40"/>
      <c r="C126" s="41"/>
      <c r="D126" s="218" t="s">
        <v>144</v>
      </c>
      <c r="E126" s="41"/>
      <c r="F126" s="219" t="s">
        <v>200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5"/>
      <c r="U126" s="86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144</v>
      </c>
      <c r="AU126" s="18" t="s">
        <v>85</v>
      </c>
    </row>
    <row r="127" spans="1:51" s="13" customFormat="1" ht="12">
      <c r="A127" s="13"/>
      <c r="B127" s="223"/>
      <c r="C127" s="224"/>
      <c r="D127" s="225" t="s">
        <v>146</v>
      </c>
      <c r="E127" s="226" t="s">
        <v>19</v>
      </c>
      <c r="F127" s="227" t="s">
        <v>201</v>
      </c>
      <c r="G127" s="224"/>
      <c r="H127" s="228">
        <v>106.035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2"/>
      <c r="U127" s="23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146</v>
      </c>
      <c r="AU127" s="234" t="s">
        <v>85</v>
      </c>
      <c r="AV127" s="13" t="s">
        <v>85</v>
      </c>
      <c r="AW127" s="13" t="s">
        <v>36</v>
      </c>
      <c r="AX127" s="13" t="s">
        <v>75</v>
      </c>
      <c r="AY127" s="234" t="s">
        <v>135</v>
      </c>
    </row>
    <row r="128" spans="1:51" s="13" customFormat="1" ht="12">
      <c r="A128" s="13"/>
      <c r="B128" s="223"/>
      <c r="C128" s="224"/>
      <c r="D128" s="225" t="s">
        <v>146</v>
      </c>
      <c r="E128" s="226" t="s">
        <v>19</v>
      </c>
      <c r="F128" s="227" t="s">
        <v>180</v>
      </c>
      <c r="G128" s="224"/>
      <c r="H128" s="228">
        <v>6.25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2"/>
      <c r="U128" s="23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146</v>
      </c>
      <c r="AU128" s="234" t="s">
        <v>85</v>
      </c>
      <c r="AV128" s="13" t="s">
        <v>85</v>
      </c>
      <c r="AW128" s="13" t="s">
        <v>36</v>
      </c>
      <c r="AX128" s="13" t="s">
        <v>75</v>
      </c>
      <c r="AY128" s="234" t="s">
        <v>135</v>
      </c>
    </row>
    <row r="129" spans="1:51" s="14" customFormat="1" ht="12">
      <c r="A129" s="14"/>
      <c r="B129" s="235"/>
      <c r="C129" s="236"/>
      <c r="D129" s="225" t="s">
        <v>146</v>
      </c>
      <c r="E129" s="237" t="s">
        <v>19</v>
      </c>
      <c r="F129" s="238" t="s">
        <v>174</v>
      </c>
      <c r="G129" s="236"/>
      <c r="H129" s="239">
        <v>112.285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3"/>
      <c r="U129" s="24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146</v>
      </c>
      <c r="AU129" s="245" t="s">
        <v>85</v>
      </c>
      <c r="AV129" s="14" t="s">
        <v>142</v>
      </c>
      <c r="AW129" s="14" t="s">
        <v>36</v>
      </c>
      <c r="AX129" s="14" t="s">
        <v>83</v>
      </c>
      <c r="AY129" s="245" t="s">
        <v>135</v>
      </c>
    </row>
    <row r="130" spans="1:65" s="2" customFormat="1" ht="24.15" customHeight="1">
      <c r="A130" s="39"/>
      <c r="B130" s="40"/>
      <c r="C130" s="205" t="s">
        <v>8</v>
      </c>
      <c r="D130" s="205" t="s">
        <v>137</v>
      </c>
      <c r="E130" s="206" t="s">
        <v>202</v>
      </c>
      <c r="F130" s="207" t="s">
        <v>203</v>
      </c>
      <c r="G130" s="208" t="s">
        <v>169</v>
      </c>
      <c r="H130" s="209">
        <v>374.035</v>
      </c>
      <c r="I130" s="210"/>
      <c r="J130" s="211">
        <f>ROUND(I130*H130,2)</f>
        <v>0</v>
      </c>
      <c r="K130" s="207" t="s">
        <v>141</v>
      </c>
      <c r="L130" s="45"/>
      <c r="M130" s="212" t="s">
        <v>19</v>
      </c>
      <c r="N130" s="213" t="s">
        <v>46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4">
        <f>S130*H130</f>
        <v>0</v>
      </c>
      <c r="U130" s="215" t="s">
        <v>19</v>
      </c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142</v>
      </c>
      <c r="AT130" s="216" t="s">
        <v>137</v>
      </c>
      <c r="AU130" s="216" t="s">
        <v>85</v>
      </c>
      <c r="AY130" s="18" t="s">
        <v>135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83</v>
      </c>
      <c r="BK130" s="217">
        <f>ROUND(I130*H130,2)</f>
        <v>0</v>
      </c>
      <c r="BL130" s="18" t="s">
        <v>142</v>
      </c>
      <c r="BM130" s="216" t="s">
        <v>204</v>
      </c>
    </row>
    <row r="131" spans="1:47" s="2" customFormat="1" ht="12">
      <c r="A131" s="39"/>
      <c r="B131" s="40"/>
      <c r="C131" s="41"/>
      <c r="D131" s="218" t="s">
        <v>144</v>
      </c>
      <c r="E131" s="41"/>
      <c r="F131" s="219" t="s">
        <v>205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5"/>
      <c r="U131" s="86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144</v>
      </c>
      <c r="AU131" s="18" t="s">
        <v>85</v>
      </c>
    </row>
    <row r="132" spans="1:51" s="13" customFormat="1" ht="12">
      <c r="A132" s="13"/>
      <c r="B132" s="223"/>
      <c r="C132" s="224"/>
      <c r="D132" s="225" t="s">
        <v>146</v>
      </c>
      <c r="E132" s="226" t="s">
        <v>19</v>
      </c>
      <c r="F132" s="227" t="s">
        <v>201</v>
      </c>
      <c r="G132" s="224"/>
      <c r="H132" s="228">
        <v>106.035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2"/>
      <c r="U132" s="23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146</v>
      </c>
      <c r="AU132" s="234" t="s">
        <v>85</v>
      </c>
      <c r="AV132" s="13" t="s">
        <v>85</v>
      </c>
      <c r="AW132" s="13" t="s">
        <v>36</v>
      </c>
      <c r="AX132" s="13" t="s">
        <v>75</v>
      </c>
      <c r="AY132" s="234" t="s">
        <v>135</v>
      </c>
    </row>
    <row r="133" spans="1:51" s="13" customFormat="1" ht="12">
      <c r="A133" s="13"/>
      <c r="B133" s="223"/>
      <c r="C133" s="224"/>
      <c r="D133" s="225" t="s">
        <v>146</v>
      </c>
      <c r="E133" s="226" t="s">
        <v>19</v>
      </c>
      <c r="F133" s="227" t="s">
        <v>180</v>
      </c>
      <c r="G133" s="224"/>
      <c r="H133" s="228">
        <v>6.25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2"/>
      <c r="U133" s="23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146</v>
      </c>
      <c r="AU133" s="234" t="s">
        <v>85</v>
      </c>
      <c r="AV133" s="13" t="s">
        <v>85</v>
      </c>
      <c r="AW133" s="13" t="s">
        <v>36</v>
      </c>
      <c r="AX133" s="13" t="s">
        <v>75</v>
      </c>
      <c r="AY133" s="234" t="s">
        <v>135</v>
      </c>
    </row>
    <row r="134" spans="1:51" s="13" customFormat="1" ht="12">
      <c r="A134" s="13"/>
      <c r="B134" s="223"/>
      <c r="C134" s="224"/>
      <c r="D134" s="225" t="s">
        <v>146</v>
      </c>
      <c r="E134" s="226" t="s">
        <v>19</v>
      </c>
      <c r="F134" s="227" t="s">
        <v>195</v>
      </c>
      <c r="G134" s="224"/>
      <c r="H134" s="228">
        <v>261.75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2"/>
      <c r="U134" s="23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146</v>
      </c>
      <c r="AU134" s="234" t="s">
        <v>85</v>
      </c>
      <c r="AV134" s="13" t="s">
        <v>85</v>
      </c>
      <c r="AW134" s="13" t="s">
        <v>36</v>
      </c>
      <c r="AX134" s="13" t="s">
        <v>75</v>
      </c>
      <c r="AY134" s="234" t="s">
        <v>135</v>
      </c>
    </row>
    <row r="135" spans="1:51" s="14" customFormat="1" ht="12">
      <c r="A135" s="14"/>
      <c r="B135" s="235"/>
      <c r="C135" s="236"/>
      <c r="D135" s="225" t="s">
        <v>146</v>
      </c>
      <c r="E135" s="237" t="s">
        <v>19</v>
      </c>
      <c r="F135" s="238" t="s">
        <v>174</v>
      </c>
      <c r="G135" s="236"/>
      <c r="H135" s="239">
        <v>374.03499999999997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3"/>
      <c r="U135" s="24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146</v>
      </c>
      <c r="AU135" s="245" t="s">
        <v>85</v>
      </c>
      <c r="AV135" s="14" t="s">
        <v>142</v>
      </c>
      <c r="AW135" s="14" t="s">
        <v>36</v>
      </c>
      <c r="AX135" s="14" t="s">
        <v>83</v>
      </c>
      <c r="AY135" s="245" t="s">
        <v>135</v>
      </c>
    </row>
    <row r="136" spans="1:65" s="2" customFormat="1" ht="24.15" customHeight="1">
      <c r="A136" s="39"/>
      <c r="B136" s="40"/>
      <c r="C136" s="205" t="s">
        <v>206</v>
      </c>
      <c r="D136" s="205" t="s">
        <v>137</v>
      </c>
      <c r="E136" s="206" t="s">
        <v>207</v>
      </c>
      <c r="F136" s="207" t="s">
        <v>208</v>
      </c>
      <c r="G136" s="208" t="s">
        <v>140</v>
      </c>
      <c r="H136" s="209">
        <v>10</v>
      </c>
      <c r="I136" s="210"/>
      <c r="J136" s="211">
        <f>ROUND(I136*H136,2)</f>
        <v>0</v>
      </c>
      <c r="K136" s="207" t="s">
        <v>141</v>
      </c>
      <c r="L136" s="45"/>
      <c r="M136" s="212" t="s">
        <v>19</v>
      </c>
      <c r="N136" s="213" t="s">
        <v>46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4">
        <f>S136*H136</f>
        <v>0</v>
      </c>
      <c r="U136" s="215" t="s">
        <v>19</v>
      </c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142</v>
      </c>
      <c r="AT136" s="216" t="s">
        <v>137</v>
      </c>
      <c r="AU136" s="216" t="s">
        <v>85</v>
      </c>
      <c r="AY136" s="18" t="s">
        <v>135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83</v>
      </c>
      <c r="BK136" s="217">
        <f>ROUND(I136*H136,2)</f>
        <v>0</v>
      </c>
      <c r="BL136" s="18" t="s">
        <v>142</v>
      </c>
      <c r="BM136" s="216" t="s">
        <v>209</v>
      </c>
    </row>
    <row r="137" spans="1:47" s="2" customFormat="1" ht="12">
      <c r="A137" s="39"/>
      <c r="B137" s="40"/>
      <c r="C137" s="41"/>
      <c r="D137" s="218" t="s">
        <v>144</v>
      </c>
      <c r="E137" s="41"/>
      <c r="F137" s="219" t="s">
        <v>210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5"/>
      <c r="U137" s="86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85</v>
      </c>
    </row>
    <row r="138" spans="1:51" s="13" customFormat="1" ht="12">
      <c r="A138" s="13"/>
      <c r="B138" s="223"/>
      <c r="C138" s="224"/>
      <c r="D138" s="225" t="s">
        <v>146</v>
      </c>
      <c r="E138" s="226" t="s">
        <v>19</v>
      </c>
      <c r="F138" s="227" t="s">
        <v>91</v>
      </c>
      <c r="G138" s="224"/>
      <c r="H138" s="228">
        <v>10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2"/>
      <c r="U138" s="23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146</v>
      </c>
      <c r="AU138" s="234" t="s">
        <v>85</v>
      </c>
      <c r="AV138" s="13" t="s">
        <v>85</v>
      </c>
      <c r="AW138" s="13" t="s">
        <v>36</v>
      </c>
      <c r="AX138" s="13" t="s">
        <v>83</v>
      </c>
      <c r="AY138" s="234" t="s">
        <v>135</v>
      </c>
    </row>
    <row r="139" spans="1:65" s="2" customFormat="1" ht="24.15" customHeight="1">
      <c r="A139" s="39"/>
      <c r="B139" s="40"/>
      <c r="C139" s="205" t="s">
        <v>211</v>
      </c>
      <c r="D139" s="205" t="s">
        <v>137</v>
      </c>
      <c r="E139" s="206" t="s">
        <v>212</v>
      </c>
      <c r="F139" s="207" t="s">
        <v>213</v>
      </c>
      <c r="G139" s="208" t="s">
        <v>140</v>
      </c>
      <c r="H139" s="209">
        <v>8</v>
      </c>
      <c r="I139" s="210"/>
      <c r="J139" s="211">
        <f>ROUND(I139*H139,2)</f>
        <v>0</v>
      </c>
      <c r="K139" s="207" t="s">
        <v>141</v>
      </c>
      <c r="L139" s="45"/>
      <c r="M139" s="212" t="s">
        <v>19</v>
      </c>
      <c r="N139" s="213" t="s">
        <v>46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4">
        <f>S139*H139</f>
        <v>0</v>
      </c>
      <c r="U139" s="215" t="s">
        <v>19</v>
      </c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142</v>
      </c>
      <c r="AT139" s="216" t="s">
        <v>137</v>
      </c>
      <c r="AU139" s="216" t="s">
        <v>85</v>
      </c>
      <c r="AY139" s="18" t="s">
        <v>135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83</v>
      </c>
      <c r="BK139" s="217">
        <f>ROUND(I139*H139,2)</f>
        <v>0</v>
      </c>
      <c r="BL139" s="18" t="s">
        <v>142</v>
      </c>
      <c r="BM139" s="216" t="s">
        <v>214</v>
      </c>
    </row>
    <row r="140" spans="1:47" s="2" customFormat="1" ht="12">
      <c r="A140" s="39"/>
      <c r="B140" s="40"/>
      <c r="C140" s="41"/>
      <c r="D140" s="218" t="s">
        <v>144</v>
      </c>
      <c r="E140" s="41"/>
      <c r="F140" s="219" t="s">
        <v>215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5"/>
      <c r="U140" s="86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144</v>
      </c>
      <c r="AU140" s="18" t="s">
        <v>85</v>
      </c>
    </row>
    <row r="141" spans="1:51" s="13" customFormat="1" ht="12">
      <c r="A141" s="13"/>
      <c r="B141" s="223"/>
      <c r="C141" s="224"/>
      <c r="D141" s="225" t="s">
        <v>146</v>
      </c>
      <c r="E141" s="226" t="s">
        <v>19</v>
      </c>
      <c r="F141" s="227" t="s">
        <v>94</v>
      </c>
      <c r="G141" s="224"/>
      <c r="H141" s="228">
        <v>8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2"/>
      <c r="U141" s="23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146</v>
      </c>
      <c r="AU141" s="234" t="s">
        <v>85</v>
      </c>
      <c r="AV141" s="13" t="s">
        <v>85</v>
      </c>
      <c r="AW141" s="13" t="s">
        <v>36</v>
      </c>
      <c r="AX141" s="13" t="s">
        <v>83</v>
      </c>
      <c r="AY141" s="234" t="s">
        <v>135</v>
      </c>
    </row>
    <row r="142" spans="1:65" s="2" customFormat="1" ht="24.15" customHeight="1">
      <c r="A142" s="39"/>
      <c r="B142" s="40"/>
      <c r="C142" s="205" t="s">
        <v>216</v>
      </c>
      <c r="D142" s="205" t="s">
        <v>137</v>
      </c>
      <c r="E142" s="206" t="s">
        <v>217</v>
      </c>
      <c r="F142" s="207" t="s">
        <v>218</v>
      </c>
      <c r="G142" s="208" t="s">
        <v>140</v>
      </c>
      <c r="H142" s="209">
        <v>3</v>
      </c>
      <c r="I142" s="210"/>
      <c r="J142" s="211">
        <f>ROUND(I142*H142,2)</f>
        <v>0</v>
      </c>
      <c r="K142" s="207" t="s">
        <v>141</v>
      </c>
      <c r="L142" s="45"/>
      <c r="M142" s="212" t="s">
        <v>19</v>
      </c>
      <c r="N142" s="213" t="s">
        <v>46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4">
        <f>S142*H142</f>
        <v>0</v>
      </c>
      <c r="U142" s="215" t="s">
        <v>19</v>
      </c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142</v>
      </c>
      <c r="AT142" s="216" t="s">
        <v>137</v>
      </c>
      <c r="AU142" s="216" t="s">
        <v>85</v>
      </c>
      <c r="AY142" s="18" t="s">
        <v>135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83</v>
      </c>
      <c r="BK142" s="217">
        <f>ROUND(I142*H142,2)</f>
        <v>0</v>
      </c>
      <c r="BL142" s="18" t="s">
        <v>142</v>
      </c>
      <c r="BM142" s="216" t="s">
        <v>219</v>
      </c>
    </row>
    <row r="143" spans="1:47" s="2" customFormat="1" ht="12">
      <c r="A143" s="39"/>
      <c r="B143" s="40"/>
      <c r="C143" s="41"/>
      <c r="D143" s="218" t="s">
        <v>144</v>
      </c>
      <c r="E143" s="41"/>
      <c r="F143" s="219" t="s">
        <v>220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5"/>
      <c r="U143" s="86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144</v>
      </c>
      <c r="AU143" s="18" t="s">
        <v>85</v>
      </c>
    </row>
    <row r="144" spans="1:51" s="13" customFormat="1" ht="12">
      <c r="A144" s="13"/>
      <c r="B144" s="223"/>
      <c r="C144" s="224"/>
      <c r="D144" s="225" t="s">
        <v>146</v>
      </c>
      <c r="E144" s="226" t="s">
        <v>19</v>
      </c>
      <c r="F144" s="227" t="s">
        <v>96</v>
      </c>
      <c r="G144" s="224"/>
      <c r="H144" s="228">
        <v>3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2"/>
      <c r="U144" s="23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146</v>
      </c>
      <c r="AU144" s="234" t="s">
        <v>85</v>
      </c>
      <c r="AV144" s="13" t="s">
        <v>85</v>
      </c>
      <c r="AW144" s="13" t="s">
        <v>36</v>
      </c>
      <c r="AX144" s="13" t="s">
        <v>83</v>
      </c>
      <c r="AY144" s="234" t="s">
        <v>135</v>
      </c>
    </row>
    <row r="145" spans="1:65" s="2" customFormat="1" ht="21.75" customHeight="1">
      <c r="A145" s="39"/>
      <c r="B145" s="40"/>
      <c r="C145" s="205" t="s">
        <v>221</v>
      </c>
      <c r="D145" s="205" t="s">
        <v>137</v>
      </c>
      <c r="E145" s="206" t="s">
        <v>222</v>
      </c>
      <c r="F145" s="207" t="s">
        <v>223</v>
      </c>
      <c r="G145" s="208" t="s">
        <v>157</v>
      </c>
      <c r="H145" s="209">
        <v>1355.3</v>
      </c>
      <c r="I145" s="210"/>
      <c r="J145" s="211">
        <f>ROUND(I145*H145,2)</f>
        <v>0</v>
      </c>
      <c r="K145" s="207" t="s">
        <v>141</v>
      </c>
      <c r="L145" s="45"/>
      <c r="M145" s="212" t="s">
        <v>19</v>
      </c>
      <c r="N145" s="213" t="s">
        <v>46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4">
        <f>S145*H145</f>
        <v>0</v>
      </c>
      <c r="U145" s="215" t="s">
        <v>19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142</v>
      </c>
      <c r="AT145" s="216" t="s">
        <v>137</v>
      </c>
      <c r="AU145" s="216" t="s">
        <v>85</v>
      </c>
      <c r="AY145" s="18" t="s">
        <v>135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83</v>
      </c>
      <c r="BK145" s="217">
        <f>ROUND(I145*H145,2)</f>
        <v>0</v>
      </c>
      <c r="BL145" s="18" t="s">
        <v>142</v>
      </c>
      <c r="BM145" s="216" t="s">
        <v>224</v>
      </c>
    </row>
    <row r="146" spans="1:47" s="2" customFormat="1" ht="12">
      <c r="A146" s="39"/>
      <c r="B146" s="40"/>
      <c r="C146" s="41"/>
      <c r="D146" s="218" t="s">
        <v>144</v>
      </c>
      <c r="E146" s="41"/>
      <c r="F146" s="219" t="s">
        <v>225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5"/>
      <c r="U146" s="86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144</v>
      </c>
      <c r="AU146" s="18" t="s">
        <v>85</v>
      </c>
    </row>
    <row r="147" spans="1:51" s="13" customFormat="1" ht="12">
      <c r="A147" s="13"/>
      <c r="B147" s="223"/>
      <c r="C147" s="224"/>
      <c r="D147" s="225" t="s">
        <v>146</v>
      </c>
      <c r="E147" s="226" t="s">
        <v>19</v>
      </c>
      <c r="F147" s="227" t="s">
        <v>226</v>
      </c>
      <c r="G147" s="224"/>
      <c r="H147" s="228">
        <v>75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2"/>
      <c r="U147" s="23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146</v>
      </c>
      <c r="AU147" s="234" t="s">
        <v>85</v>
      </c>
      <c r="AV147" s="13" t="s">
        <v>85</v>
      </c>
      <c r="AW147" s="13" t="s">
        <v>36</v>
      </c>
      <c r="AX147" s="13" t="s">
        <v>75</v>
      </c>
      <c r="AY147" s="234" t="s">
        <v>135</v>
      </c>
    </row>
    <row r="148" spans="1:51" s="13" customFormat="1" ht="12">
      <c r="A148" s="13"/>
      <c r="B148" s="223"/>
      <c r="C148" s="224"/>
      <c r="D148" s="225" t="s">
        <v>146</v>
      </c>
      <c r="E148" s="226" t="s">
        <v>19</v>
      </c>
      <c r="F148" s="227" t="s">
        <v>227</v>
      </c>
      <c r="G148" s="224"/>
      <c r="H148" s="228">
        <v>75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2"/>
      <c r="U148" s="23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146</v>
      </c>
      <c r="AU148" s="234" t="s">
        <v>85</v>
      </c>
      <c r="AV148" s="13" t="s">
        <v>85</v>
      </c>
      <c r="AW148" s="13" t="s">
        <v>36</v>
      </c>
      <c r="AX148" s="13" t="s">
        <v>75</v>
      </c>
      <c r="AY148" s="234" t="s">
        <v>135</v>
      </c>
    </row>
    <row r="149" spans="1:51" s="13" customFormat="1" ht="12">
      <c r="A149" s="13"/>
      <c r="B149" s="223"/>
      <c r="C149" s="224"/>
      <c r="D149" s="225" t="s">
        <v>146</v>
      </c>
      <c r="E149" s="226" t="s">
        <v>19</v>
      </c>
      <c r="F149" s="227" t="s">
        <v>228</v>
      </c>
      <c r="G149" s="224"/>
      <c r="H149" s="228">
        <v>75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2"/>
      <c r="U149" s="23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146</v>
      </c>
      <c r="AU149" s="234" t="s">
        <v>85</v>
      </c>
      <c r="AV149" s="13" t="s">
        <v>85</v>
      </c>
      <c r="AW149" s="13" t="s">
        <v>36</v>
      </c>
      <c r="AX149" s="13" t="s">
        <v>75</v>
      </c>
      <c r="AY149" s="234" t="s">
        <v>135</v>
      </c>
    </row>
    <row r="150" spans="1:51" s="13" customFormat="1" ht="12">
      <c r="A150" s="13"/>
      <c r="B150" s="223"/>
      <c r="C150" s="224"/>
      <c r="D150" s="225" t="s">
        <v>146</v>
      </c>
      <c r="E150" s="226" t="s">
        <v>19</v>
      </c>
      <c r="F150" s="227" t="s">
        <v>229</v>
      </c>
      <c r="G150" s="224"/>
      <c r="H150" s="228">
        <v>55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2"/>
      <c r="U150" s="23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146</v>
      </c>
      <c r="AU150" s="234" t="s">
        <v>85</v>
      </c>
      <c r="AV150" s="13" t="s">
        <v>85</v>
      </c>
      <c r="AW150" s="13" t="s">
        <v>36</v>
      </c>
      <c r="AX150" s="13" t="s">
        <v>75</v>
      </c>
      <c r="AY150" s="234" t="s">
        <v>135</v>
      </c>
    </row>
    <row r="151" spans="1:51" s="13" customFormat="1" ht="12">
      <c r="A151" s="13"/>
      <c r="B151" s="223"/>
      <c r="C151" s="224"/>
      <c r="D151" s="225" t="s">
        <v>146</v>
      </c>
      <c r="E151" s="226" t="s">
        <v>19</v>
      </c>
      <c r="F151" s="227" t="s">
        <v>230</v>
      </c>
      <c r="G151" s="224"/>
      <c r="H151" s="228">
        <v>27.5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2"/>
      <c r="U151" s="23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146</v>
      </c>
      <c r="AU151" s="234" t="s">
        <v>85</v>
      </c>
      <c r="AV151" s="13" t="s">
        <v>85</v>
      </c>
      <c r="AW151" s="13" t="s">
        <v>36</v>
      </c>
      <c r="AX151" s="13" t="s">
        <v>75</v>
      </c>
      <c r="AY151" s="234" t="s">
        <v>135</v>
      </c>
    </row>
    <row r="152" spans="1:51" s="13" customFormat="1" ht="12">
      <c r="A152" s="13"/>
      <c r="B152" s="223"/>
      <c r="C152" s="224"/>
      <c r="D152" s="225" t="s">
        <v>146</v>
      </c>
      <c r="E152" s="226" t="s">
        <v>19</v>
      </c>
      <c r="F152" s="227" t="s">
        <v>231</v>
      </c>
      <c r="G152" s="224"/>
      <c r="H152" s="228">
        <v>85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2"/>
      <c r="U152" s="23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146</v>
      </c>
      <c r="AU152" s="234" t="s">
        <v>85</v>
      </c>
      <c r="AV152" s="13" t="s">
        <v>85</v>
      </c>
      <c r="AW152" s="13" t="s">
        <v>36</v>
      </c>
      <c r="AX152" s="13" t="s">
        <v>75</v>
      </c>
      <c r="AY152" s="234" t="s">
        <v>135</v>
      </c>
    </row>
    <row r="153" spans="1:51" s="15" customFormat="1" ht="12">
      <c r="A153" s="15"/>
      <c r="B153" s="246"/>
      <c r="C153" s="247"/>
      <c r="D153" s="225" t="s">
        <v>146</v>
      </c>
      <c r="E153" s="248" t="s">
        <v>103</v>
      </c>
      <c r="F153" s="249" t="s">
        <v>232</v>
      </c>
      <c r="G153" s="247"/>
      <c r="H153" s="250">
        <v>392.5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4"/>
      <c r="U153" s="25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146</v>
      </c>
      <c r="AU153" s="256" t="s">
        <v>85</v>
      </c>
      <c r="AV153" s="15" t="s">
        <v>97</v>
      </c>
      <c r="AW153" s="15" t="s">
        <v>36</v>
      </c>
      <c r="AX153" s="15" t="s">
        <v>75</v>
      </c>
      <c r="AY153" s="256" t="s">
        <v>135</v>
      </c>
    </row>
    <row r="154" spans="1:51" s="13" customFormat="1" ht="12">
      <c r="A154" s="13"/>
      <c r="B154" s="223"/>
      <c r="C154" s="224"/>
      <c r="D154" s="225" t="s">
        <v>146</v>
      </c>
      <c r="E154" s="226" t="s">
        <v>19</v>
      </c>
      <c r="F154" s="227" t="s">
        <v>233</v>
      </c>
      <c r="G154" s="224"/>
      <c r="H154" s="228">
        <v>300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2"/>
      <c r="U154" s="23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146</v>
      </c>
      <c r="AU154" s="234" t="s">
        <v>85</v>
      </c>
      <c r="AV154" s="13" t="s">
        <v>85</v>
      </c>
      <c r="AW154" s="13" t="s">
        <v>36</v>
      </c>
      <c r="AX154" s="13" t="s">
        <v>75</v>
      </c>
      <c r="AY154" s="234" t="s">
        <v>135</v>
      </c>
    </row>
    <row r="155" spans="1:51" s="13" customFormat="1" ht="12">
      <c r="A155" s="13"/>
      <c r="B155" s="223"/>
      <c r="C155" s="224"/>
      <c r="D155" s="225" t="s">
        <v>146</v>
      </c>
      <c r="E155" s="226" t="s">
        <v>19</v>
      </c>
      <c r="F155" s="227" t="s">
        <v>234</v>
      </c>
      <c r="G155" s="224"/>
      <c r="H155" s="228">
        <v>300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2"/>
      <c r="U155" s="23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146</v>
      </c>
      <c r="AU155" s="234" t="s">
        <v>85</v>
      </c>
      <c r="AV155" s="13" t="s">
        <v>85</v>
      </c>
      <c r="AW155" s="13" t="s">
        <v>36</v>
      </c>
      <c r="AX155" s="13" t="s">
        <v>75</v>
      </c>
      <c r="AY155" s="234" t="s">
        <v>135</v>
      </c>
    </row>
    <row r="156" spans="1:51" s="13" customFormat="1" ht="12">
      <c r="A156" s="13"/>
      <c r="B156" s="223"/>
      <c r="C156" s="224"/>
      <c r="D156" s="225" t="s">
        <v>146</v>
      </c>
      <c r="E156" s="226" t="s">
        <v>19</v>
      </c>
      <c r="F156" s="227" t="s">
        <v>235</v>
      </c>
      <c r="G156" s="224"/>
      <c r="H156" s="228">
        <v>49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2"/>
      <c r="U156" s="23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146</v>
      </c>
      <c r="AU156" s="234" t="s">
        <v>85</v>
      </c>
      <c r="AV156" s="13" t="s">
        <v>85</v>
      </c>
      <c r="AW156" s="13" t="s">
        <v>36</v>
      </c>
      <c r="AX156" s="13" t="s">
        <v>75</v>
      </c>
      <c r="AY156" s="234" t="s">
        <v>135</v>
      </c>
    </row>
    <row r="157" spans="1:51" s="13" customFormat="1" ht="12">
      <c r="A157" s="13"/>
      <c r="B157" s="223"/>
      <c r="C157" s="224"/>
      <c r="D157" s="225" t="s">
        <v>146</v>
      </c>
      <c r="E157" s="226" t="s">
        <v>19</v>
      </c>
      <c r="F157" s="227" t="s">
        <v>236</v>
      </c>
      <c r="G157" s="224"/>
      <c r="H157" s="228">
        <v>300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2"/>
      <c r="U157" s="23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146</v>
      </c>
      <c r="AU157" s="234" t="s">
        <v>85</v>
      </c>
      <c r="AV157" s="13" t="s">
        <v>85</v>
      </c>
      <c r="AW157" s="13" t="s">
        <v>36</v>
      </c>
      <c r="AX157" s="13" t="s">
        <v>75</v>
      </c>
      <c r="AY157" s="234" t="s">
        <v>135</v>
      </c>
    </row>
    <row r="158" spans="1:51" s="15" customFormat="1" ht="12">
      <c r="A158" s="15"/>
      <c r="B158" s="246"/>
      <c r="C158" s="247"/>
      <c r="D158" s="225" t="s">
        <v>146</v>
      </c>
      <c r="E158" s="248" t="s">
        <v>106</v>
      </c>
      <c r="F158" s="249" t="s">
        <v>232</v>
      </c>
      <c r="G158" s="247"/>
      <c r="H158" s="250">
        <v>949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4"/>
      <c r="U158" s="25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146</v>
      </c>
      <c r="AU158" s="256" t="s">
        <v>85</v>
      </c>
      <c r="AV158" s="15" t="s">
        <v>97</v>
      </c>
      <c r="AW158" s="15" t="s">
        <v>36</v>
      </c>
      <c r="AX158" s="15" t="s">
        <v>75</v>
      </c>
      <c r="AY158" s="256" t="s">
        <v>135</v>
      </c>
    </row>
    <row r="159" spans="1:51" s="13" customFormat="1" ht="12">
      <c r="A159" s="13"/>
      <c r="B159" s="223"/>
      <c r="C159" s="224"/>
      <c r="D159" s="225" t="s">
        <v>146</v>
      </c>
      <c r="E159" s="226" t="s">
        <v>19</v>
      </c>
      <c r="F159" s="227" t="s">
        <v>237</v>
      </c>
      <c r="G159" s="224"/>
      <c r="H159" s="228">
        <v>13.8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2"/>
      <c r="U159" s="23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146</v>
      </c>
      <c r="AU159" s="234" t="s">
        <v>85</v>
      </c>
      <c r="AV159" s="13" t="s">
        <v>85</v>
      </c>
      <c r="AW159" s="13" t="s">
        <v>36</v>
      </c>
      <c r="AX159" s="13" t="s">
        <v>75</v>
      </c>
      <c r="AY159" s="234" t="s">
        <v>135</v>
      </c>
    </row>
    <row r="160" spans="1:51" s="14" customFormat="1" ht="12">
      <c r="A160" s="14"/>
      <c r="B160" s="235"/>
      <c r="C160" s="236"/>
      <c r="D160" s="225" t="s">
        <v>146</v>
      </c>
      <c r="E160" s="237" t="s">
        <v>19</v>
      </c>
      <c r="F160" s="238" t="s">
        <v>174</v>
      </c>
      <c r="G160" s="236"/>
      <c r="H160" s="239">
        <v>1355.3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3"/>
      <c r="U160" s="24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146</v>
      </c>
      <c r="AU160" s="245" t="s">
        <v>85</v>
      </c>
      <c r="AV160" s="14" t="s">
        <v>142</v>
      </c>
      <c r="AW160" s="14" t="s">
        <v>36</v>
      </c>
      <c r="AX160" s="14" t="s">
        <v>83</v>
      </c>
      <c r="AY160" s="245" t="s">
        <v>135</v>
      </c>
    </row>
    <row r="161" spans="1:65" s="2" customFormat="1" ht="16.5" customHeight="1">
      <c r="A161" s="39"/>
      <c r="B161" s="40"/>
      <c r="C161" s="205" t="s">
        <v>238</v>
      </c>
      <c r="D161" s="205" t="s">
        <v>137</v>
      </c>
      <c r="E161" s="206" t="s">
        <v>239</v>
      </c>
      <c r="F161" s="207" t="s">
        <v>240</v>
      </c>
      <c r="G161" s="208" t="s">
        <v>140</v>
      </c>
      <c r="H161" s="209">
        <v>21</v>
      </c>
      <c r="I161" s="210"/>
      <c r="J161" s="211">
        <f>ROUND(I161*H161,2)</f>
        <v>0</v>
      </c>
      <c r="K161" s="207" t="s">
        <v>19</v>
      </c>
      <c r="L161" s="45"/>
      <c r="M161" s="212" t="s">
        <v>19</v>
      </c>
      <c r="N161" s="213" t="s">
        <v>46</v>
      </c>
      <c r="O161" s="85"/>
      <c r="P161" s="214">
        <f>O161*H161</f>
        <v>0</v>
      </c>
      <c r="Q161" s="214">
        <v>0.00017</v>
      </c>
      <c r="R161" s="214">
        <f>Q161*H161</f>
        <v>0.0035700000000000003</v>
      </c>
      <c r="S161" s="214">
        <v>0</v>
      </c>
      <c r="T161" s="214">
        <f>S161*H161</f>
        <v>0</v>
      </c>
      <c r="U161" s="215" t="s">
        <v>19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142</v>
      </c>
      <c r="AT161" s="216" t="s">
        <v>137</v>
      </c>
      <c r="AU161" s="216" t="s">
        <v>85</v>
      </c>
      <c r="AY161" s="18" t="s">
        <v>135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83</v>
      </c>
      <c r="BK161" s="217">
        <f>ROUND(I161*H161,2)</f>
        <v>0</v>
      </c>
      <c r="BL161" s="18" t="s">
        <v>142</v>
      </c>
      <c r="BM161" s="216" t="s">
        <v>241</v>
      </c>
    </row>
    <row r="162" spans="1:47" s="2" customFormat="1" ht="12">
      <c r="A162" s="39"/>
      <c r="B162" s="40"/>
      <c r="C162" s="41"/>
      <c r="D162" s="225" t="s">
        <v>242</v>
      </c>
      <c r="E162" s="41"/>
      <c r="F162" s="257" t="s">
        <v>243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5"/>
      <c r="U162" s="86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242</v>
      </c>
      <c r="AU162" s="18" t="s">
        <v>85</v>
      </c>
    </row>
    <row r="163" spans="1:51" s="13" customFormat="1" ht="12">
      <c r="A163" s="13"/>
      <c r="B163" s="223"/>
      <c r="C163" s="224"/>
      <c r="D163" s="225" t="s">
        <v>146</v>
      </c>
      <c r="E163" s="226" t="s">
        <v>19</v>
      </c>
      <c r="F163" s="227" t="s">
        <v>91</v>
      </c>
      <c r="G163" s="224"/>
      <c r="H163" s="228">
        <v>10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2"/>
      <c r="U163" s="23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146</v>
      </c>
      <c r="AU163" s="234" t="s">
        <v>85</v>
      </c>
      <c r="AV163" s="13" t="s">
        <v>85</v>
      </c>
      <c r="AW163" s="13" t="s">
        <v>36</v>
      </c>
      <c r="AX163" s="13" t="s">
        <v>75</v>
      </c>
      <c r="AY163" s="234" t="s">
        <v>135</v>
      </c>
    </row>
    <row r="164" spans="1:51" s="13" customFormat="1" ht="12">
      <c r="A164" s="13"/>
      <c r="B164" s="223"/>
      <c r="C164" s="224"/>
      <c r="D164" s="225" t="s">
        <v>146</v>
      </c>
      <c r="E164" s="226" t="s">
        <v>19</v>
      </c>
      <c r="F164" s="227" t="s">
        <v>94</v>
      </c>
      <c r="G164" s="224"/>
      <c r="H164" s="228">
        <v>8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2"/>
      <c r="U164" s="23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146</v>
      </c>
      <c r="AU164" s="234" t="s">
        <v>85</v>
      </c>
      <c r="AV164" s="13" t="s">
        <v>85</v>
      </c>
      <c r="AW164" s="13" t="s">
        <v>36</v>
      </c>
      <c r="AX164" s="13" t="s">
        <v>75</v>
      </c>
      <c r="AY164" s="234" t="s">
        <v>135</v>
      </c>
    </row>
    <row r="165" spans="1:51" s="13" customFormat="1" ht="12">
      <c r="A165" s="13"/>
      <c r="B165" s="223"/>
      <c r="C165" s="224"/>
      <c r="D165" s="225" t="s">
        <v>146</v>
      </c>
      <c r="E165" s="226" t="s">
        <v>19</v>
      </c>
      <c r="F165" s="227" t="s">
        <v>96</v>
      </c>
      <c r="G165" s="224"/>
      <c r="H165" s="228">
        <v>3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2"/>
      <c r="U165" s="23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146</v>
      </c>
      <c r="AU165" s="234" t="s">
        <v>85</v>
      </c>
      <c r="AV165" s="13" t="s">
        <v>85</v>
      </c>
      <c r="AW165" s="13" t="s">
        <v>36</v>
      </c>
      <c r="AX165" s="13" t="s">
        <v>75</v>
      </c>
      <c r="AY165" s="234" t="s">
        <v>135</v>
      </c>
    </row>
    <row r="166" spans="1:51" s="14" customFormat="1" ht="12">
      <c r="A166" s="14"/>
      <c r="B166" s="235"/>
      <c r="C166" s="236"/>
      <c r="D166" s="225" t="s">
        <v>146</v>
      </c>
      <c r="E166" s="237" t="s">
        <v>19</v>
      </c>
      <c r="F166" s="238" t="s">
        <v>174</v>
      </c>
      <c r="G166" s="236"/>
      <c r="H166" s="239">
        <v>21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3"/>
      <c r="U166" s="24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146</v>
      </c>
      <c r="AU166" s="245" t="s">
        <v>85</v>
      </c>
      <c r="AV166" s="14" t="s">
        <v>142</v>
      </c>
      <c r="AW166" s="14" t="s">
        <v>36</v>
      </c>
      <c r="AX166" s="14" t="s">
        <v>83</v>
      </c>
      <c r="AY166" s="245" t="s">
        <v>135</v>
      </c>
    </row>
    <row r="167" spans="1:63" s="12" customFormat="1" ht="22.8" customHeight="1">
      <c r="A167" s="12"/>
      <c r="B167" s="189"/>
      <c r="C167" s="190"/>
      <c r="D167" s="191" t="s">
        <v>74</v>
      </c>
      <c r="E167" s="203" t="s">
        <v>161</v>
      </c>
      <c r="F167" s="203" t="s">
        <v>244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SUM(P168:P210)</f>
        <v>0</v>
      </c>
      <c r="Q167" s="197"/>
      <c r="R167" s="198">
        <f>SUM(R168:R210)</f>
        <v>1437.3709384</v>
      </c>
      <c r="S167" s="197"/>
      <c r="T167" s="198">
        <f>SUM(T168:T210)</f>
        <v>0</v>
      </c>
      <c r="U167" s="199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83</v>
      </c>
      <c r="AT167" s="201" t="s">
        <v>74</v>
      </c>
      <c r="AU167" s="201" t="s">
        <v>83</v>
      </c>
      <c r="AY167" s="200" t="s">
        <v>135</v>
      </c>
      <c r="BK167" s="202">
        <f>SUM(BK168:BK210)</f>
        <v>0</v>
      </c>
    </row>
    <row r="168" spans="1:65" s="2" customFormat="1" ht="16.5" customHeight="1">
      <c r="A168" s="39"/>
      <c r="B168" s="40"/>
      <c r="C168" s="205" t="s">
        <v>7</v>
      </c>
      <c r="D168" s="205" t="s">
        <v>137</v>
      </c>
      <c r="E168" s="206" t="s">
        <v>245</v>
      </c>
      <c r="F168" s="207" t="s">
        <v>246</v>
      </c>
      <c r="G168" s="208" t="s">
        <v>157</v>
      </c>
      <c r="H168" s="209">
        <v>406.3</v>
      </c>
      <c r="I168" s="210"/>
      <c r="J168" s="211">
        <f>ROUND(I168*H168,2)</f>
        <v>0</v>
      </c>
      <c r="K168" s="207" t="s">
        <v>141</v>
      </c>
      <c r="L168" s="45"/>
      <c r="M168" s="212" t="s">
        <v>19</v>
      </c>
      <c r="N168" s="213" t="s">
        <v>46</v>
      </c>
      <c r="O168" s="85"/>
      <c r="P168" s="214">
        <f>O168*H168</f>
        <v>0</v>
      </c>
      <c r="Q168" s="214">
        <v>0.345</v>
      </c>
      <c r="R168" s="214">
        <f>Q168*H168</f>
        <v>140.1735</v>
      </c>
      <c r="S168" s="214">
        <v>0</v>
      </c>
      <c r="T168" s="214">
        <f>S168*H168</f>
        <v>0</v>
      </c>
      <c r="U168" s="215" t="s">
        <v>19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142</v>
      </c>
      <c r="AT168" s="216" t="s">
        <v>137</v>
      </c>
      <c r="AU168" s="216" t="s">
        <v>85</v>
      </c>
      <c r="AY168" s="18" t="s">
        <v>135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83</v>
      </c>
      <c r="BK168" s="217">
        <f>ROUND(I168*H168,2)</f>
        <v>0</v>
      </c>
      <c r="BL168" s="18" t="s">
        <v>142</v>
      </c>
      <c r="BM168" s="216" t="s">
        <v>247</v>
      </c>
    </row>
    <row r="169" spans="1:47" s="2" customFormat="1" ht="12">
      <c r="A169" s="39"/>
      <c r="B169" s="40"/>
      <c r="C169" s="41"/>
      <c r="D169" s="218" t="s">
        <v>144</v>
      </c>
      <c r="E169" s="41"/>
      <c r="F169" s="219" t="s">
        <v>248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5"/>
      <c r="U169" s="86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144</v>
      </c>
      <c r="AU169" s="18" t="s">
        <v>85</v>
      </c>
    </row>
    <row r="170" spans="1:51" s="13" customFormat="1" ht="12">
      <c r="A170" s="13"/>
      <c r="B170" s="223"/>
      <c r="C170" s="224"/>
      <c r="D170" s="225" t="s">
        <v>146</v>
      </c>
      <c r="E170" s="226" t="s">
        <v>19</v>
      </c>
      <c r="F170" s="227" t="s">
        <v>103</v>
      </c>
      <c r="G170" s="224"/>
      <c r="H170" s="228">
        <v>392.5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2"/>
      <c r="U170" s="23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146</v>
      </c>
      <c r="AU170" s="234" t="s">
        <v>85</v>
      </c>
      <c r="AV170" s="13" t="s">
        <v>85</v>
      </c>
      <c r="AW170" s="13" t="s">
        <v>36</v>
      </c>
      <c r="AX170" s="13" t="s">
        <v>75</v>
      </c>
      <c r="AY170" s="234" t="s">
        <v>135</v>
      </c>
    </row>
    <row r="171" spans="1:51" s="13" customFormat="1" ht="12">
      <c r="A171" s="13"/>
      <c r="B171" s="223"/>
      <c r="C171" s="224"/>
      <c r="D171" s="225" t="s">
        <v>146</v>
      </c>
      <c r="E171" s="226" t="s">
        <v>19</v>
      </c>
      <c r="F171" s="227" t="s">
        <v>237</v>
      </c>
      <c r="G171" s="224"/>
      <c r="H171" s="228">
        <v>13.8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2"/>
      <c r="U171" s="23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146</v>
      </c>
      <c r="AU171" s="234" t="s">
        <v>85</v>
      </c>
      <c r="AV171" s="13" t="s">
        <v>85</v>
      </c>
      <c r="AW171" s="13" t="s">
        <v>36</v>
      </c>
      <c r="AX171" s="13" t="s">
        <v>75</v>
      </c>
      <c r="AY171" s="234" t="s">
        <v>135</v>
      </c>
    </row>
    <row r="172" spans="1:51" s="14" customFormat="1" ht="12">
      <c r="A172" s="14"/>
      <c r="B172" s="235"/>
      <c r="C172" s="236"/>
      <c r="D172" s="225" t="s">
        <v>146</v>
      </c>
      <c r="E172" s="237" t="s">
        <v>19</v>
      </c>
      <c r="F172" s="238" t="s">
        <v>174</v>
      </c>
      <c r="G172" s="236"/>
      <c r="H172" s="239">
        <v>406.3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3"/>
      <c r="U172" s="24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146</v>
      </c>
      <c r="AU172" s="245" t="s">
        <v>85</v>
      </c>
      <c r="AV172" s="14" t="s">
        <v>142</v>
      </c>
      <c r="AW172" s="14" t="s">
        <v>36</v>
      </c>
      <c r="AX172" s="14" t="s">
        <v>83</v>
      </c>
      <c r="AY172" s="245" t="s">
        <v>135</v>
      </c>
    </row>
    <row r="173" spans="1:65" s="2" customFormat="1" ht="16.5" customHeight="1">
      <c r="A173" s="39"/>
      <c r="B173" s="40"/>
      <c r="C173" s="205" t="s">
        <v>249</v>
      </c>
      <c r="D173" s="205" t="s">
        <v>137</v>
      </c>
      <c r="E173" s="206" t="s">
        <v>250</v>
      </c>
      <c r="F173" s="207" t="s">
        <v>251</v>
      </c>
      <c r="G173" s="208" t="s">
        <v>157</v>
      </c>
      <c r="H173" s="209">
        <v>949</v>
      </c>
      <c r="I173" s="210"/>
      <c r="J173" s="211">
        <f>ROUND(I173*H173,2)</f>
        <v>0</v>
      </c>
      <c r="K173" s="207" t="s">
        <v>141</v>
      </c>
      <c r="L173" s="45"/>
      <c r="M173" s="212" t="s">
        <v>19</v>
      </c>
      <c r="N173" s="213" t="s">
        <v>46</v>
      </c>
      <c r="O173" s="85"/>
      <c r="P173" s="214">
        <f>O173*H173</f>
        <v>0</v>
      </c>
      <c r="Q173" s="214">
        <v>0.46</v>
      </c>
      <c r="R173" s="214">
        <f>Q173*H173</f>
        <v>436.54</v>
      </c>
      <c r="S173" s="214">
        <v>0</v>
      </c>
      <c r="T173" s="214">
        <f>S173*H173</f>
        <v>0</v>
      </c>
      <c r="U173" s="215" t="s">
        <v>19</v>
      </c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142</v>
      </c>
      <c r="AT173" s="216" t="s">
        <v>137</v>
      </c>
      <c r="AU173" s="216" t="s">
        <v>85</v>
      </c>
      <c r="AY173" s="18" t="s">
        <v>135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83</v>
      </c>
      <c r="BK173" s="217">
        <f>ROUND(I173*H173,2)</f>
        <v>0</v>
      </c>
      <c r="BL173" s="18" t="s">
        <v>142</v>
      </c>
      <c r="BM173" s="216" t="s">
        <v>252</v>
      </c>
    </row>
    <row r="174" spans="1:47" s="2" customFormat="1" ht="12">
      <c r="A174" s="39"/>
      <c r="B174" s="40"/>
      <c r="C174" s="41"/>
      <c r="D174" s="218" t="s">
        <v>144</v>
      </c>
      <c r="E174" s="41"/>
      <c r="F174" s="219" t="s">
        <v>253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5"/>
      <c r="U174" s="86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144</v>
      </c>
      <c r="AU174" s="18" t="s">
        <v>85</v>
      </c>
    </row>
    <row r="175" spans="1:51" s="13" customFormat="1" ht="12">
      <c r="A175" s="13"/>
      <c r="B175" s="223"/>
      <c r="C175" s="224"/>
      <c r="D175" s="225" t="s">
        <v>146</v>
      </c>
      <c r="E175" s="226" t="s">
        <v>19</v>
      </c>
      <c r="F175" s="227" t="s">
        <v>106</v>
      </c>
      <c r="G175" s="224"/>
      <c r="H175" s="228">
        <v>949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2"/>
      <c r="U175" s="23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146</v>
      </c>
      <c r="AU175" s="234" t="s">
        <v>85</v>
      </c>
      <c r="AV175" s="13" t="s">
        <v>85</v>
      </c>
      <c r="AW175" s="13" t="s">
        <v>36</v>
      </c>
      <c r="AX175" s="13" t="s">
        <v>83</v>
      </c>
      <c r="AY175" s="234" t="s">
        <v>135</v>
      </c>
    </row>
    <row r="176" spans="1:65" s="2" customFormat="1" ht="16.5" customHeight="1">
      <c r="A176" s="39"/>
      <c r="B176" s="40"/>
      <c r="C176" s="205" t="s">
        <v>254</v>
      </c>
      <c r="D176" s="205" t="s">
        <v>137</v>
      </c>
      <c r="E176" s="206" t="s">
        <v>255</v>
      </c>
      <c r="F176" s="207" t="s">
        <v>256</v>
      </c>
      <c r="G176" s="208" t="s">
        <v>157</v>
      </c>
      <c r="H176" s="209">
        <v>50</v>
      </c>
      <c r="I176" s="210"/>
      <c r="J176" s="211">
        <f>ROUND(I176*H176,2)</f>
        <v>0</v>
      </c>
      <c r="K176" s="207" t="s">
        <v>141</v>
      </c>
      <c r="L176" s="45"/>
      <c r="M176" s="212" t="s">
        <v>19</v>
      </c>
      <c r="N176" s="213" t="s">
        <v>46</v>
      </c>
      <c r="O176" s="85"/>
      <c r="P176" s="214">
        <f>O176*H176</f>
        <v>0</v>
      </c>
      <c r="Q176" s="214">
        <v>0.575</v>
      </c>
      <c r="R176" s="214">
        <f>Q176*H176</f>
        <v>28.749999999999996</v>
      </c>
      <c r="S176" s="214">
        <v>0</v>
      </c>
      <c r="T176" s="214">
        <f>S176*H176</f>
        <v>0</v>
      </c>
      <c r="U176" s="215" t="s">
        <v>19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142</v>
      </c>
      <c r="AT176" s="216" t="s">
        <v>137</v>
      </c>
      <c r="AU176" s="216" t="s">
        <v>85</v>
      </c>
      <c r="AY176" s="18" t="s">
        <v>135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83</v>
      </c>
      <c r="BK176" s="217">
        <f>ROUND(I176*H176,2)</f>
        <v>0</v>
      </c>
      <c r="BL176" s="18" t="s">
        <v>142</v>
      </c>
      <c r="BM176" s="216" t="s">
        <v>257</v>
      </c>
    </row>
    <row r="177" spans="1:47" s="2" customFormat="1" ht="12">
      <c r="A177" s="39"/>
      <c r="B177" s="40"/>
      <c r="C177" s="41"/>
      <c r="D177" s="218" t="s">
        <v>144</v>
      </c>
      <c r="E177" s="41"/>
      <c r="F177" s="219" t="s">
        <v>258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5"/>
      <c r="U177" s="86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144</v>
      </c>
      <c r="AU177" s="18" t="s">
        <v>85</v>
      </c>
    </row>
    <row r="178" spans="1:51" s="13" customFormat="1" ht="12">
      <c r="A178" s="13"/>
      <c r="B178" s="223"/>
      <c r="C178" s="224"/>
      <c r="D178" s="225" t="s">
        <v>146</v>
      </c>
      <c r="E178" s="226" t="s">
        <v>19</v>
      </c>
      <c r="F178" s="227" t="s">
        <v>259</v>
      </c>
      <c r="G178" s="224"/>
      <c r="H178" s="228">
        <v>50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2"/>
      <c r="U178" s="23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146</v>
      </c>
      <c r="AU178" s="234" t="s">
        <v>85</v>
      </c>
      <c r="AV178" s="13" t="s">
        <v>85</v>
      </c>
      <c r="AW178" s="13" t="s">
        <v>36</v>
      </c>
      <c r="AX178" s="13" t="s">
        <v>75</v>
      </c>
      <c r="AY178" s="234" t="s">
        <v>135</v>
      </c>
    </row>
    <row r="179" spans="1:51" s="14" customFormat="1" ht="12">
      <c r="A179" s="14"/>
      <c r="B179" s="235"/>
      <c r="C179" s="236"/>
      <c r="D179" s="225" t="s">
        <v>146</v>
      </c>
      <c r="E179" s="237" t="s">
        <v>19</v>
      </c>
      <c r="F179" s="238" t="s">
        <v>174</v>
      </c>
      <c r="G179" s="236"/>
      <c r="H179" s="239">
        <v>50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3"/>
      <c r="U179" s="24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146</v>
      </c>
      <c r="AU179" s="245" t="s">
        <v>85</v>
      </c>
      <c r="AV179" s="14" t="s">
        <v>142</v>
      </c>
      <c r="AW179" s="14" t="s">
        <v>36</v>
      </c>
      <c r="AX179" s="14" t="s">
        <v>83</v>
      </c>
      <c r="AY179" s="245" t="s">
        <v>135</v>
      </c>
    </row>
    <row r="180" spans="1:65" s="2" customFormat="1" ht="24.15" customHeight="1">
      <c r="A180" s="39"/>
      <c r="B180" s="40"/>
      <c r="C180" s="205" t="s">
        <v>260</v>
      </c>
      <c r="D180" s="205" t="s">
        <v>137</v>
      </c>
      <c r="E180" s="206" t="s">
        <v>261</v>
      </c>
      <c r="F180" s="207" t="s">
        <v>262</v>
      </c>
      <c r="G180" s="208" t="s">
        <v>157</v>
      </c>
      <c r="H180" s="209">
        <v>1008.18</v>
      </c>
      <c r="I180" s="210"/>
      <c r="J180" s="211">
        <f>ROUND(I180*H180,2)</f>
        <v>0</v>
      </c>
      <c r="K180" s="207" t="s">
        <v>141</v>
      </c>
      <c r="L180" s="45"/>
      <c r="M180" s="212" t="s">
        <v>19</v>
      </c>
      <c r="N180" s="213" t="s">
        <v>46</v>
      </c>
      <c r="O180" s="85"/>
      <c r="P180" s="214">
        <f>O180*H180</f>
        <v>0</v>
      </c>
      <c r="Q180" s="214">
        <v>0.13188</v>
      </c>
      <c r="R180" s="214">
        <f>Q180*H180</f>
        <v>132.9587784</v>
      </c>
      <c r="S180" s="214">
        <v>0</v>
      </c>
      <c r="T180" s="214">
        <f>S180*H180</f>
        <v>0</v>
      </c>
      <c r="U180" s="215" t="s">
        <v>19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142</v>
      </c>
      <c r="AT180" s="216" t="s">
        <v>137</v>
      </c>
      <c r="AU180" s="216" t="s">
        <v>85</v>
      </c>
      <c r="AY180" s="18" t="s">
        <v>135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83</v>
      </c>
      <c r="BK180" s="217">
        <f>ROUND(I180*H180,2)</f>
        <v>0</v>
      </c>
      <c r="BL180" s="18" t="s">
        <v>142</v>
      </c>
      <c r="BM180" s="216" t="s">
        <v>263</v>
      </c>
    </row>
    <row r="181" spans="1:47" s="2" customFormat="1" ht="12">
      <c r="A181" s="39"/>
      <c r="B181" s="40"/>
      <c r="C181" s="41"/>
      <c r="D181" s="218" t="s">
        <v>144</v>
      </c>
      <c r="E181" s="41"/>
      <c r="F181" s="219" t="s">
        <v>264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5"/>
      <c r="U181" s="86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85</v>
      </c>
    </row>
    <row r="182" spans="1:51" s="13" customFormat="1" ht="12">
      <c r="A182" s="13"/>
      <c r="B182" s="223"/>
      <c r="C182" s="224"/>
      <c r="D182" s="225" t="s">
        <v>146</v>
      </c>
      <c r="E182" s="226" t="s">
        <v>19</v>
      </c>
      <c r="F182" s="227" t="s">
        <v>265</v>
      </c>
      <c r="G182" s="224"/>
      <c r="H182" s="228">
        <v>0.25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2"/>
      <c r="U182" s="23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146</v>
      </c>
      <c r="AU182" s="234" t="s">
        <v>85</v>
      </c>
      <c r="AV182" s="13" t="s">
        <v>85</v>
      </c>
      <c r="AW182" s="13" t="s">
        <v>36</v>
      </c>
      <c r="AX182" s="13" t="s">
        <v>75</v>
      </c>
      <c r="AY182" s="234" t="s">
        <v>135</v>
      </c>
    </row>
    <row r="183" spans="1:51" s="13" customFormat="1" ht="12">
      <c r="A183" s="13"/>
      <c r="B183" s="223"/>
      <c r="C183" s="224"/>
      <c r="D183" s="225" t="s">
        <v>146</v>
      </c>
      <c r="E183" s="226" t="s">
        <v>19</v>
      </c>
      <c r="F183" s="227" t="s">
        <v>266</v>
      </c>
      <c r="G183" s="224"/>
      <c r="H183" s="228">
        <v>125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2"/>
      <c r="U183" s="23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146</v>
      </c>
      <c r="AU183" s="234" t="s">
        <v>85</v>
      </c>
      <c r="AV183" s="13" t="s">
        <v>85</v>
      </c>
      <c r="AW183" s="13" t="s">
        <v>36</v>
      </c>
      <c r="AX183" s="13" t="s">
        <v>75</v>
      </c>
      <c r="AY183" s="234" t="s">
        <v>135</v>
      </c>
    </row>
    <row r="184" spans="1:51" s="13" customFormat="1" ht="12">
      <c r="A184" s="13"/>
      <c r="B184" s="223"/>
      <c r="C184" s="224"/>
      <c r="D184" s="225" t="s">
        <v>146</v>
      </c>
      <c r="E184" s="226" t="s">
        <v>19</v>
      </c>
      <c r="F184" s="227" t="s">
        <v>267</v>
      </c>
      <c r="G184" s="224"/>
      <c r="H184" s="228">
        <v>24.6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2"/>
      <c r="U184" s="23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146</v>
      </c>
      <c r="AU184" s="234" t="s">
        <v>85</v>
      </c>
      <c r="AV184" s="13" t="s">
        <v>85</v>
      </c>
      <c r="AW184" s="13" t="s">
        <v>36</v>
      </c>
      <c r="AX184" s="13" t="s">
        <v>75</v>
      </c>
      <c r="AY184" s="234" t="s">
        <v>135</v>
      </c>
    </row>
    <row r="185" spans="1:51" s="13" customFormat="1" ht="12">
      <c r="A185" s="13"/>
      <c r="B185" s="223"/>
      <c r="C185" s="224"/>
      <c r="D185" s="225" t="s">
        <v>146</v>
      </c>
      <c r="E185" s="226" t="s">
        <v>19</v>
      </c>
      <c r="F185" s="227" t="s">
        <v>268</v>
      </c>
      <c r="G185" s="224"/>
      <c r="H185" s="228">
        <v>858.33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2"/>
      <c r="U185" s="23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146</v>
      </c>
      <c r="AU185" s="234" t="s">
        <v>85</v>
      </c>
      <c r="AV185" s="13" t="s">
        <v>85</v>
      </c>
      <c r="AW185" s="13" t="s">
        <v>36</v>
      </c>
      <c r="AX185" s="13" t="s">
        <v>75</v>
      </c>
      <c r="AY185" s="234" t="s">
        <v>135</v>
      </c>
    </row>
    <row r="186" spans="1:51" s="14" customFormat="1" ht="12">
      <c r="A186" s="14"/>
      <c r="B186" s="235"/>
      <c r="C186" s="236"/>
      <c r="D186" s="225" t="s">
        <v>146</v>
      </c>
      <c r="E186" s="237" t="s">
        <v>19</v>
      </c>
      <c r="F186" s="238" t="s">
        <v>174</v>
      </c>
      <c r="G186" s="236"/>
      <c r="H186" s="239">
        <v>1008.18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3"/>
      <c r="U186" s="24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146</v>
      </c>
      <c r="AU186" s="245" t="s">
        <v>85</v>
      </c>
      <c r="AV186" s="14" t="s">
        <v>142</v>
      </c>
      <c r="AW186" s="14" t="s">
        <v>36</v>
      </c>
      <c r="AX186" s="14" t="s">
        <v>83</v>
      </c>
      <c r="AY186" s="245" t="s">
        <v>135</v>
      </c>
    </row>
    <row r="187" spans="1:65" s="2" customFormat="1" ht="37.8" customHeight="1">
      <c r="A187" s="39"/>
      <c r="B187" s="40"/>
      <c r="C187" s="205" t="s">
        <v>269</v>
      </c>
      <c r="D187" s="205" t="s">
        <v>137</v>
      </c>
      <c r="E187" s="206" t="s">
        <v>270</v>
      </c>
      <c r="F187" s="207" t="s">
        <v>271</v>
      </c>
      <c r="G187" s="208" t="s">
        <v>157</v>
      </c>
      <c r="H187" s="209">
        <v>3862.3</v>
      </c>
      <c r="I187" s="210"/>
      <c r="J187" s="211">
        <f>ROUND(I187*H187,2)</f>
        <v>0</v>
      </c>
      <c r="K187" s="207" t="s">
        <v>141</v>
      </c>
      <c r="L187" s="45"/>
      <c r="M187" s="212" t="s">
        <v>19</v>
      </c>
      <c r="N187" s="213" t="s">
        <v>46</v>
      </c>
      <c r="O187" s="85"/>
      <c r="P187" s="214">
        <f>O187*H187</f>
        <v>0</v>
      </c>
      <c r="Q187" s="214">
        <v>0.09848</v>
      </c>
      <c r="R187" s="214">
        <f>Q187*H187</f>
        <v>380.359304</v>
      </c>
      <c r="S187" s="214">
        <v>0</v>
      </c>
      <c r="T187" s="214">
        <f>S187*H187</f>
        <v>0</v>
      </c>
      <c r="U187" s="215" t="s">
        <v>19</v>
      </c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142</v>
      </c>
      <c r="AT187" s="216" t="s">
        <v>137</v>
      </c>
      <c r="AU187" s="216" t="s">
        <v>85</v>
      </c>
      <c r="AY187" s="18" t="s">
        <v>135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83</v>
      </c>
      <c r="BK187" s="217">
        <f>ROUND(I187*H187,2)</f>
        <v>0</v>
      </c>
      <c r="BL187" s="18" t="s">
        <v>142</v>
      </c>
      <c r="BM187" s="216" t="s">
        <v>272</v>
      </c>
    </row>
    <row r="188" spans="1:47" s="2" customFormat="1" ht="12">
      <c r="A188" s="39"/>
      <c r="B188" s="40"/>
      <c r="C188" s="41"/>
      <c r="D188" s="218" t="s">
        <v>144</v>
      </c>
      <c r="E188" s="41"/>
      <c r="F188" s="219" t="s">
        <v>273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5"/>
      <c r="U188" s="86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144</v>
      </c>
      <c r="AU188" s="18" t="s">
        <v>85</v>
      </c>
    </row>
    <row r="189" spans="1:51" s="13" customFormat="1" ht="12">
      <c r="A189" s="13"/>
      <c r="B189" s="223"/>
      <c r="C189" s="224"/>
      <c r="D189" s="225" t="s">
        <v>146</v>
      </c>
      <c r="E189" s="226" t="s">
        <v>19</v>
      </c>
      <c r="F189" s="227" t="s">
        <v>160</v>
      </c>
      <c r="G189" s="224"/>
      <c r="H189" s="228">
        <v>3770.3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2"/>
      <c r="U189" s="23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146</v>
      </c>
      <c r="AU189" s="234" t="s">
        <v>85</v>
      </c>
      <c r="AV189" s="13" t="s">
        <v>85</v>
      </c>
      <c r="AW189" s="13" t="s">
        <v>36</v>
      </c>
      <c r="AX189" s="13" t="s">
        <v>75</v>
      </c>
      <c r="AY189" s="234" t="s">
        <v>135</v>
      </c>
    </row>
    <row r="190" spans="1:51" s="13" customFormat="1" ht="12">
      <c r="A190" s="13"/>
      <c r="B190" s="223"/>
      <c r="C190" s="224"/>
      <c r="D190" s="225" t="s">
        <v>146</v>
      </c>
      <c r="E190" s="226" t="s">
        <v>19</v>
      </c>
      <c r="F190" s="227" t="s">
        <v>274</v>
      </c>
      <c r="G190" s="224"/>
      <c r="H190" s="228">
        <v>22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2"/>
      <c r="U190" s="23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146</v>
      </c>
      <c r="AU190" s="234" t="s">
        <v>85</v>
      </c>
      <c r="AV190" s="13" t="s">
        <v>85</v>
      </c>
      <c r="AW190" s="13" t="s">
        <v>36</v>
      </c>
      <c r="AX190" s="13" t="s">
        <v>75</v>
      </c>
      <c r="AY190" s="234" t="s">
        <v>135</v>
      </c>
    </row>
    <row r="191" spans="1:51" s="13" customFormat="1" ht="12">
      <c r="A191" s="13"/>
      <c r="B191" s="223"/>
      <c r="C191" s="224"/>
      <c r="D191" s="225" t="s">
        <v>146</v>
      </c>
      <c r="E191" s="226" t="s">
        <v>19</v>
      </c>
      <c r="F191" s="227" t="s">
        <v>275</v>
      </c>
      <c r="G191" s="224"/>
      <c r="H191" s="228">
        <v>70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2"/>
      <c r="U191" s="23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146</v>
      </c>
      <c r="AU191" s="234" t="s">
        <v>85</v>
      </c>
      <c r="AV191" s="13" t="s">
        <v>85</v>
      </c>
      <c r="AW191" s="13" t="s">
        <v>36</v>
      </c>
      <c r="AX191" s="13" t="s">
        <v>75</v>
      </c>
      <c r="AY191" s="234" t="s">
        <v>135</v>
      </c>
    </row>
    <row r="192" spans="1:51" s="14" customFormat="1" ht="12">
      <c r="A192" s="14"/>
      <c r="B192" s="235"/>
      <c r="C192" s="236"/>
      <c r="D192" s="225" t="s">
        <v>146</v>
      </c>
      <c r="E192" s="237" t="s">
        <v>19</v>
      </c>
      <c r="F192" s="238" t="s">
        <v>174</v>
      </c>
      <c r="G192" s="236"/>
      <c r="H192" s="239">
        <v>3862.3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3"/>
      <c r="U192" s="24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146</v>
      </c>
      <c r="AU192" s="245" t="s">
        <v>85</v>
      </c>
      <c r="AV192" s="14" t="s">
        <v>142</v>
      </c>
      <c r="AW192" s="14" t="s">
        <v>36</v>
      </c>
      <c r="AX192" s="14" t="s">
        <v>83</v>
      </c>
      <c r="AY192" s="245" t="s">
        <v>135</v>
      </c>
    </row>
    <row r="193" spans="1:65" s="2" customFormat="1" ht="21.75" customHeight="1">
      <c r="A193" s="39"/>
      <c r="B193" s="40"/>
      <c r="C193" s="205" t="s">
        <v>276</v>
      </c>
      <c r="D193" s="205" t="s">
        <v>137</v>
      </c>
      <c r="E193" s="206" t="s">
        <v>277</v>
      </c>
      <c r="F193" s="207" t="s">
        <v>278</v>
      </c>
      <c r="G193" s="208" t="s">
        <v>157</v>
      </c>
      <c r="H193" s="209">
        <v>1131.6</v>
      </c>
      <c r="I193" s="210"/>
      <c r="J193" s="211">
        <f>ROUND(I193*H193,2)</f>
        <v>0</v>
      </c>
      <c r="K193" s="207" t="s">
        <v>141</v>
      </c>
      <c r="L193" s="45"/>
      <c r="M193" s="212" t="s">
        <v>19</v>
      </c>
      <c r="N193" s="213" t="s">
        <v>46</v>
      </c>
      <c r="O193" s="85"/>
      <c r="P193" s="214">
        <f>O193*H193</f>
        <v>0</v>
      </c>
      <c r="Q193" s="214">
        <v>0.23</v>
      </c>
      <c r="R193" s="214">
        <f>Q193*H193</f>
        <v>260.268</v>
      </c>
      <c r="S193" s="214">
        <v>0</v>
      </c>
      <c r="T193" s="214">
        <f>S193*H193</f>
        <v>0</v>
      </c>
      <c r="U193" s="215" t="s">
        <v>19</v>
      </c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142</v>
      </c>
      <c r="AT193" s="216" t="s">
        <v>137</v>
      </c>
      <c r="AU193" s="216" t="s">
        <v>85</v>
      </c>
      <c r="AY193" s="18" t="s">
        <v>135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83</v>
      </c>
      <c r="BK193" s="217">
        <f>ROUND(I193*H193,2)</f>
        <v>0</v>
      </c>
      <c r="BL193" s="18" t="s">
        <v>142</v>
      </c>
      <c r="BM193" s="216" t="s">
        <v>279</v>
      </c>
    </row>
    <row r="194" spans="1:47" s="2" customFormat="1" ht="12">
      <c r="A194" s="39"/>
      <c r="B194" s="40"/>
      <c r="C194" s="41"/>
      <c r="D194" s="218" t="s">
        <v>144</v>
      </c>
      <c r="E194" s="41"/>
      <c r="F194" s="219" t="s">
        <v>280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5"/>
      <c r="U194" s="86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144</v>
      </c>
      <c r="AU194" s="18" t="s">
        <v>85</v>
      </c>
    </row>
    <row r="195" spans="1:51" s="13" customFormat="1" ht="12">
      <c r="A195" s="13"/>
      <c r="B195" s="223"/>
      <c r="C195" s="224"/>
      <c r="D195" s="225" t="s">
        <v>146</v>
      </c>
      <c r="E195" s="226" t="s">
        <v>19</v>
      </c>
      <c r="F195" s="227" t="s">
        <v>281</v>
      </c>
      <c r="G195" s="224"/>
      <c r="H195" s="228">
        <v>1131.6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2"/>
      <c r="U195" s="23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146</v>
      </c>
      <c r="AU195" s="234" t="s">
        <v>85</v>
      </c>
      <c r="AV195" s="13" t="s">
        <v>85</v>
      </c>
      <c r="AW195" s="13" t="s">
        <v>36</v>
      </c>
      <c r="AX195" s="13" t="s">
        <v>83</v>
      </c>
      <c r="AY195" s="234" t="s">
        <v>135</v>
      </c>
    </row>
    <row r="196" spans="1:65" s="2" customFormat="1" ht="16.5" customHeight="1">
      <c r="A196" s="39"/>
      <c r="B196" s="40"/>
      <c r="C196" s="205" t="s">
        <v>282</v>
      </c>
      <c r="D196" s="205" t="s">
        <v>137</v>
      </c>
      <c r="E196" s="206" t="s">
        <v>283</v>
      </c>
      <c r="F196" s="207" t="s">
        <v>284</v>
      </c>
      <c r="G196" s="208" t="s">
        <v>157</v>
      </c>
      <c r="H196" s="209">
        <v>2861.1</v>
      </c>
      <c r="I196" s="210"/>
      <c r="J196" s="211">
        <f>ROUND(I196*H196,2)</f>
        <v>0</v>
      </c>
      <c r="K196" s="207" t="s">
        <v>141</v>
      </c>
      <c r="L196" s="45"/>
      <c r="M196" s="212" t="s">
        <v>19</v>
      </c>
      <c r="N196" s="213" t="s">
        <v>46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4">
        <f>S196*H196</f>
        <v>0</v>
      </c>
      <c r="U196" s="215" t="s">
        <v>19</v>
      </c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142</v>
      </c>
      <c r="AT196" s="216" t="s">
        <v>137</v>
      </c>
      <c r="AU196" s="216" t="s">
        <v>85</v>
      </c>
      <c r="AY196" s="18" t="s">
        <v>135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83</v>
      </c>
      <c r="BK196" s="217">
        <f>ROUND(I196*H196,2)</f>
        <v>0</v>
      </c>
      <c r="BL196" s="18" t="s">
        <v>142</v>
      </c>
      <c r="BM196" s="216" t="s">
        <v>285</v>
      </c>
    </row>
    <row r="197" spans="1:47" s="2" customFormat="1" ht="12">
      <c r="A197" s="39"/>
      <c r="B197" s="40"/>
      <c r="C197" s="41"/>
      <c r="D197" s="218" t="s">
        <v>144</v>
      </c>
      <c r="E197" s="41"/>
      <c r="F197" s="219" t="s">
        <v>286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5"/>
      <c r="U197" s="86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144</v>
      </c>
      <c r="AU197" s="18" t="s">
        <v>85</v>
      </c>
    </row>
    <row r="198" spans="1:51" s="13" customFormat="1" ht="12">
      <c r="A198" s="13"/>
      <c r="B198" s="223"/>
      <c r="C198" s="224"/>
      <c r="D198" s="225" t="s">
        <v>146</v>
      </c>
      <c r="E198" s="226" t="s">
        <v>19</v>
      </c>
      <c r="F198" s="227" t="s">
        <v>287</v>
      </c>
      <c r="G198" s="224"/>
      <c r="H198" s="228">
        <v>2861.1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2"/>
      <c r="U198" s="23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146</v>
      </c>
      <c r="AU198" s="234" t="s">
        <v>85</v>
      </c>
      <c r="AV198" s="13" t="s">
        <v>85</v>
      </c>
      <c r="AW198" s="13" t="s">
        <v>36</v>
      </c>
      <c r="AX198" s="13" t="s">
        <v>83</v>
      </c>
      <c r="AY198" s="234" t="s">
        <v>135</v>
      </c>
    </row>
    <row r="199" spans="1:65" s="2" customFormat="1" ht="21.75" customHeight="1">
      <c r="A199" s="39"/>
      <c r="B199" s="40"/>
      <c r="C199" s="205" t="s">
        <v>288</v>
      </c>
      <c r="D199" s="205" t="s">
        <v>137</v>
      </c>
      <c r="E199" s="206" t="s">
        <v>289</v>
      </c>
      <c r="F199" s="207" t="s">
        <v>290</v>
      </c>
      <c r="G199" s="208" t="s">
        <v>157</v>
      </c>
      <c r="H199" s="209">
        <v>3566.5</v>
      </c>
      <c r="I199" s="210"/>
      <c r="J199" s="211">
        <f>ROUND(I199*H199,2)</f>
        <v>0</v>
      </c>
      <c r="K199" s="207" t="s">
        <v>141</v>
      </c>
      <c r="L199" s="45"/>
      <c r="M199" s="212" t="s">
        <v>19</v>
      </c>
      <c r="N199" s="213" t="s">
        <v>46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4">
        <f>S199*H199</f>
        <v>0</v>
      </c>
      <c r="U199" s="215" t="s">
        <v>19</v>
      </c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142</v>
      </c>
      <c r="AT199" s="216" t="s">
        <v>137</v>
      </c>
      <c r="AU199" s="216" t="s">
        <v>85</v>
      </c>
      <c r="AY199" s="18" t="s">
        <v>135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83</v>
      </c>
      <c r="BK199" s="217">
        <f>ROUND(I199*H199,2)</f>
        <v>0</v>
      </c>
      <c r="BL199" s="18" t="s">
        <v>142</v>
      </c>
      <c r="BM199" s="216" t="s">
        <v>291</v>
      </c>
    </row>
    <row r="200" spans="1:47" s="2" customFormat="1" ht="12">
      <c r="A200" s="39"/>
      <c r="B200" s="40"/>
      <c r="C200" s="41"/>
      <c r="D200" s="218" t="s">
        <v>144</v>
      </c>
      <c r="E200" s="41"/>
      <c r="F200" s="219" t="s">
        <v>292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5"/>
      <c r="U200" s="86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144</v>
      </c>
      <c r="AU200" s="18" t="s">
        <v>85</v>
      </c>
    </row>
    <row r="201" spans="1:51" s="13" customFormat="1" ht="12">
      <c r="A201" s="13"/>
      <c r="B201" s="223"/>
      <c r="C201" s="224"/>
      <c r="D201" s="225" t="s">
        <v>146</v>
      </c>
      <c r="E201" s="226" t="s">
        <v>19</v>
      </c>
      <c r="F201" s="227" t="s">
        <v>293</v>
      </c>
      <c r="G201" s="224"/>
      <c r="H201" s="228">
        <v>3566.5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2"/>
      <c r="U201" s="23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146</v>
      </c>
      <c r="AU201" s="234" t="s">
        <v>85</v>
      </c>
      <c r="AV201" s="13" t="s">
        <v>85</v>
      </c>
      <c r="AW201" s="13" t="s">
        <v>36</v>
      </c>
      <c r="AX201" s="13" t="s">
        <v>75</v>
      </c>
      <c r="AY201" s="234" t="s">
        <v>135</v>
      </c>
    </row>
    <row r="202" spans="1:51" s="14" customFormat="1" ht="12">
      <c r="A202" s="14"/>
      <c r="B202" s="235"/>
      <c r="C202" s="236"/>
      <c r="D202" s="225" t="s">
        <v>146</v>
      </c>
      <c r="E202" s="237" t="s">
        <v>19</v>
      </c>
      <c r="F202" s="238" t="s">
        <v>174</v>
      </c>
      <c r="G202" s="236"/>
      <c r="H202" s="239">
        <v>3566.5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3"/>
      <c r="U202" s="24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146</v>
      </c>
      <c r="AU202" s="245" t="s">
        <v>85</v>
      </c>
      <c r="AV202" s="14" t="s">
        <v>142</v>
      </c>
      <c r="AW202" s="14" t="s">
        <v>36</v>
      </c>
      <c r="AX202" s="14" t="s">
        <v>83</v>
      </c>
      <c r="AY202" s="245" t="s">
        <v>135</v>
      </c>
    </row>
    <row r="203" spans="1:65" s="2" customFormat="1" ht="24.15" customHeight="1">
      <c r="A203" s="39"/>
      <c r="B203" s="40"/>
      <c r="C203" s="205" t="s">
        <v>294</v>
      </c>
      <c r="D203" s="205" t="s">
        <v>137</v>
      </c>
      <c r="E203" s="206" t="s">
        <v>295</v>
      </c>
      <c r="F203" s="207" t="s">
        <v>296</v>
      </c>
      <c r="G203" s="208" t="s">
        <v>157</v>
      </c>
      <c r="H203" s="209">
        <v>3566.5</v>
      </c>
      <c r="I203" s="210"/>
      <c r="J203" s="211">
        <f>ROUND(I203*H203,2)</f>
        <v>0</v>
      </c>
      <c r="K203" s="207" t="s">
        <v>141</v>
      </c>
      <c r="L203" s="45"/>
      <c r="M203" s="212" t="s">
        <v>19</v>
      </c>
      <c r="N203" s="213" t="s">
        <v>46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4">
        <f>S203*H203</f>
        <v>0</v>
      </c>
      <c r="U203" s="215" t="s">
        <v>19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142</v>
      </c>
      <c r="AT203" s="216" t="s">
        <v>137</v>
      </c>
      <c r="AU203" s="216" t="s">
        <v>85</v>
      </c>
      <c r="AY203" s="18" t="s">
        <v>135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83</v>
      </c>
      <c r="BK203" s="217">
        <f>ROUND(I203*H203,2)</f>
        <v>0</v>
      </c>
      <c r="BL203" s="18" t="s">
        <v>142</v>
      </c>
      <c r="BM203" s="216" t="s">
        <v>297</v>
      </c>
    </row>
    <row r="204" spans="1:47" s="2" customFormat="1" ht="12">
      <c r="A204" s="39"/>
      <c r="B204" s="40"/>
      <c r="C204" s="41"/>
      <c r="D204" s="218" t="s">
        <v>144</v>
      </c>
      <c r="E204" s="41"/>
      <c r="F204" s="219" t="s">
        <v>298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5"/>
      <c r="U204" s="86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144</v>
      </c>
      <c r="AU204" s="18" t="s">
        <v>85</v>
      </c>
    </row>
    <row r="205" spans="1:51" s="13" customFormat="1" ht="12">
      <c r="A205" s="13"/>
      <c r="B205" s="223"/>
      <c r="C205" s="224"/>
      <c r="D205" s="225" t="s">
        <v>146</v>
      </c>
      <c r="E205" s="226" t="s">
        <v>19</v>
      </c>
      <c r="F205" s="227" t="s">
        <v>293</v>
      </c>
      <c r="G205" s="224"/>
      <c r="H205" s="228">
        <v>3566.5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2"/>
      <c r="U205" s="23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146</v>
      </c>
      <c r="AU205" s="234" t="s">
        <v>85</v>
      </c>
      <c r="AV205" s="13" t="s">
        <v>85</v>
      </c>
      <c r="AW205" s="13" t="s">
        <v>36</v>
      </c>
      <c r="AX205" s="13" t="s">
        <v>75</v>
      </c>
      <c r="AY205" s="234" t="s">
        <v>135</v>
      </c>
    </row>
    <row r="206" spans="1:51" s="14" customFormat="1" ht="12">
      <c r="A206" s="14"/>
      <c r="B206" s="235"/>
      <c r="C206" s="236"/>
      <c r="D206" s="225" t="s">
        <v>146</v>
      </c>
      <c r="E206" s="237" t="s">
        <v>19</v>
      </c>
      <c r="F206" s="238" t="s">
        <v>174</v>
      </c>
      <c r="G206" s="236"/>
      <c r="H206" s="239">
        <v>3566.5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3"/>
      <c r="U206" s="24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146</v>
      </c>
      <c r="AU206" s="245" t="s">
        <v>85</v>
      </c>
      <c r="AV206" s="14" t="s">
        <v>142</v>
      </c>
      <c r="AW206" s="14" t="s">
        <v>36</v>
      </c>
      <c r="AX206" s="14" t="s">
        <v>83</v>
      </c>
      <c r="AY206" s="245" t="s">
        <v>135</v>
      </c>
    </row>
    <row r="207" spans="1:65" s="2" customFormat="1" ht="16.5" customHeight="1">
      <c r="A207" s="39"/>
      <c r="B207" s="40"/>
      <c r="C207" s="205" t="s">
        <v>299</v>
      </c>
      <c r="D207" s="205" t="s">
        <v>137</v>
      </c>
      <c r="E207" s="206" t="s">
        <v>300</v>
      </c>
      <c r="F207" s="207" t="s">
        <v>301</v>
      </c>
      <c r="G207" s="208" t="s">
        <v>157</v>
      </c>
      <c r="H207" s="209">
        <v>2904.45</v>
      </c>
      <c r="I207" s="210"/>
      <c r="J207" s="211">
        <f>ROUND(I207*H207,2)</f>
        <v>0</v>
      </c>
      <c r="K207" s="207" t="s">
        <v>141</v>
      </c>
      <c r="L207" s="45"/>
      <c r="M207" s="212" t="s">
        <v>19</v>
      </c>
      <c r="N207" s="213" t="s">
        <v>46</v>
      </c>
      <c r="O207" s="85"/>
      <c r="P207" s="214">
        <f>O207*H207</f>
        <v>0</v>
      </c>
      <c r="Q207" s="214">
        <v>0.02008</v>
      </c>
      <c r="R207" s="214">
        <f>Q207*H207</f>
        <v>58.321356</v>
      </c>
      <c r="S207" s="214">
        <v>0</v>
      </c>
      <c r="T207" s="214">
        <f>S207*H207</f>
        <v>0</v>
      </c>
      <c r="U207" s="215" t="s">
        <v>19</v>
      </c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142</v>
      </c>
      <c r="AT207" s="216" t="s">
        <v>137</v>
      </c>
      <c r="AU207" s="216" t="s">
        <v>85</v>
      </c>
      <c r="AY207" s="18" t="s">
        <v>135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83</v>
      </c>
      <c r="BK207" s="217">
        <f>ROUND(I207*H207,2)</f>
        <v>0</v>
      </c>
      <c r="BL207" s="18" t="s">
        <v>142</v>
      </c>
      <c r="BM207" s="216" t="s">
        <v>302</v>
      </c>
    </row>
    <row r="208" spans="1:47" s="2" customFormat="1" ht="12">
      <c r="A208" s="39"/>
      <c r="B208" s="40"/>
      <c r="C208" s="41"/>
      <c r="D208" s="218" t="s">
        <v>144</v>
      </c>
      <c r="E208" s="41"/>
      <c r="F208" s="219" t="s">
        <v>303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5"/>
      <c r="U208" s="86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144</v>
      </c>
      <c r="AU208" s="18" t="s">
        <v>85</v>
      </c>
    </row>
    <row r="209" spans="1:51" s="13" customFormat="1" ht="12">
      <c r="A209" s="13"/>
      <c r="B209" s="223"/>
      <c r="C209" s="224"/>
      <c r="D209" s="225" t="s">
        <v>146</v>
      </c>
      <c r="E209" s="226" t="s">
        <v>19</v>
      </c>
      <c r="F209" s="227" t="s">
        <v>304</v>
      </c>
      <c r="G209" s="224"/>
      <c r="H209" s="228">
        <v>2904.45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2"/>
      <c r="U209" s="23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146</v>
      </c>
      <c r="AU209" s="234" t="s">
        <v>85</v>
      </c>
      <c r="AV209" s="13" t="s">
        <v>85</v>
      </c>
      <c r="AW209" s="13" t="s">
        <v>36</v>
      </c>
      <c r="AX209" s="13" t="s">
        <v>75</v>
      </c>
      <c r="AY209" s="234" t="s">
        <v>135</v>
      </c>
    </row>
    <row r="210" spans="1:51" s="14" customFormat="1" ht="12">
      <c r="A210" s="14"/>
      <c r="B210" s="235"/>
      <c r="C210" s="236"/>
      <c r="D210" s="225" t="s">
        <v>146</v>
      </c>
      <c r="E210" s="237" t="s">
        <v>19</v>
      </c>
      <c r="F210" s="238" t="s">
        <v>174</v>
      </c>
      <c r="G210" s="236"/>
      <c r="H210" s="239">
        <v>2904.45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3"/>
      <c r="U210" s="24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146</v>
      </c>
      <c r="AU210" s="245" t="s">
        <v>85</v>
      </c>
      <c r="AV210" s="14" t="s">
        <v>142</v>
      </c>
      <c r="AW210" s="14" t="s">
        <v>36</v>
      </c>
      <c r="AX210" s="14" t="s">
        <v>83</v>
      </c>
      <c r="AY210" s="245" t="s">
        <v>135</v>
      </c>
    </row>
    <row r="211" spans="1:63" s="12" customFormat="1" ht="22.8" customHeight="1">
      <c r="A211" s="12"/>
      <c r="B211" s="189"/>
      <c r="C211" s="190"/>
      <c r="D211" s="191" t="s">
        <v>74</v>
      </c>
      <c r="E211" s="203" t="s">
        <v>166</v>
      </c>
      <c r="F211" s="203" t="s">
        <v>305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SUM(P212:P215)</f>
        <v>0</v>
      </c>
      <c r="Q211" s="197"/>
      <c r="R211" s="198">
        <f>SUM(R212:R215)</f>
        <v>0.10459979999999999</v>
      </c>
      <c r="S211" s="197"/>
      <c r="T211" s="198">
        <f>SUM(T212:T215)</f>
        <v>0</v>
      </c>
      <c r="U211" s="199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83</v>
      </c>
      <c r="AT211" s="201" t="s">
        <v>74</v>
      </c>
      <c r="AU211" s="201" t="s">
        <v>83</v>
      </c>
      <c r="AY211" s="200" t="s">
        <v>135</v>
      </c>
      <c r="BK211" s="202">
        <f>SUM(BK212:BK215)</f>
        <v>0</v>
      </c>
    </row>
    <row r="212" spans="1:65" s="2" customFormat="1" ht="24.15" customHeight="1">
      <c r="A212" s="39"/>
      <c r="B212" s="40"/>
      <c r="C212" s="205" t="s">
        <v>306</v>
      </c>
      <c r="D212" s="205" t="s">
        <v>137</v>
      </c>
      <c r="E212" s="206" t="s">
        <v>307</v>
      </c>
      <c r="F212" s="207" t="s">
        <v>308</v>
      </c>
      <c r="G212" s="208" t="s">
        <v>157</v>
      </c>
      <c r="H212" s="209">
        <v>9</v>
      </c>
      <c r="I212" s="210"/>
      <c r="J212" s="211">
        <f>ROUND(I212*H212,2)</f>
        <v>0</v>
      </c>
      <c r="K212" s="207" t="s">
        <v>141</v>
      </c>
      <c r="L212" s="45"/>
      <c r="M212" s="212" t="s">
        <v>19</v>
      </c>
      <c r="N212" s="213" t="s">
        <v>46</v>
      </c>
      <c r="O212" s="85"/>
      <c r="P212" s="214">
        <f>O212*H212</f>
        <v>0</v>
      </c>
      <c r="Q212" s="214">
        <v>0.0116222</v>
      </c>
      <c r="R212" s="214">
        <f>Q212*H212</f>
        <v>0.10459979999999999</v>
      </c>
      <c r="S212" s="214">
        <v>0</v>
      </c>
      <c r="T212" s="214">
        <f>S212*H212</f>
        <v>0</v>
      </c>
      <c r="U212" s="215" t="s">
        <v>19</v>
      </c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142</v>
      </c>
      <c r="AT212" s="216" t="s">
        <v>137</v>
      </c>
      <c r="AU212" s="216" t="s">
        <v>85</v>
      </c>
      <c r="AY212" s="18" t="s">
        <v>135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83</v>
      </c>
      <c r="BK212" s="217">
        <f>ROUND(I212*H212,2)</f>
        <v>0</v>
      </c>
      <c r="BL212" s="18" t="s">
        <v>142</v>
      </c>
      <c r="BM212" s="216" t="s">
        <v>309</v>
      </c>
    </row>
    <row r="213" spans="1:47" s="2" customFormat="1" ht="12">
      <c r="A213" s="39"/>
      <c r="B213" s="40"/>
      <c r="C213" s="41"/>
      <c r="D213" s="218" t="s">
        <v>144</v>
      </c>
      <c r="E213" s="41"/>
      <c r="F213" s="219" t="s">
        <v>310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5"/>
      <c r="U213" s="86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144</v>
      </c>
      <c r="AU213" s="18" t="s">
        <v>85</v>
      </c>
    </row>
    <row r="214" spans="1:51" s="13" customFormat="1" ht="12">
      <c r="A214" s="13"/>
      <c r="B214" s="223"/>
      <c r="C214" s="224"/>
      <c r="D214" s="225" t="s">
        <v>146</v>
      </c>
      <c r="E214" s="226" t="s">
        <v>19</v>
      </c>
      <c r="F214" s="227" t="s">
        <v>311</v>
      </c>
      <c r="G214" s="224"/>
      <c r="H214" s="228">
        <v>9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2"/>
      <c r="U214" s="23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146</v>
      </c>
      <c r="AU214" s="234" t="s">
        <v>85</v>
      </c>
      <c r="AV214" s="13" t="s">
        <v>85</v>
      </c>
      <c r="AW214" s="13" t="s">
        <v>36</v>
      </c>
      <c r="AX214" s="13" t="s">
        <v>75</v>
      </c>
      <c r="AY214" s="234" t="s">
        <v>135</v>
      </c>
    </row>
    <row r="215" spans="1:51" s="14" customFormat="1" ht="12">
      <c r="A215" s="14"/>
      <c r="B215" s="235"/>
      <c r="C215" s="236"/>
      <c r="D215" s="225" t="s">
        <v>146</v>
      </c>
      <c r="E215" s="237" t="s">
        <v>19</v>
      </c>
      <c r="F215" s="238" t="s">
        <v>174</v>
      </c>
      <c r="G215" s="236"/>
      <c r="H215" s="239">
        <v>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3"/>
      <c r="U215" s="24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146</v>
      </c>
      <c r="AU215" s="245" t="s">
        <v>85</v>
      </c>
      <c r="AV215" s="14" t="s">
        <v>142</v>
      </c>
      <c r="AW215" s="14" t="s">
        <v>36</v>
      </c>
      <c r="AX215" s="14" t="s">
        <v>83</v>
      </c>
      <c r="AY215" s="245" t="s">
        <v>135</v>
      </c>
    </row>
    <row r="216" spans="1:63" s="12" customFormat="1" ht="22.8" customHeight="1">
      <c r="A216" s="12"/>
      <c r="B216" s="189"/>
      <c r="C216" s="190"/>
      <c r="D216" s="191" t="s">
        <v>74</v>
      </c>
      <c r="E216" s="203" t="s">
        <v>312</v>
      </c>
      <c r="F216" s="203" t="s">
        <v>313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SUM(P217:P241)</f>
        <v>0</v>
      </c>
      <c r="Q216" s="197"/>
      <c r="R216" s="198">
        <f>SUM(R217:R241)</f>
        <v>0</v>
      </c>
      <c r="S216" s="197"/>
      <c r="T216" s="198">
        <f>SUM(T217:T241)</f>
        <v>474.2143</v>
      </c>
      <c r="U216" s="199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83</v>
      </c>
      <c r="AT216" s="201" t="s">
        <v>74</v>
      </c>
      <c r="AU216" s="201" t="s">
        <v>83</v>
      </c>
      <c r="AY216" s="200" t="s">
        <v>135</v>
      </c>
      <c r="BK216" s="202">
        <f>SUM(BK217:BK241)</f>
        <v>0</v>
      </c>
    </row>
    <row r="217" spans="1:65" s="2" customFormat="1" ht="16.5" customHeight="1">
      <c r="A217" s="39"/>
      <c r="B217" s="40"/>
      <c r="C217" s="205" t="s">
        <v>314</v>
      </c>
      <c r="D217" s="205" t="s">
        <v>137</v>
      </c>
      <c r="E217" s="206" t="s">
        <v>315</v>
      </c>
      <c r="F217" s="207" t="s">
        <v>316</v>
      </c>
      <c r="G217" s="208" t="s">
        <v>157</v>
      </c>
      <c r="H217" s="209">
        <v>9</v>
      </c>
      <c r="I217" s="210"/>
      <c r="J217" s="211">
        <f>ROUND(I217*H217,2)</f>
        <v>0</v>
      </c>
      <c r="K217" s="207" t="s">
        <v>141</v>
      </c>
      <c r="L217" s="45"/>
      <c r="M217" s="212" t="s">
        <v>19</v>
      </c>
      <c r="N217" s="213" t="s">
        <v>46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0.0003</v>
      </c>
      <c r="T217" s="214">
        <f>S217*H217</f>
        <v>0.0026999999999999997</v>
      </c>
      <c r="U217" s="215" t="s">
        <v>19</v>
      </c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142</v>
      </c>
      <c r="AT217" s="216" t="s">
        <v>137</v>
      </c>
      <c r="AU217" s="216" t="s">
        <v>85</v>
      </c>
      <c r="AY217" s="18" t="s">
        <v>135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83</v>
      </c>
      <c r="BK217" s="217">
        <f>ROUND(I217*H217,2)</f>
        <v>0</v>
      </c>
      <c r="BL217" s="18" t="s">
        <v>142</v>
      </c>
      <c r="BM217" s="216" t="s">
        <v>317</v>
      </c>
    </row>
    <row r="218" spans="1:47" s="2" customFormat="1" ht="12">
      <c r="A218" s="39"/>
      <c r="B218" s="40"/>
      <c r="C218" s="41"/>
      <c r="D218" s="218" t="s">
        <v>144</v>
      </c>
      <c r="E218" s="41"/>
      <c r="F218" s="219" t="s">
        <v>318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5"/>
      <c r="U218" s="86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144</v>
      </c>
      <c r="AU218" s="18" t="s">
        <v>85</v>
      </c>
    </row>
    <row r="219" spans="1:51" s="13" customFormat="1" ht="12">
      <c r="A219" s="13"/>
      <c r="B219" s="223"/>
      <c r="C219" s="224"/>
      <c r="D219" s="225" t="s">
        <v>146</v>
      </c>
      <c r="E219" s="226" t="s">
        <v>19</v>
      </c>
      <c r="F219" s="227" t="s">
        <v>311</v>
      </c>
      <c r="G219" s="224"/>
      <c r="H219" s="228">
        <v>9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2"/>
      <c r="U219" s="23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146</v>
      </c>
      <c r="AU219" s="234" t="s">
        <v>85</v>
      </c>
      <c r="AV219" s="13" t="s">
        <v>85</v>
      </c>
      <c r="AW219" s="13" t="s">
        <v>36</v>
      </c>
      <c r="AX219" s="13" t="s">
        <v>75</v>
      </c>
      <c r="AY219" s="234" t="s">
        <v>135</v>
      </c>
    </row>
    <row r="220" spans="1:51" s="14" customFormat="1" ht="12">
      <c r="A220" s="14"/>
      <c r="B220" s="235"/>
      <c r="C220" s="236"/>
      <c r="D220" s="225" t="s">
        <v>146</v>
      </c>
      <c r="E220" s="237" t="s">
        <v>19</v>
      </c>
      <c r="F220" s="238" t="s">
        <v>174</v>
      </c>
      <c r="G220" s="236"/>
      <c r="H220" s="239">
        <v>9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3"/>
      <c r="U220" s="24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146</v>
      </c>
      <c r="AU220" s="245" t="s">
        <v>85</v>
      </c>
      <c r="AV220" s="14" t="s">
        <v>142</v>
      </c>
      <c r="AW220" s="14" t="s">
        <v>36</v>
      </c>
      <c r="AX220" s="14" t="s">
        <v>83</v>
      </c>
      <c r="AY220" s="245" t="s">
        <v>135</v>
      </c>
    </row>
    <row r="221" spans="1:65" s="2" customFormat="1" ht="44.25" customHeight="1">
      <c r="A221" s="39"/>
      <c r="B221" s="40"/>
      <c r="C221" s="205" t="s">
        <v>319</v>
      </c>
      <c r="D221" s="205" t="s">
        <v>137</v>
      </c>
      <c r="E221" s="206" t="s">
        <v>320</v>
      </c>
      <c r="F221" s="207" t="s">
        <v>321</v>
      </c>
      <c r="G221" s="208" t="s">
        <v>322</v>
      </c>
      <c r="H221" s="209">
        <v>1745</v>
      </c>
      <c r="I221" s="210"/>
      <c r="J221" s="211">
        <f>ROUND(I221*H221,2)</f>
        <v>0</v>
      </c>
      <c r="K221" s="207" t="s">
        <v>141</v>
      </c>
      <c r="L221" s="45"/>
      <c r="M221" s="212" t="s">
        <v>19</v>
      </c>
      <c r="N221" s="213" t="s">
        <v>46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0.097</v>
      </c>
      <c r="T221" s="214">
        <f>S221*H221</f>
        <v>169.26500000000001</v>
      </c>
      <c r="U221" s="215" t="s">
        <v>19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142</v>
      </c>
      <c r="AT221" s="216" t="s">
        <v>137</v>
      </c>
      <c r="AU221" s="216" t="s">
        <v>85</v>
      </c>
      <c r="AY221" s="18" t="s">
        <v>135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83</v>
      </c>
      <c r="BK221" s="217">
        <f>ROUND(I221*H221,2)</f>
        <v>0</v>
      </c>
      <c r="BL221" s="18" t="s">
        <v>142</v>
      </c>
      <c r="BM221" s="216" t="s">
        <v>323</v>
      </c>
    </row>
    <row r="222" spans="1:47" s="2" customFormat="1" ht="12">
      <c r="A222" s="39"/>
      <c r="B222" s="40"/>
      <c r="C222" s="41"/>
      <c r="D222" s="218" t="s">
        <v>144</v>
      </c>
      <c r="E222" s="41"/>
      <c r="F222" s="219" t="s">
        <v>324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5"/>
      <c r="U222" s="86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144</v>
      </c>
      <c r="AU222" s="18" t="s">
        <v>85</v>
      </c>
    </row>
    <row r="223" spans="1:51" s="13" customFormat="1" ht="12">
      <c r="A223" s="13"/>
      <c r="B223" s="223"/>
      <c r="C223" s="224"/>
      <c r="D223" s="225" t="s">
        <v>146</v>
      </c>
      <c r="E223" s="226" t="s">
        <v>19</v>
      </c>
      <c r="F223" s="227" t="s">
        <v>325</v>
      </c>
      <c r="G223" s="224"/>
      <c r="H223" s="228">
        <v>839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2"/>
      <c r="U223" s="23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146</v>
      </c>
      <c r="AU223" s="234" t="s">
        <v>85</v>
      </c>
      <c r="AV223" s="13" t="s">
        <v>85</v>
      </c>
      <c r="AW223" s="13" t="s">
        <v>36</v>
      </c>
      <c r="AX223" s="13" t="s">
        <v>75</v>
      </c>
      <c r="AY223" s="234" t="s">
        <v>135</v>
      </c>
    </row>
    <row r="224" spans="1:51" s="13" customFormat="1" ht="12">
      <c r="A224" s="13"/>
      <c r="B224" s="223"/>
      <c r="C224" s="224"/>
      <c r="D224" s="225" t="s">
        <v>146</v>
      </c>
      <c r="E224" s="226" t="s">
        <v>19</v>
      </c>
      <c r="F224" s="227" t="s">
        <v>326</v>
      </c>
      <c r="G224" s="224"/>
      <c r="H224" s="228">
        <v>205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2"/>
      <c r="U224" s="23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146</v>
      </c>
      <c r="AU224" s="234" t="s">
        <v>85</v>
      </c>
      <c r="AV224" s="13" t="s">
        <v>85</v>
      </c>
      <c r="AW224" s="13" t="s">
        <v>36</v>
      </c>
      <c r="AX224" s="13" t="s">
        <v>75</v>
      </c>
      <c r="AY224" s="234" t="s">
        <v>135</v>
      </c>
    </row>
    <row r="225" spans="1:51" s="13" customFormat="1" ht="12">
      <c r="A225" s="13"/>
      <c r="B225" s="223"/>
      <c r="C225" s="224"/>
      <c r="D225" s="225" t="s">
        <v>146</v>
      </c>
      <c r="E225" s="226" t="s">
        <v>19</v>
      </c>
      <c r="F225" s="227" t="s">
        <v>327</v>
      </c>
      <c r="G225" s="224"/>
      <c r="H225" s="228">
        <v>166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2"/>
      <c r="U225" s="23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146</v>
      </c>
      <c r="AU225" s="234" t="s">
        <v>85</v>
      </c>
      <c r="AV225" s="13" t="s">
        <v>85</v>
      </c>
      <c r="AW225" s="13" t="s">
        <v>36</v>
      </c>
      <c r="AX225" s="13" t="s">
        <v>75</v>
      </c>
      <c r="AY225" s="234" t="s">
        <v>135</v>
      </c>
    </row>
    <row r="226" spans="1:51" s="13" customFormat="1" ht="12">
      <c r="A226" s="13"/>
      <c r="B226" s="223"/>
      <c r="C226" s="224"/>
      <c r="D226" s="225" t="s">
        <v>146</v>
      </c>
      <c r="E226" s="226" t="s">
        <v>19</v>
      </c>
      <c r="F226" s="227" t="s">
        <v>328</v>
      </c>
      <c r="G226" s="224"/>
      <c r="H226" s="228">
        <v>76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2"/>
      <c r="U226" s="23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146</v>
      </c>
      <c r="AU226" s="234" t="s">
        <v>85</v>
      </c>
      <c r="AV226" s="13" t="s">
        <v>85</v>
      </c>
      <c r="AW226" s="13" t="s">
        <v>36</v>
      </c>
      <c r="AX226" s="13" t="s">
        <v>75</v>
      </c>
      <c r="AY226" s="234" t="s">
        <v>135</v>
      </c>
    </row>
    <row r="227" spans="1:51" s="13" customFormat="1" ht="12">
      <c r="A227" s="13"/>
      <c r="B227" s="223"/>
      <c r="C227" s="224"/>
      <c r="D227" s="225" t="s">
        <v>146</v>
      </c>
      <c r="E227" s="226" t="s">
        <v>19</v>
      </c>
      <c r="F227" s="227" t="s">
        <v>329</v>
      </c>
      <c r="G227" s="224"/>
      <c r="H227" s="228">
        <v>174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2"/>
      <c r="U227" s="23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146</v>
      </c>
      <c r="AU227" s="234" t="s">
        <v>85</v>
      </c>
      <c r="AV227" s="13" t="s">
        <v>85</v>
      </c>
      <c r="AW227" s="13" t="s">
        <v>36</v>
      </c>
      <c r="AX227" s="13" t="s">
        <v>75</v>
      </c>
      <c r="AY227" s="234" t="s">
        <v>135</v>
      </c>
    </row>
    <row r="228" spans="1:51" s="13" customFormat="1" ht="12">
      <c r="A228" s="13"/>
      <c r="B228" s="223"/>
      <c r="C228" s="224"/>
      <c r="D228" s="225" t="s">
        <v>146</v>
      </c>
      <c r="E228" s="226" t="s">
        <v>19</v>
      </c>
      <c r="F228" s="227" t="s">
        <v>330</v>
      </c>
      <c r="G228" s="224"/>
      <c r="H228" s="228">
        <v>285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2"/>
      <c r="U228" s="23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146</v>
      </c>
      <c r="AU228" s="234" t="s">
        <v>85</v>
      </c>
      <c r="AV228" s="13" t="s">
        <v>85</v>
      </c>
      <c r="AW228" s="13" t="s">
        <v>36</v>
      </c>
      <c r="AX228" s="13" t="s">
        <v>75</v>
      </c>
      <c r="AY228" s="234" t="s">
        <v>135</v>
      </c>
    </row>
    <row r="229" spans="1:51" s="14" customFormat="1" ht="12">
      <c r="A229" s="14"/>
      <c r="B229" s="235"/>
      <c r="C229" s="236"/>
      <c r="D229" s="225" t="s">
        <v>146</v>
      </c>
      <c r="E229" s="237" t="s">
        <v>98</v>
      </c>
      <c r="F229" s="238" t="s">
        <v>174</v>
      </c>
      <c r="G229" s="236"/>
      <c r="H229" s="239">
        <v>1745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3"/>
      <c r="U229" s="24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146</v>
      </c>
      <c r="AU229" s="245" t="s">
        <v>85</v>
      </c>
      <c r="AV229" s="14" t="s">
        <v>142</v>
      </c>
      <c r="AW229" s="14" t="s">
        <v>36</v>
      </c>
      <c r="AX229" s="14" t="s">
        <v>83</v>
      </c>
      <c r="AY229" s="245" t="s">
        <v>135</v>
      </c>
    </row>
    <row r="230" spans="1:65" s="2" customFormat="1" ht="21.75" customHeight="1">
      <c r="A230" s="39"/>
      <c r="B230" s="40"/>
      <c r="C230" s="205" t="s">
        <v>331</v>
      </c>
      <c r="D230" s="205" t="s">
        <v>137</v>
      </c>
      <c r="E230" s="206" t="s">
        <v>332</v>
      </c>
      <c r="F230" s="207" t="s">
        <v>333</v>
      </c>
      <c r="G230" s="208" t="s">
        <v>157</v>
      </c>
      <c r="H230" s="209">
        <v>3034.5</v>
      </c>
      <c r="I230" s="210"/>
      <c r="J230" s="211">
        <f>ROUND(I230*H230,2)</f>
        <v>0</v>
      </c>
      <c r="K230" s="207" t="s">
        <v>141</v>
      </c>
      <c r="L230" s="45"/>
      <c r="M230" s="212" t="s">
        <v>19</v>
      </c>
      <c r="N230" s="213" t="s">
        <v>46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0.01</v>
      </c>
      <c r="T230" s="214">
        <f>S230*H230</f>
        <v>30.345</v>
      </c>
      <c r="U230" s="215" t="s">
        <v>19</v>
      </c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142</v>
      </c>
      <c r="AT230" s="216" t="s">
        <v>137</v>
      </c>
      <c r="AU230" s="216" t="s">
        <v>85</v>
      </c>
      <c r="AY230" s="18" t="s">
        <v>135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83</v>
      </c>
      <c r="BK230" s="217">
        <f>ROUND(I230*H230,2)</f>
        <v>0</v>
      </c>
      <c r="BL230" s="18" t="s">
        <v>142</v>
      </c>
      <c r="BM230" s="216" t="s">
        <v>334</v>
      </c>
    </row>
    <row r="231" spans="1:47" s="2" customFormat="1" ht="12">
      <c r="A231" s="39"/>
      <c r="B231" s="40"/>
      <c r="C231" s="41"/>
      <c r="D231" s="218" t="s">
        <v>144</v>
      </c>
      <c r="E231" s="41"/>
      <c r="F231" s="219" t="s">
        <v>335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5"/>
      <c r="U231" s="86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85</v>
      </c>
    </row>
    <row r="232" spans="1:51" s="13" customFormat="1" ht="12">
      <c r="A232" s="13"/>
      <c r="B232" s="223"/>
      <c r="C232" s="224"/>
      <c r="D232" s="225" t="s">
        <v>146</v>
      </c>
      <c r="E232" s="226" t="s">
        <v>19</v>
      </c>
      <c r="F232" s="227" t="s">
        <v>336</v>
      </c>
      <c r="G232" s="224"/>
      <c r="H232" s="228">
        <v>3034.5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2"/>
      <c r="U232" s="23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146</v>
      </c>
      <c r="AU232" s="234" t="s">
        <v>85</v>
      </c>
      <c r="AV232" s="13" t="s">
        <v>85</v>
      </c>
      <c r="AW232" s="13" t="s">
        <v>36</v>
      </c>
      <c r="AX232" s="13" t="s">
        <v>83</v>
      </c>
      <c r="AY232" s="234" t="s">
        <v>135</v>
      </c>
    </row>
    <row r="233" spans="1:65" s="2" customFormat="1" ht="33" customHeight="1">
      <c r="A233" s="39"/>
      <c r="B233" s="40"/>
      <c r="C233" s="205" t="s">
        <v>337</v>
      </c>
      <c r="D233" s="205" t="s">
        <v>137</v>
      </c>
      <c r="E233" s="206" t="s">
        <v>338</v>
      </c>
      <c r="F233" s="207" t="s">
        <v>339</v>
      </c>
      <c r="G233" s="208" t="s">
        <v>157</v>
      </c>
      <c r="H233" s="209">
        <v>3566.5</v>
      </c>
      <c r="I233" s="210"/>
      <c r="J233" s="211">
        <f>ROUND(I233*H233,2)</f>
        <v>0</v>
      </c>
      <c r="K233" s="207" t="s">
        <v>141</v>
      </c>
      <c r="L233" s="45"/>
      <c r="M233" s="212" t="s">
        <v>19</v>
      </c>
      <c r="N233" s="213" t="s">
        <v>46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0.02</v>
      </c>
      <c r="T233" s="214">
        <f>S233*H233</f>
        <v>71.33</v>
      </c>
      <c r="U233" s="215" t="s">
        <v>19</v>
      </c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142</v>
      </c>
      <c r="AT233" s="216" t="s">
        <v>137</v>
      </c>
      <c r="AU233" s="216" t="s">
        <v>85</v>
      </c>
      <c r="AY233" s="18" t="s">
        <v>135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83</v>
      </c>
      <c r="BK233" s="217">
        <f>ROUND(I233*H233,2)</f>
        <v>0</v>
      </c>
      <c r="BL233" s="18" t="s">
        <v>142</v>
      </c>
      <c r="BM233" s="216" t="s">
        <v>340</v>
      </c>
    </row>
    <row r="234" spans="1:47" s="2" customFormat="1" ht="12">
      <c r="A234" s="39"/>
      <c r="B234" s="40"/>
      <c r="C234" s="41"/>
      <c r="D234" s="218" t="s">
        <v>144</v>
      </c>
      <c r="E234" s="41"/>
      <c r="F234" s="219" t="s">
        <v>341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5"/>
      <c r="U234" s="86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144</v>
      </c>
      <c r="AU234" s="18" t="s">
        <v>85</v>
      </c>
    </row>
    <row r="235" spans="1:51" s="13" customFormat="1" ht="12">
      <c r="A235" s="13"/>
      <c r="B235" s="223"/>
      <c r="C235" s="224"/>
      <c r="D235" s="225" t="s">
        <v>146</v>
      </c>
      <c r="E235" s="226" t="s">
        <v>19</v>
      </c>
      <c r="F235" s="227" t="s">
        <v>342</v>
      </c>
      <c r="G235" s="224"/>
      <c r="H235" s="228">
        <v>3566.5</v>
      </c>
      <c r="I235" s="229"/>
      <c r="J235" s="224"/>
      <c r="K235" s="224"/>
      <c r="L235" s="230"/>
      <c r="M235" s="231"/>
      <c r="N235" s="232"/>
      <c r="O235" s="232"/>
      <c r="P235" s="232"/>
      <c r="Q235" s="232"/>
      <c r="R235" s="232"/>
      <c r="S235" s="232"/>
      <c r="T235" s="232"/>
      <c r="U235" s="23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146</v>
      </c>
      <c r="AU235" s="234" t="s">
        <v>85</v>
      </c>
      <c r="AV235" s="13" t="s">
        <v>85</v>
      </c>
      <c r="AW235" s="13" t="s">
        <v>36</v>
      </c>
      <c r="AX235" s="13" t="s">
        <v>83</v>
      </c>
      <c r="AY235" s="234" t="s">
        <v>135</v>
      </c>
    </row>
    <row r="236" spans="1:65" s="2" customFormat="1" ht="33" customHeight="1">
      <c r="A236" s="39"/>
      <c r="B236" s="40"/>
      <c r="C236" s="205" t="s">
        <v>343</v>
      </c>
      <c r="D236" s="205" t="s">
        <v>137</v>
      </c>
      <c r="E236" s="206" t="s">
        <v>344</v>
      </c>
      <c r="F236" s="207" t="s">
        <v>345</v>
      </c>
      <c r="G236" s="208" t="s">
        <v>157</v>
      </c>
      <c r="H236" s="209">
        <v>3034.5</v>
      </c>
      <c r="I236" s="210"/>
      <c r="J236" s="211">
        <f>ROUND(I236*H236,2)</f>
        <v>0</v>
      </c>
      <c r="K236" s="207" t="s">
        <v>141</v>
      </c>
      <c r="L236" s="45"/>
      <c r="M236" s="212" t="s">
        <v>19</v>
      </c>
      <c r="N236" s="213" t="s">
        <v>46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0.02</v>
      </c>
      <c r="T236" s="214">
        <f>S236*H236</f>
        <v>60.69</v>
      </c>
      <c r="U236" s="215" t="s">
        <v>19</v>
      </c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142</v>
      </c>
      <c r="AT236" s="216" t="s">
        <v>137</v>
      </c>
      <c r="AU236" s="216" t="s">
        <v>85</v>
      </c>
      <c r="AY236" s="18" t="s">
        <v>135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83</v>
      </c>
      <c r="BK236" s="217">
        <f>ROUND(I236*H236,2)</f>
        <v>0</v>
      </c>
      <c r="BL236" s="18" t="s">
        <v>142</v>
      </c>
      <c r="BM236" s="216" t="s">
        <v>346</v>
      </c>
    </row>
    <row r="237" spans="1:47" s="2" customFormat="1" ht="12">
      <c r="A237" s="39"/>
      <c r="B237" s="40"/>
      <c r="C237" s="41"/>
      <c r="D237" s="218" t="s">
        <v>144</v>
      </c>
      <c r="E237" s="41"/>
      <c r="F237" s="219" t="s">
        <v>347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5"/>
      <c r="U237" s="86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144</v>
      </c>
      <c r="AU237" s="18" t="s">
        <v>85</v>
      </c>
    </row>
    <row r="238" spans="1:51" s="13" customFormat="1" ht="12">
      <c r="A238" s="13"/>
      <c r="B238" s="223"/>
      <c r="C238" s="224"/>
      <c r="D238" s="225" t="s">
        <v>146</v>
      </c>
      <c r="E238" s="226" t="s">
        <v>19</v>
      </c>
      <c r="F238" s="227" t="s">
        <v>336</v>
      </c>
      <c r="G238" s="224"/>
      <c r="H238" s="228">
        <v>3034.5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2"/>
      <c r="U238" s="23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146</v>
      </c>
      <c r="AU238" s="234" t="s">
        <v>85</v>
      </c>
      <c r="AV238" s="13" t="s">
        <v>85</v>
      </c>
      <c r="AW238" s="13" t="s">
        <v>36</v>
      </c>
      <c r="AX238" s="13" t="s">
        <v>83</v>
      </c>
      <c r="AY238" s="234" t="s">
        <v>135</v>
      </c>
    </row>
    <row r="239" spans="1:65" s="2" customFormat="1" ht="37.8" customHeight="1">
      <c r="A239" s="39"/>
      <c r="B239" s="40"/>
      <c r="C239" s="205" t="s">
        <v>348</v>
      </c>
      <c r="D239" s="205" t="s">
        <v>137</v>
      </c>
      <c r="E239" s="206" t="s">
        <v>349</v>
      </c>
      <c r="F239" s="207" t="s">
        <v>350</v>
      </c>
      <c r="G239" s="208" t="s">
        <v>157</v>
      </c>
      <c r="H239" s="209">
        <v>1131.6</v>
      </c>
      <c r="I239" s="210"/>
      <c r="J239" s="211">
        <f>ROUND(I239*H239,2)</f>
        <v>0</v>
      </c>
      <c r="K239" s="207" t="s">
        <v>141</v>
      </c>
      <c r="L239" s="45"/>
      <c r="M239" s="212" t="s">
        <v>19</v>
      </c>
      <c r="N239" s="213" t="s">
        <v>46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0.126</v>
      </c>
      <c r="T239" s="214">
        <f>S239*H239</f>
        <v>142.58159999999998</v>
      </c>
      <c r="U239" s="215" t="s">
        <v>19</v>
      </c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142</v>
      </c>
      <c r="AT239" s="216" t="s">
        <v>137</v>
      </c>
      <c r="AU239" s="216" t="s">
        <v>85</v>
      </c>
      <c r="AY239" s="18" t="s">
        <v>135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83</v>
      </c>
      <c r="BK239" s="217">
        <f>ROUND(I239*H239,2)</f>
        <v>0</v>
      </c>
      <c r="BL239" s="18" t="s">
        <v>142</v>
      </c>
      <c r="BM239" s="216" t="s">
        <v>351</v>
      </c>
    </row>
    <row r="240" spans="1:47" s="2" customFormat="1" ht="12">
      <c r="A240" s="39"/>
      <c r="B240" s="40"/>
      <c r="C240" s="41"/>
      <c r="D240" s="218" t="s">
        <v>144</v>
      </c>
      <c r="E240" s="41"/>
      <c r="F240" s="219" t="s">
        <v>352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5"/>
      <c r="U240" s="86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144</v>
      </c>
      <c r="AU240" s="18" t="s">
        <v>85</v>
      </c>
    </row>
    <row r="241" spans="1:51" s="13" customFormat="1" ht="12">
      <c r="A241" s="13"/>
      <c r="B241" s="223"/>
      <c r="C241" s="224"/>
      <c r="D241" s="225" t="s">
        <v>146</v>
      </c>
      <c r="E241" s="226" t="s">
        <v>19</v>
      </c>
      <c r="F241" s="227" t="s">
        <v>353</v>
      </c>
      <c r="G241" s="224"/>
      <c r="H241" s="228">
        <v>1131.6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2"/>
      <c r="U241" s="23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146</v>
      </c>
      <c r="AU241" s="234" t="s">
        <v>85</v>
      </c>
      <c r="AV241" s="13" t="s">
        <v>85</v>
      </c>
      <c r="AW241" s="13" t="s">
        <v>36</v>
      </c>
      <c r="AX241" s="13" t="s">
        <v>83</v>
      </c>
      <c r="AY241" s="234" t="s">
        <v>135</v>
      </c>
    </row>
    <row r="242" spans="1:63" s="12" customFormat="1" ht="22.8" customHeight="1">
      <c r="A242" s="12"/>
      <c r="B242" s="189"/>
      <c r="C242" s="190"/>
      <c r="D242" s="191" t="s">
        <v>74</v>
      </c>
      <c r="E242" s="203" t="s">
        <v>354</v>
      </c>
      <c r="F242" s="203" t="s">
        <v>355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SUM(P243:P246)</f>
        <v>0</v>
      </c>
      <c r="Q242" s="197"/>
      <c r="R242" s="198">
        <f>SUM(R243:R246)</f>
        <v>0</v>
      </c>
      <c r="S242" s="197"/>
      <c r="T242" s="198">
        <f>SUM(T243:T246)</f>
        <v>0</v>
      </c>
      <c r="U242" s="199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83</v>
      </c>
      <c r="AT242" s="201" t="s">
        <v>74</v>
      </c>
      <c r="AU242" s="201" t="s">
        <v>83</v>
      </c>
      <c r="AY242" s="200" t="s">
        <v>135</v>
      </c>
      <c r="BK242" s="202">
        <f>SUM(BK243:BK246)</f>
        <v>0</v>
      </c>
    </row>
    <row r="243" spans="1:65" s="2" customFormat="1" ht="24.15" customHeight="1">
      <c r="A243" s="39"/>
      <c r="B243" s="40"/>
      <c r="C243" s="205" t="s">
        <v>356</v>
      </c>
      <c r="D243" s="205" t="s">
        <v>137</v>
      </c>
      <c r="E243" s="206" t="s">
        <v>357</v>
      </c>
      <c r="F243" s="207" t="s">
        <v>358</v>
      </c>
      <c r="G243" s="208" t="s">
        <v>359</v>
      </c>
      <c r="H243" s="209">
        <v>1437.479</v>
      </c>
      <c r="I243" s="210"/>
      <c r="J243" s="211">
        <f>ROUND(I243*H243,2)</f>
        <v>0</v>
      </c>
      <c r="K243" s="207" t="s">
        <v>141</v>
      </c>
      <c r="L243" s="45"/>
      <c r="M243" s="212" t="s">
        <v>19</v>
      </c>
      <c r="N243" s="213" t="s">
        <v>46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4">
        <f>S243*H243</f>
        <v>0</v>
      </c>
      <c r="U243" s="215" t="s">
        <v>19</v>
      </c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142</v>
      </c>
      <c r="AT243" s="216" t="s">
        <v>137</v>
      </c>
      <c r="AU243" s="216" t="s">
        <v>85</v>
      </c>
      <c r="AY243" s="18" t="s">
        <v>135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83</v>
      </c>
      <c r="BK243" s="217">
        <f>ROUND(I243*H243,2)</f>
        <v>0</v>
      </c>
      <c r="BL243" s="18" t="s">
        <v>142</v>
      </c>
      <c r="BM243" s="216" t="s">
        <v>360</v>
      </c>
    </row>
    <row r="244" spans="1:47" s="2" customFormat="1" ht="12">
      <c r="A244" s="39"/>
      <c r="B244" s="40"/>
      <c r="C244" s="41"/>
      <c r="D244" s="218" t="s">
        <v>144</v>
      </c>
      <c r="E244" s="41"/>
      <c r="F244" s="219" t="s">
        <v>361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5"/>
      <c r="U244" s="86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144</v>
      </c>
      <c r="AU244" s="18" t="s">
        <v>85</v>
      </c>
    </row>
    <row r="245" spans="1:65" s="2" customFormat="1" ht="24.15" customHeight="1">
      <c r="A245" s="39"/>
      <c r="B245" s="40"/>
      <c r="C245" s="205" t="s">
        <v>362</v>
      </c>
      <c r="D245" s="205" t="s">
        <v>137</v>
      </c>
      <c r="E245" s="206" t="s">
        <v>363</v>
      </c>
      <c r="F245" s="207" t="s">
        <v>364</v>
      </c>
      <c r="G245" s="208" t="s">
        <v>359</v>
      </c>
      <c r="H245" s="209">
        <v>1437.479</v>
      </c>
      <c r="I245" s="210"/>
      <c r="J245" s="211">
        <f>ROUND(I245*H245,2)</f>
        <v>0</v>
      </c>
      <c r="K245" s="207" t="s">
        <v>141</v>
      </c>
      <c r="L245" s="45"/>
      <c r="M245" s="212" t="s">
        <v>19</v>
      </c>
      <c r="N245" s="213" t="s">
        <v>46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4">
        <f>S245*H245</f>
        <v>0</v>
      </c>
      <c r="U245" s="215" t="s">
        <v>19</v>
      </c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142</v>
      </c>
      <c r="AT245" s="216" t="s">
        <v>137</v>
      </c>
      <c r="AU245" s="216" t="s">
        <v>85</v>
      </c>
      <c r="AY245" s="18" t="s">
        <v>135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83</v>
      </c>
      <c r="BK245" s="217">
        <f>ROUND(I245*H245,2)</f>
        <v>0</v>
      </c>
      <c r="BL245" s="18" t="s">
        <v>142</v>
      </c>
      <c r="BM245" s="216" t="s">
        <v>365</v>
      </c>
    </row>
    <row r="246" spans="1:47" s="2" customFormat="1" ht="12">
      <c r="A246" s="39"/>
      <c r="B246" s="40"/>
      <c r="C246" s="41"/>
      <c r="D246" s="218" t="s">
        <v>144</v>
      </c>
      <c r="E246" s="41"/>
      <c r="F246" s="219" t="s">
        <v>366</v>
      </c>
      <c r="G246" s="41"/>
      <c r="H246" s="41"/>
      <c r="I246" s="220"/>
      <c r="J246" s="41"/>
      <c r="K246" s="41"/>
      <c r="L246" s="45"/>
      <c r="M246" s="258"/>
      <c r="N246" s="259"/>
      <c r="O246" s="260"/>
      <c r="P246" s="260"/>
      <c r="Q246" s="260"/>
      <c r="R246" s="260"/>
      <c r="S246" s="260"/>
      <c r="T246" s="260"/>
      <c r="U246" s="261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144</v>
      </c>
      <c r="AU246" s="18" t="s">
        <v>85</v>
      </c>
    </row>
    <row r="247" spans="1:31" s="2" customFormat="1" ht="6.95" customHeight="1">
      <c r="A247" s="39"/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password="CC35" sheet="1" objects="1" scenarios="1" formatColumns="0" formatRows="0" autoFilter="0"/>
  <autoFilter ref="C84:K2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12201101"/>
    <hyperlink ref="F92" r:id="rId2" display="https://podminky.urs.cz/item/CS_URS_2021_02/112201102"/>
    <hyperlink ref="F95" r:id="rId3" display="https://podminky.urs.cz/item/CS_URS_2021_02/112201103"/>
    <hyperlink ref="F98" r:id="rId4" display="https://podminky.urs.cz/item/CS_URS_2021_02/113108441"/>
    <hyperlink ref="F101" r:id="rId5" display="https://podminky.urs.cz/item/CS_URS_2021_02/121101201"/>
    <hyperlink ref="F104" r:id="rId6" display="https://podminky.urs.cz/item/CS_URS_2021_02/122251104"/>
    <hyperlink ref="F109" r:id="rId7" display="https://podminky.urs.cz/item/CS_URS_2021_02/132254101"/>
    <hyperlink ref="F115" r:id="rId8" display="https://podminky.urs.cz/item/CS_URS_2021_02/132351101"/>
    <hyperlink ref="F118" r:id="rId9" display="https://podminky.urs.cz/item/CS_URS_2021_02/162351103"/>
    <hyperlink ref="F123" r:id="rId10" display="https://podminky.urs.cz/item/CS_URS_2021_02/162351104"/>
    <hyperlink ref="F126" r:id="rId11" display="https://podminky.urs.cz/item/CS_URS_2021_02/171151103"/>
    <hyperlink ref="F131" r:id="rId12" display="https://podminky.urs.cz/item/CS_URS_2021_02/171251101"/>
    <hyperlink ref="F137" r:id="rId13" display="https://podminky.urs.cz/item/CS_URS_2021_02/174201201"/>
    <hyperlink ref="F140" r:id="rId14" display="https://podminky.urs.cz/item/CS_URS_2021_02/174201202"/>
    <hyperlink ref="F143" r:id="rId15" display="https://podminky.urs.cz/item/CS_URS_2021_02/174201203"/>
    <hyperlink ref="F146" r:id="rId16" display="https://podminky.urs.cz/item/CS_URS_2021_02/181951112"/>
    <hyperlink ref="F169" r:id="rId17" display="https://podminky.urs.cz/item/CS_URS_2021_02/564851111"/>
    <hyperlink ref="F174" r:id="rId18" display="https://podminky.urs.cz/item/CS_URS_2021_02/564861111"/>
    <hyperlink ref="F177" r:id="rId19" display="https://podminky.urs.cz/item/CS_URS_2021_02/564871111"/>
    <hyperlink ref="F181" r:id="rId20" display="https://podminky.urs.cz/item/CS_URS_2021_02/565131111"/>
    <hyperlink ref="F188" r:id="rId21" display="https://podminky.urs.cz/item/CS_URS_2021_02/566301111"/>
    <hyperlink ref="F194" r:id="rId22" display="https://podminky.urs.cz/item/CS_URS_2021_02/569831111"/>
    <hyperlink ref="F197" r:id="rId23" display="https://podminky.urs.cz/item/CS_URS_2021_02/573231108"/>
    <hyperlink ref="F200" r:id="rId24" display="https://podminky.urs.cz/item/CS_URS_2021_02/573451112"/>
    <hyperlink ref="F204" r:id="rId25" display="https://podminky.urs.cz/item/CS_URS_2021_02/574381112"/>
    <hyperlink ref="F208" r:id="rId26" display="https://podminky.urs.cz/item/CS_URS_2021_02/579103121"/>
    <hyperlink ref="F213" r:id="rId27" display="https://podminky.urs.cz/item/CS_URS_2021_02/628633111"/>
    <hyperlink ref="F218" r:id="rId28" display="https://podminky.urs.cz/item/CS_URS_2021_02/938111111"/>
    <hyperlink ref="F222" r:id="rId29" display="https://podminky.urs.cz/item/CS_URS_2021_02/938902111"/>
    <hyperlink ref="F231" r:id="rId30" display="https://podminky.urs.cz/item/CS_URS_2021_02/938908411"/>
    <hyperlink ref="F234" r:id="rId31" display="https://podminky.urs.cz/item/CS_URS_2021_02/938909111"/>
    <hyperlink ref="F237" r:id="rId32" display="https://podminky.urs.cz/item/CS_URS_2021_02/938909311"/>
    <hyperlink ref="F240" r:id="rId33" display="https://podminky.urs.cz/item/CS_URS_2021_02/938909611"/>
    <hyperlink ref="F244" r:id="rId34" display="https://podminky.urs.cz/item/CS_URS_2021_02/998225111"/>
    <hyperlink ref="F246" r:id="rId35" display="https://podminky.urs.cz/item/CS_URS_2021_02/9982251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85</v>
      </c>
    </row>
    <row r="4" spans="2:46" s="1" customFormat="1" ht="24.95" customHeight="1">
      <c r="B4" s="21"/>
      <c r="D4" s="132" t="s">
        <v>93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LC Schindlerova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102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367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108</v>
      </c>
      <c r="G12" s="39"/>
      <c r="H12" s="39"/>
      <c r="I12" s="134" t="s">
        <v>23</v>
      </c>
      <c r="J12" s="139" t="str">
        <f>'Rekapitulace stavby'!AN8</f>
        <v>16. 1. 2019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tr">
        <f>IF('Rekapitulace stavby'!AN10="","",'Rekapitulace stavby'!AN10)</f>
        <v>62156489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tr">
        <f>IF('Rekapitulace stavby'!E11="","",'Rekapitulace stavby'!E11)</f>
        <v>MENDELU, ŠLP Křtiny</v>
      </c>
      <c r="F15" s="39"/>
      <c r="G15" s="39"/>
      <c r="H15" s="39"/>
      <c r="I15" s="134" t="s">
        <v>29</v>
      </c>
      <c r="J15" s="138" t="str">
        <f>IF('Rekapitulace stavby'!AN11="","",'Rekapitulace stavby'!AN11)</f>
        <v/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30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29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32</v>
      </c>
      <c r="E20" s="39"/>
      <c r="F20" s="39"/>
      <c r="G20" s="39"/>
      <c r="H20" s="39"/>
      <c r="I20" s="134" t="s">
        <v>26</v>
      </c>
      <c r="J20" s="138" t="s">
        <v>33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34</v>
      </c>
      <c r="F21" s="39"/>
      <c r="G21" s="39"/>
      <c r="H21" s="39"/>
      <c r="I21" s="134" t="s">
        <v>29</v>
      </c>
      <c r="J21" s="138" t="s">
        <v>35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37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>Ing. Jana Ježová</v>
      </c>
      <c r="F24" s="39"/>
      <c r="G24" s="39"/>
      <c r="H24" s="39"/>
      <c r="I24" s="134" t="s">
        <v>29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39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41</v>
      </c>
      <c r="E30" s="39"/>
      <c r="F30" s="39"/>
      <c r="G30" s="39"/>
      <c r="H30" s="39"/>
      <c r="I30" s="39"/>
      <c r="J30" s="146">
        <f>ROUND(J85,2)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43</v>
      </c>
      <c r="G32" s="39"/>
      <c r="H32" s="39"/>
      <c r="I32" s="147" t="s">
        <v>42</v>
      </c>
      <c r="J32" s="147" t="s">
        <v>44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45</v>
      </c>
      <c r="E33" s="134" t="s">
        <v>46</v>
      </c>
      <c r="F33" s="149">
        <f>ROUND((SUM(BE85:BE116)),2)</f>
        <v>0</v>
      </c>
      <c r="G33" s="39"/>
      <c r="H33" s="39"/>
      <c r="I33" s="150">
        <v>0.21</v>
      </c>
      <c r="J33" s="149">
        <f>ROUND(((SUM(BE85:BE116))*I33),2)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47</v>
      </c>
      <c r="F34" s="149">
        <f>ROUND((SUM(BF85:BF116)),2)</f>
        <v>0</v>
      </c>
      <c r="G34" s="39"/>
      <c r="H34" s="39"/>
      <c r="I34" s="150">
        <v>0.15</v>
      </c>
      <c r="J34" s="149">
        <f>ROUND(((SUM(BF85:BF116))*I34),2)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48</v>
      </c>
      <c r="F35" s="149">
        <f>ROUND((SUM(BG85:BG116)),2)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49</v>
      </c>
      <c r="F36" s="149">
        <f>ROUND((SUM(BH85:BH116)),2)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50</v>
      </c>
      <c r="F37" s="149">
        <f>ROUND((SUM(BI85:BI116)),2)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LC Schindlerova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102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18054-142 - VRN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16. 1. 2019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MENDELU, ŠLP Křtiny</v>
      </c>
      <c r="G54" s="41"/>
      <c r="H54" s="41"/>
      <c r="I54" s="33" t="s">
        <v>32</v>
      </c>
      <c r="J54" s="37" t="str">
        <f>E21</f>
        <v>Regioprojekt Brno, s.r.o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>Ing. Jana Ježová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110</v>
      </c>
      <c r="D57" s="164"/>
      <c r="E57" s="164"/>
      <c r="F57" s="164"/>
      <c r="G57" s="164"/>
      <c r="H57" s="164"/>
      <c r="I57" s="164"/>
      <c r="J57" s="165" t="s">
        <v>111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73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112</v>
      </c>
    </row>
    <row r="60" spans="1:31" s="9" customFormat="1" ht="24.95" customHeight="1">
      <c r="A60" s="9"/>
      <c r="B60" s="167"/>
      <c r="C60" s="168"/>
      <c r="D60" s="169" t="s">
        <v>368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369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370</v>
      </c>
      <c r="E62" s="176"/>
      <c r="F62" s="176"/>
      <c r="G62" s="176"/>
      <c r="H62" s="176"/>
      <c r="I62" s="176"/>
      <c r="J62" s="177">
        <f>J89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371</v>
      </c>
      <c r="E63" s="176"/>
      <c r="F63" s="176"/>
      <c r="G63" s="176"/>
      <c r="H63" s="176"/>
      <c r="I63" s="176"/>
      <c r="J63" s="177">
        <f>J96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372</v>
      </c>
      <c r="E64" s="176"/>
      <c r="F64" s="176"/>
      <c r="G64" s="176"/>
      <c r="H64" s="176"/>
      <c r="I64" s="176"/>
      <c r="J64" s="177">
        <f>J102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373</v>
      </c>
      <c r="E65" s="176"/>
      <c r="F65" s="176"/>
      <c r="G65" s="176"/>
      <c r="H65" s="176"/>
      <c r="I65" s="176"/>
      <c r="J65" s="177">
        <f>J113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2" t="str">
        <f>E7</f>
        <v>LC Schindlerova</v>
      </c>
      <c r="F75" s="33"/>
      <c r="G75" s="33"/>
      <c r="H75" s="33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102</v>
      </c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18054-142 - VRN</v>
      </c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16. 1. 2019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3" t="s">
        <v>25</v>
      </c>
      <c r="D81" s="41"/>
      <c r="E81" s="41"/>
      <c r="F81" s="28" t="str">
        <f>E15</f>
        <v>MENDELU, ŠLP Křtiny</v>
      </c>
      <c r="G81" s="41"/>
      <c r="H81" s="41"/>
      <c r="I81" s="33" t="s">
        <v>32</v>
      </c>
      <c r="J81" s="37" t="str">
        <f>E21</f>
        <v>Regioprojekt Brno, s.r.o</v>
      </c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37</v>
      </c>
      <c r="J82" s="37" t="str">
        <f>E24</f>
        <v>Ing. Jana Ježová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9"/>
      <c r="B84" s="180"/>
      <c r="C84" s="181" t="s">
        <v>120</v>
      </c>
      <c r="D84" s="182" t="s">
        <v>60</v>
      </c>
      <c r="E84" s="182" t="s">
        <v>56</v>
      </c>
      <c r="F84" s="182" t="s">
        <v>57</v>
      </c>
      <c r="G84" s="182" t="s">
        <v>121</v>
      </c>
      <c r="H84" s="182" t="s">
        <v>122</v>
      </c>
      <c r="I84" s="182" t="s">
        <v>123</v>
      </c>
      <c r="J84" s="182" t="s">
        <v>111</v>
      </c>
      <c r="K84" s="183" t="s">
        <v>124</v>
      </c>
      <c r="L84" s="184"/>
      <c r="M84" s="93" t="s">
        <v>19</v>
      </c>
      <c r="N84" s="94" t="s">
        <v>45</v>
      </c>
      <c r="O84" s="94" t="s">
        <v>125</v>
      </c>
      <c r="P84" s="94" t="s">
        <v>126</v>
      </c>
      <c r="Q84" s="94" t="s">
        <v>127</v>
      </c>
      <c r="R84" s="94" t="s">
        <v>128</v>
      </c>
      <c r="S84" s="94" t="s">
        <v>129</v>
      </c>
      <c r="T84" s="94" t="s">
        <v>130</v>
      </c>
      <c r="U84" s="95" t="s">
        <v>131</v>
      </c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39"/>
      <c r="B85" s="40"/>
      <c r="C85" s="100" t="s">
        <v>132</v>
      </c>
      <c r="D85" s="41"/>
      <c r="E85" s="41"/>
      <c r="F85" s="41"/>
      <c r="G85" s="41"/>
      <c r="H85" s="41"/>
      <c r="I85" s="41"/>
      <c r="J85" s="185">
        <f>BK85</f>
        <v>0</v>
      </c>
      <c r="K85" s="41"/>
      <c r="L85" s="45"/>
      <c r="M85" s="96"/>
      <c r="N85" s="186"/>
      <c r="O85" s="97"/>
      <c r="P85" s="187">
        <f>P86</f>
        <v>0</v>
      </c>
      <c r="Q85" s="97"/>
      <c r="R85" s="187">
        <f>R86</f>
        <v>0</v>
      </c>
      <c r="S85" s="97"/>
      <c r="T85" s="187">
        <f>T86</f>
        <v>0</v>
      </c>
      <c r="U85" s="98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74</v>
      </c>
      <c r="AU85" s="18" t="s">
        <v>112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74</v>
      </c>
      <c r="E86" s="192" t="s">
        <v>374</v>
      </c>
      <c r="F86" s="192" t="s">
        <v>374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P87+P89</f>
        <v>0</v>
      </c>
      <c r="Q86" s="197"/>
      <c r="R86" s="198">
        <f>R87+R89</f>
        <v>0</v>
      </c>
      <c r="S86" s="197"/>
      <c r="T86" s="198">
        <f>T87+T89</f>
        <v>0</v>
      </c>
      <c r="U86" s="199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142</v>
      </c>
      <c r="AT86" s="201" t="s">
        <v>74</v>
      </c>
      <c r="AU86" s="201" t="s">
        <v>75</v>
      </c>
      <c r="AY86" s="200" t="s">
        <v>135</v>
      </c>
      <c r="BK86" s="202">
        <f>BK87+BK89</f>
        <v>0</v>
      </c>
    </row>
    <row r="87" spans="1:63" s="12" customFormat="1" ht="22.8" customHeight="1">
      <c r="A87" s="12"/>
      <c r="B87" s="189"/>
      <c r="C87" s="190"/>
      <c r="D87" s="191" t="s">
        <v>74</v>
      </c>
      <c r="E87" s="203" t="s">
        <v>354</v>
      </c>
      <c r="F87" s="203" t="s">
        <v>375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P88</f>
        <v>0</v>
      </c>
      <c r="Q87" s="197"/>
      <c r="R87" s="198">
        <f>R88</f>
        <v>0</v>
      </c>
      <c r="S87" s="197"/>
      <c r="T87" s="198">
        <f>T88</f>
        <v>0</v>
      </c>
      <c r="U87" s="199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142</v>
      </c>
      <c r="AT87" s="201" t="s">
        <v>74</v>
      </c>
      <c r="AU87" s="201" t="s">
        <v>83</v>
      </c>
      <c r="AY87" s="200" t="s">
        <v>135</v>
      </c>
      <c r="BK87" s="202">
        <f>BK88</f>
        <v>0</v>
      </c>
    </row>
    <row r="88" spans="1:65" s="2" customFormat="1" ht="16.5" customHeight="1">
      <c r="A88" s="39"/>
      <c r="B88" s="40"/>
      <c r="C88" s="205" t="s">
        <v>83</v>
      </c>
      <c r="D88" s="205" t="s">
        <v>137</v>
      </c>
      <c r="E88" s="206" t="s">
        <v>376</v>
      </c>
      <c r="F88" s="207" t="s">
        <v>377</v>
      </c>
      <c r="G88" s="208" t="s">
        <v>378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46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4">
        <f>S88*H88</f>
        <v>0</v>
      </c>
      <c r="U88" s="215" t="s">
        <v>19</v>
      </c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85</v>
      </c>
      <c r="AY88" s="18" t="s">
        <v>135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83</v>
      </c>
      <c r="BK88" s="217">
        <f>ROUND(I88*H88,2)</f>
        <v>0</v>
      </c>
      <c r="BL88" s="18" t="s">
        <v>142</v>
      </c>
      <c r="BM88" s="216" t="s">
        <v>379</v>
      </c>
    </row>
    <row r="89" spans="1:63" s="12" customFormat="1" ht="22.8" customHeight="1">
      <c r="A89" s="12"/>
      <c r="B89" s="189"/>
      <c r="C89" s="190"/>
      <c r="D89" s="191" t="s">
        <v>74</v>
      </c>
      <c r="E89" s="203" t="s">
        <v>380</v>
      </c>
      <c r="F89" s="203" t="s">
        <v>381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P90+SUM(P91:P96)+P102+P113</f>
        <v>0</v>
      </c>
      <c r="Q89" s="197"/>
      <c r="R89" s="198">
        <f>R90+SUM(R91:R96)+R102+R113</f>
        <v>0</v>
      </c>
      <c r="S89" s="197"/>
      <c r="T89" s="198">
        <f>T90+SUM(T91:T96)+T102+T113</f>
        <v>0</v>
      </c>
      <c r="U89" s="199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142</v>
      </c>
      <c r="AT89" s="201" t="s">
        <v>74</v>
      </c>
      <c r="AU89" s="201" t="s">
        <v>83</v>
      </c>
      <c r="AY89" s="200" t="s">
        <v>135</v>
      </c>
      <c r="BK89" s="202">
        <f>BK90+SUM(BK91:BK96)+BK102+BK113</f>
        <v>0</v>
      </c>
    </row>
    <row r="90" spans="1:65" s="2" customFormat="1" ht="24.15" customHeight="1">
      <c r="A90" s="39"/>
      <c r="B90" s="40"/>
      <c r="C90" s="205" t="s">
        <v>85</v>
      </c>
      <c r="D90" s="205" t="s">
        <v>137</v>
      </c>
      <c r="E90" s="206" t="s">
        <v>382</v>
      </c>
      <c r="F90" s="207" t="s">
        <v>383</v>
      </c>
      <c r="G90" s="208" t="s">
        <v>378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46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4">
        <f>S90*H90</f>
        <v>0</v>
      </c>
      <c r="U90" s="215" t="s">
        <v>19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85</v>
      </c>
      <c r="AY90" s="18" t="s">
        <v>135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83</v>
      </c>
      <c r="BK90" s="217">
        <f>ROUND(I90*H90,2)</f>
        <v>0</v>
      </c>
      <c r="BL90" s="18" t="s">
        <v>142</v>
      </c>
      <c r="BM90" s="216" t="s">
        <v>384</v>
      </c>
    </row>
    <row r="91" spans="1:47" s="2" customFormat="1" ht="12">
      <c r="A91" s="39"/>
      <c r="B91" s="40"/>
      <c r="C91" s="41"/>
      <c r="D91" s="225" t="s">
        <v>242</v>
      </c>
      <c r="E91" s="41"/>
      <c r="F91" s="257" t="s">
        <v>385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5"/>
      <c r="U91" s="86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242</v>
      </c>
      <c r="AU91" s="18" t="s">
        <v>85</v>
      </c>
    </row>
    <row r="92" spans="1:65" s="2" customFormat="1" ht="21.75" customHeight="1">
      <c r="A92" s="39"/>
      <c r="B92" s="40"/>
      <c r="C92" s="205" t="s">
        <v>97</v>
      </c>
      <c r="D92" s="205" t="s">
        <v>137</v>
      </c>
      <c r="E92" s="206" t="s">
        <v>386</v>
      </c>
      <c r="F92" s="207" t="s">
        <v>387</v>
      </c>
      <c r="G92" s="208" t="s">
        <v>378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46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4">
        <f>S92*H92</f>
        <v>0</v>
      </c>
      <c r="U92" s="215" t="s">
        <v>19</v>
      </c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85</v>
      </c>
      <c r="AY92" s="18" t="s">
        <v>135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83</v>
      </c>
      <c r="BK92" s="217">
        <f>ROUND(I92*H92,2)</f>
        <v>0</v>
      </c>
      <c r="BL92" s="18" t="s">
        <v>142</v>
      </c>
      <c r="BM92" s="216" t="s">
        <v>388</v>
      </c>
    </row>
    <row r="93" spans="1:47" s="2" customFormat="1" ht="12">
      <c r="A93" s="39"/>
      <c r="B93" s="40"/>
      <c r="C93" s="41"/>
      <c r="D93" s="225" t="s">
        <v>242</v>
      </c>
      <c r="E93" s="41"/>
      <c r="F93" s="257" t="s">
        <v>389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5"/>
      <c r="U93" s="86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242</v>
      </c>
      <c r="AU93" s="18" t="s">
        <v>85</v>
      </c>
    </row>
    <row r="94" spans="1:65" s="2" customFormat="1" ht="21.75" customHeight="1">
      <c r="A94" s="39"/>
      <c r="B94" s="40"/>
      <c r="C94" s="205" t="s">
        <v>142</v>
      </c>
      <c r="D94" s="205" t="s">
        <v>137</v>
      </c>
      <c r="E94" s="206" t="s">
        <v>390</v>
      </c>
      <c r="F94" s="207" t="s">
        <v>391</v>
      </c>
      <c r="G94" s="208" t="s">
        <v>378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46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4">
        <f>S94*H94</f>
        <v>0</v>
      </c>
      <c r="U94" s="215" t="s">
        <v>19</v>
      </c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85</v>
      </c>
      <c r="AY94" s="18" t="s">
        <v>135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83</v>
      </c>
      <c r="BK94" s="217">
        <f>ROUND(I94*H94,2)</f>
        <v>0</v>
      </c>
      <c r="BL94" s="18" t="s">
        <v>142</v>
      </c>
      <c r="BM94" s="216" t="s">
        <v>392</v>
      </c>
    </row>
    <row r="95" spans="1:47" s="2" customFormat="1" ht="12">
      <c r="A95" s="39"/>
      <c r="B95" s="40"/>
      <c r="C95" s="41"/>
      <c r="D95" s="225" t="s">
        <v>242</v>
      </c>
      <c r="E95" s="41"/>
      <c r="F95" s="257" t="s">
        <v>393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5"/>
      <c r="U95" s="86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242</v>
      </c>
      <c r="AU95" s="18" t="s">
        <v>85</v>
      </c>
    </row>
    <row r="96" spans="1:63" s="12" customFormat="1" ht="20.85" customHeight="1">
      <c r="A96" s="12"/>
      <c r="B96" s="189"/>
      <c r="C96" s="190"/>
      <c r="D96" s="191" t="s">
        <v>74</v>
      </c>
      <c r="E96" s="203" t="s">
        <v>394</v>
      </c>
      <c r="F96" s="203" t="s">
        <v>395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SUM(P97:P101)</f>
        <v>0</v>
      </c>
      <c r="Q96" s="197"/>
      <c r="R96" s="198">
        <f>SUM(R97:R101)</f>
        <v>0</v>
      </c>
      <c r="S96" s="197"/>
      <c r="T96" s="198">
        <f>SUM(T97:T101)</f>
        <v>0</v>
      </c>
      <c r="U96" s="199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83</v>
      </c>
      <c r="AT96" s="201" t="s">
        <v>74</v>
      </c>
      <c r="AU96" s="201" t="s">
        <v>85</v>
      </c>
      <c r="AY96" s="200" t="s">
        <v>135</v>
      </c>
      <c r="BK96" s="202">
        <f>SUM(BK97:BK101)</f>
        <v>0</v>
      </c>
    </row>
    <row r="97" spans="1:65" s="2" customFormat="1" ht="16.5" customHeight="1">
      <c r="A97" s="39"/>
      <c r="B97" s="40"/>
      <c r="C97" s="205" t="s">
        <v>161</v>
      </c>
      <c r="D97" s="205" t="s">
        <v>137</v>
      </c>
      <c r="E97" s="206" t="s">
        <v>396</v>
      </c>
      <c r="F97" s="207" t="s">
        <v>397</v>
      </c>
      <c r="G97" s="208" t="s">
        <v>140</v>
      </c>
      <c r="H97" s="209">
        <v>11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46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4">
        <f>S97*H97</f>
        <v>0</v>
      </c>
      <c r="U97" s="215" t="s">
        <v>19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137</v>
      </c>
      <c r="AU97" s="216" t="s">
        <v>97</v>
      </c>
      <c r="AY97" s="18" t="s">
        <v>135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83</v>
      </c>
      <c r="BK97" s="217">
        <f>ROUND(I97*H97,2)</f>
        <v>0</v>
      </c>
      <c r="BL97" s="18" t="s">
        <v>142</v>
      </c>
      <c r="BM97" s="216" t="s">
        <v>398</v>
      </c>
    </row>
    <row r="98" spans="1:51" s="13" customFormat="1" ht="12">
      <c r="A98" s="13"/>
      <c r="B98" s="223"/>
      <c r="C98" s="224"/>
      <c r="D98" s="225" t="s">
        <v>146</v>
      </c>
      <c r="E98" s="226" t="s">
        <v>19</v>
      </c>
      <c r="F98" s="227" t="s">
        <v>399</v>
      </c>
      <c r="G98" s="224"/>
      <c r="H98" s="228">
        <v>11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2"/>
      <c r="U98" s="23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146</v>
      </c>
      <c r="AU98" s="234" t="s">
        <v>97</v>
      </c>
      <c r="AV98" s="13" t="s">
        <v>85</v>
      </c>
      <c r="AW98" s="13" t="s">
        <v>36</v>
      </c>
      <c r="AX98" s="13" t="s">
        <v>75</v>
      </c>
      <c r="AY98" s="234" t="s">
        <v>135</v>
      </c>
    </row>
    <row r="99" spans="1:51" s="14" customFormat="1" ht="12">
      <c r="A99" s="14"/>
      <c r="B99" s="235"/>
      <c r="C99" s="236"/>
      <c r="D99" s="225" t="s">
        <v>146</v>
      </c>
      <c r="E99" s="237" t="s">
        <v>19</v>
      </c>
      <c r="F99" s="238" t="s">
        <v>174</v>
      </c>
      <c r="G99" s="236"/>
      <c r="H99" s="239">
        <v>11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3"/>
      <c r="U99" s="24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146</v>
      </c>
      <c r="AU99" s="245" t="s">
        <v>97</v>
      </c>
      <c r="AV99" s="14" t="s">
        <v>142</v>
      </c>
      <c r="AW99" s="14" t="s">
        <v>36</v>
      </c>
      <c r="AX99" s="14" t="s">
        <v>83</v>
      </c>
      <c r="AY99" s="245" t="s">
        <v>135</v>
      </c>
    </row>
    <row r="100" spans="1:65" s="2" customFormat="1" ht="16.5" customHeight="1">
      <c r="A100" s="39"/>
      <c r="B100" s="40"/>
      <c r="C100" s="205" t="s">
        <v>166</v>
      </c>
      <c r="D100" s="205" t="s">
        <v>137</v>
      </c>
      <c r="E100" s="206" t="s">
        <v>400</v>
      </c>
      <c r="F100" s="207" t="s">
        <v>401</v>
      </c>
      <c r="G100" s="208" t="s">
        <v>140</v>
      </c>
      <c r="H100" s="209">
        <v>3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46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4">
        <f>S100*H100</f>
        <v>0</v>
      </c>
      <c r="U100" s="215" t="s">
        <v>19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97</v>
      </c>
      <c r="AY100" s="18" t="s">
        <v>135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83</v>
      </c>
      <c r="BK100" s="217">
        <f>ROUND(I100*H100,2)</f>
        <v>0</v>
      </c>
      <c r="BL100" s="18" t="s">
        <v>142</v>
      </c>
      <c r="BM100" s="216" t="s">
        <v>402</v>
      </c>
    </row>
    <row r="101" spans="1:47" s="2" customFormat="1" ht="12">
      <c r="A101" s="39"/>
      <c r="B101" s="40"/>
      <c r="C101" s="41"/>
      <c r="D101" s="225" t="s">
        <v>242</v>
      </c>
      <c r="E101" s="41"/>
      <c r="F101" s="257" t="s">
        <v>403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5"/>
      <c r="U101" s="86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242</v>
      </c>
      <c r="AU101" s="18" t="s">
        <v>97</v>
      </c>
    </row>
    <row r="102" spans="1:63" s="12" customFormat="1" ht="20.85" customHeight="1">
      <c r="A102" s="12"/>
      <c r="B102" s="189"/>
      <c r="C102" s="190"/>
      <c r="D102" s="191" t="s">
        <v>74</v>
      </c>
      <c r="E102" s="203" t="s">
        <v>404</v>
      </c>
      <c r="F102" s="203" t="s">
        <v>405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SUM(P103:P112)</f>
        <v>0</v>
      </c>
      <c r="Q102" s="197"/>
      <c r="R102" s="198">
        <f>SUM(R103:R112)</f>
        <v>0</v>
      </c>
      <c r="S102" s="197"/>
      <c r="T102" s="198">
        <f>SUM(T103:T112)</f>
        <v>0</v>
      </c>
      <c r="U102" s="199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83</v>
      </c>
      <c r="AT102" s="201" t="s">
        <v>74</v>
      </c>
      <c r="AU102" s="201" t="s">
        <v>85</v>
      </c>
      <c r="AY102" s="200" t="s">
        <v>135</v>
      </c>
      <c r="BK102" s="202">
        <f>SUM(BK103:BK112)</f>
        <v>0</v>
      </c>
    </row>
    <row r="103" spans="1:65" s="2" customFormat="1" ht="16.5" customHeight="1">
      <c r="A103" s="39"/>
      <c r="B103" s="40"/>
      <c r="C103" s="205" t="s">
        <v>406</v>
      </c>
      <c r="D103" s="205" t="s">
        <v>137</v>
      </c>
      <c r="E103" s="206" t="s">
        <v>407</v>
      </c>
      <c r="F103" s="207" t="s">
        <v>408</v>
      </c>
      <c r="G103" s="208" t="s">
        <v>140</v>
      </c>
      <c r="H103" s="209">
        <v>11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46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4">
        <f>S103*H103</f>
        <v>0</v>
      </c>
      <c r="U103" s="215" t="s">
        <v>19</v>
      </c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97</v>
      </c>
      <c r="AY103" s="18" t="s">
        <v>135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83</v>
      </c>
      <c r="BK103" s="217">
        <f>ROUND(I103*H103,2)</f>
        <v>0</v>
      </c>
      <c r="BL103" s="18" t="s">
        <v>142</v>
      </c>
      <c r="BM103" s="216" t="s">
        <v>409</v>
      </c>
    </row>
    <row r="104" spans="1:47" s="2" customFormat="1" ht="12">
      <c r="A104" s="39"/>
      <c r="B104" s="40"/>
      <c r="C104" s="41"/>
      <c r="D104" s="225" t="s">
        <v>242</v>
      </c>
      <c r="E104" s="41"/>
      <c r="F104" s="257" t="s">
        <v>410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5"/>
      <c r="U104" s="86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242</v>
      </c>
      <c r="AU104" s="18" t="s">
        <v>97</v>
      </c>
    </row>
    <row r="105" spans="1:51" s="13" customFormat="1" ht="12">
      <c r="A105" s="13"/>
      <c r="B105" s="223"/>
      <c r="C105" s="224"/>
      <c r="D105" s="225" t="s">
        <v>146</v>
      </c>
      <c r="E105" s="226" t="s">
        <v>19</v>
      </c>
      <c r="F105" s="227" t="s">
        <v>399</v>
      </c>
      <c r="G105" s="224"/>
      <c r="H105" s="228">
        <v>11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2"/>
      <c r="U105" s="23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146</v>
      </c>
      <c r="AU105" s="234" t="s">
        <v>97</v>
      </c>
      <c r="AV105" s="13" t="s">
        <v>85</v>
      </c>
      <c r="AW105" s="13" t="s">
        <v>36</v>
      </c>
      <c r="AX105" s="13" t="s">
        <v>75</v>
      </c>
      <c r="AY105" s="234" t="s">
        <v>135</v>
      </c>
    </row>
    <row r="106" spans="1:51" s="14" customFormat="1" ht="12">
      <c r="A106" s="14"/>
      <c r="B106" s="235"/>
      <c r="C106" s="236"/>
      <c r="D106" s="225" t="s">
        <v>146</v>
      </c>
      <c r="E106" s="237" t="s">
        <v>19</v>
      </c>
      <c r="F106" s="238" t="s">
        <v>174</v>
      </c>
      <c r="G106" s="236"/>
      <c r="H106" s="239">
        <v>11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3"/>
      <c r="U106" s="24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146</v>
      </c>
      <c r="AU106" s="245" t="s">
        <v>97</v>
      </c>
      <c r="AV106" s="14" t="s">
        <v>142</v>
      </c>
      <c r="AW106" s="14" t="s">
        <v>36</v>
      </c>
      <c r="AX106" s="14" t="s">
        <v>83</v>
      </c>
      <c r="AY106" s="245" t="s">
        <v>135</v>
      </c>
    </row>
    <row r="107" spans="1:65" s="2" customFormat="1" ht="16.5" customHeight="1">
      <c r="A107" s="39"/>
      <c r="B107" s="40"/>
      <c r="C107" s="205" t="s">
        <v>95</v>
      </c>
      <c r="D107" s="205" t="s">
        <v>137</v>
      </c>
      <c r="E107" s="206" t="s">
        <v>411</v>
      </c>
      <c r="F107" s="207" t="s">
        <v>397</v>
      </c>
      <c r="G107" s="208" t="s">
        <v>140</v>
      </c>
      <c r="H107" s="209">
        <v>11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46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4">
        <f>S107*H107</f>
        <v>0</v>
      </c>
      <c r="U107" s="215" t="s">
        <v>19</v>
      </c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142</v>
      </c>
      <c r="AT107" s="216" t="s">
        <v>137</v>
      </c>
      <c r="AU107" s="216" t="s">
        <v>97</v>
      </c>
      <c r="AY107" s="18" t="s">
        <v>135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83</v>
      </c>
      <c r="BK107" s="217">
        <f>ROUND(I107*H107,2)</f>
        <v>0</v>
      </c>
      <c r="BL107" s="18" t="s">
        <v>142</v>
      </c>
      <c r="BM107" s="216" t="s">
        <v>412</v>
      </c>
    </row>
    <row r="108" spans="1:51" s="13" customFormat="1" ht="12">
      <c r="A108" s="13"/>
      <c r="B108" s="223"/>
      <c r="C108" s="224"/>
      <c r="D108" s="225" t="s">
        <v>146</v>
      </c>
      <c r="E108" s="226" t="s">
        <v>19</v>
      </c>
      <c r="F108" s="227" t="s">
        <v>399</v>
      </c>
      <c r="G108" s="224"/>
      <c r="H108" s="228">
        <v>11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2"/>
      <c r="U108" s="23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146</v>
      </c>
      <c r="AU108" s="234" t="s">
        <v>97</v>
      </c>
      <c r="AV108" s="13" t="s">
        <v>85</v>
      </c>
      <c r="AW108" s="13" t="s">
        <v>36</v>
      </c>
      <c r="AX108" s="13" t="s">
        <v>75</v>
      </c>
      <c r="AY108" s="234" t="s">
        <v>135</v>
      </c>
    </row>
    <row r="109" spans="1:51" s="14" customFormat="1" ht="12">
      <c r="A109" s="14"/>
      <c r="B109" s="235"/>
      <c r="C109" s="236"/>
      <c r="D109" s="225" t="s">
        <v>146</v>
      </c>
      <c r="E109" s="237" t="s">
        <v>19</v>
      </c>
      <c r="F109" s="238" t="s">
        <v>174</v>
      </c>
      <c r="G109" s="236"/>
      <c r="H109" s="239">
        <v>11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3"/>
      <c r="U109" s="24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146</v>
      </c>
      <c r="AU109" s="245" t="s">
        <v>97</v>
      </c>
      <c r="AV109" s="14" t="s">
        <v>142</v>
      </c>
      <c r="AW109" s="14" t="s">
        <v>36</v>
      </c>
      <c r="AX109" s="14" t="s">
        <v>83</v>
      </c>
      <c r="AY109" s="245" t="s">
        <v>135</v>
      </c>
    </row>
    <row r="110" spans="1:65" s="2" customFormat="1" ht="16.5" customHeight="1">
      <c r="A110" s="39"/>
      <c r="B110" s="40"/>
      <c r="C110" s="205" t="s">
        <v>312</v>
      </c>
      <c r="D110" s="205" t="s">
        <v>137</v>
      </c>
      <c r="E110" s="206" t="s">
        <v>413</v>
      </c>
      <c r="F110" s="207" t="s">
        <v>414</v>
      </c>
      <c r="G110" s="208" t="s">
        <v>378</v>
      </c>
      <c r="H110" s="209">
        <v>1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46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4">
        <f>S110*H110</f>
        <v>0</v>
      </c>
      <c r="U110" s="215" t="s">
        <v>19</v>
      </c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97</v>
      </c>
      <c r="AY110" s="18" t="s">
        <v>135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83</v>
      </c>
      <c r="BK110" s="217">
        <f>ROUND(I110*H110,2)</f>
        <v>0</v>
      </c>
      <c r="BL110" s="18" t="s">
        <v>142</v>
      </c>
      <c r="BM110" s="216" t="s">
        <v>415</v>
      </c>
    </row>
    <row r="111" spans="1:47" s="2" customFormat="1" ht="12">
      <c r="A111" s="39"/>
      <c r="B111" s="40"/>
      <c r="C111" s="41"/>
      <c r="D111" s="225" t="s">
        <v>242</v>
      </c>
      <c r="E111" s="41"/>
      <c r="F111" s="257" t="s">
        <v>416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5"/>
      <c r="U111" s="86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242</v>
      </c>
      <c r="AU111" s="18" t="s">
        <v>97</v>
      </c>
    </row>
    <row r="112" spans="1:51" s="13" customFormat="1" ht="12">
      <c r="A112" s="13"/>
      <c r="B112" s="223"/>
      <c r="C112" s="224"/>
      <c r="D112" s="225" t="s">
        <v>146</v>
      </c>
      <c r="E112" s="226" t="s">
        <v>19</v>
      </c>
      <c r="F112" s="227" t="s">
        <v>83</v>
      </c>
      <c r="G112" s="224"/>
      <c r="H112" s="228">
        <v>1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2"/>
      <c r="U112" s="23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146</v>
      </c>
      <c r="AU112" s="234" t="s">
        <v>97</v>
      </c>
      <c r="AV112" s="13" t="s">
        <v>85</v>
      </c>
      <c r="AW112" s="13" t="s">
        <v>36</v>
      </c>
      <c r="AX112" s="13" t="s">
        <v>83</v>
      </c>
      <c r="AY112" s="234" t="s">
        <v>135</v>
      </c>
    </row>
    <row r="113" spans="1:63" s="12" customFormat="1" ht="20.85" customHeight="1">
      <c r="A113" s="12"/>
      <c r="B113" s="189"/>
      <c r="C113" s="190"/>
      <c r="D113" s="191" t="s">
        <v>74</v>
      </c>
      <c r="E113" s="203" t="s">
        <v>417</v>
      </c>
      <c r="F113" s="203" t="s">
        <v>418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SUM(P114:P116)</f>
        <v>0</v>
      </c>
      <c r="Q113" s="197"/>
      <c r="R113" s="198">
        <f>SUM(R114:R116)</f>
        <v>0</v>
      </c>
      <c r="S113" s="197"/>
      <c r="T113" s="198">
        <f>SUM(T114:T116)</f>
        <v>0</v>
      </c>
      <c r="U113" s="199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83</v>
      </c>
      <c r="AT113" s="201" t="s">
        <v>74</v>
      </c>
      <c r="AU113" s="201" t="s">
        <v>85</v>
      </c>
      <c r="AY113" s="200" t="s">
        <v>135</v>
      </c>
      <c r="BK113" s="202">
        <f>SUM(BK114:BK116)</f>
        <v>0</v>
      </c>
    </row>
    <row r="114" spans="1:65" s="2" customFormat="1" ht="16.5" customHeight="1">
      <c r="A114" s="39"/>
      <c r="B114" s="40"/>
      <c r="C114" s="205" t="s">
        <v>92</v>
      </c>
      <c r="D114" s="205" t="s">
        <v>137</v>
      </c>
      <c r="E114" s="206" t="s">
        <v>419</v>
      </c>
      <c r="F114" s="207" t="s">
        <v>414</v>
      </c>
      <c r="G114" s="208" t="s">
        <v>378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4">
        <f>S114*H114</f>
        <v>0</v>
      </c>
      <c r="U114" s="215" t="s">
        <v>19</v>
      </c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97</v>
      </c>
      <c r="AY114" s="18" t="s">
        <v>135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83</v>
      </c>
      <c r="BK114" s="217">
        <f>ROUND(I114*H114,2)</f>
        <v>0</v>
      </c>
      <c r="BL114" s="18" t="s">
        <v>142</v>
      </c>
      <c r="BM114" s="216" t="s">
        <v>420</v>
      </c>
    </row>
    <row r="115" spans="1:47" s="2" customFormat="1" ht="12">
      <c r="A115" s="39"/>
      <c r="B115" s="40"/>
      <c r="C115" s="41"/>
      <c r="D115" s="225" t="s">
        <v>242</v>
      </c>
      <c r="E115" s="41"/>
      <c r="F115" s="257" t="s">
        <v>416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5"/>
      <c r="U115" s="86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242</v>
      </c>
      <c r="AU115" s="18" t="s">
        <v>97</v>
      </c>
    </row>
    <row r="116" spans="1:51" s="13" customFormat="1" ht="12">
      <c r="A116" s="13"/>
      <c r="B116" s="223"/>
      <c r="C116" s="224"/>
      <c r="D116" s="225" t="s">
        <v>146</v>
      </c>
      <c r="E116" s="226" t="s">
        <v>19</v>
      </c>
      <c r="F116" s="227" t="s">
        <v>83</v>
      </c>
      <c r="G116" s="224"/>
      <c r="H116" s="228">
        <v>1</v>
      </c>
      <c r="I116" s="229"/>
      <c r="J116" s="224"/>
      <c r="K116" s="224"/>
      <c r="L116" s="230"/>
      <c r="M116" s="262"/>
      <c r="N116" s="263"/>
      <c r="O116" s="263"/>
      <c r="P116" s="263"/>
      <c r="Q116" s="263"/>
      <c r="R116" s="263"/>
      <c r="S116" s="263"/>
      <c r="T116" s="263"/>
      <c r="U116" s="264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146</v>
      </c>
      <c r="AU116" s="234" t="s">
        <v>97</v>
      </c>
      <c r="AV116" s="13" t="s">
        <v>85</v>
      </c>
      <c r="AW116" s="13" t="s">
        <v>36</v>
      </c>
      <c r="AX116" s="13" t="s">
        <v>83</v>
      </c>
      <c r="AY116" s="234" t="s">
        <v>135</v>
      </c>
    </row>
    <row r="117" spans="1:31" s="2" customFormat="1" ht="6.95" customHeight="1">
      <c r="A117" s="39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45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sheetProtection password="CC35" sheet="1" objects="1" scenarios="1" formatColumns="0" formatRows="0" autoFilter="0"/>
  <autoFilter ref="C84:K11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2" t="s">
        <v>421</v>
      </c>
      <c r="H4" s="21"/>
    </row>
    <row r="5" spans="2:8" s="1" customFormat="1" ht="12" customHeight="1">
      <c r="B5" s="21"/>
      <c r="C5" s="265" t="s">
        <v>13</v>
      </c>
      <c r="D5" s="142" t="s">
        <v>14</v>
      </c>
      <c r="E5" s="1"/>
      <c r="F5" s="1"/>
      <c r="H5" s="21"/>
    </row>
    <row r="6" spans="2:8" s="1" customFormat="1" ht="36.95" customHeight="1">
      <c r="B6" s="21"/>
      <c r="C6" s="266" t="s">
        <v>16</v>
      </c>
      <c r="D6" s="267" t="s">
        <v>17</v>
      </c>
      <c r="E6" s="1"/>
      <c r="F6" s="1"/>
      <c r="H6" s="21"/>
    </row>
    <row r="7" spans="2:8" s="1" customFormat="1" ht="16.5" customHeight="1">
      <c r="B7" s="21"/>
      <c r="C7" s="134" t="s">
        <v>23</v>
      </c>
      <c r="D7" s="139" t="str">
        <f>'Rekapitulace stavby'!AN8</f>
        <v>16. 1. 2019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9"/>
      <c r="B9" s="268"/>
      <c r="C9" s="269" t="s">
        <v>56</v>
      </c>
      <c r="D9" s="270" t="s">
        <v>57</v>
      </c>
      <c r="E9" s="270" t="s">
        <v>121</v>
      </c>
      <c r="F9" s="271" t="s">
        <v>422</v>
      </c>
      <c r="G9" s="179"/>
      <c r="H9" s="268"/>
    </row>
    <row r="10" spans="1:8" s="2" customFormat="1" ht="26.4" customHeight="1">
      <c r="A10" s="39"/>
      <c r="B10" s="45"/>
      <c r="C10" s="272" t="s">
        <v>423</v>
      </c>
      <c r="D10" s="272" t="s">
        <v>81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73" t="s">
        <v>89</v>
      </c>
      <c r="D11" s="274" t="s">
        <v>19</v>
      </c>
      <c r="E11" s="275" t="s">
        <v>19</v>
      </c>
      <c r="F11" s="276">
        <v>212.07</v>
      </c>
      <c r="G11" s="39"/>
      <c r="H11" s="45"/>
    </row>
    <row r="12" spans="1:8" s="2" customFormat="1" ht="16.8" customHeight="1">
      <c r="A12" s="39"/>
      <c r="B12" s="45"/>
      <c r="C12" s="277" t="s">
        <v>19</v>
      </c>
      <c r="D12" s="277" t="s">
        <v>172</v>
      </c>
      <c r="E12" s="18" t="s">
        <v>19</v>
      </c>
      <c r="F12" s="278">
        <v>210</v>
      </c>
      <c r="G12" s="39"/>
      <c r="H12" s="45"/>
    </row>
    <row r="13" spans="1:8" s="2" customFormat="1" ht="16.8" customHeight="1">
      <c r="A13" s="39"/>
      <c r="B13" s="45"/>
      <c r="C13" s="277" t="s">
        <v>19</v>
      </c>
      <c r="D13" s="277" t="s">
        <v>173</v>
      </c>
      <c r="E13" s="18" t="s">
        <v>19</v>
      </c>
      <c r="F13" s="278">
        <v>2.07</v>
      </c>
      <c r="G13" s="39"/>
      <c r="H13" s="45"/>
    </row>
    <row r="14" spans="1:8" s="2" customFormat="1" ht="16.8" customHeight="1">
      <c r="A14" s="39"/>
      <c r="B14" s="45"/>
      <c r="C14" s="277" t="s">
        <v>89</v>
      </c>
      <c r="D14" s="277" t="s">
        <v>174</v>
      </c>
      <c r="E14" s="18" t="s">
        <v>19</v>
      </c>
      <c r="F14" s="278">
        <v>212.07</v>
      </c>
      <c r="G14" s="39"/>
      <c r="H14" s="45"/>
    </row>
    <row r="15" spans="1:8" s="2" customFormat="1" ht="16.8" customHeight="1">
      <c r="A15" s="39"/>
      <c r="B15" s="45"/>
      <c r="C15" s="279" t="s">
        <v>424</v>
      </c>
      <c r="D15" s="39"/>
      <c r="E15" s="39"/>
      <c r="F15" s="39"/>
      <c r="G15" s="39"/>
      <c r="H15" s="45"/>
    </row>
    <row r="16" spans="1:8" s="2" customFormat="1" ht="16.8" customHeight="1">
      <c r="A16" s="39"/>
      <c r="B16" s="45"/>
      <c r="C16" s="277" t="s">
        <v>167</v>
      </c>
      <c r="D16" s="277" t="s">
        <v>425</v>
      </c>
      <c r="E16" s="18" t="s">
        <v>169</v>
      </c>
      <c r="F16" s="278">
        <v>212.07</v>
      </c>
      <c r="G16" s="39"/>
      <c r="H16" s="45"/>
    </row>
    <row r="17" spans="1:8" s="2" customFormat="1" ht="16.8" customHeight="1">
      <c r="A17" s="39"/>
      <c r="B17" s="45"/>
      <c r="C17" s="277" t="s">
        <v>186</v>
      </c>
      <c r="D17" s="277" t="s">
        <v>426</v>
      </c>
      <c r="E17" s="18" t="s">
        <v>169</v>
      </c>
      <c r="F17" s="278">
        <v>224.57</v>
      </c>
      <c r="G17" s="39"/>
      <c r="H17" s="45"/>
    </row>
    <row r="18" spans="1:8" s="2" customFormat="1" ht="16.8" customHeight="1">
      <c r="A18" s="39"/>
      <c r="B18" s="45"/>
      <c r="C18" s="277" t="s">
        <v>197</v>
      </c>
      <c r="D18" s="277" t="s">
        <v>427</v>
      </c>
      <c r="E18" s="18" t="s">
        <v>169</v>
      </c>
      <c r="F18" s="278">
        <v>112.285</v>
      </c>
      <c r="G18" s="39"/>
      <c r="H18" s="45"/>
    </row>
    <row r="19" spans="1:8" s="2" customFormat="1" ht="16.8" customHeight="1">
      <c r="A19" s="39"/>
      <c r="B19" s="45"/>
      <c r="C19" s="277" t="s">
        <v>202</v>
      </c>
      <c r="D19" s="277" t="s">
        <v>428</v>
      </c>
      <c r="E19" s="18" t="s">
        <v>169</v>
      </c>
      <c r="F19" s="278">
        <v>374.035</v>
      </c>
      <c r="G19" s="39"/>
      <c r="H19" s="45"/>
    </row>
    <row r="20" spans="1:8" s="2" customFormat="1" ht="16.8" customHeight="1">
      <c r="A20" s="39"/>
      <c r="B20" s="45"/>
      <c r="C20" s="273" t="s">
        <v>91</v>
      </c>
      <c r="D20" s="274" t="s">
        <v>19</v>
      </c>
      <c r="E20" s="275" t="s">
        <v>19</v>
      </c>
      <c r="F20" s="276">
        <v>10</v>
      </c>
      <c r="G20" s="39"/>
      <c r="H20" s="45"/>
    </row>
    <row r="21" spans="1:8" s="2" customFormat="1" ht="16.8" customHeight="1">
      <c r="A21" s="39"/>
      <c r="B21" s="45"/>
      <c r="C21" s="277" t="s">
        <v>91</v>
      </c>
      <c r="D21" s="277" t="s">
        <v>92</v>
      </c>
      <c r="E21" s="18" t="s">
        <v>19</v>
      </c>
      <c r="F21" s="278">
        <v>10</v>
      </c>
      <c r="G21" s="39"/>
      <c r="H21" s="45"/>
    </row>
    <row r="22" spans="1:8" s="2" customFormat="1" ht="16.8" customHeight="1">
      <c r="A22" s="39"/>
      <c r="B22" s="45"/>
      <c r="C22" s="279" t="s">
        <v>424</v>
      </c>
      <c r="D22" s="39"/>
      <c r="E22" s="39"/>
      <c r="F22" s="39"/>
      <c r="G22" s="39"/>
      <c r="H22" s="45"/>
    </row>
    <row r="23" spans="1:8" s="2" customFormat="1" ht="16.8" customHeight="1">
      <c r="A23" s="39"/>
      <c r="B23" s="45"/>
      <c r="C23" s="277" t="s">
        <v>138</v>
      </c>
      <c r="D23" s="277" t="s">
        <v>429</v>
      </c>
      <c r="E23" s="18" t="s">
        <v>140</v>
      </c>
      <c r="F23" s="278">
        <v>10</v>
      </c>
      <c r="G23" s="39"/>
      <c r="H23" s="45"/>
    </row>
    <row r="24" spans="1:8" s="2" customFormat="1" ht="16.8" customHeight="1">
      <c r="A24" s="39"/>
      <c r="B24" s="45"/>
      <c r="C24" s="277" t="s">
        <v>207</v>
      </c>
      <c r="D24" s="277" t="s">
        <v>430</v>
      </c>
      <c r="E24" s="18" t="s">
        <v>140</v>
      </c>
      <c r="F24" s="278">
        <v>10</v>
      </c>
      <c r="G24" s="39"/>
      <c r="H24" s="45"/>
    </row>
    <row r="25" spans="1:8" s="2" customFormat="1" ht="16.8" customHeight="1">
      <c r="A25" s="39"/>
      <c r="B25" s="45"/>
      <c r="C25" s="277" t="s">
        <v>239</v>
      </c>
      <c r="D25" s="277" t="s">
        <v>431</v>
      </c>
      <c r="E25" s="18" t="s">
        <v>140</v>
      </c>
      <c r="F25" s="278">
        <v>21</v>
      </c>
      <c r="G25" s="39"/>
      <c r="H25" s="45"/>
    </row>
    <row r="26" spans="1:8" s="2" customFormat="1" ht="16.8" customHeight="1">
      <c r="A26" s="39"/>
      <c r="B26" s="45"/>
      <c r="C26" s="273" t="s">
        <v>94</v>
      </c>
      <c r="D26" s="274" t="s">
        <v>19</v>
      </c>
      <c r="E26" s="275" t="s">
        <v>19</v>
      </c>
      <c r="F26" s="276">
        <v>8</v>
      </c>
      <c r="G26" s="39"/>
      <c r="H26" s="45"/>
    </row>
    <row r="27" spans="1:8" s="2" customFormat="1" ht="16.8" customHeight="1">
      <c r="A27" s="39"/>
      <c r="B27" s="45"/>
      <c r="C27" s="279" t="s">
        <v>424</v>
      </c>
      <c r="D27" s="39"/>
      <c r="E27" s="39"/>
      <c r="F27" s="39"/>
      <c r="G27" s="39"/>
      <c r="H27" s="45"/>
    </row>
    <row r="28" spans="1:8" s="2" customFormat="1" ht="16.8" customHeight="1">
      <c r="A28" s="39"/>
      <c r="B28" s="45"/>
      <c r="C28" s="277" t="s">
        <v>138</v>
      </c>
      <c r="D28" s="277" t="s">
        <v>429</v>
      </c>
      <c r="E28" s="18" t="s">
        <v>140</v>
      </c>
      <c r="F28" s="278">
        <v>10</v>
      </c>
      <c r="G28" s="39"/>
      <c r="H28" s="45"/>
    </row>
    <row r="29" spans="1:8" s="2" customFormat="1" ht="16.8" customHeight="1">
      <c r="A29" s="39"/>
      <c r="B29" s="45"/>
      <c r="C29" s="277" t="s">
        <v>212</v>
      </c>
      <c r="D29" s="277" t="s">
        <v>432</v>
      </c>
      <c r="E29" s="18" t="s">
        <v>140</v>
      </c>
      <c r="F29" s="278">
        <v>8</v>
      </c>
      <c r="G29" s="39"/>
      <c r="H29" s="45"/>
    </row>
    <row r="30" spans="1:8" s="2" customFormat="1" ht="16.8" customHeight="1">
      <c r="A30" s="39"/>
      <c r="B30" s="45"/>
      <c r="C30" s="277" t="s">
        <v>239</v>
      </c>
      <c r="D30" s="277" t="s">
        <v>431</v>
      </c>
      <c r="E30" s="18" t="s">
        <v>140</v>
      </c>
      <c r="F30" s="278">
        <v>21</v>
      </c>
      <c r="G30" s="39"/>
      <c r="H30" s="45"/>
    </row>
    <row r="31" spans="1:8" s="2" customFormat="1" ht="16.8" customHeight="1">
      <c r="A31" s="39"/>
      <c r="B31" s="45"/>
      <c r="C31" s="273" t="s">
        <v>96</v>
      </c>
      <c r="D31" s="274" t="s">
        <v>19</v>
      </c>
      <c r="E31" s="275" t="s">
        <v>19</v>
      </c>
      <c r="F31" s="276">
        <v>3</v>
      </c>
      <c r="G31" s="39"/>
      <c r="H31" s="45"/>
    </row>
    <row r="32" spans="1:8" s="2" customFormat="1" ht="16.8" customHeight="1">
      <c r="A32" s="39"/>
      <c r="B32" s="45"/>
      <c r="C32" s="277" t="s">
        <v>96</v>
      </c>
      <c r="D32" s="277" t="s">
        <v>97</v>
      </c>
      <c r="E32" s="18" t="s">
        <v>19</v>
      </c>
      <c r="F32" s="278">
        <v>3</v>
      </c>
      <c r="G32" s="39"/>
      <c r="H32" s="45"/>
    </row>
    <row r="33" spans="1:8" s="2" customFormat="1" ht="16.8" customHeight="1">
      <c r="A33" s="39"/>
      <c r="B33" s="45"/>
      <c r="C33" s="279" t="s">
        <v>424</v>
      </c>
      <c r="D33" s="39"/>
      <c r="E33" s="39"/>
      <c r="F33" s="39"/>
      <c r="G33" s="39"/>
      <c r="H33" s="45"/>
    </row>
    <row r="34" spans="1:8" s="2" customFormat="1" ht="16.8" customHeight="1">
      <c r="A34" s="39"/>
      <c r="B34" s="45"/>
      <c r="C34" s="277" t="s">
        <v>151</v>
      </c>
      <c r="D34" s="277" t="s">
        <v>433</v>
      </c>
      <c r="E34" s="18" t="s">
        <v>140</v>
      </c>
      <c r="F34" s="278">
        <v>3</v>
      </c>
      <c r="G34" s="39"/>
      <c r="H34" s="45"/>
    </row>
    <row r="35" spans="1:8" s="2" customFormat="1" ht="16.8" customHeight="1">
      <c r="A35" s="39"/>
      <c r="B35" s="45"/>
      <c r="C35" s="277" t="s">
        <v>217</v>
      </c>
      <c r="D35" s="277" t="s">
        <v>434</v>
      </c>
      <c r="E35" s="18" t="s">
        <v>140</v>
      </c>
      <c r="F35" s="278">
        <v>3</v>
      </c>
      <c r="G35" s="39"/>
      <c r="H35" s="45"/>
    </row>
    <row r="36" spans="1:8" s="2" customFormat="1" ht="16.8" customHeight="1">
      <c r="A36" s="39"/>
      <c r="B36" s="45"/>
      <c r="C36" s="277" t="s">
        <v>239</v>
      </c>
      <c r="D36" s="277" t="s">
        <v>431</v>
      </c>
      <c r="E36" s="18" t="s">
        <v>140</v>
      </c>
      <c r="F36" s="278">
        <v>21</v>
      </c>
      <c r="G36" s="39"/>
      <c r="H36" s="45"/>
    </row>
    <row r="37" spans="1:8" s="2" customFormat="1" ht="16.8" customHeight="1">
      <c r="A37" s="39"/>
      <c r="B37" s="45"/>
      <c r="C37" s="273" t="s">
        <v>98</v>
      </c>
      <c r="D37" s="274" t="s">
        <v>19</v>
      </c>
      <c r="E37" s="275" t="s">
        <v>19</v>
      </c>
      <c r="F37" s="276">
        <v>1745</v>
      </c>
      <c r="G37" s="39"/>
      <c r="H37" s="45"/>
    </row>
    <row r="38" spans="1:8" s="2" customFormat="1" ht="16.8" customHeight="1">
      <c r="A38" s="39"/>
      <c r="B38" s="45"/>
      <c r="C38" s="277" t="s">
        <v>19</v>
      </c>
      <c r="D38" s="277" t="s">
        <v>325</v>
      </c>
      <c r="E38" s="18" t="s">
        <v>19</v>
      </c>
      <c r="F38" s="278">
        <v>839</v>
      </c>
      <c r="G38" s="39"/>
      <c r="H38" s="45"/>
    </row>
    <row r="39" spans="1:8" s="2" customFormat="1" ht="16.8" customHeight="1">
      <c r="A39" s="39"/>
      <c r="B39" s="45"/>
      <c r="C39" s="277" t="s">
        <v>19</v>
      </c>
      <c r="D39" s="277" t="s">
        <v>326</v>
      </c>
      <c r="E39" s="18" t="s">
        <v>19</v>
      </c>
      <c r="F39" s="278">
        <v>205</v>
      </c>
      <c r="G39" s="39"/>
      <c r="H39" s="45"/>
    </row>
    <row r="40" spans="1:8" s="2" customFormat="1" ht="16.8" customHeight="1">
      <c r="A40" s="39"/>
      <c r="B40" s="45"/>
      <c r="C40" s="277" t="s">
        <v>19</v>
      </c>
      <c r="D40" s="277" t="s">
        <v>327</v>
      </c>
      <c r="E40" s="18" t="s">
        <v>19</v>
      </c>
      <c r="F40" s="278">
        <v>166</v>
      </c>
      <c r="G40" s="39"/>
      <c r="H40" s="45"/>
    </row>
    <row r="41" spans="1:8" s="2" customFormat="1" ht="16.8" customHeight="1">
      <c r="A41" s="39"/>
      <c r="B41" s="45"/>
      <c r="C41" s="277" t="s">
        <v>19</v>
      </c>
      <c r="D41" s="277" t="s">
        <v>328</v>
      </c>
      <c r="E41" s="18" t="s">
        <v>19</v>
      </c>
      <c r="F41" s="278">
        <v>76</v>
      </c>
      <c r="G41" s="39"/>
      <c r="H41" s="45"/>
    </row>
    <row r="42" spans="1:8" s="2" customFormat="1" ht="16.8" customHeight="1">
      <c r="A42" s="39"/>
      <c r="B42" s="45"/>
      <c r="C42" s="277" t="s">
        <v>19</v>
      </c>
      <c r="D42" s="277" t="s">
        <v>329</v>
      </c>
      <c r="E42" s="18" t="s">
        <v>19</v>
      </c>
      <c r="F42" s="278">
        <v>174</v>
      </c>
      <c r="G42" s="39"/>
      <c r="H42" s="45"/>
    </row>
    <row r="43" spans="1:8" s="2" customFormat="1" ht="16.8" customHeight="1">
      <c r="A43" s="39"/>
      <c r="B43" s="45"/>
      <c r="C43" s="277" t="s">
        <v>19</v>
      </c>
      <c r="D43" s="277" t="s">
        <v>330</v>
      </c>
      <c r="E43" s="18" t="s">
        <v>19</v>
      </c>
      <c r="F43" s="278">
        <v>285</v>
      </c>
      <c r="G43" s="39"/>
      <c r="H43" s="45"/>
    </row>
    <row r="44" spans="1:8" s="2" customFormat="1" ht="16.8" customHeight="1">
      <c r="A44" s="39"/>
      <c r="B44" s="45"/>
      <c r="C44" s="277" t="s">
        <v>98</v>
      </c>
      <c r="D44" s="277" t="s">
        <v>174</v>
      </c>
      <c r="E44" s="18" t="s">
        <v>19</v>
      </c>
      <c r="F44" s="278">
        <v>1745</v>
      </c>
      <c r="G44" s="39"/>
      <c r="H44" s="45"/>
    </row>
    <row r="45" spans="1:8" s="2" customFormat="1" ht="16.8" customHeight="1">
      <c r="A45" s="39"/>
      <c r="B45" s="45"/>
      <c r="C45" s="279" t="s">
        <v>424</v>
      </c>
      <c r="D45" s="39"/>
      <c r="E45" s="39"/>
      <c r="F45" s="39"/>
      <c r="G45" s="39"/>
      <c r="H45" s="45"/>
    </row>
    <row r="46" spans="1:8" s="2" customFormat="1" ht="16.8" customHeight="1">
      <c r="A46" s="39"/>
      <c r="B46" s="45"/>
      <c r="C46" s="277" t="s">
        <v>320</v>
      </c>
      <c r="D46" s="277" t="s">
        <v>435</v>
      </c>
      <c r="E46" s="18" t="s">
        <v>322</v>
      </c>
      <c r="F46" s="278">
        <v>1745</v>
      </c>
      <c r="G46" s="39"/>
      <c r="H46" s="45"/>
    </row>
    <row r="47" spans="1:8" s="2" customFormat="1" ht="16.8" customHeight="1">
      <c r="A47" s="39"/>
      <c r="B47" s="45"/>
      <c r="C47" s="277" t="s">
        <v>191</v>
      </c>
      <c r="D47" s="277" t="s">
        <v>436</v>
      </c>
      <c r="E47" s="18" t="s">
        <v>169</v>
      </c>
      <c r="F47" s="278">
        <v>261.75</v>
      </c>
      <c r="G47" s="39"/>
      <c r="H47" s="45"/>
    </row>
    <row r="48" spans="1:8" s="2" customFormat="1" ht="16.8" customHeight="1">
      <c r="A48" s="39"/>
      <c r="B48" s="45"/>
      <c r="C48" s="277" t="s">
        <v>202</v>
      </c>
      <c r="D48" s="277" t="s">
        <v>428</v>
      </c>
      <c r="E48" s="18" t="s">
        <v>169</v>
      </c>
      <c r="F48" s="278">
        <v>374.035</v>
      </c>
      <c r="G48" s="39"/>
      <c r="H48" s="45"/>
    </row>
    <row r="49" spans="1:8" s="2" customFormat="1" ht="16.8" customHeight="1">
      <c r="A49" s="39"/>
      <c r="B49" s="45"/>
      <c r="C49" s="273" t="s">
        <v>100</v>
      </c>
      <c r="D49" s="274" t="s">
        <v>19</v>
      </c>
      <c r="E49" s="275" t="s">
        <v>19</v>
      </c>
      <c r="F49" s="276">
        <v>12.5</v>
      </c>
      <c r="G49" s="39"/>
      <c r="H49" s="45"/>
    </row>
    <row r="50" spans="1:8" s="2" customFormat="1" ht="16.8" customHeight="1">
      <c r="A50" s="39"/>
      <c r="B50" s="45"/>
      <c r="C50" s="277" t="s">
        <v>19</v>
      </c>
      <c r="D50" s="277" t="s">
        <v>179</v>
      </c>
      <c r="E50" s="18" t="s">
        <v>19</v>
      </c>
      <c r="F50" s="278">
        <v>12.5</v>
      </c>
      <c r="G50" s="39"/>
      <c r="H50" s="45"/>
    </row>
    <row r="51" spans="1:8" s="2" customFormat="1" ht="16.8" customHeight="1">
      <c r="A51" s="39"/>
      <c r="B51" s="45"/>
      <c r="C51" s="277" t="s">
        <v>100</v>
      </c>
      <c r="D51" s="277" t="s">
        <v>174</v>
      </c>
      <c r="E51" s="18" t="s">
        <v>19</v>
      </c>
      <c r="F51" s="278">
        <v>12.5</v>
      </c>
      <c r="G51" s="39"/>
      <c r="H51" s="45"/>
    </row>
    <row r="52" spans="1:8" s="2" customFormat="1" ht="16.8" customHeight="1">
      <c r="A52" s="39"/>
      <c r="B52" s="45"/>
      <c r="C52" s="279" t="s">
        <v>424</v>
      </c>
      <c r="D52" s="39"/>
      <c r="E52" s="39"/>
      <c r="F52" s="39"/>
      <c r="G52" s="39"/>
      <c r="H52" s="45"/>
    </row>
    <row r="53" spans="1:8" s="2" customFormat="1" ht="16.8" customHeight="1">
      <c r="A53" s="39"/>
      <c r="B53" s="45"/>
      <c r="C53" s="277" t="s">
        <v>175</v>
      </c>
      <c r="D53" s="277" t="s">
        <v>437</v>
      </c>
      <c r="E53" s="18" t="s">
        <v>169</v>
      </c>
      <c r="F53" s="278">
        <v>6.25</v>
      </c>
      <c r="G53" s="39"/>
      <c r="H53" s="45"/>
    </row>
    <row r="54" spans="1:8" s="2" customFormat="1" ht="16.8" customHeight="1">
      <c r="A54" s="39"/>
      <c r="B54" s="45"/>
      <c r="C54" s="277" t="s">
        <v>181</v>
      </c>
      <c r="D54" s="277" t="s">
        <v>438</v>
      </c>
      <c r="E54" s="18" t="s">
        <v>169</v>
      </c>
      <c r="F54" s="278">
        <v>6.25</v>
      </c>
      <c r="G54" s="39"/>
      <c r="H54" s="45"/>
    </row>
    <row r="55" spans="1:8" s="2" customFormat="1" ht="16.8" customHeight="1">
      <c r="A55" s="39"/>
      <c r="B55" s="45"/>
      <c r="C55" s="277" t="s">
        <v>186</v>
      </c>
      <c r="D55" s="277" t="s">
        <v>426</v>
      </c>
      <c r="E55" s="18" t="s">
        <v>169</v>
      </c>
      <c r="F55" s="278">
        <v>224.57</v>
      </c>
      <c r="G55" s="39"/>
      <c r="H55" s="45"/>
    </row>
    <row r="56" spans="1:8" s="2" customFormat="1" ht="16.8" customHeight="1">
      <c r="A56" s="39"/>
      <c r="B56" s="45"/>
      <c r="C56" s="277" t="s">
        <v>197</v>
      </c>
      <c r="D56" s="277" t="s">
        <v>427</v>
      </c>
      <c r="E56" s="18" t="s">
        <v>169</v>
      </c>
      <c r="F56" s="278">
        <v>112.285</v>
      </c>
      <c r="G56" s="39"/>
      <c r="H56" s="45"/>
    </row>
    <row r="57" spans="1:8" s="2" customFormat="1" ht="16.8" customHeight="1">
      <c r="A57" s="39"/>
      <c r="B57" s="45"/>
      <c r="C57" s="277" t="s">
        <v>202</v>
      </c>
      <c r="D57" s="277" t="s">
        <v>428</v>
      </c>
      <c r="E57" s="18" t="s">
        <v>169</v>
      </c>
      <c r="F57" s="278">
        <v>374.035</v>
      </c>
      <c r="G57" s="39"/>
      <c r="H57" s="45"/>
    </row>
    <row r="58" spans="1:8" s="2" customFormat="1" ht="16.8" customHeight="1">
      <c r="A58" s="39"/>
      <c r="B58" s="45"/>
      <c r="C58" s="273" t="s">
        <v>103</v>
      </c>
      <c r="D58" s="274" t="s">
        <v>19</v>
      </c>
      <c r="E58" s="275" t="s">
        <v>19</v>
      </c>
      <c r="F58" s="276">
        <v>392.5</v>
      </c>
      <c r="G58" s="39"/>
      <c r="H58" s="45"/>
    </row>
    <row r="59" spans="1:8" s="2" customFormat="1" ht="16.8" customHeight="1">
      <c r="A59" s="39"/>
      <c r="B59" s="45"/>
      <c r="C59" s="277" t="s">
        <v>19</v>
      </c>
      <c r="D59" s="277" t="s">
        <v>226</v>
      </c>
      <c r="E59" s="18" t="s">
        <v>19</v>
      </c>
      <c r="F59" s="278">
        <v>75</v>
      </c>
      <c r="G59" s="39"/>
      <c r="H59" s="45"/>
    </row>
    <row r="60" spans="1:8" s="2" customFormat="1" ht="16.8" customHeight="1">
      <c r="A60" s="39"/>
      <c r="B60" s="45"/>
      <c r="C60" s="277" t="s">
        <v>19</v>
      </c>
      <c r="D60" s="277" t="s">
        <v>227</v>
      </c>
      <c r="E60" s="18" t="s">
        <v>19</v>
      </c>
      <c r="F60" s="278">
        <v>75</v>
      </c>
      <c r="G60" s="39"/>
      <c r="H60" s="45"/>
    </row>
    <row r="61" spans="1:8" s="2" customFormat="1" ht="16.8" customHeight="1">
      <c r="A61" s="39"/>
      <c r="B61" s="45"/>
      <c r="C61" s="277" t="s">
        <v>19</v>
      </c>
      <c r="D61" s="277" t="s">
        <v>228</v>
      </c>
      <c r="E61" s="18" t="s">
        <v>19</v>
      </c>
      <c r="F61" s="278">
        <v>75</v>
      </c>
      <c r="G61" s="39"/>
      <c r="H61" s="45"/>
    </row>
    <row r="62" spans="1:8" s="2" customFormat="1" ht="16.8" customHeight="1">
      <c r="A62" s="39"/>
      <c r="B62" s="45"/>
      <c r="C62" s="277" t="s">
        <v>19</v>
      </c>
      <c r="D62" s="277" t="s">
        <v>229</v>
      </c>
      <c r="E62" s="18" t="s">
        <v>19</v>
      </c>
      <c r="F62" s="278">
        <v>55</v>
      </c>
      <c r="G62" s="39"/>
      <c r="H62" s="45"/>
    </row>
    <row r="63" spans="1:8" s="2" customFormat="1" ht="16.8" customHeight="1">
      <c r="A63" s="39"/>
      <c r="B63" s="45"/>
      <c r="C63" s="277" t="s">
        <v>19</v>
      </c>
      <c r="D63" s="277" t="s">
        <v>230</v>
      </c>
      <c r="E63" s="18" t="s">
        <v>19</v>
      </c>
      <c r="F63" s="278">
        <v>27.5</v>
      </c>
      <c r="G63" s="39"/>
      <c r="H63" s="45"/>
    </row>
    <row r="64" spans="1:8" s="2" customFormat="1" ht="16.8" customHeight="1">
      <c r="A64" s="39"/>
      <c r="B64" s="45"/>
      <c r="C64" s="277" t="s">
        <v>19</v>
      </c>
      <c r="D64" s="277" t="s">
        <v>231</v>
      </c>
      <c r="E64" s="18" t="s">
        <v>19</v>
      </c>
      <c r="F64" s="278">
        <v>85</v>
      </c>
      <c r="G64" s="39"/>
      <c r="H64" s="45"/>
    </row>
    <row r="65" spans="1:8" s="2" customFormat="1" ht="16.8" customHeight="1">
      <c r="A65" s="39"/>
      <c r="B65" s="45"/>
      <c r="C65" s="277" t="s">
        <v>103</v>
      </c>
      <c r="D65" s="277" t="s">
        <v>232</v>
      </c>
      <c r="E65" s="18" t="s">
        <v>19</v>
      </c>
      <c r="F65" s="278">
        <v>392.5</v>
      </c>
      <c r="G65" s="39"/>
      <c r="H65" s="45"/>
    </row>
    <row r="66" spans="1:8" s="2" customFormat="1" ht="16.8" customHeight="1">
      <c r="A66" s="39"/>
      <c r="B66" s="45"/>
      <c r="C66" s="279" t="s">
        <v>424</v>
      </c>
      <c r="D66" s="39"/>
      <c r="E66" s="39"/>
      <c r="F66" s="39"/>
      <c r="G66" s="39"/>
      <c r="H66" s="45"/>
    </row>
    <row r="67" spans="1:8" s="2" customFormat="1" ht="16.8" customHeight="1">
      <c r="A67" s="39"/>
      <c r="B67" s="45"/>
      <c r="C67" s="277" t="s">
        <v>222</v>
      </c>
      <c r="D67" s="277" t="s">
        <v>439</v>
      </c>
      <c r="E67" s="18" t="s">
        <v>157</v>
      </c>
      <c r="F67" s="278">
        <v>1355.3</v>
      </c>
      <c r="G67" s="39"/>
      <c r="H67" s="45"/>
    </row>
    <row r="68" spans="1:8" s="2" customFormat="1" ht="16.8" customHeight="1">
      <c r="A68" s="39"/>
      <c r="B68" s="45"/>
      <c r="C68" s="277" t="s">
        <v>245</v>
      </c>
      <c r="D68" s="277" t="s">
        <v>440</v>
      </c>
      <c r="E68" s="18" t="s">
        <v>157</v>
      </c>
      <c r="F68" s="278">
        <v>406.3</v>
      </c>
      <c r="G68" s="39"/>
      <c r="H68" s="45"/>
    </row>
    <row r="69" spans="1:8" s="2" customFormat="1" ht="16.8" customHeight="1">
      <c r="A69" s="39"/>
      <c r="B69" s="45"/>
      <c r="C69" s="273" t="s">
        <v>106</v>
      </c>
      <c r="D69" s="274" t="s">
        <v>19</v>
      </c>
      <c r="E69" s="275" t="s">
        <v>19</v>
      </c>
      <c r="F69" s="276">
        <v>949</v>
      </c>
      <c r="G69" s="39"/>
      <c r="H69" s="45"/>
    </row>
    <row r="70" spans="1:8" s="2" customFormat="1" ht="16.8" customHeight="1">
      <c r="A70" s="39"/>
      <c r="B70" s="45"/>
      <c r="C70" s="277" t="s">
        <v>19</v>
      </c>
      <c r="D70" s="277" t="s">
        <v>233</v>
      </c>
      <c r="E70" s="18" t="s">
        <v>19</v>
      </c>
      <c r="F70" s="278">
        <v>300</v>
      </c>
      <c r="G70" s="39"/>
      <c r="H70" s="45"/>
    </row>
    <row r="71" spans="1:8" s="2" customFormat="1" ht="16.8" customHeight="1">
      <c r="A71" s="39"/>
      <c r="B71" s="45"/>
      <c r="C71" s="277" t="s">
        <v>19</v>
      </c>
      <c r="D71" s="277" t="s">
        <v>234</v>
      </c>
      <c r="E71" s="18" t="s">
        <v>19</v>
      </c>
      <c r="F71" s="278">
        <v>300</v>
      </c>
      <c r="G71" s="39"/>
      <c r="H71" s="45"/>
    </row>
    <row r="72" spans="1:8" s="2" customFormat="1" ht="16.8" customHeight="1">
      <c r="A72" s="39"/>
      <c r="B72" s="45"/>
      <c r="C72" s="277" t="s">
        <v>19</v>
      </c>
      <c r="D72" s="277" t="s">
        <v>235</v>
      </c>
      <c r="E72" s="18" t="s">
        <v>19</v>
      </c>
      <c r="F72" s="278">
        <v>49</v>
      </c>
      <c r="G72" s="39"/>
      <c r="H72" s="45"/>
    </row>
    <row r="73" spans="1:8" s="2" customFormat="1" ht="16.8" customHeight="1">
      <c r="A73" s="39"/>
      <c r="B73" s="45"/>
      <c r="C73" s="277" t="s">
        <v>19</v>
      </c>
      <c r="D73" s="277" t="s">
        <v>236</v>
      </c>
      <c r="E73" s="18" t="s">
        <v>19</v>
      </c>
      <c r="F73" s="278">
        <v>300</v>
      </c>
      <c r="G73" s="39"/>
      <c r="H73" s="45"/>
    </row>
    <row r="74" spans="1:8" s="2" customFormat="1" ht="16.8" customHeight="1">
      <c r="A74" s="39"/>
      <c r="B74" s="45"/>
      <c r="C74" s="277" t="s">
        <v>106</v>
      </c>
      <c r="D74" s="277" t="s">
        <v>232</v>
      </c>
      <c r="E74" s="18" t="s">
        <v>19</v>
      </c>
      <c r="F74" s="278">
        <v>949</v>
      </c>
      <c r="G74" s="39"/>
      <c r="H74" s="45"/>
    </row>
    <row r="75" spans="1:8" s="2" customFormat="1" ht="16.8" customHeight="1">
      <c r="A75" s="39"/>
      <c r="B75" s="45"/>
      <c r="C75" s="279" t="s">
        <v>424</v>
      </c>
      <c r="D75" s="39"/>
      <c r="E75" s="39"/>
      <c r="F75" s="39"/>
      <c r="G75" s="39"/>
      <c r="H75" s="45"/>
    </row>
    <row r="76" spans="1:8" s="2" customFormat="1" ht="16.8" customHeight="1">
      <c r="A76" s="39"/>
      <c r="B76" s="45"/>
      <c r="C76" s="277" t="s">
        <v>222</v>
      </c>
      <c r="D76" s="277" t="s">
        <v>439</v>
      </c>
      <c r="E76" s="18" t="s">
        <v>157</v>
      </c>
      <c r="F76" s="278">
        <v>1355.3</v>
      </c>
      <c r="G76" s="39"/>
      <c r="H76" s="45"/>
    </row>
    <row r="77" spans="1:8" s="2" customFormat="1" ht="16.8" customHeight="1">
      <c r="A77" s="39"/>
      <c r="B77" s="45"/>
      <c r="C77" s="277" t="s">
        <v>162</v>
      </c>
      <c r="D77" s="277" t="s">
        <v>441</v>
      </c>
      <c r="E77" s="18" t="s">
        <v>157</v>
      </c>
      <c r="F77" s="278">
        <v>949</v>
      </c>
      <c r="G77" s="39"/>
      <c r="H77" s="45"/>
    </row>
    <row r="78" spans="1:8" s="2" customFormat="1" ht="16.8" customHeight="1">
      <c r="A78" s="39"/>
      <c r="B78" s="45"/>
      <c r="C78" s="277" t="s">
        <v>250</v>
      </c>
      <c r="D78" s="277" t="s">
        <v>442</v>
      </c>
      <c r="E78" s="18" t="s">
        <v>157</v>
      </c>
      <c r="F78" s="278">
        <v>949</v>
      </c>
      <c r="G78" s="39"/>
      <c r="H78" s="45"/>
    </row>
    <row r="79" spans="1:8" s="2" customFormat="1" ht="7.4" customHeight="1">
      <c r="A79" s="39"/>
      <c r="B79" s="158"/>
      <c r="C79" s="159"/>
      <c r="D79" s="159"/>
      <c r="E79" s="159"/>
      <c r="F79" s="159"/>
      <c r="G79" s="159"/>
      <c r="H79" s="45"/>
    </row>
    <row r="80" spans="1:8" s="2" customFormat="1" ht="12">
      <c r="A80" s="39"/>
      <c r="B80" s="39"/>
      <c r="C80" s="39"/>
      <c r="D80" s="39"/>
      <c r="E80" s="39"/>
      <c r="F80" s="39"/>
      <c r="G80" s="39"/>
      <c r="H80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0" customWidth="1"/>
    <col min="2" max="2" width="1.7109375" style="280" customWidth="1"/>
    <col min="3" max="4" width="5.00390625" style="280" customWidth="1"/>
    <col min="5" max="5" width="11.7109375" style="280" customWidth="1"/>
    <col min="6" max="6" width="9.140625" style="280" customWidth="1"/>
    <col min="7" max="7" width="5.00390625" style="280" customWidth="1"/>
    <col min="8" max="8" width="77.8515625" style="280" customWidth="1"/>
    <col min="9" max="10" width="20.00390625" style="280" customWidth="1"/>
    <col min="11" max="11" width="1.7109375" style="280" customWidth="1"/>
  </cols>
  <sheetData>
    <row r="1" s="1" customFormat="1" ht="37.5" customHeight="1"/>
    <row r="2" spans="2:11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6" customFormat="1" ht="45" customHeight="1">
      <c r="B3" s="284"/>
      <c r="C3" s="285" t="s">
        <v>443</v>
      </c>
      <c r="D3" s="285"/>
      <c r="E3" s="285"/>
      <c r="F3" s="285"/>
      <c r="G3" s="285"/>
      <c r="H3" s="285"/>
      <c r="I3" s="285"/>
      <c r="J3" s="285"/>
      <c r="K3" s="286"/>
    </row>
    <row r="4" spans="2:11" s="1" customFormat="1" ht="25.5" customHeight="1">
      <c r="B4" s="287"/>
      <c r="C4" s="288" t="s">
        <v>444</v>
      </c>
      <c r="D4" s="288"/>
      <c r="E4" s="288"/>
      <c r="F4" s="288"/>
      <c r="G4" s="288"/>
      <c r="H4" s="288"/>
      <c r="I4" s="288"/>
      <c r="J4" s="288"/>
      <c r="K4" s="289"/>
    </row>
    <row r="5" spans="2:11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s="1" customFormat="1" ht="15" customHeight="1">
      <c r="B6" s="287"/>
      <c r="C6" s="291" t="s">
        <v>445</v>
      </c>
      <c r="D6" s="291"/>
      <c r="E6" s="291"/>
      <c r="F6" s="291"/>
      <c r="G6" s="291"/>
      <c r="H6" s="291"/>
      <c r="I6" s="291"/>
      <c r="J6" s="291"/>
      <c r="K6" s="289"/>
    </row>
    <row r="7" spans="2:11" s="1" customFormat="1" ht="15" customHeight="1">
      <c r="B7" s="292"/>
      <c r="C7" s="291" t="s">
        <v>446</v>
      </c>
      <c r="D7" s="291"/>
      <c r="E7" s="291"/>
      <c r="F7" s="291"/>
      <c r="G7" s="291"/>
      <c r="H7" s="291"/>
      <c r="I7" s="291"/>
      <c r="J7" s="291"/>
      <c r="K7" s="289"/>
    </row>
    <row r="8" spans="2:11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s="1" customFormat="1" ht="15" customHeight="1">
      <c r="B9" s="292"/>
      <c r="C9" s="291" t="s">
        <v>447</v>
      </c>
      <c r="D9" s="291"/>
      <c r="E9" s="291"/>
      <c r="F9" s="291"/>
      <c r="G9" s="291"/>
      <c r="H9" s="291"/>
      <c r="I9" s="291"/>
      <c r="J9" s="291"/>
      <c r="K9" s="289"/>
    </row>
    <row r="10" spans="2:11" s="1" customFormat="1" ht="15" customHeight="1">
      <c r="B10" s="292"/>
      <c r="C10" s="291"/>
      <c r="D10" s="291" t="s">
        <v>448</v>
      </c>
      <c r="E10" s="291"/>
      <c r="F10" s="291"/>
      <c r="G10" s="291"/>
      <c r="H10" s="291"/>
      <c r="I10" s="291"/>
      <c r="J10" s="291"/>
      <c r="K10" s="289"/>
    </row>
    <row r="11" spans="2:11" s="1" customFormat="1" ht="15" customHeight="1">
      <c r="B11" s="292"/>
      <c r="C11" s="293"/>
      <c r="D11" s="291" t="s">
        <v>449</v>
      </c>
      <c r="E11" s="291"/>
      <c r="F11" s="291"/>
      <c r="G11" s="291"/>
      <c r="H11" s="291"/>
      <c r="I11" s="291"/>
      <c r="J11" s="291"/>
      <c r="K11" s="289"/>
    </row>
    <row r="12" spans="2:11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pans="2:11" s="1" customFormat="1" ht="15" customHeight="1">
      <c r="B13" s="292"/>
      <c r="C13" s="293"/>
      <c r="D13" s="294" t="s">
        <v>450</v>
      </c>
      <c r="E13" s="291"/>
      <c r="F13" s="291"/>
      <c r="G13" s="291"/>
      <c r="H13" s="291"/>
      <c r="I13" s="291"/>
      <c r="J13" s="291"/>
      <c r="K13" s="289"/>
    </row>
    <row r="14" spans="2:11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pans="2:11" s="1" customFormat="1" ht="15" customHeight="1">
      <c r="B15" s="292"/>
      <c r="C15" s="293"/>
      <c r="D15" s="291" t="s">
        <v>451</v>
      </c>
      <c r="E15" s="291"/>
      <c r="F15" s="291"/>
      <c r="G15" s="291"/>
      <c r="H15" s="291"/>
      <c r="I15" s="291"/>
      <c r="J15" s="291"/>
      <c r="K15" s="289"/>
    </row>
    <row r="16" spans="2:11" s="1" customFormat="1" ht="15" customHeight="1">
      <c r="B16" s="292"/>
      <c r="C16" s="293"/>
      <c r="D16" s="291" t="s">
        <v>452</v>
      </c>
      <c r="E16" s="291"/>
      <c r="F16" s="291"/>
      <c r="G16" s="291"/>
      <c r="H16" s="291"/>
      <c r="I16" s="291"/>
      <c r="J16" s="291"/>
      <c r="K16" s="289"/>
    </row>
    <row r="17" spans="2:11" s="1" customFormat="1" ht="15" customHeight="1">
      <c r="B17" s="292"/>
      <c r="C17" s="293"/>
      <c r="D17" s="291" t="s">
        <v>453</v>
      </c>
      <c r="E17" s="291"/>
      <c r="F17" s="291"/>
      <c r="G17" s="291"/>
      <c r="H17" s="291"/>
      <c r="I17" s="291"/>
      <c r="J17" s="291"/>
      <c r="K17" s="289"/>
    </row>
    <row r="18" spans="2:11" s="1" customFormat="1" ht="15" customHeight="1">
      <c r="B18" s="292"/>
      <c r="C18" s="293"/>
      <c r="D18" s="293"/>
      <c r="E18" s="295" t="s">
        <v>82</v>
      </c>
      <c r="F18" s="291" t="s">
        <v>454</v>
      </c>
      <c r="G18" s="291"/>
      <c r="H18" s="291"/>
      <c r="I18" s="291"/>
      <c r="J18" s="291"/>
      <c r="K18" s="289"/>
    </row>
    <row r="19" spans="2:11" s="1" customFormat="1" ht="15" customHeight="1">
      <c r="B19" s="292"/>
      <c r="C19" s="293"/>
      <c r="D19" s="293"/>
      <c r="E19" s="295" t="s">
        <v>455</v>
      </c>
      <c r="F19" s="291" t="s">
        <v>456</v>
      </c>
      <c r="G19" s="291"/>
      <c r="H19" s="291"/>
      <c r="I19" s="291"/>
      <c r="J19" s="291"/>
      <c r="K19" s="289"/>
    </row>
    <row r="20" spans="2:11" s="1" customFormat="1" ht="15" customHeight="1">
      <c r="B20" s="292"/>
      <c r="C20" s="293"/>
      <c r="D20" s="293"/>
      <c r="E20" s="295" t="s">
        <v>457</v>
      </c>
      <c r="F20" s="291" t="s">
        <v>458</v>
      </c>
      <c r="G20" s="291"/>
      <c r="H20" s="291"/>
      <c r="I20" s="291"/>
      <c r="J20" s="291"/>
      <c r="K20" s="289"/>
    </row>
    <row r="21" spans="2:11" s="1" customFormat="1" ht="15" customHeight="1">
      <c r="B21" s="292"/>
      <c r="C21" s="293"/>
      <c r="D21" s="293"/>
      <c r="E21" s="295" t="s">
        <v>459</v>
      </c>
      <c r="F21" s="291" t="s">
        <v>460</v>
      </c>
      <c r="G21" s="291"/>
      <c r="H21" s="291"/>
      <c r="I21" s="291"/>
      <c r="J21" s="291"/>
      <c r="K21" s="289"/>
    </row>
    <row r="22" spans="2:11" s="1" customFormat="1" ht="15" customHeight="1">
      <c r="B22" s="292"/>
      <c r="C22" s="293"/>
      <c r="D22" s="293"/>
      <c r="E22" s="295" t="s">
        <v>461</v>
      </c>
      <c r="F22" s="291" t="s">
        <v>374</v>
      </c>
      <c r="G22" s="291"/>
      <c r="H22" s="291"/>
      <c r="I22" s="291"/>
      <c r="J22" s="291"/>
      <c r="K22" s="289"/>
    </row>
    <row r="23" spans="2:11" s="1" customFormat="1" ht="15" customHeight="1">
      <c r="B23" s="292"/>
      <c r="C23" s="293"/>
      <c r="D23" s="293"/>
      <c r="E23" s="295" t="s">
        <v>462</v>
      </c>
      <c r="F23" s="291" t="s">
        <v>463</v>
      </c>
      <c r="G23" s="291"/>
      <c r="H23" s="291"/>
      <c r="I23" s="291"/>
      <c r="J23" s="291"/>
      <c r="K23" s="289"/>
    </row>
    <row r="24" spans="2:11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pans="2:11" s="1" customFormat="1" ht="15" customHeight="1">
      <c r="B25" s="292"/>
      <c r="C25" s="291" t="s">
        <v>464</v>
      </c>
      <c r="D25" s="291"/>
      <c r="E25" s="291"/>
      <c r="F25" s="291"/>
      <c r="G25" s="291"/>
      <c r="H25" s="291"/>
      <c r="I25" s="291"/>
      <c r="J25" s="291"/>
      <c r="K25" s="289"/>
    </row>
    <row r="26" spans="2:11" s="1" customFormat="1" ht="15" customHeight="1">
      <c r="B26" s="292"/>
      <c r="C26" s="291" t="s">
        <v>465</v>
      </c>
      <c r="D26" s="291"/>
      <c r="E26" s="291"/>
      <c r="F26" s="291"/>
      <c r="G26" s="291"/>
      <c r="H26" s="291"/>
      <c r="I26" s="291"/>
      <c r="J26" s="291"/>
      <c r="K26" s="289"/>
    </row>
    <row r="27" spans="2:11" s="1" customFormat="1" ht="15" customHeight="1">
      <c r="B27" s="292"/>
      <c r="C27" s="291"/>
      <c r="D27" s="291" t="s">
        <v>466</v>
      </c>
      <c r="E27" s="291"/>
      <c r="F27" s="291"/>
      <c r="G27" s="291"/>
      <c r="H27" s="291"/>
      <c r="I27" s="291"/>
      <c r="J27" s="291"/>
      <c r="K27" s="289"/>
    </row>
    <row r="28" spans="2:11" s="1" customFormat="1" ht="15" customHeight="1">
      <c r="B28" s="292"/>
      <c r="C28" s="293"/>
      <c r="D28" s="291" t="s">
        <v>467</v>
      </c>
      <c r="E28" s="291"/>
      <c r="F28" s="291"/>
      <c r="G28" s="291"/>
      <c r="H28" s="291"/>
      <c r="I28" s="291"/>
      <c r="J28" s="291"/>
      <c r="K28" s="289"/>
    </row>
    <row r="29" spans="2:11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pans="2:11" s="1" customFormat="1" ht="15" customHeight="1">
      <c r="B30" s="292"/>
      <c r="C30" s="293"/>
      <c r="D30" s="291" t="s">
        <v>468</v>
      </c>
      <c r="E30" s="291"/>
      <c r="F30" s="291"/>
      <c r="G30" s="291"/>
      <c r="H30" s="291"/>
      <c r="I30" s="291"/>
      <c r="J30" s="291"/>
      <c r="K30" s="289"/>
    </row>
    <row r="31" spans="2:11" s="1" customFormat="1" ht="15" customHeight="1">
      <c r="B31" s="292"/>
      <c r="C31" s="293"/>
      <c r="D31" s="291" t="s">
        <v>469</v>
      </c>
      <c r="E31" s="291"/>
      <c r="F31" s="291"/>
      <c r="G31" s="291"/>
      <c r="H31" s="291"/>
      <c r="I31" s="291"/>
      <c r="J31" s="291"/>
      <c r="K31" s="289"/>
    </row>
    <row r="32" spans="2:11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pans="2:11" s="1" customFormat="1" ht="15" customHeight="1">
      <c r="B33" s="292"/>
      <c r="C33" s="293"/>
      <c r="D33" s="291" t="s">
        <v>470</v>
      </c>
      <c r="E33" s="291"/>
      <c r="F33" s="291"/>
      <c r="G33" s="291"/>
      <c r="H33" s="291"/>
      <c r="I33" s="291"/>
      <c r="J33" s="291"/>
      <c r="K33" s="289"/>
    </row>
    <row r="34" spans="2:11" s="1" customFormat="1" ht="15" customHeight="1">
      <c r="B34" s="292"/>
      <c r="C34" s="293"/>
      <c r="D34" s="291" t="s">
        <v>471</v>
      </c>
      <c r="E34" s="291"/>
      <c r="F34" s="291"/>
      <c r="G34" s="291"/>
      <c r="H34" s="291"/>
      <c r="I34" s="291"/>
      <c r="J34" s="291"/>
      <c r="K34" s="289"/>
    </row>
    <row r="35" spans="2:11" s="1" customFormat="1" ht="15" customHeight="1">
      <c r="B35" s="292"/>
      <c r="C35" s="293"/>
      <c r="D35" s="291" t="s">
        <v>472</v>
      </c>
      <c r="E35" s="291"/>
      <c r="F35" s="291"/>
      <c r="G35" s="291"/>
      <c r="H35" s="291"/>
      <c r="I35" s="291"/>
      <c r="J35" s="291"/>
      <c r="K35" s="289"/>
    </row>
    <row r="36" spans="2:11" s="1" customFormat="1" ht="15" customHeight="1">
      <c r="B36" s="292"/>
      <c r="C36" s="293"/>
      <c r="D36" s="291"/>
      <c r="E36" s="294" t="s">
        <v>120</v>
      </c>
      <c r="F36" s="291"/>
      <c r="G36" s="291" t="s">
        <v>473</v>
      </c>
      <c r="H36" s="291"/>
      <c r="I36" s="291"/>
      <c r="J36" s="291"/>
      <c r="K36" s="289"/>
    </row>
    <row r="37" spans="2:11" s="1" customFormat="1" ht="30.75" customHeight="1">
      <c r="B37" s="292"/>
      <c r="C37" s="293"/>
      <c r="D37" s="291"/>
      <c r="E37" s="294" t="s">
        <v>474</v>
      </c>
      <c r="F37" s="291"/>
      <c r="G37" s="291" t="s">
        <v>475</v>
      </c>
      <c r="H37" s="291"/>
      <c r="I37" s="291"/>
      <c r="J37" s="291"/>
      <c r="K37" s="289"/>
    </row>
    <row r="38" spans="2:11" s="1" customFormat="1" ht="15" customHeight="1">
      <c r="B38" s="292"/>
      <c r="C38" s="293"/>
      <c r="D38" s="291"/>
      <c r="E38" s="294" t="s">
        <v>56</v>
      </c>
      <c r="F38" s="291"/>
      <c r="G38" s="291" t="s">
        <v>476</v>
      </c>
      <c r="H38" s="291"/>
      <c r="I38" s="291"/>
      <c r="J38" s="291"/>
      <c r="K38" s="289"/>
    </row>
    <row r="39" spans="2:11" s="1" customFormat="1" ht="15" customHeight="1">
      <c r="B39" s="292"/>
      <c r="C39" s="293"/>
      <c r="D39" s="291"/>
      <c r="E39" s="294" t="s">
        <v>57</v>
      </c>
      <c r="F39" s="291"/>
      <c r="G39" s="291" t="s">
        <v>477</v>
      </c>
      <c r="H39" s="291"/>
      <c r="I39" s="291"/>
      <c r="J39" s="291"/>
      <c r="K39" s="289"/>
    </row>
    <row r="40" spans="2:11" s="1" customFormat="1" ht="15" customHeight="1">
      <c r="B40" s="292"/>
      <c r="C40" s="293"/>
      <c r="D40" s="291"/>
      <c r="E40" s="294" t="s">
        <v>121</v>
      </c>
      <c r="F40" s="291"/>
      <c r="G40" s="291" t="s">
        <v>478</v>
      </c>
      <c r="H40" s="291"/>
      <c r="I40" s="291"/>
      <c r="J40" s="291"/>
      <c r="K40" s="289"/>
    </row>
    <row r="41" spans="2:11" s="1" customFormat="1" ht="15" customHeight="1">
      <c r="B41" s="292"/>
      <c r="C41" s="293"/>
      <c r="D41" s="291"/>
      <c r="E41" s="294" t="s">
        <v>122</v>
      </c>
      <c r="F41" s="291"/>
      <c r="G41" s="291" t="s">
        <v>479</v>
      </c>
      <c r="H41" s="291"/>
      <c r="I41" s="291"/>
      <c r="J41" s="291"/>
      <c r="K41" s="289"/>
    </row>
    <row r="42" spans="2:11" s="1" customFormat="1" ht="15" customHeight="1">
      <c r="B42" s="292"/>
      <c r="C42" s="293"/>
      <c r="D42" s="291"/>
      <c r="E42" s="294" t="s">
        <v>480</v>
      </c>
      <c r="F42" s="291"/>
      <c r="G42" s="291" t="s">
        <v>481</v>
      </c>
      <c r="H42" s="291"/>
      <c r="I42" s="291"/>
      <c r="J42" s="291"/>
      <c r="K42" s="289"/>
    </row>
    <row r="43" spans="2:11" s="1" customFormat="1" ht="15" customHeight="1">
      <c r="B43" s="292"/>
      <c r="C43" s="293"/>
      <c r="D43" s="291"/>
      <c r="E43" s="294"/>
      <c r="F43" s="291"/>
      <c r="G43" s="291" t="s">
        <v>482</v>
      </c>
      <c r="H43" s="291"/>
      <c r="I43" s="291"/>
      <c r="J43" s="291"/>
      <c r="K43" s="289"/>
    </row>
    <row r="44" spans="2:11" s="1" customFormat="1" ht="15" customHeight="1">
      <c r="B44" s="292"/>
      <c r="C44" s="293"/>
      <c r="D44" s="291"/>
      <c r="E44" s="294" t="s">
        <v>483</v>
      </c>
      <c r="F44" s="291"/>
      <c r="G44" s="291" t="s">
        <v>484</v>
      </c>
      <c r="H44" s="291"/>
      <c r="I44" s="291"/>
      <c r="J44" s="291"/>
      <c r="K44" s="289"/>
    </row>
    <row r="45" spans="2:11" s="1" customFormat="1" ht="15" customHeight="1">
      <c r="B45" s="292"/>
      <c r="C45" s="293"/>
      <c r="D45" s="291"/>
      <c r="E45" s="294" t="s">
        <v>124</v>
      </c>
      <c r="F45" s="291"/>
      <c r="G45" s="291" t="s">
        <v>485</v>
      </c>
      <c r="H45" s="291"/>
      <c r="I45" s="291"/>
      <c r="J45" s="291"/>
      <c r="K45" s="289"/>
    </row>
    <row r="46" spans="2:11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pans="2:11" s="1" customFormat="1" ht="15" customHeight="1">
      <c r="B47" s="292"/>
      <c r="C47" s="293"/>
      <c r="D47" s="291" t="s">
        <v>486</v>
      </c>
      <c r="E47" s="291"/>
      <c r="F47" s="291"/>
      <c r="G47" s="291"/>
      <c r="H47" s="291"/>
      <c r="I47" s="291"/>
      <c r="J47" s="291"/>
      <c r="K47" s="289"/>
    </row>
    <row r="48" spans="2:11" s="1" customFormat="1" ht="15" customHeight="1">
      <c r="B48" s="292"/>
      <c r="C48" s="293"/>
      <c r="D48" s="293"/>
      <c r="E48" s="291" t="s">
        <v>487</v>
      </c>
      <c r="F48" s="291"/>
      <c r="G48" s="291"/>
      <c r="H48" s="291"/>
      <c r="I48" s="291"/>
      <c r="J48" s="291"/>
      <c r="K48" s="289"/>
    </row>
    <row r="49" spans="2:11" s="1" customFormat="1" ht="15" customHeight="1">
      <c r="B49" s="292"/>
      <c r="C49" s="293"/>
      <c r="D49" s="293"/>
      <c r="E49" s="291" t="s">
        <v>488</v>
      </c>
      <c r="F49" s="291"/>
      <c r="G49" s="291"/>
      <c r="H49" s="291"/>
      <c r="I49" s="291"/>
      <c r="J49" s="291"/>
      <c r="K49" s="289"/>
    </row>
    <row r="50" spans="2:11" s="1" customFormat="1" ht="15" customHeight="1">
      <c r="B50" s="292"/>
      <c r="C50" s="293"/>
      <c r="D50" s="293"/>
      <c r="E50" s="291" t="s">
        <v>489</v>
      </c>
      <c r="F50" s="291"/>
      <c r="G50" s="291"/>
      <c r="H50" s="291"/>
      <c r="I50" s="291"/>
      <c r="J50" s="291"/>
      <c r="K50" s="289"/>
    </row>
    <row r="51" spans="2:11" s="1" customFormat="1" ht="15" customHeight="1">
      <c r="B51" s="292"/>
      <c r="C51" s="293"/>
      <c r="D51" s="291" t="s">
        <v>490</v>
      </c>
      <c r="E51" s="291"/>
      <c r="F51" s="291"/>
      <c r="G51" s="291"/>
      <c r="H51" s="291"/>
      <c r="I51" s="291"/>
      <c r="J51" s="291"/>
      <c r="K51" s="289"/>
    </row>
    <row r="52" spans="2:11" s="1" customFormat="1" ht="25.5" customHeight="1">
      <c r="B52" s="287"/>
      <c r="C52" s="288" t="s">
        <v>491</v>
      </c>
      <c r="D52" s="288"/>
      <c r="E52" s="288"/>
      <c r="F52" s="288"/>
      <c r="G52" s="288"/>
      <c r="H52" s="288"/>
      <c r="I52" s="288"/>
      <c r="J52" s="288"/>
      <c r="K52" s="289"/>
    </row>
    <row r="53" spans="2:11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pans="2:11" s="1" customFormat="1" ht="15" customHeight="1">
      <c r="B54" s="287"/>
      <c r="C54" s="291" t="s">
        <v>492</v>
      </c>
      <c r="D54" s="291"/>
      <c r="E54" s="291"/>
      <c r="F54" s="291"/>
      <c r="G54" s="291"/>
      <c r="H54" s="291"/>
      <c r="I54" s="291"/>
      <c r="J54" s="291"/>
      <c r="K54" s="289"/>
    </row>
    <row r="55" spans="2:11" s="1" customFormat="1" ht="15" customHeight="1">
      <c r="B55" s="287"/>
      <c r="C55" s="291" t="s">
        <v>493</v>
      </c>
      <c r="D55" s="291"/>
      <c r="E55" s="291"/>
      <c r="F55" s="291"/>
      <c r="G55" s="291"/>
      <c r="H55" s="291"/>
      <c r="I55" s="291"/>
      <c r="J55" s="291"/>
      <c r="K55" s="289"/>
    </row>
    <row r="56" spans="2:11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pans="2:11" s="1" customFormat="1" ht="15" customHeight="1">
      <c r="B57" s="287"/>
      <c r="C57" s="291" t="s">
        <v>494</v>
      </c>
      <c r="D57" s="291"/>
      <c r="E57" s="291"/>
      <c r="F57" s="291"/>
      <c r="G57" s="291"/>
      <c r="H57" s="291"/>
      <c r="I57" s="291"/>
      <c r="J57" s="291"/>
      <c r="K57" s="289"/>
    </row>
    <row r="58" spans="2:11" s="1" customFormat="1" ht="15" customHeight="1">
      <c r="B58" s="287"/>
      <c r="C58" s="293"/>
      <c r="D58" s="291" t="s">
        <v>495</v>
      </c>
      <c r="E58" s="291"/>
      <c r="F58" s="291"/>
      <c r="G58" s="291"/>
      <c r="H58" s="291"/>
      <c r="I58" s="291"/>
      <c r="J58" s="291"/>
      <c r="K58" s="289"/>
    </row>
    <row r="59" spans="2:11" s="1" customFormat="1" ht="15" customHeight="1">
      <c r="B59" s="287"/>
      <c r="C59" s="293"/>
      <c r="D59" s="291" t="s">
        <v>496</v>
      </c>
      <c r="E59" s="291"/>
      <c r="F59" s="291"/>
      <c r="G59" s="291"/>
      <c r="H59" s="291"/>
      <c r="I59" s="291"/>
      <c r="J59" s="291"/>
      <c r="K59" s="289"/>
    </row>
    <row r="60" spans="2:11" s="1" customFormat="1" ht="15" customHeight="1">
      <c r="B60" s="287"/>
      <c r="C60" s="293"/>
      <c r="D60" s="291" t="s">
        <v>497</v>
      </c>
      <c r="E60" s="291"/>
      <c r="F60" s="291"/>
      <c r="G60" s="291"/>
      <c r="H60" s="291"/>
      <c r="I60" s="291"/>
      <c r="J60" s="291"/>
      <c r="K60" s="289"/>
    </row>
    <row r="61" spans="2:11" s="1" customFormat="1" ht="15" customHeight="1">
      <c r="B61" s="287"/>
      <c r="C61" s="293"/>
      <c r="D61" s="291" t="s">
        <v>498</v>
      </c>
      <c r="E61" s="291"/>
      <c r="F61" s="291"/>
      <c r="G61" s="291"/>
      <c r="H61" s="291"/>
      <c r="I61" s="291"/>
      <c r="J61" s="291"/>
      <c r="K61" s="289"/>
    </row>
    <row r="62" spans="2:11" s="1" customFormat="1" ht="15" customHeight="1">
      <c r="B62" s="287"/>
      <c r="C62" s="293"/>
      <c r="D62" s="296" t="s">
        <v>499</v>
      </c>
      <c r="E62" s="296"/>
      <c r="F62" s="296"/>
      <c r="G62" s="296"/>
      <c r="H62" s="296"/>
      <c r="I62" s="296"/>
      <c r="J62" s="296"/>
      <c r="K62" s="289"/>
    </row>
    <row r="63" spans="2:11" s="1" customFormat="1" ht="15" customHeight="1">
      <c r="B63" s="287"/>
      <c r="C63" s="293"/>
      <c r="D63" s="291" t="s">
        <v>500</v>
      </c>
      <c r="E63" s="291"/>
      <c r="F63" s="291"/>
      <c r="G63" s="291"/>
      <c r="H63" s="291"/>
      <c r="I63" s="291"/>
      <c r="J63" s="291"/>
      <c r="K63" s="289"/>
    </row>
    <row r="64" spans="2:11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pans="2:11" s="1" customFormat="1" ht="15" customHeight="1">
      <c r="B65" s="287"/>
      <c r="C65" s="293"/>
      <c r="D65" s="291" t="s">
        <v>501</v>
      </c>
      <c r="E65" s="291"/>
      <c r="F65" s="291"/>
      <c r="G65" s="291"/>
      <c r="H65" s="291"/>
      <c r="I65" s="291"/>
      <c r="J65" s="291"/>
      <c r="K65" s="289"/>
    </row>
    <row r="66" spans="2:11" s="1" customFormat="1" ht="15" customHeight="1">
      <c r="B66" s="287"/>
      <c r="C66" s="293"/>
      <c r="D66" s="296" t="s">
        <v>502</v>
      </c>
      <c r="E66" s="296"/>
      <c r="F66" s="296"/>
      <c r="G66" s="296"/>
      <c r="H66" s="296"/>
      <c r="I66" s="296"/>
      <c r="J66" s="296"/>
      <c r="K66" s="289"/>
    </row>
    <row r="67" spans="2:11" s="1" customFormat="1" ht="15" customHeight="1">
      <c r="B67" s="287"/>
      <c r="C67" s="293"/>
      <c r="D67" s="291" t="s">
        <v>503</v>
      </c>
      <c r="E67" s="291"/>
      <c r="F67" s="291"/>
      <c r="G67" s="291"/>
      <c r="H67" s="291"/>
      <c r="I67" s="291"/>
      <c r="J67" s="291"/>
      <c r="K67" s="289"/>
    </row>
    <row r="68" spans="2:11" s="1" customFormat="1" ht="15" customHeight="1">
      <c r="B68" s="287"/>
      <c r="C68" s="293"/>
      <c r="D68" s="291" t="s">
        <v>504</v>
      </c>
      <c r="E68" s="291"/>
      <c r="F68" s="291"/>
      <c r="G68" s="291"/>
      <c r="H68" s="291"/>
      <c r="I68" s="291"/>
      <c r="J68" s="291"/>
      <c r="K68" s="289"/>
    </row>
    <row r="69" spans="2:11" s="1" customFormat="1" ht="15" customHeight="1">
      <c r="B69" s="287"/>
      <c r="C69" s="293"/>
      <c r="D69" s="291" t="s">
        <v>505</v>
      </c>
      <c r="E69" s="291"/>
      <c r="F69" s="291"/>
      <c r="G69" s="291"/>
      <c r="H69" s="291"/>
      <c r="I69" s="291"/>
      <c r="J69" s="291"/>
      <c r="K69" s="289"/>
    </row>
    <row r="70" spans="2:11" s="1" customFormat="1" ht="15" customHeight="1">
      <c r="B70" s="287"/>
      <c r="C70" s="293"/>
      <c r="D70" s="291" t="s">
        <v>506</v>
      </c>
      <c r="E70" s="291"/>
      <c r="F70" s="291"/>
      <c r="G70" s="291"/>
      <c r="H70" s="291"/>
      <c r="I70" s="291"/>
      <c r="J70" s="291"/>
      <c r="K70" s="289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307" t="s">
        <v>507</v>
      </c>
      <c r="D75" s="307"/>
      <c r="E75" s="307"/>
      <c r="F75" s="307"/>
      <c r="G75" s="307"/>
      <c r="H75" s="307"/>
      <c r="I75" s="307"/>
      <c r="J75" s="307"/>
      <c r="K75" s="308"/>
    </row>
    <row r="76" spans="2:11" s="1" customFormat="1" ht="17.25" customHeight="1">
      <c r="B76" s="306"/>
      <c r="C76" s="309" t="s">
        <v>508</v>
      </c>
      <c r="D76" s="309"/>
      <c r="E76" s="309"/>
      <c r="F76" s="309" t="s">
        <v>509</v>
      </c>
      <c r="G76" s="310"/>
      <c r="H76" s="309" t="s">
        <v>57</v>
      </c>
      <c r="I76" s="309" t="s">
        <v>60</v>
      </c>
      <c r="J76" s="309" t="s">
        <v>510</v>
      </c>
      <c r="K76" s="308"/>
    </row>
    <row r="77" spans="2:11" s="1" customFormat="1" ht="17.25" customHeight="1">
      <c r="B77" s="306"/>
      <c r="C77" s="311" t="s">
        <v>511</v>
      </c>
      <c r="D77" s="311"/>
      <c r="E77" s="311"/>
      <c r="F77" s="312" t="s">
        <v>512</v>
      </c>
      <c r="G77" s="313"/>
      <c r="H77" s="311"/>
      <c r="I77" s="311"/>
      <c r="J77" s="311" t="s">
        <v>513</v>
      </c>
      <c r="K77" s="308"/>
    </row>
    <row r="78" spans="2:11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6"/>
      <c r="C79" s="294" t="s">
        <v>56</v>
      </c>
      <c r="D79" s="316"/>
      <c r="E79" s="316"/>
      <c r="F79" s="317" t="s">
        <v>514</v>
      </c>
      <c r="G79" s="318"/>
      <c r="H79" s="294" t="s">
        <v>515</v>
      </c>
      <c r="I79" s="294" t="s">
        <v>516</v>
      </c>
      <c r="J79" s="294">
        <v>20</v>
      </c>
      <c r="K79" s="308"/>
    </row>
    <row r="80" spans="2:11" s="1" customFormat="1" ht="15" customHeight="1">
      <c r="B80" s="306"/>
      <c r="C80" s="294" t="s">
        <v>517</v>
      </c>
      <c r="D80" s="294"/>
      <c r="E80" s="294"/>
      <c r="F80" s="317" t="s">
        <v>514</v>
      </c>
      <c r="G80" s="318"/>
      <c r="H80" s="294" t="s">
        <v>518</v>
      </c>
      <c r="I80" s="294" t="s">
        <v>516</v>
      </c>
      <c r="J80" s="294">
        <v>120</v>
      </c>
      <c r="K80" s="308"/>
    </row>
    <row r="81" spans="2:11" s="1" customFormat="1" ht="15" customHeight="1">
      <c r="B81" s="319"/>
      <c r="C81" s="294" t="s">
        <v>519</v>
      </c>
      <c r="D81" s="294"/>
      <c r="E81" s="294"/>
      <c r="F81" s="317" t="s">
        <v>520</v>
      </c>
      <c r="G81" s="318"/>
      <c r="H81" s="294" t="s">
        <v>521</v>
      </c>
      <c r="I81" s="294" t="s">
        <v>516</v>
      </c>
      <c r="J81" s="294">
        <v>50</v>
      </c>
      <c r="K81" s="308"/>
    </row>
    <row r="82" spans="2:11" s="1" customFormat="1" ht="15" customHeight="1">
      <c r="B82" s="319"/>
      <c r="C82" s="294" t="s">
        <v>522</v>
      </c>
      <c r="D82" s="294"/>
      <c r="E82" s="294"/>
      <c r="F82" s="317" t="s">
        <v>514</v>
      </c>
      <c r="G82" s="318"/>
      <c r="H82" s="294" t="s">
        <v>523</v>
      </c>
      <c r="I82" s="294" t="s">
        <v>524</v>
      </c>
      <c r="J82" s="294"/>
      <c r="K82" s="308"/>
    </row>
    <row r="83" spans="2:11" s="1" customFormat="1" ht="15" customHeight="1">
      <c r="B83" s="319"/>
      <c r="C83" s="320" t="s">
        <v>525</v>
      </c>
      <c r="D83" s="320"/>
      <c r="E83" s="320"/>
      <c r="F83" s="321" t="s">
        <v>520</v>
      </c>
      <c r="G83" s="320"/>
      <c r="H83" s="320" t="s">
        <v>526</v>
      </c>
      <c r="I83" s="320" t="s">
        <v>516</v>
      </c>
      <c r="J83" s="320">
        <v>15</v>
      </c>
      <c r="K83" s="308"/>
    </row>
    <row r="84" spans="2:11" s="1" customFormat="1" ht="15" customHeight="1">
      <c r="B84" s="319"/>
      <c r="C84" s="320" t="s">
        <v>527</v>
      </c>
      <c r="D84" s="320"/>
      <c r="E84" s="320"/>
      <c r="F84" s="321" t="s">
        <v>520</v>
      </c>
      <c r="G84" s="320"/>
      <c r="H84" s="320" t="s">
        <v>528</v>
      </c>
      <c r="I84" s="320" t="s">
        <v>516</v>
      </c>
      <c r="J84" s="320">
        <v>15</v>
      </c>
      <c r="K84" s="308"/>
    </row>
    <row r="85" spans="2:11" s="1" customFormat="1" ht="15" customHeight="1">
      <c r="B85" s="319"/>
      <c r="C85" s="320" t="s">
        <v>529</v>
      </c>
      <c r="D85" s="320"/>
      <c r="E85" s="320"/>
      <c r="F85" s="321" t="s">
        <v>520</v>
      </c>
      <c r="G85" s="320"/>
      <c r="H85" s="320" t="s">
        <v>530</v>
      </c>
      <c r="I85" s="320" t="s">
        <v>516</v>
      </c>
      <c r="J85" s="320">
        <v>20</v>
      </c>
      <c r="K85" s="308"/>
    </row>
    <row r="86" spans="2:11" s="1" customFormat="1" ht="15" customHeight="1">
      <c r="B86" s="319"/>
      <c r="C86" s="320" t="s">
        <v>531</v>
      </c>
      <c r="D86" s="320"/>
      <c r="E86" s="320"/>
      <c r="F86" s="321" t="s">
        <v>520</v>
      </c>
      <c r="G86" s="320"/>
      <c r="H86" s="320" t="s">
        <v>532</v>
      </c>
      <c r="I86" s="320" t="s">
        <v>516</v>
      </c>
      <c r="J86" s="320">
        <v>20</v>
      </c>
      <c r="K86" s="308"/>
    </row>
    <row r="87" spans="2:11" s="1" customFormat="1" ht="15" customHeight="1">
      <c r="B87" s="319"/>
      <c r="C87" s="294" t="s">
        <v>533</v>
      </c>
      <c r="D87" s="294"/>
      <c r="E87" s="294"/>
      <c r="F87" s="317" t="s">
        <v>520</v>
      </c>
      <c r="G87" s="318"/>
      <c r="H87" s="294" t="s">
        <v>534</v>
      </c>
      <c r="I87" s="294" t="s">
        <v>516</v>
      </c>
      <c r="J87" s="294">
        <v>50</v>
      </c>
      <c r="K87" s="308"/>
    </row>
    <row r="88" spans="2:11" s="1" customFormat="1" ht="15" customHeight="1">
      <c r="B88" s="319"/>
      <c r="C88" s="294" t="s">
        <v>535</v>
      </c>
      <c r="D88" s="294"/>
      <c r="E88" s="294"/>
      <c r="F88" s="317" t="s">
        <v>520</v>
      </c>
      <c r="G88" s="318"/>
      <c r="H88" s="294" t="s">
        <v>536</v>
      </c>
      <c r="I88" s="294" t="s">
        <v>516</v>
      </c>
      <c r="J88" s="294">
        <v>20</v>
      </c>
      <c r="K88" s="308"/>
    </row>
    <row r="89" spans="2:11" s="1" customFormat="1" ht="15" customHeight="1">
      <c r="B89" s="319"/>
      <c r="C89" s="294" t="s">
        <v>537</v>
      </c>
      <c r="D89" s="294"/>
      <c r="E89" s="294"/>
      <c r="F89" s="317" t="s">
        <v>520</v>
      </c>
      <c r="G89" s="318"/>
      <c r="H89" s="294" t="s">
        <v>538</v>
      </c>
      <c r="I89" s="294" t="s">
        <v>516</v>
      </c>
      <c r="J89" s="294">
        <v>20</v>
      </c>
      <c r="K89" s="308"/>
    </row>
    <row r="90" spans="2:11" s="1" customFormat="1" ht="15" customHeight="1">
      <c r="B90" s="319"/>
      <c r="C90" s="294" t="s">
        <v>539</v>
      </c>
      <c r="D90" s="294"/>
      <c r="E90" s="294"/>
      <c r="F90" s="317" t="s">
        <v>520</v>
      </c>
      <c r="G90" s="318"/>
      <c r="H90" s="294" t="s">
        <v>540</v>
      </c>
      <c r="I90" s="294" t="s">
        <v>516</v>
      </c>
      <c r="J90" s="294">
        <v>50</v>
      </c>
      <c r="K90" s="308"/>
    </row>
    <row r="91" spans="2:11" s="1" customFormat="1" ht="15" customHeight="1">
      <c r="B91" s="319"/>
      <c r="C91" s="294" t="s">
        <v>541</v>
      </c>
      <c r="D91" s="294"/>
      <c r="E91" s="294"/>
      <c r="F91" s="317" t="s">
        <v>520</v>
      </c>
      <c r="G91" s="318"/>
      <c r="H91" s="294" t="s">
        <v>541</v>
      </c>
      <c r="I91" s="294" t="s">
        <v>516</v>
      </c>
      <c r="J91" s="294">
        <v>50</v>
      </c>
      <c r="K91" s="308"/>
    </row>
    <row r="92" spans="2:11" s="1" customFormat="1" ht="15" customHeight="1">
      <c r="B92" s="319"/>
      <c r="C92" s="294" t="s">
        <v>542</v>
      </c>
      <c r="D92" s="294"/>
      <c r="E92" s="294"/>
      <c r="F92" s="317" t="s">
        <v>520</v>
      </c>
      <c r="G92" s="318"/>
      <c r="H92" s="294" t="s">
        <v>543</v>
      </c>
      <c r="I92" s="294" t="s">
        <v>516</v>
      </c>
      <c r="J92" s="294">
        <v>255</v>
      </c>
      <c r="K92" s="308"/>
    </row>
    <row r="93" spans="2:11" s="1" customFormat="1" ht="15" customHeight="1">
      <c r="B93" s="319"/>
      <c r="C93" s="294" t="s">
        <v>544</v>
      </c>
      <c r="D93" s="294"/>
      <c r="E93" s="294"/>
      <c r="F93" s="317" t="s">
        <v>514</v>
      </c>
      <c r="G93" s="318"/>
      <c r="H93" s="294" t="s">
        <v>545</v>
      </c>
      <c r="I93" s="294" t="s">
        <v>546</v>
      </c>
      <c r="J93" s="294"/>
      <c r="K93" s="308"/>
    </row>
    <row r="94" spans="2:11" s="1" customFormat="1" ht="15" customHeight="1">
      <c r="B94" s="319"/>
      <c r="C94" s="294" t="s">
        <v>547</v>
      </c>
      <c r="D94" s="294"/>
      <c r="E94" s="294"/>
      <c r="F94" s="317" t="s">
        <v>514</v>
      </c>
      <c r="G94" s="318"/>
      <c r="H94" s="294" t="s">
        <v>548</v>
      </c>
      <c r="I94" s="294" t="s">
        <v>549</v>
      </c>
      <c r="J94" s="294"/>
      <c r="K94" s="308"/>
    </row>
    <row r="95" spans="2:11" s="1" customFormat="1" ht="15" customHeight="1">
      <c r="B95" s="319"/>
      <c r="C95" s="294" t="s">
        <v>550</v>
      </c>
      <c r="D95" s="294"/>
      <c r="E95" s="294"/>
      <c r="F95" s="317" t="s">
        <v>514</v>
      </c>
      <c r="G95" s="318"/>
      <c r="H95" s="294" t="s">
        <v>550</v>
      </c>
      <c r="I95" s="294" t="s">
        <v>549</v>
      </c>
      <c r="J95" s="294"/>
      <c r="K95" s="308"/>
    </row>
    <row r="96" spans="2:11" s="1" customFormat="1" ht="15" customHeight="1">
      <c r="B96" s="319"/>
      <c r="C96" s="294" t="s">
        <v>41</v>
      </c>
      <c r="D96" s="294"/>
      <c r="E96" s="294"/>
      <c r="F96" s="317" t="s">
        <v>514</v>
      </c>
      <c r="G96" s="318"/>
      <c r="H96" s="294" t="s">
        <v>551</v>
      </c>
      <c r="I96" s="294" t="s">
        <v>549</v>
      </c>
      <c r="J96" s="294"/>
      <c r="K96" s="308"/>
    </row>
    <row r="97" spans="2:11" s="1" customFormat="1" ht="15" customHeight="1">
      <c r="B97" s="319"/>
      <c r="C97" s="294" t="s">
        <v>51</v>
      </c>
      <c r="D97" s="294"/>
      <c r="E97" s="294"/>
      <c r="F97" s="317" t="s">
        <v>514</v>
      </c>
      <c r="G97" s="318"/>
      <c r="H97" s="294" t="s">
        <v>552</v>
      </c>
      <c r="I97" s="294" t="s">
        <v>549</v>
      </c>
      <c r="J97" s="294"/>
      <c r="K97" s="308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307" t="s">
        <v>553</v>
      </c>
      <c r="D102" s="307"/>
      <c r="E102" s="307"/>
      <c r="F102" s="307"/>
      <c r="G102" s="307"/>
      <c r="H102" s="307"/>
      <c r="I102" s="307"/>
      <c r="J102" s="307"/>
      <c r="K102" s="308"/>
    </row>
    <row r="103" spans="2:11" s="1" customFormat="1" ht="17.25" customHeight="1">
      <c r="B103" s="306"/>
      <c r="C103" s="309" t="s">
        <v>508</v>
      </c>
      <c r="D103" s="309"/>
      <c r="E103" s="309"/>
      <c r="F103" s="309" t="s">
        <v>509</v>
      </c>
      <c r="G103" s="310"/>
      <c r="H103" s="309" t="s">
        <v>57</v>
      </c>
      <c r="I103" s="309" t="s">
        <v>60</v>
      </c>
      <c r="J103" s="309" t="s">
        <v>510</v>
      </c>
      <c r="K103" s="308"/>
    </row>
    <row r="104" spans="2:11" s="1" customFormat="1" ht="17.25" customHeight="1">
      <c r="B104" s="306"/>
      <c r="C104" s="311" t="s">
        <v>511</v>
      </c>
      <c r="D104" s="311"/>
      <c r="E104" s="311"/>
      <c r="F104" s="312" t="s">
        <v>512</v>
      </c>
      <c r="G104" s="313"/>
      <c r="H104" s="311"/>
      <c r="I104" s="311"/>
      <c r="J104" s="311" t="s">
        <v>513</v>
      </c>
      <c r="K104" s="308"/>
    </row>
    <row r="105" spans="2:11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pans="2:11" s="1" customFormat="1" ht="15" customHeight="1">
      <c r="B106" s="306"/>
      <c r="C106" s="294" t="s">
        <v>56</v>
      </c>
      <c r="D106" s="316"/>
      <c r="E106" s="316"/>
      <c r="F106" s="317" t="s">
        <v>514</v>
      </c>
      <c r="G106" s="294"/>
      <c r="H106" s="294" t="s">
        <v>554</v>
      </c>
      <c r="I106" s="294" t="s">
        <v>516</v>
      </c>
      <c r="J106" s="294">
        <v>20</v>
      </c>
      <c r="K106" s="308"/>
    </row>
    <row r="107" spans="2:11" s="1" customFormat="1" ht="15" customHeight="1">
      <c r="B107" s="306"/>
      <c r="C107" s="294" t="s">
        <v>517</v>
      </c>
      <c r="D107" s="294"/>
      <c r="E107" s="294"/>
      <c r="F107" s="317" t="s">
        <v>514</v>
      </c>
      <c r="G107" s="294"/>
      <c r="H107" s="294" t="s">
        <v>554</v>
      </c>
      <c r="I107" s="294" t="s">
        <v>516</v>
      </c>
      <c r="J107" s="294">
        <v>120</v>
      </c>
      <c r="K107" s="308"/>
    </row>
    <row r="108" spans="2:11" s="1" customFormat="1" ht="15" customHeight="1">
      <c r="B108" s="319"/>
      <c r="C108" s="294" t="s">
        <v>519</v>
      </c>
      <c r="D108" s="294"/>
      <c r="E108" s="294"/>
      <c r="F108" s="317" t="s">
        <v>520</v>
      </c>
      <c r="G108" s="294"/>
      <c r="H108" s="294" t="s">
        <v>554</v>
      </c>
      <c r="I108" s="294" t="s">
        <v>516</v>
      </c>
      <c r="J108" s="294">
        <v>50</v>
      </c>
      <c r="K108" s="308"/>
    </row>
    <row r="109" spans="2:11" s="1" customFormat="1" ht="15" customHeight="1">
      <c r="B109" s="319"/>
      <c r="C109" s="294" t="s">
        <v>522</v>
      </c>
      <c r="D109" s="294"/>
      <c r="E109" s="294"/>
      <c r="F109" s="317" t="s">
        <v>514</v>
      </c>
      <c r="G109" s="294"/>
      <c r="H109" s="294" t="s">
        <v>554</v>
      </c>
      <c r="I109" s="294" t="s">
        <v>524</v>
      </c>
      <c r="J109" s="294"/>
      <c r="K109" s="308"/>
    </row>
    <row r="110" spans="2:11" s="1" customFormat="1" ht="15" customHeight="1">
      <c r="B110" s="319"/>
      <c r="C110" s="294" t="s">
        <v>533</v>
      </c>
      <c r="D110" s="294"/>
      <c r="E110" s="294"/>
      <c r="F110" s="317" t="s">
        <v>520</v>
      </c>
      <c r="G110" s="294"/>
      <c r="H110" s="294" t="s">
        <v>554</v>
      </c>
      <c r="I110" s="294" t="s">
        <v>516</v>
      </c>
      <c r="J110" s="294">
        <v>50</v>
      </c>
      <c r="K110" s="308"/>
    </row>
    <row r="111" spans="2:11" s="1" customFormat="1" ht="15" customHeight="1">
      <c r="B111" s="319"/>
      <c r="C111" s="294" t="s">
        <v>541</v>
      </c>
      <c r="D111" s="294"/>
      <c r="E111" s="294"/>
      <c r="F111" s="317" t="s">
        <v>520</v>
      </c>
      <c r="G111" s="294"/>
      <c r="H111" s="294" t="s">
        <v>554</v>
      </c>
      <c r="I111" s="294" t="s">
        <v>516</v>
      </c>
      <c r="J111" s="294">
        <v>50</v>
      </c>
      <c r="K111" s="308"/>
    </row>
    <row r="112" spans="2:11" s="1" customFormat="1" ht="15" customHeight="1">
      <c r="B112" s="319"/>
      <c r="C112" s="294" t="s">
        <v>539</v>
      </c>
      <c r="D112" s="294"/>
      <c r="E112" s="294"/>
      <c r="F112" s="317" t="s">
        <v>520</v>
      </c>
      <c r="G112" s="294"/>
      <c r="H112" s="294" t="s">
        <v>554</v>
      </c>
      <c r="I112" s="294" t="s">
        <v>516</v>
      </c>
      <c r="J112" s="294">
        <v>50</v>
      </c>
      <c r="K112" s="308"/>
    </row>
    <row r="113" spans="2:11" s="1" customFormat="1" ht="15" customHeight="1">
      <c r="B113" s="319"/>
      <c r="C113" s="294" t="s">
        <v>56</v>
      </c>
      <c r="D113" s="294"/>
      <c r="E113" s="294"/>
      <c r="F113" s="317" t="s">
        <v>514</v>
      </c>
      <c r="G113" s="294"/>
      <c r="H113" s="294" t="s">
        <v>555</v>
      </c>
      <c r="I113" s="294" t="s">
        <v>516</v>
      </c>
      <c r="J113" s="294">
        <v>20</v>
      </c>
      <c r="K113" s="308"/>
    </row>
    <row r="114" spans="2:11" s="1" customFormat="1" ht="15" customHeight="1">
      <c r="B114" s="319"/>
      <c r="C114" s="294" t="s">
        <v>556</v>
      </c>
      <c r="D114" s="294"/>
      <c r="E114" s="294"/>
      <c r="F114" s="317" t="s">
        <v>514</v>
      </c>
      <c r="G114" s="294"/>
      <c r="H114" s="294" t="s">
        <v>557</v>
      </c>
      <c r="I114" s="294" t="s">
        <v>516</v>
      </c>
      <c r="J114" s="294">
        <v>120</v>
      </c>
      <c r="K114" s="308"/>
    </row>
    <row r="115" spans="2:11" s="1" customFormat="1" ht="15" customHeight="1">
      <c r="B115" s="319"/>
      <c r="C115" s="294" t="s">
        <v>41</v>
      </c>
      <c r="D115" s="294"/>
      <c r="E115" s="294"/>
      <c r="F115" s="317" t="s">
        <v>514</v>
      </c>
      <c r="G115" s="294"/>
      <c r="H115" s="294" t="s">
        <v>558</v>
      </c>
      <c r="I115" s="294" t="s">
        <v>549</v>
      </c>
      <c r="J115" s="294"/>
      <c r="K115" s="308"/>
    </row>
    <row r="116" spans="2:11" s="1" customFormat="1" ht="15" customHeight="1">
      <c r="B116" s="319"/>
      <c r="C116" s="294" t="s">
        <v>51</v>
      </c>
      <c r="D116" s="294"/>
      <c r="E116" s="294"/>
      <c r="F116" s="317" t="s">
        <v>514</v>
      </c>
      <c r="G116" s="294"/>
      <c r="H116" s="294" t="s">
        <v>559</v>
      </c>
      <c r="I116" s="294" t="s">
        <v>549</v>
      </c>
      <c r="J116" s="294"/>
      <c r="K116" s="308"/>
    </row>
    <row r="117" spans="2:11" s="1" customFormat="1" ht="15" customHeight="1">
      <c r="B117" s="319"/>
      <c r="C117" s="294" t="s">
        <v>60</v>
      </c>
      <c r="D117" s="294"/>
      <c r="E117" s="294"/>
      <c r="F117" s="317" t="s">
        <v>514</v>
      </c>
      <c r="G117" s="294"/>
      <c r="H117" s="294" t="s">
        <v>560</v>
      </c>
      <c r="I117" s="294" t="s">
        <v>561</v>
      </c>
      <c r="J117" s="294"/>
      <c r="K117" s="308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5" t="s">
        <v>562</v>
      </c>
      <c r="D122" s="285"/>
      <c r="E122" s="285"/>
      <c r="F122" s="285"/>
      <c r="G122" s="285"/>
      <c r="H122" s="285"/>
      <c r="I122" s="285"/>
      <c r="J122" s="285"/>
      <c r="K122" s="336"/>
    </row>
    <row r="123" spans="2:11" s="1" customFormat="1" ht="17.25" customHeight="1">
      <c r="B123" s="337"/>
      <c r="C123" s="309" t="s">
        <v>508</v>
      </c>
      <c r="D123" s="309"/>
      <c r="E123" s="309"/>
      <c r="F123" s="309" t="s">
        <v>509</v>
      </c>
      <c r="G123" s="310"/>
      <c r="H123" s="309" t="s">
        <v>57</v>
      </c>
      <c r="I123" s="309" t="s">
        <v>60</v>
      </c>
      <c r="J123" s="309" t="s">
        <v>510</v>
      </c>
      <c r="K123" s="338"/>
    </row>
    <row r="124" spans="2:11" s="1" customFormat="1" ht="17.25" customHeight="1">
      <c r="B124" s="337"/>
      <c r="C124" s="311" t="s">
        <v>511</v>
      </c>
      <c r="D124" s="311"/>
      <c r="E124" s="311"/>
      <c r="F124" s="312" t="s">
        <v>512</v>
      </c>
      <c r="G124" s="313"/>
      <c r="H124" s="311"/>
      <c r="I124" s="311"/>
      <c r="J124" s="311" t="s">
        <v>513</v>
      </c>
      <c r="K124" s="338"/>
    </row>
    <row r="125" spans="2:11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pans="2:11" s="1" customFormat="1" ht="15" customHeight="1">
      <c r="B126" s="339"/>
      <c r="C126" s="294" t="s">
        <v>517</v>
      </c>
      <c r="D126" s="316"/>
      <c r="E126" s="316"/>
      <c r="F126" s="317" t="s">
        <v>514</v>
      </c>
      <c r="G126" s="294"/>
      <c r="H126" s="294" t="s">
        <v>554</v>
      </c>
      <c r="I126" s="294" t="s">
        <v>516</v>
      </c>
      <c r="J126" s="294">
        <v>120</v>
      </c>
      <c r="K126" s="342"/>
    </row>
    <row r="127" spans="2:11" s="1" customFormat="1" ht="15" customHeight="1">
      <c r="B127" s="339"/>
      <c r="C127" s="294" t="s">
        <v>563</v>
      </c>
      <c r="D127" s="294"/>
      <c r="E127" s="294"/>
      <c r="F127" s="317" t="s">
        <v>514</v>
      </c>
      <c r="G127" s="294"/>
      <c r="H127" s="294" t="s">
        <v>564</v>
      </c>
      <c r="I127" s="294" t="s">
        <v>516</v>
      </c>
      <c r="J127" s="294" t="s">
        <v>565</v>
      </c>
      <c r="K127" s="342"/>
    </row>
    <row r="128" spans="2:11" s="1" customFormat="1" ht="15" customHeight="1">
      <c r="B128" s="339"/>
      <c r="C128" s="294" t="s">
        <v>462</v>
      </c>
      <c r="D128" s="294"/>
      <c r="E128" s="294"/>
      <c r="F128" s="317" t="s">
        <v>514</v>
      </c>
      <c r="G128" s="294"/>
      <c r="H128" s="294" t="s">
        <v>566</v>
      </c>
      <c r="I128" s="294" t="s">
        <v>516</v>
      </c>
      <c r="J128" s="294" t="s">
        <v>565</v>
      </c>
      <c r="K128" s="342"/>
    </row>
    <row r="129" spans="2:11" s="1" customFormat="1" ht="15" customHeight="1">
      <c r="B129" s="339"/>
      <c r="C129" s="294" t="s">
        <v>525</v>
      </c>
      <c r="D129" s="294"/>
      <c r="E129" s="294"/>
      <c r="F129" s="317" t="s">
        <v>520</v>
      </c>
      <c r="G129" s="294"/>
      <c r="H129" s="294" t="s">
        <v>526</v>
      </c>
      <c r="I129" s="294" t="s">
        <v>516</v>
      </c>
      <c r="J129" s="294">
        <v>15</v>
      </c>
      <c r="K129" s="342"/>
    </row>
    <row r="130" spans="2:11" s="1" customFormat="1" ht="15" customHeight="1">
      <c r="B130" s="339"/>
      <c r="C130" s="320" t="s">
        <v>527</v>
      </c>
      <c r="D130" s="320"/>
      <c r="E130" s="320"/>
      <c r="F130" s="321" t="s">
        <v>520</v>
      </c>
      <c r="G130" s="320"/>
      <c r="H130" s="320" t="s">
        <v>528</v>
      </c>
      <c r="I130" s="320" t="s">
        <v>516</v>
      </c>
      <c r="J130" s="320">
        <v>15</v>
      </c>
      <c r="K130" s="342"/>
    </row>
    <row r="131" spans="2:11" s="1" customFormat="1" ht="15" customHeight="1">
      <c r="B131" s="339"/>
      <c r="C131" s="320" t="s">
        <v>529</v>
      </c>
      <c r="D131" s="320"/>
      <c r="E131" s="320"/>
      <c r="F131" s="321" t="s">
        <v>520</v>
      </c>
      <c r="G131" s="320"/>
      <c r="H131" s="320" t="s">
        <v>530</v>
      </c>
      <c r="I131" s="320" t="s">
        <v>516</v>
      </c>
      <c r="J131" s="320">
        <v>20</v>
      </c>
      <c r="K131" s="342"/>
    </row>
    <row r="132" spans="2:11" s="1" customFormat="1" ht="15" customHeight="1">
      <c r="B132" s="339"/>
      <c r="C132" s="320" t="s">
        <v>531</v>
      </c>
      <c r="D132" s="320"/>
      <c r="E132" s="320"/>
      <c r="F132" s="321" t="s">
        <v>520</v>
      </c>
      <c r="G132" s="320"/>
      <c r="H132" s="320" t="s">
        <v>532</v>
      </c>
      <c r="I132" s="320" t="s">
        <v>516</v>
      </c>
      <c r="J132" s="320">
        <v>20</v>
      </c>
      <c r="K132" s="342"/>
    </row>
    <row r="133" spans="2:11" s="1" customFormat="1" ht="15" customHeight="1">
      <c r="B133" s="339"/>
      <c r="C133" s="294" t="s">
        <v>519</v>
      </c>
      <c r="D133" s="294"/>
      <c r="E133" s="294"/>
      <c r="F133" s="317" t="s">
        <v>520</v>
      </c>
      <c r="G133" s="294"/>
      <c r="H133" s="294" t="s">
        <v>554</v>
      </c>
      <c r="I133" s="294" t="s">
        <v>516</v>
      </c>
      <c r="J133" s="294">
        <v>50</v>
      </c>
      <c r="K133" s="342"/>
    </row>
    <row r="134" spans="2:11" s="1" customFormat="1" ht="15" customHeight="1">
      <c r="B134" s="339"/>
      <c r="C134" s="294" t="s">
        <v>533</v>
      </c>
      <c r="D134" s="294"/>
      <c r="E134" s="294"/>
      <c r="F134" s="317" t="s">
        <v>520</v>
      </c>
      <c r="G134" s="294"/>
      <c r="H134" s="294" t="s">
        <v>554</v>
      </c>
      <c r="I134" s="294" t="s">
        <v>516</v>
      </c>
      <c r="J134" s="294">
        <v>50</v>
      </c>
      <c r="K134" s="342"/>
    </row>
    <row r="135" spans="2:11" s="1" customFormat="1" ht="15" customHeight="1">
      <c r="B135" s="339"/>
      <c r="C135" s="294" t="s">
        <v>539</v>
      </c>
      <c r="D135" s="294"/>
      <c r="E135" s="294"/>
      <c r="F135" s="317" t="s">
        <v>520</v>
      </c>
      <c r="G135" s="294"/>
      <c r="H135" s="294" t="s">
        <v>554</v>
      </c>
      <c r="I135" s="294" t="s">
        <v>516</v>
      </c>
      <c r="J135" s="294">
        <v>50</v>
      </c>
      <c r="K135" s="342"/>
    </row>
    <row r="136" spans="2:11" s="1" customFormat="1" ht="15" customHeight="1">
      <c r="B136" s="339"/>
      <c r="C136" s="294" t="s">
        <v>541</v>
      </c>
      <c r="D136" s="294"/>
      <c r="E136" s="294"/>
      <c r="F136" s="317" t="s">
        <v>520</v>
      </c>
      <c r="G136" s="294"/>
      <c r="H136" s="294" t="s">
        <v>554</v>
      </c>
      <c r="I136" s="294" t="s">
        <v>516</v>
      </c>
      <c r="J136" s="294">
        <v>50</v>
      </c>
      <c r="K136" s="342"/>
    </row>
    <row r="137" spans="2:11" s="1" customFormat="1" ht="15" customHeight="1">
      <c r="B137" s="339"/>
      <c r="C137" s="294" t="s">
        <v>542</v>
      </c>
      <c r="D137" s="294"/>
      <c r="E137" s="294"/>
      <c r="F137" s="317" t="s">
        <v>520</v>
      </c>
      <c r="G137" s="294"/>
      <c r="H137" s="294" t="s">
        <v>567</v>
      </c>
      <c r="I137" s="294" t="s">
        <v>516</v>
      </c>
      <c r="J137" s="294">
        <v>255</v>
      </c>
      <c r="K137" s="342"/>
    </row>
    <row r="138" spans="2:11" s="1" customFormat="1" ht="15" customHeight="1">
      <c r="B138" s="339"/>
      <c r="C138" s="294" t="s">
        <v>544</v>
      </c>
      <c r="D138" s="294"/>
      <c r="E138" s="294"/>
      <c r="F138" s="317" t="s">
        <v>514</v>
      </c>
      <c r="G138" s="294"/>
      <c r="H138" s="294" t="s">
        <v>568</v>
      </c>
      <c r="I138" s="294" t="s">
        <v>546</v>
      </c>
      <c r="J138" s="294"/>
      <c r="K138" s="342"/>
    </row>
    <row r="139" spans="2:11" s="1" customFormat="1" ht="15" customHeight="1">
      <c r="B139" s="339"/>
      <c r="C139" s="294" t="s">
        <v>547</v>
      </c>
      <c r="D139" s="294"/>
      <c r="E139" s="294"/>
      <c r="F139" s="317" t="s">
        <v>514</v>
      </c>
      <c r="G139" s="294"/>
      <c r="H139" s="294" t="s">
        <v>569</v>
      </c>
      <c r="I139" s="294" t="s">
        <v>549</v>
      </c>
      <c r="J139" s="294"/>
      <c r="K139" s="342"/>
    </row>
    <row r="140" spans="2:11" s="1" customFormat="1" ht="15" customHeight="1">
      <c r="B140" s="339"/>
      <c r="C140" s="294" t="s">
        <v>550</v>
      </c>
      <c r="D140" s="294"/>
      <c r="E140" s="294"/>
      <c r="F140" s="317" t="s">
        <v>514</v>
      </c>
      <c r="G140" s="294"/>
      <c r="H140" s="294" t="s">
        <v>550</v>
      </c>
      <c r="I140" s="294" t="s">
        <v>549</v>
      </c>
      <c r="J140" s="294"/>
      <c r="K140" s="342"/>
    </row>
    <row r="141" spans="2:11" s="1" customFormat="1" ht="15" customHeight="1">
      <c r="B141" s="339"/>
      <c r="C141" s="294" t="s">
        <v>41</v>
      </c>
      <c r="D141" s="294"/>
      <c r="E141" s="294"/>
      <c r="F141" s="317" t="s">
        <v>514</v>
      </c>
      <c r="G141" s="294"/>
      <c r="H141" s="294" t="s">
        <v>570</v>
      </c>
      <c r="I141" s="294" t="s">
        <v>549</v>
      </c>
      <c r="J141" s="294"/>
      <c r="K141" s="342"/>
    </row>
    <row r="142" spans="2:11" s="1" customFormat="1" ht="15" customHeight="1">
      <c r="B142" s="339"/>
      <c r="C142" s="294" t="s">
        <v>571</v>
      </c>
      <c r="D142" s="294"/>
      <c r="E142" s="294"/>
      <c r="F142" s="317" t="s">
        <v>514</v>
      </c>
      <c r="G142" s="294"/>
      <c r="H142" s="294" t="s">
        <v>572</v>
      </c>
      <c r="I142" s="294" t="s">
        <v>549</v>
      </c>
      <c r="J142" s="294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307" t="s">
        <v>573</v>
      </c>
      <c r="D147" s="307"/>
      <c r="E147" s="307"/>
      <c r="F147" s="307"/>
      <c r="G147" s="307"/>
      <c r="H147" s="307"/>
      <c r="I147" s="307"/>
      <c r="J147" s="307"/>
      <c r="K147" s="308"/>
    </row>
    <row r="148" spans="2:11" s="1" customFormat="1" ht="17.25" customHeight="1">
      <c r="B148" s="306"/>
      <c r="C148" s="309" t="s">
        <v>508</v>
      </c>
      <c r="D148" s="309"/>
      <c r="E148" s="309"/>
      <c r="F148" s="309" t="s">
        <v>509</v>
      </c>
      <c r="G148" s="310"/>
      <c r="H148" s="309" t="s">
        <v>57</v>
      </c>
      <c r="I148" s="309" t="s">
        <v>60</v>
      </c>
      <c r="J148" s="309" t="s">
        <v>510</v>
      </c>
      <c r="K148" s="308"/>
    </row>
    <row r="149" spans="2:11" s="1" customFormat="1" ht="17.25" customHeight="1">
      <c r="B149" s="306"/>
      <c r="C149" s="311" t="s">
        <v>511</v>
      </c>
      <c r="D149" s="311"/>
      <c r="E149" s="311"/>
      <c r="F149" s="312" t="s">
        <v>512</v>
      </c>
      <c r="G149" s="313"/>
      <c r="H149" s="311"/>
      <c r="I149" s="311"/>
      <c r="J149" s="311" t="s">
        <v>513</v>
      </c>
      <c r="K149" s="308"/>
    </row>
    <row r="150" spans="2:11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pans="2:11" s="1" customFormat="1" ht="15" customHeight="1">
      <c r="B151" s="319"/>
      <c r="C151" s="346" t="s">
        <v>517</v>
      </c>
      <c r="D151" s="294"/>
      <c r="E151" s="294"/>
      <c r="F151" s="347" t="s">
        <v>514</v>
      </c>
      <c r="G151" s="294"/>
      <c r="H151" s="346" t="s">
        <v>554</v>
      </c>
      <c r="I151" s="346" t="s">
        <v>516</v>
      </c>
      <c r="J151" s="346">
        <v>120</v>
      </c>
      <c r="K151" s="342"/>
    </row>
    <row r="152" spans="2:11" s="1" customFormat="1" ht="15" customHeight="1">
      <c r="B152" s="319"/>
      <c r="C152" s="346" t="s">
        <v>563</v>
      </c>
      <c r="D152" s="294"/>
      <c r="E152" s="294"/>
      <c r="F152" s="347" t="s">
        <v>514</v>
      </c>
      <c r="G152" s="294"/>
      <c r="H152" s="346" t="s">
        <v>574</v>
      </c>
      <c r="I152" s="346" t="s">
        <v>516</v>
      </c>
      <c r="J152" s="346" t="s">
        <v>565</v>
      </c>
      <c r="K152" s="342"/>
    </row>
    <row r="153" spans="2:11" s="1" customFormat="1" ht="15" customHeight="1">
      <c r="B153" s="319"/>
      <c r="C153" s="346" t="s">
        <v>462</v>
      </c>
      <c r="D153" s="294"/>
      <c r="E153" s="294"/>
      <c r="F153" s="347" t="s">
        <v>514</v>
      </c>
      <c r="G153" s="294"/>
      <c r="H153" s="346" t="s">
        <v>575</v>
      </c>
      <c r="I153" s="346" t="s">
        <v>516</v>
      </c>
      <c r="J153" s="346" t="s">
        <v>565</v>
      </c>
      <c r="K153" s="342"/>
    </row>
    <row r="154" spans="2:11" s="1" customFormat="1" ht="15" customHeight="1">
      <c r="B154" s="319"/>
      <c r="C154" s="346" t="s">
        <v>519</v>
      </c>
      <c r="D154" s="294"/>
      <c r="E154" s="294"/>
      <c r="F154" s="347" t="s">
        <v>520</v>
      </c>
      <c r="G154" s="294"/>
      <c r="H154" s="346" t="s">
        <v>554</v>
      </c>
      <c r="I154" s="346" t="s">
        <v>516</v>
      </c>
      <c r="J154" s="346">
        <v>50</v>
      </c>
      <c r="K154" s="342"/>
    </row>
    <row r="155" spans="2:11" s="1" customFormat="1" ht="15" customHeight="1">
      <c r="B155" s="319"/>
      <c r="C155" s="346" t="s">
        <v>522</v>
      </c>
      <c r="D155" s="294"/>
      <c r="E155" s="294"/>
      <c r="F155" s="347" t="s">
        <v>514</v>
      </c>
      <c r="G155" s="294"/>
      <c r="H155" s="346" t="s">
        <v>554</v>
      </c>
      <c r="I155" s="346" t="s">
        <v>524</v>
      </c>
      <c r="J155" s="346"/>
      <c r="K155" s="342"/>
    </row>
    <row r="156" spans="2:11" s="1" customFormat="1" ht="15" customHeight="1">
      <c r="B156" s="319"/>
      <c r="C156" s="346" t="s">
        <v>533</v>
      </c>
      <c r="D156" s="294"/>
      <c r="E156" s="294"/>
      <c r="F156" s="347" t="s">
        <v>520</v>
      </c>
      <c r="G156" s="294"/>
      <c r="H156" s="346" t="s">
        <v>554</v>
      </c>
      <c r="I156" s="346" t="s">
        <v>516</v>
      </c>
      <c r="J156" s="346">
        <v>50</v>
      </c>
      <c r="K156" s="342"/>
    </row>
    <row r="157" spans="2:11" s="1" customFormat="1" ht="15" customHeight="1">
      <c r="B157" s="319"/>
      <c r="C157" s="346" t="s">
        <v>541</v>
      </c>
      <c r="D157" s="294"/>
      <c r="E157" s="294"/>
      <c r="F157" s="347" t="s">
        <v>520</v>
      </c>
      <c r="G157" s="294"/>
      <c r="H157" s="346" t="s">
        <v>554</v>
      </c>
      <c r="I157" s="346" t="s">
        <v>516</v>
      </c>
      <c r="J157" s="346">
        <v>50</v>
      </c>
      <c r="K157" s="342"/>
    </row>
    <row r="158" spans="2:11" s="1" customFormat="1" ht="15" customHeight="1">
      <c r="B158" s="319"/>
      <c r="C158" s="346" t="s">
        <v>539</v>
      </c>
      <c r="D158" s="294"/>
      <c r="E158" s="294"/>
      <c r="F158" s="347" t="s">
        <v>520</v>
      </c>
      <c r="G158" s="294"/>
      <c r="H158" s="346" t="s">
        <v>554</v>
      </c>
      <c r="I158" s="346" t="s">
        <v>516</v>
      </c>
      <c r="J158" s="346">
        <v>50</v>
      </c>
      <c r="K158" s="342"/>
    </row>
    <row r="159" spans="2:11" s="1" customFormat="1" ht="15" customHeight="1">
      <c r="B159" s="319"/>
      <c r="C159" s="346" t="s">
        <v>110</v>
      </c>
      <c r="D159" s="294"/>
      <c r="E159" s="294"/>
      <c r="F159" s="347" t="s">
        <v>514</v>
      </c>
      <c r="G159" s="294"/>
      <c r="H159" s="346" t="s">
        <v>576</v>
      </c>
      <c r="I159" s="346" t="s">
        <v>516</v>
      </c>
      <c r="J159" s="346" t="s">
        <v>577</v>
      </c>
      <c r="K159" s="342"/>
    </row>
    <row r="160" spans="2:11" s="1" customFormat="1" ht="15" customHeight="1">
      <c r="B160" s="319"/>
      <c r="C160" s="346" t="s">
        <v>578</v>
      </c>
      <c r="D160" s="294"/>
      <c r="E160" s="294"/>
      <c r="F160" s="347" t="s">
        <v>514</v>
      </c>
      <c r="G160" s="294"/>
      <c r="H160" s="346" t="s">
        <v>579</v>
      </c>
      <c r="I160" s="346" t="s">
        <v>549</v>
      </c>
      <c r="J160" s="346"/>
      <c r="K160" s="342"/>
    </row>
    <row r="161" spans="2:1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pans="2:11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pans="2:11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pans="2:11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pans="2:11" s="1" customFormat="1" ht="45" customHeight="1">
      <c r="B165" s="284"/>
      <c r="C165" s="285" t="s">
        <v>580</v>
      </c>
      <c r="D165" s="285"/>
      <c r="E165" s="285"/>
      <c r="F165" s="285"/>
      <c r="G165" s="285"/>
      <c r="H165" s="285"/>
      <c r="I165" s="285"/>
      <c r="J165" s="285"/>
      <c r="K165" s="286"/>
    </row>
    <row r="166" spans="2:11" s="1" customFormat="1" ht="17.25" customHeight="1">
      <c r="B166" s="284"/>
      <c r="C166" s="309" t="s">
        <v>508</v>
      </c>
      <c r="D166" s="309"/>
      <c r="E166" s="309"/>
      <c r="F166" s="309" t="s">
        <v>509</v>
      </c>
      <c r="G166" s="351"/>
      <c r="H166" s="352" t="s">
        <v>57</v>
      </c>
      <c r="I166" s="352" t="s">
        <v>60</v>
      </c>
      <c r="J166" s="309" t="s">
        <v>510</v>
      </c>
      <c r="K166" s="286"/>
    </row>
    <row r="167" spans="2:11" s="1" customFormat="1" ht="17.25" customHeight="1">
      <c r="B167" s="287"/>
      <c r="C167" s="311" t="s">
        <v>511</v>
      </c>
      <c r="D167" s="311"/>
      <c r="E167" s="311"/>
      <c r="F167" s="312" t="s">
        <v>512</v>
      </c>
      <c r="G167" s="353"/>
      <c r="H167" s="354"/>
      <c r="I167" s="354"/>
      <c r="J167" s="311" t="s">
        <v>513</v>
      </c>
      <c r="K167" s="289"/>
    </row>
    <row r="168" spans="2:11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pans="2:11" s="1" customFormat="1" ht="15" customHeight="1">
      <c r="B169" s="319"/>
      <c r="C169" s="294" t="s">
        <v>517</v>
      </c>
      <c r="D169" s="294"/>
      <c r="E169" s="294"/>
      <c r="F169" s="317" t="s">
        <v>514</v>
      </c>
      <c r="G169" s="294"/>
      <c r="H169" s="294" t="s">
        <v>554</v>
      </c>
      <c r="I169" s="294" t="s">
        <v>516</v>
      </c>
      <c r="J169" s="294">
        <v>120</v>
      </c>
      <c r="K169" s="342"/>
    </row>
    <row r="170" spans="2:11" s="1" customFormat="1" ht="15" customHeight="1">
      <c r="B170" s="319"/>
      <c r="C170" s="294" t="s">
        <v>563</v>
      </c>
      <c r="D170" s="294"/>
      <c r="E170" s="294"/>
      <c r="F170" s="317" t="s">
        <v>514</v>
      </c>
      <c r="G170" s="294"/>
      <c r="H170" s="294" t="s">
        <v>564</v>
      </c>
      <c r="I170" s="294" t="s">
        <v>516</v>
      </c>
      <c r="J170" s="294" t="s">
        <v>565</v>
      </c>
      <c r="K170" s="342"/>
    </row>
    <row r="171" spans="2:11" s="1" customFormat="1" ht="15" customHeight="1">
      <c r="B171" s="319"/>
      <c r="C171" s="294" t="s">
        <v>462</v>
      </c>
      <c r="D171" s="294"/>
      <c r="E171" s="294"/>
      <c r="F171" s="317" t="s">
        <v>514</v>
      </c>
      <c r="G171" s="294"/>
      <c r="H171" s="294" t="s">
        <v>581</v>
      </c>
      <c r="I171" s="294" t="s">
        <v>516</v>
      </c>
      <c r="J171" s="294" t="s">
        <v>565</v>
      </c>
      <c r="K171" s="342"/>
    </row>
    <row r="172" spans="2:11" s="1" customFormat="1" ht="15" customHeight="1">
      <c r="B172" s="319"/>
      <c r="C172" s="294" t="s">
        <v>519</v>
      </c>
      <c r="D172" s="294"/>
      <c r="E172" s="294"/>
      <c r="F172" s="317" t="s">
        <v>520</v>
      </c>
      <c r="G172" s="294"/>
      <c r="H172" s="294" t="s">
        <v>581</v>
      </c>
      <c r="I172" s="294" t="s">
        <v>516</v>
      </c>
      <c r="J172" s="294">
        <v>50</v>
      </c>
      <c r="K172" s="342"/>
    </row>
    <row r="173" spans="2:11" s="1" customFormat="1" ht="15" customHeight="1">
      <c r="B173" s="319"/>
      <c r="C173" s="294" t="s">
        <v>522</v>
      </c>
      <c r="D173" s="294"/>
      <c r="E173" s="294"/>
      <c r="F173" s="317" t="s">
        <v>514</v>
      </c>
      <c r="G173" s="294"/>
      <c r="H173" s="294" t="s">
        <v>581</v>
      </c>
      <c r="I173" s="294" t="s">
        <v>524</v>
      </c>
      <c r="J173" s="294"/>
      <c r="K173" s="342"/>
    </row>
    <row r="174" spans="2:11" s="1" customFormat="1" ht="15" customHeight="1">
      <c r="B174" s="319"/>
      <c r="C174" s="294" t="s">
        <v>533</v>
      </c>
      <c r="D174" s="294"/>
      <c r="E174" s="294"/>
      <c r="F174" s="317" t="s">
        <v>520</v>
      </c>
      <c r="G174" s="294"/>
      <c r="H174" s="294" t="s">
        <v>581</v>
      </c>
      <c r="I174" s="294" t="s">
        <v>516</v>
      </c>
      <c r="J174" s="294">
        <v>50</v>
      </c>
      <c r="K174" s="342"/>
    </row>
    <row r="175" spans="2:11" s="1" customFormat="1" ht="15" customHeight="1">
      <c r="B175" s="319"/>
      <c r="C175" s="294" t="s">
        <v>541</v>
      </c>
      <c r="D175" s="294"/>
      <c r="E175" s="294"/>
      <c r="F175" s="317" t="s">
        <v>520</v>
      </c>
      <c r="G175" s="294"/>
      <c r="H175" s="294" t="s">
        <v>581</v>
      </c>
      <c r="I175" s="294" t="s">
        <v>516</v>
      </c>
      <c r="J175" s="294">
        <v>50</v>
      </c>
      <c r="K175" s="342"/>
    </row>
    <row r="176" spans="2:11" s="1" customFormat="1" ht="15" customHeight="1">
      <c r="B176" s="319"/>
      <c r="C176" s="294" t="s">
        <v>539</v>
      </c>
      <c r="D176" s="294"/>
      <c r="E176" s="294"/>
      <c r="F176" s="317" t="s">
        <v>520</v>
      </c>
      <c r="G176" s="294"/>
      <c r="H176" s="294" t="s">
        <v>581</v>
      </c>
      <c r="I176" s="294" t="s">
        <v>516</v>
      </c>
      <c r="J176" s="294">
        <v>50</v>
      </c>
      <c r="K176" s="342"/>
    </row>
    <row r="177" spans="2:11" s="1" customFormat="1" ht="15" customHeight="1">
      <c r="B177" s="319"/>
      <c r="C177" s="294" t="s">
        <v>120</v>
      </c>
      <c r="D177" s="294"/>
      <c r="E177" s="294"/>
      <c r="F177" s="317" t="s">
        <v>514</v>
      </c>
      <c r="G177" s="294"/>
      <c r="H177" s="294" t="s">
        <v>582</v>
      </c>
      <c r="I177" s="294" t="s">
        <v>583</v>
      </c>
      <c r="J177" s="294"/>
      <c r="K177" s="342"/>
    </row>
    <row r="178" spans="2:11" s="1" customFormat="1" ht="15" customHeight="1">
      <c r="B178" s="319"/>
      <c r="C178" s="294" t="s">
        <v>60</v>
      </c>
      <c r="D178" s="294"/>
      <c r="E178" s="294"/>
      <c r="F178" s="317" t="s">
        <v>514</v>
      </c>
      <c r="G178" s="294"/>
      <c r="H178" s="294" t="s">
        <v>584</v>
      </c>
      <c r="I178" s="294" t="s">
        <v>585</v>
      </c>
      <c r="J178" s="294">
        <v>1</v>
      </c>
      <c r="K178" s="342"/>
    </row>
    <row r="179" spans="2:11" s="1" customFormat="1" ht="15" customHeight="1">
      <c r="B179" s="319"/>
      <c r="C179" s="294" t="s">
        <v>56</v>
      </c>
      <c r="D179" s="294"/>
      <c r="E179" s="294"/>
      <c r="F179" s="317" t="s">
        <v>514</v>
      </c>
      <c r="G179" s="294"/>
      <c r="H179" s="294" t="s">
        <v>586</v>
      </c>
      <c r="I179" s="294" t="s">
        <v>516</v>
      </c>
      <c r="J179" s="294">
        <v>20</v>
      </c>
      <c r="K179" s="342"/>
    </row>
    <row r="180" spans="2:11" s="1" customFormat="1" ht="15" customHeight="1">
      <c r="B180" s="319"/>
      <c r="C180" s="294" t="s">
        <v>57</v>
      </c>
      <c r="D180" s="294"/>
      <c r="E180" s="294"/>
      <c r="F180" s="317" t="s">
        <v>514</v>
      </c>
      <c r="G180" s="294"/>
      <c r="H180" s="294" t="s">
        <v>587</v>
      </c>
      <c r="I180" s="294" t="s">
        <v>516</v>
      </c>
      <c r="J180" s="294">
        <v>255</v>
      </c>
      <c r="K180" s="342"/>
    </row>
    <row r="181" spans="2:11" s="1" customFormat="1" ht="15" customHeight="1">
      <c r="B181" s="319"/>
      <c r="C181" s="294" t="s">
        <v>121</v>
      </c>
      <c r="D181" s="294"/>
      <c r="E181" s="294"/>
      <c r="F181" s="317" t="s">
        <v>514</v>
      </c>
      <c r="G181" s="294"/>
      <c r="H181" s="294" t="s">
        <v>478</v>
      </c>
      <c r="I181" s="294" t="s">
        <v>516</v>
      </c>
      <c r="J181" s="294">
        <v>10</v>
      </c>
      <c r="K181" s="342"/>
    </row>
    <row r="182" spans="2:11" s="1" customFormat="1" ht="15" customHeight="1">
      <c r="B182" s="319"/>
      <c r="C182" s="294" t="s">
        <v>122</v>
      </c>
      <c r="D182" s="294"/>
      <c r="E182" s="294"/>
      <c r="F182" s="317" t="s">
        <v>514</v>
      </c>
      <c r="G182" s="294"/>
      <c r="H182" s="294" t="s">
        <v>588</v>
      </c>
      <c r="I182" s="294" t="s">
        <v>549</v>
      </c>
      <c r="J182" s="294"/>
      <c r="K182" s="342"/>
    </row>
    <row r="183" spans="2:11" s="1" customFormat="1" ht="15" customHeight="1">
      <c r="B183" s="319"/>
      <c r="C183" s="294" t="s">
        <v>589</v>
      </c>
      <c r="D183" s="294"/>
      <c r="E183" s="294"/>
      <c r="F183" s="317" t="s">
        <v>514</v>
      </c>
      <c r="G183" s="294"/>
      <c r="H183" s="294" t="s">
        <v>590</v>
      </c>
      <c r="I183" s="294" t="s">
        <v>549</v>
      </c>
      <c r="J183" s="294"/>
      <c r="K183" s="342"/>
    </row>
    <row r="184" spans="2:11" s="1" customFormat="1" ht="15" customHeight="1">
      <c r="B184" s="319"/>
      <c r="C184" s="294" t="s">
        <v>578</v>
      </c>
      <c r="D184" s="294"/>
      <c r="E184" s="294"/>
      <c r="F184" s="317" t="s">
        <v>514</v>
      </c>
      <c r="G184" s="294"/>
      <c r="H184" s="294" t="s">
        <v>591</v>
      </c>
      <c r="I184" s="294" t="s">
        <v>549</v>
      </c>
      <c r="J184" s="294"/>
      <c r="K184" s="342"/>
    </row>
    <row r="185" spans="2:11" s="1" customFormat="1" ht="15" customHeight="1">
      <c r="B185" s="319"/>
      <c r="C185" s="294" t="s">
        <v>124</v>
      </c>
      <c r="D185" s="294"/>
      <c r="E185" s="294"/>
      <c r="F185" s="317" t="s">
        <v>520</v>
      </c>
      <c r="G185" s="294"/>
      <c r="H185" s="294" t="s">
        <v>592</v>
      </c>
      <c r="I185" s="294" t="s">
        <v>516</v>
      </c>
      <c r="J185" s="294">
        <v>50</v>
      </c>
      <c r="K185" s="342"/>
    </row>
    <row r="186" spans="2:11" s="1" customFormat="1" ht="15" customHeight="1">
      <c r="B186" s="319"/>
      <c r="C186" s="294" t="s">
        <v>593</v>
      </c>
      <c r="D186" s="294"/>
      <c r="E186" s="294"/>
      <c r="F186" s="317" t="s">
        <v>520</v>
      </c>
      <c r="G186" s="294"/>
      <c r="H186" s="294" t="s">
        <v>594</v>
      </c>
      <c r="I186" s="294" t="s">
        <v>595</v>
      </c>
      <c r="J186" s="294"/>
      <c r="K186" s="342"/>
    </row>
    <row r="187" spans="2:11" s="1" customFormat="1" ht="15" customHeight="1">
      <c r="B187" s="319"/>
      <c r="C187" s="294" t="s">
        <v>596</v>
      </c>
      <c r="D187" s="294"/>
      <c r="E187" s="294"/>
      <c r="F187" s="317" t="s">
        <v>520</v>
      </c>
      <c r="G187" s="294"/>
      <c r="H187" s="294" t="s">
        <v>597</v>
      </c>
      <c r="I187" s="294" t="s">
        <v>595</v>
      </c>
      <c r="J187" s="294"/>
      <c r="K187" s="342"/>
    </row>
    <row r="188" spans="2:11" s="1" customFormat="1" ht="15" customHeight="1">
      <c r="B188" s="319"/>
      <c r="C188" s="294" t="s">
        <v>598</v>
      </c>
      <c r="D188" s="294"/>
      <c r="E188" s="294"/>
      <c r="F188" s="317" t="s">
        <v>520</v>
      </c>
      <c r="G188" s="294"/>
      <c r="H188" s="294" t="s">
        <v>599</v>
      </c>
      <c r="I188" s="294" t="s">
        <v>595</v>
      </c>
      <c r="J188" s="294"/>
      <c r="K188" s="342"/>
    </row>
    <row r="189" spans="2:11" s="1" customFormat="1" ht="15" customHeight="1">
      <c r="B189" s="319"/>
      <c r="C189" s="355" t="s">
        <v>600</v>
      </c>
      <c r="D189" s="294"/>
      <c r="E189" s="294"/>
      <c r="F189" s="317" t="s">
        <v>520</v>
      </c>
      <c r="G189" s="294"/>
      <c r="H189" s="294" t="s">
        <v>601</v>
      </c>
      <c r="I189" s="294" t="s">
        <v>602</v>
      </c>
      <c r="J189" s="356" t="s">
        <v>603</v>
      </c>
      <c r="K189" s="342"/>
    </row>
    <row r="190" spans="2:11" s="1" customFormat="1" ht="15" customHeight="1">
      <c r="B190" s="319"/>
      <c r="C190" s="355" t="s">
        <v>45</v>
      </c>
      <c r="D190" s="294"/>
      <c r="E190" s="294"/>
      <c r="F190" s="317" t="s">
        <v>514</v>
      </c>
      <c r="G190" s="294"/>
      <c r="H190" s="291" t="s">
        <v>604</v>
      </c>
      <c r="I190" s="294" t="s">
        <v>605</v>
      </c>
      <c r="J190" s="294"/>
      <c r="K190" s="342"/>
    </row>
    <row r="191" spans="2:11" s="1" customFormat="1" ht="15" customHeight="1">
      <c r="B191" s="319"/>
      <c r="C191" s="355" t="s">
        <v>606</v>
      </c>
      <c r="D191" s="294"/>
      <c r="E191" s="294"/>
      <c r="F191" s="317" t="s">
        <v>514</v>
      </c>
      <c r="G191" s="294"/>
      <c r="H191" s="294" t="s">
        <v>607</v>
      </c>
      <c r="I191" s="294" t="s">
        <v>549</v>
      </c>
      <c r="J191" s="294"/>
      <c r="K191" s="342"/>
    </row>
    <row r="192" spans="2:11" s="1" customFormat="1" ht="15" customHeight="1">
      <c r="B192" s="319"/>
      <c r="C192" s="355" t="s">
        <v>608</v>
      </c>
      <c r="D192" s="294"/>
      <c r="E192" s="294"/>
      <c r="F192" s="317" t="s">
        <v>514</v>
      </c>
      <c r="G192" s="294"/>
      <c r="H192" s="294" t="s">
        <v>609</v>
      </c>
      <c r="I192" s="294" t="s">
        <v>549</v>
      </c>
      <c r="J192" s="294"/>
      <c r="K192" s="342"/>
    </row>
    <row r="193" spans="2:11" s="1" customFormat="1" ht="15" customHeight="1">
      <c r="B193" s="319"/>
      <c r="C193" s="355" t="s">
        <v>610</v>
      </c>
      <c r="D193" s="294"/>
      <c r="E193" s="294"/>
      <c r="F193" s="317" t="s">
        <v>520</v>
      </c>
      <c r="G193" s="294"/>
      <c r="H193" s="294" t="s">
        <v>611</v>
      </c>
      <c r="I193" s="294" t="s">
        <v>549</v>
      </c>
      <c r="J193" s="294"/>
      <c r="K193" s="342"/>
    </row>
    <row r="194" spans="2:11" s="1" customFormat="1" ht="15" customHeight="1">
      <c r="B194" s="348"/>
      <c r="C194" s="357"/>
      <c r="D194" s="328"/>
      <c r="E194" s="328"/>
      <c r="F194" s="328"/>
      <c r="G194" s="328"/>
      <c r="H194" s="328"/>
      <c r="I194" s="328"/>
      <c r="J194" s="328"/>
      <c r="K194" s="349"/>
    </row>
    <row r="195" spans="2:11" s="1" customFormat="1" ht="18.75" customHeight="1">
      <c r="B195" s="330"/>
      <c r="C195" s="340"/>
      <c r="D195" s="340"/>
      <c r="E195" s="340"/>
      <c r="F195" s="350"/>
      <c r="G195" s="340"/>
      <c r="H195" s="340"/>
      <c r="I195" s="340"/>
      <c r="J195" s="340"/>
      <c r="K195" s="330"/>
    </row>
    <row r="196" spans="2:11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pans="2:11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pans="2:11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pans="2:11" s="1" customFormat="1" ht="21">
      <c r="B199" s="284"/>
      <c r="C199" s="285" t="s">
        <v>612</v>
      </c>
      <c r="D199" s="285"/>
      <c r="E199" s="285"/>
      <c r="F199" s="285"/>
      <c r="G199" s="285"/>
      <c r="H199" s="285"/>
      <c r="I199" s="285"/>
      <c r="J199" s="285"/>
      <c r="K199" s="286"/>
    </row>
    <row r="200" spans="2:11" s="1" customFormat="1" ht="25.5" customHeight="1">
      <c r="B200" s="284"/>
      <c r="C200" s="358" t="s">
        <v>613</v>
      </c>
      <c r="D200" s="358"/>
      <c r="E200" s="358"/>
      <c r="F200" s="358" t="s">
        <v>614</v>
      </c>
      <c r="G200" s="359"/>
      <c r="H200" s="358" t="s">
        <v>615</v>
      </c>
      <c r="I200" s="358"/>
      <c r="J200" s="358"/>
      <c r="K200" s="286"/>
    </row>
    <row r="201" spans="2:11" s="1" customFormat="1" ht="5.25" customHeight="1">
      <c r="B201" s="319"/>
      <c r="C201" s="314"/>
      <c r="D201" s="314"/>
      <c r="E201" s="314"/>
      <c r="F201" s="314"/>
      <c r="G201" s="340"/>
      <c r="H201" s="314"/>
      <c r="I201" s="314"/>
      <c r="J201" s="314"/>
      <c r="K201" s="342"/>
    </row>
    <row r="202" spans="2:11" s="1" customFormat="1" ht="15" customHeight="1">
      <c r="B202" s="319"/>
      <c r="C202" s="294" t="s">
        <v>605</v>
      </c>
      <c r="D202" s="294"/>
      <c r="E202" s="294"/>
      <c r="F202" s="317" t="s">
        <v>46</v>
      </c>
      <c r="G202" s="294"/>
      <c r="H202" s="294" t="s">
        <v>616</v>
      </c>
      <c r="I202" s="294"/>
      <c r="J202" s="294"/>
      <c r="K202" s="342"/>
    </row>
    <row r="203" spans="2:11" s="1" customFormat="1" ht="15" customHeight="1">
      <c r="B203" s="319"/>
      <c r="C203" s="294"/>
      <c r="D203" s="294"/>
      <c r="E203" s="294"/>
      <c r="F203" s="317" t="s">
        <v>47</v>
      </c>
      <c r="G203" s="294"/>
      <c r="H203" s="294" t="s">
        <v>617</v>
      </c>
      <c r="I203" s="294"/>
      <c r="J203" s="294"/>
      <c r="K203" s="342"/>
    </row>
    <row r="204" spans="2:11" s="1" customFormat="1" ht="15" customHeight="1">
      <c r="B204" s="319"/>
      <c r="C204" s="294"/>
      <c r="D204" s="294"/>
      <c r="E204" s="294"/>
      <c r="F204" s="317" t="s">
        <v>50</v>
      </c>
      <c r="G204" s="294"/>
      <c r="H204" s="294" t="s">
        <v>618</v>
      </c>
      <c r="I204" s="294"/>
      <c r="J204" s="294"/>
      <c r="K204" s="342"/>
    </row>
    <row r="205" spans="2:11" s="1" customFormat="1" ht="15" customHeight="1">
      <c r="B205" s="319"/>
      <c r="C205" s="294"/>
      <c r="D205" s="294"/>
      <c r="E205" s="294"/>
      <c r="F205" s="317" t="s">
        <v>48</v>
      </c>
      <c r="G205" s="294"/>
      <c r="H205" s="294" t="s">
        <v>619</v>
      </c>
      <c r="I205" s="294"/>
      <c r="J205" s="294"/>
      <c r="K205" s="342"/>
    </row>
    <row r="206" spans="2:11" s="1" customFormat="1" ht="15" customHeight="1">
      <c r="B206" s="319"/>
      <c r="C206" s="294"/>
      <c r="D206" s="294"/>
      <c r="E206" s="294"/>
      <c r="F206" s="317" t="s">
        <v>49</v>
      </c>
      <c r="G206" s="294"/>
      <c r="H206" s="294" t="s">
        <v>620</v>
      </c>
      <c r="I206" s="294"/>
      <c r="J206" s="294"/>
      <c r="K206" s="342"/>
    </row>
    <row r="207" spans="2:11" s="1" customFormat="1" ht="15" customHeight="1">
      <c r="B207" s="319"/>
      <c r="C207" s="294"/>
      <c r="D207" s="294"/>
      <c r="E207" s="294"/>
      <c r="F207" s="317"/>
      <c r="G207" s="294"/>
      <c r="H207" s="294"/>
      <c r="I207" s="294"/>
      <c r="J207" s="294"/>
      <c r="K207" s="342"/>
    </row>
    <row r="208" spans="2:11" s="1" customFormat="1" ht="15" customHeight="1">
      <c r="B208" s="319"/>
      <c r="C208" s="294" t="s">
        <v>561</v>
      </c>
      <c r="D208" s="294"/>
      <c r="E208" s="294"/>
      <c r="F208" s="317" t="s">
        <v>82</v>
      </c>
      <c r="G208" s="294"/>
      <c r="H208" s="294" t="s">
        <v>621</v>
      </c>
      <c r="I208" s="294"/>
      <c r="J208" s="294"/>
      <c r="K208" s="342"/>
    </row>
    <row r="209" spans="2:11" s="1" customFormat="1" ht="15" customHeight="1">
      <c r="B209" s="319"/>
      <c r="C209" s="294"/>
      <c r="D209" s="294"/>
      <c r="E209" s="294"/>
      <c r="F209" s="317" t="s">
        <v>457</v>
      </c>
      <c r="G209" s="294"/>
      <c r="H209" s="294" t="s">
        <v>458</v>
      </c>
      <c r="I209" s="294"/>
      <c r="J209" s="294"/>
      <c r="K209" s="342"/>
    </row>
    <row r="210" spans="2:11" s="1" customFormat="1" ht="15" customHeight="1">
      <c r="B210" s="319"/>
      <c r="C210" s="294"/>
      <c r="D210" s="294"/>
      <c r="E210" s="294"/>
      <c r="F210" s="317" t="s">
        <v>455</v>
      </c>
      <c r="G210" s="294"/>
      <c r="H210" s="294" t="s">
        <v>622</v>
      </c>
      <c r="I210" s="294"/>
      <c r="J210" s="294"/>
      <c r="K210" s="342"/>
    </row>
    <row r="211" spans="2:11" s="1" customFormat="1" ht="15" customHeight="1">
      <c r="B211" s="360"/>
      <c r="C211" s="294"/>
      <c r="D211" s="294"/>
      <c r="E211" s="294"/>
      <c r="F211" s="317" t="s">
        <v>459</v>
      </c>
      <c r="G211" s="355"/>
      <c r="H211" s="346" t="s">
        <v>460</v>
      </c>
      <c r="I211" s="346"/>
      <c r="J211" s="346"/>
      <c r="K211" s="361"/>
    </row>
    <row r="212" spans="2:11" s="1" customFormat="1" ht="15" customHeight="1">
      <c r="B212" s="360"/>
      <c r="C212" s="294"/>
      <c r="D212" s="294"/>
      <c r="E212" s="294"/>
      <c r="F212" s="317" t="s">
        <v>461</v>
      </c>
      <c r="G212" s="355"/>
      <c r="H212" s="346" t="s">
        <v>381</v>
      </c>
      <c r="I212" s="346"/>
      <c r="J212" s="346"/>
      <c r="K212" s="361"/>
    </row>
    <row r="213" spans="2:11" s="1" customFormat="1" ht="15" customHeight="1">
      <c r="B213" s="360"/>
      <c r="C213" s="294"/>
      <c r="D213" s="294"/>
      <c r="E213" s="294"/>
      <c r="F213" s="317"/>
      <c r="G213" s="355"/>
      <c r="H213" s="346"/>
      <c r="I213" s="346"/>
      <c r="J213" s="346"/>
      <c r="K213" s="361"/>
    </row>
    <row r="214" spans="2:11" s="1" customFormat="1" ht="15" customHeight="1">
      <c r="B214" s="360"/>
      <c r="C214" s="294" t="s">
        <v>585</v>
      </c>
      <c r="D214" s="294"/>
      <c r="E214" s="294"/>
      <c r="F214" s="317">
        <v>1</v>
      </c>
      <c r="G214" s="355"/>
      <c r="H214" s="346" t="s">
        <v>623</v>
      </c>
      <c r="I214" s="346"/>
      <c r="J214" s="346"/>
      <c r="K214" s="361"/>
    </row>
    <row r="215" spans="2:11" s="1" customFormat="1" ht="15" customHeight="1">
      <c r="B215" s="360"/>
      <c r="C215" s="294"/>
      <c r="D215" s="294"/>
      <c r="E215" s="294"/>
      <c r="F215" s="317">
        <v>2</v>
      </c>
      <c r="G215" s="355"/>
      <c r="H215" s="346" t="s">
        <v>624</v>
      </c>
      <c r="I215" s="346"/>
      <c r="J215" s="346"/>
      <c r="K215" s="361"/>
    </row>
    <row r="216" spans="2:11" s="1" customFormat="1" ht="15" customHeight="1">
      <c r="B216" s="360"/>
      <c r="C216" s="294"/>
      <c r="D216" s="294"/>
      <c r="E216" s="294"/>
      <c r="F216" s="317">
        <v>3</v>
      </c>
      <c r="G216" s="355"/>
      <c r="H216" s="346" t="s">
        <v>625</v>
      </c>
      <c r="I216" s="346"/>
      <c r="J216" s="346"/>
      <c r="K216" s="361"/>
    </row>
    <row r="217" spans="2:11" s="1" customFormat="1" ht="15" customHeight="1">
      <c r="B217" s="360"/>
      <c r="C217" s="294"/>
      <c r="D217" s="294"/>
      <c r="E217" s="294"/>
      <c r="F217" s="317">
        <v>4</v>
      </c>
      <c r="G217" s="355"/>
      <c r="H217" s="346" t="s">
        <v>626</v>
      </c>
      <c r="I217" s="346"/>
      <c r="J217" s="346"/>
      <c r="K217" s="361"/>
    </row>
    <row r="218" spans="2:11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REGIO15-KROS3\kros3</dc:creator>
  <cp:keywords/>
  <dc:description/>
  <cp:lastModifiedBy>REGIO15-KROS3\kros3</cp:lastModifiedBy>
  <dcterms:created xsi:type="dcterms:W3CDTF">2021-10-21T13:46:22Z</dcterms:created>
  <dcterms:modified xsi:type="dcterms:W3CDTF">2021-10-21T13:46:28Z</dcterms:modified>
  <cp:category/>
  <cp:version/>
  <cp:contentType/>
  <cp:contentStatus/>
</cp:coreProperties>
</file>