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__Kyncl\_2537_Budova T v areálu MENDELU\002_Slepý soupis prací a příloh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" i="12" l="1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4" i="12"/>
  <c r="K24" i="12"/>
  <c r="M24" i="12"/>
  <c r="O24" i="12"/>
  <c r="Q24" i="12"/>
  <c r="Q23" i="12" s="1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G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G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51" i="1"/>
  <c r="F40" i="1"/>
  <c r="G40" i="1"/>
  <c r="H40" i="1"/>
  <c r="I40" i="1"/>
  <c r="J39" i="1" s="1"/>
  <c r="J40" i="1" s="1"/>
  <c r="I21" i="1"/>
  <c r="J28" i="1"/>
  <c r="J26" i="1"/>
  <c r="G38" i="1"/>
  <c r="F38" i="1"/>
  <c r="J23" i="1"/>
  <c r="J24" i="1"/>
  <c r="J25" i="1"/>
  <c r="J27" i="1"/>
  <c r="E24" i="1"/>
  <c r="E26" i="1"/>
  <c r="I46" i="12" l="1"/>
  <c r="U23" i="12"/>
  <c r="I23" i="12"/>
  <c r="U8" i="12"/>
  <c r="K8" i="12"/>
  <c r="U67" i="12"/>
  <c r="K67" i="12"/>
  <c r="M46" i="12"/>
  <c r="O23" i="12"/>
  <c r="Q8" i="12"/>
  <c r="I8" i="12"/>
  <c r="O67" i="12"/>
  <c r="Q46" i="12"/>
  <c r="K23" i="12"/>
  <c r="M8" i="12"/>
  <c r="M67" i="12"/>
  <c r="O46" i="12"/>
  <c r="Q67" i="12"/>
  <c r="I67" i="12"/>
  <c r="U46" i="12"/>
  <c r="K46" i="12"/>
  <c r="M23" i="12"/>
  <c r="O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<sst xmlns="http://schemas.openxmlformats.org/spreadsheetml/2006/main" count="369" uniqueCount="207">
  <si>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</si>
  <si>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</si>
  <si>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</si>
  <si>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</si>
  <si>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</si>
  <si>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</si>
  <si>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</si>
  <si>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</si>
  <si>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</si>
  <si>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</si>
  <si>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</si>
  <si>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</si>
  <si>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</si>
  <si>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</si>
  <si>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</si>
  <si>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</si>
  <si>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</si>
  <si>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</si>
  <si>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</si>
  <si>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</si>
  <si>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</si>
  <si>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</si>
  <si>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</si>
  <si>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</si>
  <si>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</si>
  <si>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</si>
  <si>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</si>
  <si>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</si>
  <si>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</si>
  <si>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</si>
  <si>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</si>
  <si>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</si>
  <si>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</si>
  <si>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</si>
  <si>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</si>
  <si>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</si>
  <si>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</si>
  <si>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</si>
  <si>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</si>
  <si>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</si>
  <si>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</si>
  <si>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</si>
  <si>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</si>
  <si>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</si>
  <si>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</si>
  <si>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1883 MENDELU budova T - Laboratoře - ZTI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</si>
  <si>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</si>
  <si>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</si>
  <si>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</si>
  <si>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</si>
  <si>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</si>
  <si>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</si>
  <si>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</si>
  <si>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</si>
  <si>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</si>
  <si>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</si>
  <si>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</si>
  <si>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</si>
  <si>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</si>
  <si>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</si>
  <si>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</si>
  <si>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</si>
  <si>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</si>
  <si>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</si>
  <si>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</si>
  <si>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</si>
  <si>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</si>
  <si>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</si>
  <si>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</si>
  <si>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</si>
  <si>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</si>
  <si>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</si>
  <si>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</si>
  <si>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</si>
  <si>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</si>
  <si>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</si>
  <si>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</si>
  <si>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</si>
  <si>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</si>
  <si>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</si>
  <si>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</si>
  <si>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</si>
  <si>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</si>
  <si>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</si>
  <si>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</si>
  <si>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721140915R00</t>
  </si>
  <si>
    <t>Propojení dosavadního potrubí DN 100</t>
  </si>
  <si>
    <t>kus</t>
  </si>
  <si>
    <t>POL1_0</t>
  </si>
  <si>
    <t>72110001.R</t>
  </si>
  <si>
    <t>Vsazení odbočky do stáv. potrubí</t>
  </si>
  <si>
    <t>721176103R19</t>
  </si>
  <si>
    <t>Potrubí HT připojovací D 50 x 1,8 mm</t>
  </si>
  <si>
    <t>m</t>
  </si>
  <si>
    <t>721176104R19</t>
  </si>
  <si>
    <t>Potrubí HT připojovací D 75 x 1,9 mm</t>
  </si>
  <si>
    <t>721176105R19</t>
  </si>
  <si>
    <t>Potrubí HT připojovací D 110 x 2,7 mm</t>
  </si>
  <si>
    <t>23005</t>
  </si>
  <si>
    <t xml:space="preserve">Uložení pro potrubí kanalizace - uchycení </t>
  </si>
  <si>
    <t>ks</t>
  </si>
  <si>
    <t>721194105R19</t>
  </si>
  <si>
    <t>Vyvedení odpadních výpustek D 50 x 1,8</t>
  </si>
  <si>
    <t>721194109R19</t>
  </si>
  <si>
    <t>Vyvedení odpadních výpustek D 110 x 2,3</t>
  </si>
  <si>
    <t>721290112R19</t>
  </si>
  <si>
    <t>Zkouška těsnosti kanalizace vodou</t>
  </si>
  <si>
    <t>971052341R00</t>
  </si>
  <si>
    <t>Vybourání otvorů ve stropu, - bez zapravení</t>
  </si>
  <si>
    <t>4113875..R00</t>
  </si>
  <si>
    <t xml:space="preserve">Zabetonování otvorů  ve stropech </t>
  </si>
  <si>
    <t>460680046</t>
  </si>
  <si>
    <t>Vysekání drážky pro kanalizaci, - bez zapravení</t>
  </si>
  <si>
    <t>612403399R00</t>
  </si>
  <si>
    <t>Hrubá výplň rýh ve stěnách maltou</t>
  </si>
  <si>
    <t>998721203R00</t>
  </si>
  <si>
    <t>Přesun hmot pro vnitřní kanalizaci</t>
  </si>
  <si>
    <t>722190901R19</t>
  </si>
  <si>
    <t>Uzavření/otevření vodovodního potrubí při opravě</t>
  </si>
  <si>
    <t>722131913R00</t>
  </si>
  <si>
    <t>Vsazení odbočky do potrubí do DN 25</t>
  </si>
  <si>
    <t>soubor</t>
  </si>
  <si>
    <t>722131933R00</t>
  </si>
  <si>
    <t>Propojení dosavadního potrubí závit.do DN 25</t>
  </si>
  <si>
    <t>722172331R00</t>
  </si>
  <si>
    <t>Potrubí z PPR Instaplast  D 20x3,4 mm</t>
  </si>
  <si>
    <t>722172332R00</t>
  </si>
  <si>
    <t>Potrubí z PPR Instaplast  D 25x4,2 mm</t>
  </si>
  <si>
    <t>PC</t>
  </si>
  <si>
    <t>Izolace návleková , vnitřní průměr do D 22 mm (SV tl. 10, TV tl. 20)</t>
  </si>
  <si>
    <t>Izolace návleková , vnitřní průměr D 25 mm (SV tl. 10, TV tl. 20)</t>
  </si>
  <si>
    <t>722182004R00</t>
  </si>
  <si>
    <t xml:space="preserve">Montáž izolačních skruží na potrubí přímé </t>
  </si>
  <si>
    <t>76799-510..R</t>
  </si>
  <si>
    <t>Montáž uchycení pro vodorovné potrubí, (v podhledu)</t>
  </si>
  <si>
    <t>722290226R00</t>
  </si>
  <si>
    <t>Zkouška tlaku potrubí do DN 50</t>
  </si>
  <si>
    <t>722290234R00</t>
  </si>
  <si>
    <t>Proplach vodovod.potrubí do DN 80</t>
  </si>
  <si>
    <t>722235141R19</t>
  </si>
  <si>
    <t>Kohout kulový, vnitř.-vnitř.z.  DN 15 s odv.</t>
  </si>
  <si>
    <t>722235142R19</t>
  </si>
  <si>
    <t>Kohout kulový, vnitř.-vnitř.z.  DN 20 s odv.</t>
  </si>
  <si>
    <t>722190401R19</t>
  </si>
  <si>
    <t>Vyvedení a upevnění výpustek DN 15</t>
  </si>
  <si>
    <t>722220111R19</t>
  </si>
  <si>
    <t>Nástěnka K 247, pro výtokový ventil G 1/2</t>
  </si>
  <si>
    <t>722130901R19</t>
  </si>
  <si>
    <t>Zazátkování vývodu</t>
  </si>
  <si>
    <t>342</t>
  </si>
  <si>
    <t>Demontáž a zpětná montáž  podhledu, délka 18m, šířka 1m</t>
  </si>
  <si>
    <t>m2</t>
  </si>
  <si>
    <t>46068004.</t>
  </si>
  <si>
    <t>Vysekání drážky pro vodovod</t>
  </si>
  <si>
    <t>Vybourání otvorů ve stropu</t>
  </si>
  <si>
    <t>411387531R00</t>
  </si>
  <si>
    <t xml:space="preserve">Zapravení otvorů 0,25 m2 </t>
  </si>
  <si>
    <t>998722203R00</t>
  </si>
  <si>
    <t>Přesun hmot pro vnitřní vodovod, výšky do 24 m</t>
  </si>
  <si>
    <t>72511081.R00</t>
  </si>
  <si>
    <t>Demontáž klozetů splachovacích s nádržkou</t>
  </si>
  <si>
    <t>725210821R00</t>
  </si>
  <si>
    <t>Demontáž umyvadel bez výtokových armatur</t>
  </si>
  <si>
    <t>725820802R00</t>
  </si>
  <si>
    <t>Demontáž baterie stojánkové do 1otvoru</t>
  </si>
  <si>
    <t>72524081.</t>
  </si>
  <si>
    <t>Demontáž stáv. sprchy bez výtokových armatur</t>
  </si>
  <si>
    <t>725840851R00</t>
  </si>
  <si>
    <t>Demontáž baterie sprchové</t>
  </si>
  <si>
    <t>725013131R00</t>
  </si>
  <si>
    <t>Klozet kombi,nádrž s armat.odpad šikmý, bílý</t>
  </si>
  <si>
    <t>72511-4921.R19</t>
  </si>
  <si>
    <t>Montáž sedátka WC</t>
  </si>
  <si>
    <t>725219201R19</t>
  </si>
  <si>
    <t xml:space="preserve">Montáž umyvadel </t>
  </si>
  <si>
    <t>Umyvadlo na šrouby 55 cm, bílé, vč.sifonu, a krytu na sifon + stoj.baterie + click</t>
  </si>
  <si>
    <t>POL3_0</t>
  </si>
  <si>
    <t>725859101R19</t>
  </si>
  <si>
    <t>Montáž ventilu odpadního umyvadlového</t>
  </si>
  <si>
    <t>725829301R19</t>
  </si>
  <si>
    <t>Montáž baterie umyvadlové stojánkové</t>
  </si>
  <si>
    <t>Montáž baterie dřezové stojánkové</t>
  </si>
  <si>
    <t>Baterie dřezová stojánková ruční, bez otvír.odpadu, standardní</t>
  </si>
  <si>
    <t>725249102R00</t>
  </si>
  <si>
    <t>Montáž sprchových mís a vaniček</t>
  </si>
  <si>
    <t xml:space="preserve">Vanička sprchová </t>
  </si>
  <si>
    <t>725249101R00</t>
  </si>
  <si>
    <t>Montáž sprchových dveří</t>
  </si>
  <si>
    <t>554</t>
  </si>
  <si>
    <t xml:space="preserve">Kout sprchov 1/4 kruhu </t>
  </si>
  <si>
    <t>725814106R00</t>
  </si>
  <si>
    <t>Ventil rohový s filtrem  DN 15 x DN 15</t>
  </si>
  <si>
    <t>998725203R00</t>
  </si>
  <si>
    <t>Přesun hmot pro zařizovací předměty, výšky do 24 m</t>
  </si>
  <si>
    <t>4</t>
  </si>
  <si>
    <t>!!! Výběr zařizovacích předmětů nutno odslouhlasit, s investorem vč. cen !!!</t>
  </si>
  <si>
    <t>s</t>
  </si>
  <si>
    <t>004111020R</t>
  </si>
  <si>
    <t>Vypracování projektové dokumentace skutečného , provedení</t>
  </si>
  <si>
    <t>Soubor</t>
  </si>
  <si>
    <t>95290</t>
  </si>
  <si>
    <t>Úklid suti, vynošení, zametení</t>
  </si>
  <si>
    <t>Odvoz a ekologická likvidace odpadu</t>
  </si>
  <si>
    <t>R</t>
  </si>
  <si>
    <t>Nevyrozpočtovatelné detaily a práce vzniklé během, montážních prací - odhad 5% z ZRN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</si>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</sst>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I50" sqref="I50:J5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7" t="s">
        <v>42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4"/>
      <c r="E11" s="214"/>
      <c r="F11" s="214"/>
      <c r="G11" s="214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18"/>
      <c r="E13" s="218"/>
      <c r="F13" s="218"/>
      <c r="G13" s="218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3"/>
      <c r="F15" s="213"/>
      <c r="G15" s="215"/>
      <c r="H15" s="215"/>
      <c r="I15" s="215" t="s">
        <v>28</v>
      </c>
      <c r="J15" s="216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01"/>
      <c r="F16" s="206"/>
      <c r="G16" s="201"/>
      <c r="H16" s="206"/>
      <c r="I16" s="201">
        <v>0</v>
      </c>
      <c r="J16" s="202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01"/>
      <c r="F17" s="206"/>
      <c r="G17" s="201"/>
      <c r="H17" s="206"/>
      <c r="I17" s="201">
        <v>0</v>
      </c>
      <c r="J17" s="202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01"/>
      <c r="F18" s="206"/>
      <c r="G18" s="201"/>
      <c r="H18" s="206"/>
      <c r="I18" s="201">
        <v>0</v>
      </c>
      <c r="J18" s="202"/>
    </row>
    <row r="19" spans="1:10" ht="23.25" customHeight="1" x14ac:dyDescent="0.2">
      <c r="A19" s="146" t="s">
        <v>56</v>
      </c>
      <c r="B19" s="147" t="s">
        <v>26</v>
      </c>
      <c r="C19" s="58"/>
      <c r="D19" s="59"/>
      <c r="E19" s="201"/>
      <c r="F19" s="206"/>
      <c r="G19" s="201"/>
      <c r="H19" s="206"/>
      <c r="I19" s="201">
        <v>0</v>
      </c>
      <c r="J19" s="202"/>
    </row>
    <row r="20" spans="1:10" ht="23.25" customHeight="1" x14ac:dyDescent="0.2">
      <c r="A20" s="146" t="s">
        <v>57</v>
      </c>
      <c r="B20" s="147" t="s">
        <v>27</v>
      </c>
      <c r="C20" s="58"/>
      <c r="D20" s="59"/>
      <c r="E20" s="201"/>
      <c r="F20" s="206"/>
      <c r="G20" s="201"/>
      <c r="H20" s="206"/>
      <c r="I20" s="201">
        <v>0</v>
      </c>
      <c r="J20" s="202"/>
    </row>
    <row r="21" spans="1:10" ht="23.25" customHeight="1" x14ac:dyDescent="0.2">
      <c r="A21" s="4"/>
      <c r="B21" s="74" t="s">
        <v>28</v>
      </c>
      <c r="C21" s="75"/>
      <c r="D21" s="76"/>
      <c r="E21" s="203"/>
      <c r="F21" s="204"/>
      <c r="G21" s="203"/>
      <c r="H21" s="204"/>
      <c r="I21" s="203">
        <f>SUM(I16:J20)</f>
        <v>0</v>
      </c>
      <c r="J21" s="22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9">
        <v>0</v>
      </c>
      <c r="H23" s="200"/>
      <c r="I23" s="20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3">
        <v>0</v>
      </c>
      <c r="H24" s="224"/>
      <c r="I24" s="22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99">
        <v>0</v>
      </c>
      <c r="H25" s="200"/>
      <c r="I25" s="20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0">
        <v>0</v>
      </c>
      <c r="H26" s="211"/>
      <c r="I26" s="21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2">
        <v>0</v>
      </c>
      <c r="H27" s="212"/>
      <c r="I27" s="212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198">
        <v>134953.71</v>
      </c>
      <c r="H28" s="205"/>
      <c r="I28" s="205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198">
        <v>0</v>
      </c>
      <c r="H29" s="198"/>
      <c r="I29" s="198"/>
      <c r="J29" s="125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2" t="s">
        <v>2</v>
      </c>
      <c r="E35" s="22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26"/>
      <c r="D39" s="227"/>
      <c r="E39" s="227"/>
      <c r="F39" s="114">
        <v>0</v>
      </c>
      <c r="G39" s="115">
        <v>134953.71</v>
      </c>
      <c r="H39" s="116">
        <v>28340.28</v>
      </c>
      <c r="I39" s="116">
        <v>163293.99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28" t="s">
        <v>46</v>
      </c>
      <c r="C40" s="229"/>
      <c r="D40" s="229"/>
      <c r="E40" s="230"/>
      <c r="F40" s="117">
        <f>SUMIF(A39:A39,"=1",F39:F39)</f>
        <v>0</v>
      </c>
      <c r="G40" s="118">
        <f>SUMIF(A39:A39,"=1",G39:G39)</f>
        <v>134953.71</v>
      </c>
      <c r="H40" s="118">
        <f>SUMIF(A39:A39,"=1",H39:H39)</f>
        <v>28340.28</v>
      </c>
      <c r="I40" s="118">
        <f>SUMIF(A39:A39,"=1",I39:I39)</f>
        <v>163293.99</v>
      </c>
      <c r="J40" s="104">
        <f>SUMIF(A39:A39,"=1",J39:J39)</f>
        <v>100</v>
      </c>
    </row>
    <row r="44" spans="1:10" ht="15.75" x14ac:dyDescent="0.25">
      <c r="B44" s="126" t="s">
        <v>48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49</v>
      </c>
      <c r="G46" s="135"/>
      <c r="H46" s="135"/>
      <c r="I46" s="231" t="s">
        <v>28</v>
      </c>
      <c r="J46" s="231"/>
    </row>
    <row r="47" spans="1:10" ht="25.5" customHeight="1" x14ac:dyDescent="0.2">
      <c r="A47" s="128"/>
      <c r="B47" s="136" t="s">
        <v>50</v>
      </c>
      <c r="C47" s="233" t="s">
        <v>51</v>
      </c>
      <c r="D47" s="234"/>
      <c r="E47" s="234"/>
      <c r="F47" s="138" t="s">
        <v>24</v>
      </c>
      <c r="G47" s="139"/>
      <c r="H47" s="139"/>
      <c r="I47" s="232">
        <v>0</v>
      </c>
      <c r="J47" s="232"/>
    </row>
    <row r="48" spans="1:10" ht="25.5" customHeight="1" x14ac:dyDescent="0.2">
      <c r="A48" s="128"/>
      <c r="B48" s="130" t="s">
        <v>52</v>
      </c>
      <c r="C48" s="220" t="s">
        <v>53</v>
      </c>
      <c r="D48" s="221"/>
      <c r="E48" s="221"/>
      <c r="F48" s="140" t="s">
        <v>24</v>
      </c>
      <c r="G48" s="141"/>
      <c r="H48" s="141"/>
      <c r="I48" s="219">
        <v>0</v>
      </c>
      <c r="J48" s="219"/>
    </row>
    <row r="49" spans="1:10" ht="25.5" customHeight="1" x14ac:dyDescent="0.2">
      <c r="A49" s="128"/>
      <c r="B49" s="130" t="s">
        <v>54</v>
      </c>
      <c r="C49" s="220" t="s">
        <v>55</v>
      </c>
      <c r="D49" s="221"/>
      <c r="E49" s="221"/>
      <c r="F49" s="140" t="s">
        <v>24</v>
      </c>
      <c r="G49" s="141"/>
      <c r="H49" s="141"/>
      <c r="I49" s="219">
        <v>0</v>
      </c>
      <c r="J49" s="219"/>
    </row>
    <row r="50" spans="1:10" ht="25.5" customHeight="1" x14ac:dyDescent="0.2">
      <c r="A50" s="128"/>
      <c r="B50" s="137" t="s">
        <v>56</v>
      </c>
      <c r="C50" s="236" t="s">
        <v>26</v>
      </c>
      <c r="D50" s="237"/>
      <c r="E50" s="237"/>
      <c r="F50" s="142" t="s">
        <v>56</v>
      </c>
      <c r="G50" s="143"/>
      <c r="H50" s="143"/>
      <c r="I50" s="235">
        <v>0</v>
      </c>
      <c r="J50" s="235"/>
    </row>
    <row r="51" spans="1:10" ht="25.5" customHeight="1" x14ac:dyDescent="0.2">
      <c r="A51" s="129"/>
      <c r="B51" s="133" t="s">
        <v>1</v>
      </c>
      <c r="C51" s="133"/>
      <c r="D51" s="134"/>
      <c r="E51" s="134"/>
      <c r="F51" s="144"/>
      <c r="G51" s="145"/>
      <c r="H51" s="145"/>
      <c r="I51" s="238">
        <f>SUM(I47:I50)</f>
        <v>0</v>
      </c>
      <c r="J51" s="238"/>
    </row>
    <row r="52" spans="1:10" x14ac:dyDescent="0.2">
      <c r="F52" s="101"/>
      <c r="G52" s="102"/>
      <c r="H52" s="101"/>
      <c r="I52" s="102"/>
      <c r="J52" s="102"/>
    </row>
    <row r="53" spans="1:10" x14ac:dyDescent="0.2">
      <c r="F53" s="101"/>
      <c r="G53" s="102"/>
      <c r="H53" s="101"/>
      <c r="I53" s="102"/>
      <c r="J53" s="102"/>
    </row>
    <row r="54" spans="1:10" x14ac:dyDescent="0.2">
      <c r="F54" s="101"/>
      <c r="G54" s="102"/>
      <c r="H54" s="101"/>
      <c r="I54" s="102"/>
      <c r="J54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9" t="s">
        <v>41</v>
      </c>
      <c r="B2" s="78"/>
      <c r="C2" s="241"/>
      <c r="D2" s="241"/>
      <c r="E2" s="241"/>
      <c r="F2" s="241"/>
      <c r="G2" s="242"/>
    </row>
    <row r="3" spans="1:7" ht="24.95" hidden="1" customHeight="1" x14ac:dyDescent="0.2">
      <c r="A3" s="79" t="s">
        <v>7</v>
      </c>
      <c r="B3" s="78"/>
      <c r="C3" s="241"/>
      <c r="D3" s="241"/>
      <c r="E3" s="241"/>
      <c r="F3" s="241"/>
      <c r="G3" s="242"/>
    </row>
    <row r="4" spans="1:7" ht="24.95" hidden="1" customHeight="1" x14ac:dyDescent="0.2">
      <c r="A4" s="79" t="s">
        <v>8</v>
      </c>
      <c r="B4" s="78"/>
      <c r="C4" s="241"/>
      <c r="D4" s="241"/>
      <c r="E4" s="241"/>
      <c r="F4" s="241"/>
      <c r="G4" s="24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68" sqref="F68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3" t="s">
        <v>6</v>
      </c>
      <c r="B1" s="243"/>
      <c r="C1" s="243"/>
      <c r="D1" s="243"/>
      <c r="E1" s="243"/>
      <c r="F1" s="243"/>
      <c r="G1" s="243"/>
      <c r="AE1" t="s">
        <v>59</v>
      </c>
    </row>
    <row r="2" spans="1:60" ht="24.95" customHeight="1" x14ac:dyDescent="0.2">
      <c r="A2" s="151" t="s">
        <v>58</v>
      </c>
      <c r="B2" s="149"/>
      <c r="C2" s="244" t="s">
        <v>45</v>
      </c>
      <c r="D2" s="245"/>
      <c r="E2" s="245"/>
      <c r="F2" s="245"/>
      <c r="G2" s="246"/>
      <c r="AE2" t="s">
        <v>60</v>
      </c>
    </row>
    <row r="3" spans="1:60" ht="24.95" hidden="1" customHeight="1" x14ac:dyDescent="0.2">
      <c r="A3" s="152" t="s">
        <v>7</v>
      </c>
      <c r="B3" s="150"/>
      <c r="C3" s="247"/>
      <c r="D3" s="247"/>
      <c r="E3" s="247"/>
      <c r="F3" s="247"/>
      <c r="G3" s="248"/>
      <c r="AE3" t="s">
        <v>61</v>
      </c>
    </row>
    <row r="4" spans="1:60" ht="24.95" hidden="1" customHeight="1" x14ac:dyDescent="0.2">
      <c r="A4" s="152" t="s">
        <v>8</v>
      </c>
      <c r="B4" s="150"/>
      <c r="C4" s="249"/>
      <c r="D4" s="247"/>
      <c r="E4" s="247"/>
      <c r="F4" s="247"/>
      <c r="G4" s="248"/>
      <c r="AE4" t="s">
        <v>62</v>
      </c>
    </row>
    <row r="5" spans="1:60" hidden="1" x14ac:dyDescent="0.2">
      <c r="A5" s="153" t="s">
        <v>63</v>
      </c>
      <c r="B5" s="154"/>
      <c r="C5" s="155"/>
      <c r="D5" s="156"/>
      <c r="E5" s="157"/>
      <c r="F5" s="157"/>
      <c r="G5" s="158"/>
      <c r="AE5" t="s">
        <v>64</v>
      </c>
    </row>
    <row r="6" spans="1:60" x14ac:dyDescent="0.2">
      <c r="D6" s="148"/>
    </row>
    <row r="7" spans="1:60" ht="38.25" x14ac:dyDescent="0.2">
      <c r="A7" s="163" t="s">
        <v>65</v>
      </c>
      <c r="B7" s="164" t="s">
        <v>66</v>
      </c>
      <c r="C7" s="164" t="s">
        <v>67</v>
      </c>
      <c r="D7" s="177" t="s">
        <v>68</v>
      </c>
      <c r="E7" s="163" t="s">
        <v>69</v>
      </c>
      <c r="F7" s="159" t="s">
        <v>70</v>
      </c>
      <c r="G7" s="178" t="s">
        <v>28</v>
      </c>
      <c r="H7" s="179" t="s">
        <v>29</v>
      </c>
      <c r="I7" s="179" t="s">
        <v>71</v>
      </c>
      <c r="J7" s="179" t="s">
        <v>30</v>
      </c>
      <c r="K7" s="179" t="s">
        <v>72</v>
      </c>
      <c r="L7" s="179" t="s">
        <v>73</v>
      </c>
      <c r="M7" s="179" t="s">
        <v>74</v>
      </c>
      <c r="N7" s="179" t="s">
        <v>75</v>
      </c>
      <c r="O7" s="179" t="s">
        <v>76</v>
      </c>
      <c r="P7" s="179" t="s">
        <v>77</v>
      </c>
      <c r="Q7" s="179" t="s">
        <v>78</v>
      </c>
      <c r="R7" s="179" t="s">
        <v>79</v>
      </c>
      <c r="S7" s="179" t="s">
        <v>80</v>
      </c>
      <c r="T7" s="179" t="s">
        <v>81</v>
      </c>
      <c r="U7" s="165" t="s">
        <v>82</v>
      </c>
    </row>
    <row r="8" spans="1:60" x14ac:dyDescent="0.2">
      <c r="A8" s="180" t="s">
        <v>83</v>
      </c>
      <c r="B8" s="181" t="s">
        <v>50</v>
      </c>
      <c r="C8" s="182" t="s">
        <v>51</v>
      </c>
      <c r="D8" s="183"/>
      <c r="E8" s="184"/>
      <c r="F8" s="172"/>
      <c r="G8" s="172">
        <v>0</v>
      </c>
      <c r="H8" s="172"/>
      <c r="I8" s="172">
        <f>SUM(I9:I22)</f>
        <v>2873.33</v>
      </c>
      <c r="J8" s="172"/>
      <c r="K8" s="172">
        <f>SUM(K9:K22)</f>
        <v>20506.219999999998</v>
      </c>
      <c r="L8" s="172"/>
      <c r="M8" s="172">
        <f>SUM(M9:M22)</f>
        <v>0</v>
      </c>
      <c r="N8" s="172"/>
      <c r="O8" s="172">
        <f>SUM(O9:O22)</f>
        <v>0.54</v>
      </c>
      <c r="P8" s="172"/>
      <c r="Q8" s="172">
        <f>SUM(Q9:Q22)</f>
        <v>0.12</v>
      </c>
      <c r="R8" s="172"/>
      <c r="S8" s="172"/>
      <c r="T8" s="185"/>
      <c r="U8" s="172">
        <f>SUM(U9:U22)</f>
        <v>26.730000000000004</v>
      </c>
      <c r="AE8" t="s">
        <v>84</v>
      </c>
    </row>
    <row r="9" spans="1:60" outlineLevel="1" x14ac:dyDescent="0.2">
      <c r="A9" s="161">
        <v>1</v>
      </c>
      <c r="B9" s="166" t="s">
        <v>85</v>
      </c>
      <c r="C9" s="192" t="s">
        <v>86</v>
      </c>
      <c r="D9" s="168" t="s">
        <v>87</v>
      </c>
      <c r="E9" s="170">
        <v>3</v>
      </c>
      <c r="F9" s="173">
        <v>0</v>
      </c>
      <c r="G9" s="173">
        <v>0</v>
      </c>
      <c r="H9" s="173">
        <v>191.2</v>
      </c>
      <c r="I9" s="173">
        <f t="shared" ref="I9:I22" si="0">ROUND(E9*H9,2)</f>
        <v>573.6</v>
      </c>
      <c r="J9" s="173">
        <v>317.8</v>
      </c>
      <c r="K9" s="173">
        <f t="shared" ref="K9:K22" si="1">ROUND(E9*J9,2)</f>
        <v>953.4</v>
      </c>
      <c r="L9" s="173">
        <v>21</v>
      </c>
      <c r="M9" s="173">
        <f t="shared" ref="M9:M22" si="2">G9*(1+L9/100)</f>
        <v>0</v>
      </c>
      <c r="N9" s="173">
        <v>0</v>
      </c>
      <c r="O9" s="173">
        <f t="shared" ref="O9:O22" si="3">ROUND(E9*N9,2)</f>
        <v>0</v>
      </c>
      <c r="P9" s="173">
        <v>0</v>
      </c>
      <c r="Q9" s="173">
        <f t="shared" ref="Q9:Q22" si="4">ROUND(E9*P9,2)</f>
        <v>0</v>
      </c>
      <c r="R9" s="173"/>
      <c r="S9" s="173"/>
      <c r="T9" s="174">
        <v>0.99199999999999999</v>
      </c>
      <c r="U9" s="173">
        <f t="shared" ref="U9:U22" si="5">ROUND(E9*T9,2)</f>
        <v>2.98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88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>
        <v>2</v>
      </c>
      <c r="B10" s="166" t="s">
        <v>89</v>
      </c>
      <c r="C10" s="192" t="s">
        <v>90</v>
      </c>
      <c r="D10" s="168" t="s">
        <v>87</v>
      </c>
      <c r="E10" s="170">
        <v>3</v>
      </c>
      <c r="F10" s="173">
        <v>0</v>
      </c>
      <c r="G10" s="173">
        <v>0</v>
      </c>
      <c r="H10" s="173">
        <v>123.31</v>
      </c>
      <c r="I10" s="173">
        <f t="shared" si="0"/>
        <v>369.93</v>
      </c>
      <c r="J10" s="173">
        <v>2376.69</v>
      </c>
      <c r="K10" s="173">
        <f t="shared" si="1"/>
        <v>7130.07</v>
      </c>
      <c r="L10" s="173">
        <v>21</v>
      </c>
      <c r="M10" s="173">
        <f t="shared" si="2"/>
        <v>0</v>
      </c>
      <c r="N10" s="173">
        <v>7.3999999999999999E-4</v>
      </c>
      <c r="O10" s="173">
        <f t="shared" si="3"/>
        <v>0</v>
      </c>
      <c r="P10" s="173">
        <v>0</v>
      </c>
      <c r="Q10" s="173">
        <f t="shared" si="4"/>
        <v>0</v>
      </c>
      <c r="R10" s="173"/>
      <c r="S10" s="173"/>
      <c r="T10" s="174">
        <v>1.8031200000000001</v>
      </c>
      <c r="U10" s="173">
        <f t="shared" si="5"/>
        <v>5.41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88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>
        <v>3</v>
      </c>
      <c r="B11" s="166" t="s">
        <v>91</v>
      </c>
      <c r="C11" s="192" t="s">
        <v>92</v>
      </c>
      <c r="D11" s="168" t="s">
        <v>93</v>
      </c>
      <c r="E11" s="170">
        <v>8</v>
      </c>
      <c r="F11" s="173">
        <v>0</v>
      </c>
      <c r="G11" s="173">
        <v>0</v>
      </c>
      <c r="H11" s="173">
        <v>63.99</v>
      </c>
      <c r="I11" s="173">
        <f t="shared" si="0"/>
        <v>511.92</v>
      </c>
      <c r="J11" s="173">
        <v>196.51</v>
      </c>
      <c r="K11" s="173">
        <f t="shared" si="1"/>
        <v>1572.08</v>
      </c>
      <c r="L11" s="173">
        <v>21</v>
      </c>
      <c r="M11" s="173">
        <f t="shared" si="2"/>
        <v>0</v>
      </c>
      <c r="N11" s="173">
        <v>4.6999999999999999E-4</v>
      </c>
      <c r="O11" s="173">
        <f t="shared" si="3"/>
        <v>0</v>
      </c>
      <c r="P11" s="173">
        <v>0</v>
      </c>
      <c r="Q11" s="173">
        <f t="shared" si="4"/>
        <v>0</v>
      </c>
      <c r="R11" s="173"/>
      <c r="S11" s="173"/>
      <c r="T11" s="174">
        <v>0.35899999999999999</v>
      </c>
      <c r="U11" s="173">
        <f t="shared" si="5"/>
        <v>2.87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88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>
        <v>4</v>
      </c>
      <c r="B12" s="166" t="s">
        <v>94</v>
      </c>
      <c r="C12" s="192" t="s">
        <v>95</v>
      </c>
      <c r="D12" s="168" t="s">
        <v>93</v>
      </c>
      <c r="E12" s="170">
        <v>8</v>
      </c>
      <c r="F12" s="173">
        <v>0</v>
      </c>
      <c r="G12" s="173">
        <v>0</v>
      </c>
      <c r="H12" s="173">
        <v>90.2</v>
      </c>
      <c r="I12" s="173">
        <f t="shared" si="0"/>
        <v>721.6</v>
      </c>
      <c r="J12" s="173">
        <v>250.8</v>
      </c>
      <c r="K12" s="173">
        <f t="shared" si="1"/>
        <v>2006.4</v>
      </c>
      <c r="L12" s="173">
        <v>21</v>
      </c>
      <c r="M12" s="173">
        <f t="shared" si="2"/>
        <v>0</v>
      </c>
      <c r="N12" s="173">
        <v>6.9999999999999999E-4</v>
      </c>
      <c r="O12" s="173">
        <f t="shared" si="3"/>
        <v>0.01</v>
      </c>
      <c r="P12" s="173">
        <v>0</v>
      </c>
      <c r="Q12" s="173">
        <f t="shared" si="4"/>
        <v>0</v>
      </c>
      <c r="R12" s="173"/>
      <c r="S12" s="173"/>
      <c r="T12" s="174">
        <v>0.45200000000000001</v>
      </c>
      <c r="U12" s="173">
        <f t="shared" si="5"/>
        <v>3.62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88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>
        <v>5</v>
      </c>
      <c r="B13" s="166" t="s">
        <v>96</v>
      </c>
      <c r="C13" s="192" t="s">
        <v>97</v>
      </c>
      <c r="D13" s="168" t="s">
        <v>93</v>
      </c>
      <c r="E13" s="170">
        <v>1</v>
      </c>
      <c r="F13" s="173">
        <v>0</v>
      </c>
      <c r="G13" s="173">
        <v>0</v>
      </c>
      <c r="H13" s="173">
        <v>203.22</v>
      </c>
      <c r="I13" s="173">
        <f t="shared" si="0"/>
        <v>203.22</v>
      </c>
      <c r="J13" s="173">
        <v>610.78</v>
      </c>
      <c r="K13" s="173">
        <f t="shared" si="1"/>
        <v>610.78</v>
      </c>
      <c r="L13" s="173">
        <v>21</v>
      </c>
      <c r="M13" s="173">
        <f t="shared" si="2"/>
        <v>0</v>
      </c>
      <c r="N13" s="173">
        <v>1.5200000000000001E-3</v>
      </c>
      <c r="O13" s="173">
        <f t="shared" si="3"/>
        <v>0</v>
      </c>
      <c r="P13" s="173">
        <v>0</v>
      </c>
      <c r="Q13" s="173">
        <f t="shared" si="4"/>
        <v>0</v>
      </c>
      <c r="R13" s="173"/>
      <c r="S13" s="173"/>
      <c r="T13" s="174">
        <v>1.173</v>
      </c>
      <c r="U13" s="173">
        <f t="shared" si="5"/>
        <v>1.17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88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>
        <v>6</v>
      </c>
      <c r="B14" s="166" t="s">
        <v>98</v>
      </c>
      <c r="C14" s="192" t="s">
        <v>99</v>
      </c>
      <c r="D14" s="168" t="s">
        <v>100</v>
      </c>
      <c r="E14" s="170">
        <v>6</v>
      </c>
      <c r="F14" s="173">
        <v>0</v>
      </c>
      <c r="G14" s="173">
        <v>0</v>
      </c>
      <c r="H14" s="173">
        <v>0</v>
      </c>
      <c r="I14" s="173">
        <f t="shared" si="0"/>
        <v>0</v>
      </c>
      <c r="J14" s="173">
        <v>250</v>
      </c>
      <c r="K14" s="173">
        <f t="shared" si="1"/>
        <v>1500</v>
      </c>
      <c r="L14" s="173">
        <v>21</v>
      </c>
      <c r="M14" s="173">
        <f t="shared" si="2"/>
        <v>0</v>
      </c>
      <c r="N14" s="173">
        <v>0</v>
      </c>
      <c r="O14" s="173">
        <f t="shared" si="3"/>
        <v>0</v>
      </c>
      <c r="P14" s="173">
        <v>0</v>
      </c>
      <c r="Q14" s="173">
        <f t="shared" si="4"/>
        <v>0</v>
      </c>
      <c r="R14" s="173"/>
      <c r="S14" s="173"/>
      <c r="T14" s="174">
        <v>0</v>
      </c>
      <c r="U14" s="173">
        <f t="shared" si="5"/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88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>
        <v>7</v>
      </c>
      <c r="B15" s="166" t="s">
        <v>101</v>
      </c>
      <c r="C15" s="192" t="s">
        <v>102</v>
      </c>
      <c r="D15" s="168" t="s">
        <v>87</v>
      </c>
      <c r="E15" s="170">
        <v>4</v>
      </c>
      <c r="F15" s="173">
        <v>0</v>
      </c>
      <c r="G15" s="173">
        <v>0</v>
      </c>
      <c r="H15" s="173">
        <v>0</v>
      </c>
      <c r="I15" s="173">
        <f t="shared" si="0"/>
        <v>0</v>
      </c>
      <c r="J15" s="173">
        <v>86</v>
      </c>
      <c r="K15" s="173">
        <f t="shared" si="1"/>
        <v>344</v>
      </c>
      <c r="L15" s="173">
        <v>21</v>
      </c>
      <c r="M15" s="173">
        <f t="shared" si="2"/>
        <v>0</v>
      </c>
      <c r="N15" s="173">
        <v>0</v>
      </c>
      <c r="O15" s="173">
        <f t="shared" si="3"/>
        <v>0</v>
      </c>
      <c r="P15" s="173">
        <v>0</v>
      </c>
      <c r="Q15" s="173">
        <f t="shared" si="4"/>
        <v>0</v>
      </c>
      <c r="R15" s="173"/>
      <c r="S15" s="173"/>
      <c r="T15" s="174">
        <v>0.17399999999999999</v>
      </c>
      <c r="U15" s="173">
        <f t="shared" si="5"/>
        <v>0.7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88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>
        <v>8</v>
      </c>
      <c r="B16" s="166" t="s">
        <v>103</v>
      </c>
      <c r="C16" s="192" t="s">
        <v>104</v>
      </c>
      <c r="D16" s="168" t="s">
        <v>87</v>
      </c>
      <c r="E16" s="170">
        <v>1</v>
      </c>
      <c r="F16" s="173">
        <v>0</v>
      </c>
      <c r="G16" s="173">
        <v>0</v>
      </c>
      <c r="H16" s="173">
        <v>0</v>
      </c>
      <c r="I16" s="173">
        <f t="shared" si="0"/>
        <v>0</v>
      </c>
      <c r="J16" s="173">
        <v>124</v>
      </c>
      <c r="K16" s="173">
        <f t="shared" si="1"/>
        <v>124</v>
      </c>
      <c r="L16" s="173">
        <v>21</v>
      </c>
      <c r="M16" s="173">
        <f t="shared" si="2"/>
        <v>0</v>
      </c>
      <c r="N16" s="173">
        <v>0</v>
      </c>
      <c r="O16" s="173">
        <f t="shared" si="3"/>
        <v>0</v>
      </c>
      <c r="P16" s="173">
        <v>0</v>
      </c>
      <c r="Q16" s="173">
        <f t="shared" si="4"/>
        <v>0</v>
      </c>
      <c r="R16" s="173"/>
      <c r="S16" s="173"/>
      <c r="T16" s="174">
        <v>0.25900000000000001</v>
      </c>
      <c r="U16" s="173">
        <f t="shared" si="5"/>
        <v>0.26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88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9</v>
      </c>
      <c r="B17" s="166" t="s">
        <v>105</v>
      </c>
      <c r="C17" s="192" t="s">
        <v>106</v>
      </c>
      <c r="D17" s="168" t="s">
        <v>93</v>
      </c>
      <c r="E17" s="170">
        <v>17</v>
      </c>
      <c r="F17" s="173">
        <v>0</v>
      </c>
      <c r="G17" s="173">
        <v>0</v>
      </c>
      <c r="H17" s="173">
        <v>0.56000000000000005</v>
      </c>
      <c r="I17" s="173">
        <f t="shared" si="0"/>
        <v>9.52</v>
      </c>
      <c r="J17" s="173">
        <v>30.14</v>
      </c>
      <c r="K17" s="173">
        <f t="shared" si="1"/>
        <v>512.38</v>
      </c>
      <c r="L17" s="173">
        <v>21</v>
      </c>
      <c r="M17" s="173">
        <f t="shared" si="2"/>
        <v>0</v>
      </c>
      <c r="N17" s="173">
        <v>0</v>
      </c>
      <c r="O17" s="173">
        <f t="shared" si="3"/>
        <v>0</v>
      </c>
      <c r="P17" s="173">
        <v>0</v>
      </c>
      <c r="Q17" s="173">
        <f t="shared" si="4"/>
        <v>0</v>
      </c>
      <c r="R17" s="173"/>
      <c r="S17" s="173"/>
      <c r="T17" s="174">
        <v>4.8000000000000001E-2</v>
      </c>
      <c r="U17" s="173">
        <f t="shared" si="5"/>
        <v>0.82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88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>
        <v>10</v>
      </c>
      <c r="B18" s="166" t="s">
        <v>107</v>
      </c>
      <c r="C18" s="192" t="s">
        <v>108</v>
      </c>
      <c r="D18" s="168" t="s">
        <v>87</v>
      </c>
      <c r="E18" s="170">
        <v>2</v>
      </c>
      <c r="F18" s="173">
        <v>0</v>
      </c>
      <c r="G18" s="173">
        <v>0</v>
      </c>
      <c r="H18" s="173">
        <v>7.97</v>
      </c>
      <c r="I18" s="173">
        <f t="shared" si="0"/>
        <v>15.94</v>
      </c>
      <c r="J18" s="173">
        <v>497.03</v>
      </c>
      <c r="K18" s="173">
        <f t="shared" si="1"/>
        <v>994.06</v>
      </c>
      <c r="L18" s="173">
        <v>21</v>
      </c>
      <c r="M18" s="173">
        <f t="shared" si="2"/>
        <v>0</v>
      </c>
      <c r="N18" s="173">
        <v>3.4000000000000002E-4</v>
      </c>
      <c r="O18" s="173">
        <f t="shared" si="3"/>
        <v>0</v>
      </c>
      <c r="P18" s="173">
        <v>5.8999999999999997E-2</v>
      </c>
      <c r="Q18" s="173">
        <f t="shared" si="4"/>
        <v>0.12</v>
      </c>
      <c r="R18" s="173"/>
      <c r="S18" s="173"/>
      <c r="T18" s="174">
        <v>2.278</v>
      </c>
      <c r="U18" s="173">
        <f t="shared" si="5"/>
        <v>4.5599999999999996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88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>
        <v>11</v>
      </c>
      <c r="B19" s="166" t="s">
        <v>109</v>
      </c>
      <c r="C19" s="192" t="s">
        <v>110</v>
      </c>
      <c r="D19" s="168" t="s">
        <v>87</v>
      </c>
      <c r="E19" s="170">
        <v>2</v>
      </c>
      <c r="F19" s="173">
        <v>0</v>
      </c>
      <c r="G19" s="173">
        <v>0</v>
      </c>
      <c r="H19" s="173">
        <v>42.86</v>
      </c>
      <c r="I19" s="173">
        <f t="shared" si="0"/>
        <v>85.72</v>
      </c>
      <c r="J19" s="173">
        <v>1517.14</v>
      </c>
      <c r="K19" s="173">
        <f t="shared" si="1"/>
        <v>3034.28</v>
      </c>
      <c r="L19" s="173">
        <v>21</v>
      </c>
      <c r="M19" s="173">
        <f t="shared" si="2"/>
        <v>0</v>
      </c>
      <c r="N19" s="173">
        <v>5.0200000000000002E-2</v>
      </c>
      <c r="O19" s="173">
        <f t="shared" si="3"/>
        <v>0.1</v>
      </c>
      <c r="P19" s="173">
        <v>0</v>
      </c>
      <c r="Q19" s="173">
        <f t="shared" si="4"/>
        <v>0</v>
      </c>
      <c r="R19" s="173"/>
      <c r="S19" s="173"/>
      <c r="T19" s="174">
        <v>0.77</v>
      </c>
      <c r="U19" s="173">
        <f t="shared" si="5"/>
        <v>1.54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88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>
        <v>12</v>
      </c>
      <c r="B20" s="166" t="s">
        <v>111</v>
      </c>
      <c r="C20" s="192" t="s">
        <v>112</v>
      </c>
      <c r="D20" s="168" t="s">
        <v>93</v>
      </c>
      <c r="E20" s="170">
        <v>4</v>
      </c>
      <c r="F20" s="173">
        <v>0</v>
      </c>
      <c r="G20" s="173">
        <v>0</v>
      </c>
      <c r="H20" s="173">
        <v>0</v>
      </c>
      <c r="I20" s="173">
        <f t="shared" si="0"/>
        <v>0</v>
      </c>
      <c r="J20" s="173">
        <v>138</v>
      </c>
      <c r="K20" s="173">
        <f t="shared" si="1"/>
        <v>552</v>
      </c>
      <c r="L20" s="173">
        <v>21</v>
      </c>
      <c r="M20" s="173">
        <f t="shared" si="2"/>
        <v>0</v>
      </c>
      <c r="N20" s="173">
        <v>0</v>
      </c>
      <c r="O20" s="173">
        <f t="shared" si="3"/>
        <v>0</v>
      </c>
      <c r="P20" s="173">
        <v>0</v>
      </c>
      <c r="Q20" s="173">
        <f t="shared" si="4"/>
        <v>0</v>
      </c>
      <c r="R20" s="173"/>
      <c r="S20" s="173"/>
      <c r="T20" s="174">
        <v>0</v>
      </c>
      <c r="U20" s="173">
        <f t="shared" si="5"/>
        <v>0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88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13</v>
      </c>
      <c r="B21" s="166" t="s">
        <v>113</v>
      </c>
      <c r="C21" s="192" t="s">
        <v>114</v>
      </c>
      <c r="D21" s="168" t="s">
        <v>93</v>
      </c>
      <c r="E21" s="170">
        <v>4</v>
      </c>
      <c r="F21" s="173">
        <v>0</v>
      </c>
      <c r="G21" s="173">
        <v>0</v>
      </c>
      <c r="H21" s="173">
        <v>95.47</v>
      </c>
      <c r="I21" s="173">
        <f t="shared" si="0"/>
        <v>381.88</v>
      </c>
      <c r="J21" s="173">
        <v>187.03</v>
      </c>
      <c r="K21" s="173">
        <f t="shared" si="1"/>
        <v>748.12</v>
      </c>
      <c r="L21" s="173">
        <v>21</v>
      </c>
      <c r="M21" s="173">
        <f t="shared" si="2"/>
        <v>0</v>
      </c>
      <c r="N21" s="173">
        <v>0.10712000000000001</v>
      </c>
      <c r="O21" s="173">
        <f t="shared" si="3"/>
        <v>0.43</v>
      </c>
      <c r="P21" s="173">
        <v>0</v>
      </c>
      <c r="Q21" s="173">
        <f t="shared" si="4"/>
        <v>0</v>
      </c>
      <c r="R21" s="173"/>
      <c r="S21" s="173"/>
      <c r="T21" s="174">
        <v>0.69998000000000005</v>
      </c>
      <c r="U21" s="173">
        <f t="shared" si="5"/>
        <v>2.8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88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>
        <v>14</v>
      </c>
      <c r="B22" s="166" t="s">
        <v>115</v>
      </c>
      <c r="C22" s="192" t="s">
        <v>116</v>
      </c>
      <c r="D22" s="168" t="s">
        <v>0</v>
      </c>
      <c r="E22" s="170">
        <v>1.85</v>
      </c>
      <c r="F22" s="173">
        <v>0</v>
      </c>
      <c r="G22" s="173">
        <v>0</v>
      </c>
      <c r="H22" s="173">
        <v>0</v>
      </c>
      <c r="I22" s="173">
        <f t="shared" si="0"/>
        <v>0</v>
      </c>
      <c r="J22" s="173">
        <v>229.54</v>
      </c>
      <c r="K22" s="173">
        <f t="shared" si="1"/>
        <v>424.65</v>
      </c>
      <c r="L22" s="173">
        <v>21</v>
      </c>
      <c r="M22" s="173">
        <f t="shared" si="2"/>
        <v>0</v>
      </c>
      <c r="N22" s="173">
        <v>0</v>
      </c>
      <c r="O22" s="173">
        <f t="shared" si="3"/>
        <v>0</v>
      </c>
      <c r="P22" s="173">
        <v>0</v>
      </c>
      <c r="Q22" s="173">
        <f t="shared" si="4"/>
        <v>0</v>
      </c>
      <c r="R22" s="173"/>
      <c r="S22" s="173"/>
      <c r="T22" s="174">
        <v>0</v>
      </c>
      <c r="U22" s="173">
        <f t="shared" si="5"/>
        <v>0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88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x14ac:dyDescent="0.2">
      <c r="A23" s="162" t="s">
        <v>83</v>
      </c>
      <c r="B23" s="167" t="s">
        <v>52</v>
      </c>
      <c r="C23" s="193" t="s">
        <v>53</v>
      </c>
      <c r="D23" s="169"/>
      <c r="E23" s="171"/>
      <c r="F23" s="175"/>
      <c r="G23" s="175">
        <v>0</v>
      </c>
      <c r="H23" s="175"/>
      <c r="I23" s="175">
        <f>SUM(I24:I45)</f>
        <v>17481.719999999998</v>
      </c>
      <c r="J23" s="175"/>
      <c r="K23" s="175">
        <f>SUM(K24:K45)</f>
        <v>41552.289999999994</v>
      </c>
      <c r="L23" s="175"/>
      <c r="M23" s="175">
        <f>SUM(M24:M45)</f>
        <v>0</v>
      </c>
      <c r="N23" s="175"/>
      <c r="O23" s="175">
        <f>SUM(O24:O45)</f>
        <v>2.42</v>
      </c>
      <c r="P23" s="175"/>
      <c r="Q23" s="175">
        <f>SUM(Q24:Q45)</f>
        <v>0.56999999999999995</v>
      </c>
      <c r="R23" s="175"/>
      <c r="S23" s="175"/>
      <c r="T23" s="176"/>
      <c r="U23" s="175">
        <f>SUM(U24:U45)</f>
        <v>118.60999999999999</v>
      </c>
      <c r="AE23" t="s">
        <v>84</v>
      </c>
    </row>
    <row r="24" spans="1:60" outlineLevel="1" x14ac:dyDescent="0.2">
      <c r="A24" s="161">
        <v>15</v>
      </c>
      <c r="B24" s="166" t="s">
        <v>117</v>
      </c>
      <c r="C24" s="192" t="s">
        <v>118</v>
      </c>
      <c r="D24" s="168" t="s">
        <v>87</v>
      </c>
      <c r="E24" s="170">
        <v>6</v>
      </c>
      <c r="F24" s="173">
        <v>0</v>
      </c>
      <c r="G24" s="173">
        <v>0</v>
      </c>
      <c r="H24" s="173">
        <v>0</v>
      </c>
      <c r="I24" s="173">
        <f t="shared" ref="I24:I45" si="6">ROUND(E24*H24,2)</f>
        <v>0</v>
      </c>
      <c r="J24" s="173">
        <v>79</v>
      </c>
      <c r="K24" s="173">
        <f t="shared" ref="K24:K45" si="7">ROUND(E24*J24,2)</f>
        <v>474</v>
      </c>
      <c r="L24" s="173">
        <v>21</v>
      </c>
      <c r="M24" s="173">
        <f t="shared" ref="M24:M45" si="8">G24*(1+L24/100)</f>
        <v>0</v>
      </c>
      <c r="N24" s="173">
        <v>0</v>
      </c>
      <c r="O24" s="173">
        <f t="shared" ref="O24:O45" si="9">ROUND(E24*N24,2)</f>
        <v>0</v>
      </c>
      <c r="P24" s="173">
        <v>0</v>
      </c>
      <c r="Q24" s="173">
        <f t="shared" ref="Q24:Q45" si="10">ROUND(E24*P24,2)</f>
        <v>0</v>
      </c>
      <c r="R24" s="173"/>
      <c r="S24" s="173"/>
      <c r="T24" s="174">
        <v>0.16500000000000001</v>
      </c>
      <c r="U24" s="173">
        <f t="shared" ref="U24:U45" si="11">ROUND(E24*T24,2)</f>
        <v>0.99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88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>
        <v>16</v>
      </c>
      <c r="B25" s="166" t="s">
        <v>119</v>
      </c>
      <c r="C25" s="192" t="s">
        <v>120</v>
      </c>
      <c r="D25" s="168" t="s">
        <v>121</v>
      </c>
      <c r="E25" s="170">
        <v>6</v>
      </c>
      <c r="F25" s="173">
        <v>0</v>
      </c>
      <c r="G25" s="173">
        <v>0</v>
      </c>
      <c r="H25" s="173">
        <v>374.45</v>
      </c>
      <c r="I25" s="173">
        <f t="shared" si="6"/>
        <v>2246.6999999999998</v>
      </c>
      <c r="J25" s="173">
        <v>343.55</v>
      </c>
      <c r="K25" s="173">
        <f t="shared" si="7"/>
        <v>2061.3000000000002</v>
      </c>
      <c r="L25" s="173">
        <v>21</v>
      </c>
      <c r="M25" s="173">
        <f t="shared" si="8"/>
        <v>0</v>
      </c>
      <c r="N25" s="173">
        <v>1.0319999999999999E-2</v>
      </c>
      <c r="O25" s="173">
        <f t="shared" si="9"/>
        <v>0.06</v>
      </c>
      <c r="P25" s="173">
        <v>0</v>
      </c>
      <c r="Q25" s="173">
        <f t="shared" si="10"/>
        <v>0</v>
      </c>
      <c r="R25" s="173"/>
      <c r="S25" s="173"/>
      <c r="T25" s="174">
        <v>1.1259999999999999</v>
      </c>
      <c r="U25" s="173">
        <f t="shared" si="11"/>
        <v>6.76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88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>
        <v>17</v>
      </c>
      <c r="B26" s="166" t="s">
        <v>122</v>
      </c>
      <c r="C26" s="192" t="s">
        <v>123</v>
      </c>
      <c r="D26" s="168" t="s">
        <v>87</v>
      </c>
      <c r="E26" s="170">
        <v>8</v>
      </c>
      <c r="F26" s="173">
        <v>0</v>
      </c>
      <c r="G26" s="173">
        <v>0</v>
      </c>
      <c r="H26" s="173">
        <v>95.57</v>
      </c>
      <c r="I26" s="173">
        <f t="shared" si="6"/>
        <v>764.56</v>
      </c>
      <c r="J26" s="173">
        <v>206.93</v>
      </c>
      <c r="K26" s="173">
        <f t="shared" si="7"/>
        <v>1655.44</v>
      </c>
      <c r="L26" s="173">
        <v>21</v>
      </c>
      <c r="M26" s="173">
        <f t="shared" si="8"/>
        <v>0</v>
      </c>
      <c r="N26" s="173">
        <v>9.8999999999999999E-4</v>
      </c>
      <c r="O26" s="173">
        <f t="shared" si="9"/>
        <v>0.01</v>
      </c>
      <c r="P26" s="173">
        <v>0</v>
      </c>
      <c r="Q26" s="173">
        <f t="shared" si="10"/>
        <v>0</v>
      </c>
      <c r="R26" s="173"/>
      <c r="S26" s="173"/>
      <c r="T26" s="174">
        <v>0.66900000000000004</v>
      </c>
      <c r="U26" s="173">
        <f t="shared" si="11"/>
        <v>5.35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88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>
        <v>18</v>
      </c>
      <c r="B27" s="166" t="s">
        <v>124</v>
      </c>
      <c r="C27" s="192" t="s">
        <v>125</v>
      </c>
      <c r="D27" s="168" t="s">
        <v>93</v>
      </c>
      <c r="E27" s="170">
        <v>28</v>
      </c>
      <c r="F27" s="173">
        <v>0</v>
      </c>
      <c r="G27" s="173">
        <v>0</v>
      </c>
      <c r="H27" s="173">
        <v>58.97</v>
      </c>
      <c r="I27" s="173">
        <f t="shared" si="6"/>
        <v>1651.16</v>
      </c>
      <c r="J27" s="173">
        <v>167.53</v>
      </c>
      <c r="K27" s="173">
        <f t="shared" si="7"/>
        <v>4690.84</v>
      </c>
      <c r="L27" s="173">
        <v>21</v>
      </c>
      <c r="M27" s="173">
        <f t="shared" si="8"/>
        <v>0</v>
      </c>
      <c r="N27" s="173">
        <v>4.0099999999999997E-3</v>
      </c>
      <c r="O27" s="173">
        <f t="shared" si="9"/>
        <v>0.11</v>
      </c>
      <c r="P27" s="173">
        <v>0</v>
      </c>
      <c r="Q27" s="173">
        <f t="shared" si="10"/>
        <v>0</v>
      </c>
      <c r="R27" s="173"/>
      <c r="S27" s="173"/>
      <c r="T27" s="174">
        <v>0.54290000000000005</v>
      </c>
      <c r="U27" s="173">
        <f t="shared" si="11"/>
        <v>15.2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88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19</v>
      </c>
      <c r="B28" s="166" t="s">
        <v>126</v>
      </c>
      <c r="C28" s="192" t="s">
        <v>127</v>
      </c>
      <c r="D28" s="168" t="s">
        <v>93</v>
      </c>
      <c r="E28" s="170">
        <v>20</v>
      </c>
      <c r="F28" s="173">
        <v>0</v>
      </c>
      <c r="G28" s="173">
        <v>0</v>
      </c>
      <c r="H28" s="173">
        <v>80.45</v>
      </c>
      <c r="I28" s="173">
        <f t="shared" si="6"/>
        <v>1609</v>
      </c>
      <c r="J28" s="173">
        <v>196.55</v>
      </c>
      <c r="K28" s="173">
        <f t="shared" si="7"/>
        <v>3931</v>
      </c>
      <c r="L28" s="173">
        <v>21</v>
      </c>
      <c r="M28" s="173">
        <f t="shared" si="8"/>
        <v>0</v>
      </c>
      <c r="N28" s="173">
        <v>5.2199999999999998E-3</v>
      </c>
      <c r="O28" s="173">
        <f t="shared" si="9"/>
        <v>0.1</v>
      </c>
      <c r="P28" s="173">
        <v>0</v>
      </c>
      <c r="Q28" s="173">
        <f t="shared" si="10"/>
        <v>0</v>
      </c>
      <c r="R28" s="173"/>
      <c r="S28" s="173"/>
      <c r="T28" s="174">
        <v>0.63429999999999997</v>
      </c>
      <c r="U28" s="173">
        <f t="shared" si="11"/>
        <v>12.69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88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ht="22.5" outlineLevel="1" x14ac:dyDescent="0.2">
      <c r="A29" s="161">
        <v>20</v>
      </c>
      <c r="B29" s="166" t="s">
        <v>128</v>
      </c>
      <c r="C29" s="192" t="s">
        <v>129</v>
      </c>
      <c r="D29" s="168" t="s">
        <v>93</v>
      </c>
      <c r="E29" s="170">
        <v>28</v>
      </c>
      <c r="F29" s="173">
        <v>0</v>
      </c>
      <c r="G29" s="173">
        <v>0</v>
      </c>
      <c r="H29" s="173">
        <v>43.87</v>
      </c>
      <c r="I29" s="173">
        <f t="shared" si="6"/>
        <v>1228.3599999999999</v>
      </c>
      <c r="J29" s="173">
        <v>35.93</v>
      </c>
      <c r="K29" s="173">
        <f t="shared" si="7"/>
        <v>1006.04</v>
      </c>
      <c r="L29" s="173">
        <v>21</v>
      </c>
      <c r="M29" s="173">
        <f t="shared" si="8"/>
        <v>0</v>
      </c>
      <c r="N29" s="173">
        <v>5.0000000000000002E-5</v>
      </c>
      <c r="O29" s="173">
        <f t="shared" si="9"/>
        <v>0</v>
      </c>
      <c r="P29" s="173">
        <v>0</v>
      </c>
      <c r="Q29" s="173">
        <f t="shared" si="10"/>
        <v>0</v>
      </c>
      <c r="R29" s="173"/>
      <c r="S29" s="173"/>
      <c r="T29" s="174">
        <v>0.129</v>
      </c>
      <c r="U29" s="173">
        <f t="shared" si="11"/>
        <v>3.61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88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ht="22.5" outlineLevel="1" x14ac:dyDescent="0.2">
      <c r="A30" s="161">
        <v>21</v>
      </c>
      <c r="B30" s="166" t="s">
        <v>128</v>
      </c>
      <c r="C30" s="192" t="s">
        <v>130</v>
      </c>
      <c r="D30" s="168" t="s">
        <v>93</v>
      </c>
      <c r="E30" s="170">
        <v>20</v>
      </c>
      <c r="F30" s="173">
        <v>0</v>
      </c>
      <c r="G30" s="173">
        <v>0</v>
      </c>
      <c r="H30" s="173">
        <v>56.25</v>
      </c>
      <c r="I30" s="173">
        <f t="shared" si="6"/>
        <v>1125</v>
      </c>
      <c r="J30" s="173">
        <v>39.549999999999997</v>
      </c>
      <c r="K30" s="173">
        <f t="shared" si="7"/>
        <v>791</v>
      </c>
      <c r="L30" s="173">
        <v>21</v>
      </c>
      <c r="M30" s="173">
        <f t="shared" si="8"/>
        <v>0</v>
      </c>
      <c r="N30" s="173">
        <v>6.9999999999999994E-5</v>
      </c>
      <c r="O30" s="173">
        <f t="shared" si="9"/>
        <v>0</v>
      </c>
      <c r="P30" s="173">
        <v>0</v>
      </c>
      <c r="Q30" s="173">
        <f t="shared" si="10"/>
        <v>0</v>
      </c>
      <c r="R30" s="173"/>
      <c r="S30" s="173"/>
      <c r="T30" s="174">
        <v>0.14199999999999999</v>
      </c>
      <c r="U30" s="173">
        <f t="shared" si="11"/>
        <v>2.84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88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>
        <v>22</v>
      </c>
      <c r="B31" s="166" t="s">
        <v>131</v>
      </c>
      <c r="C31" s="192" t="s">
        <v>132</v>
      </c>
      <c r="D31" s="168" t="s">
        <v>93</v>
      </c>
      <c r="E31" s="170">
        <v>48</v>
      </c>
      <c r="F31" s="173">
        <v>0</v>
      </c>
      <c r="G31" s="173">
        <v>0</v>
      </c>
      <c r="H31" s="173">
        <v>0</v>
      </c>
      <c r="I31" s="173">
        <f t="shared" si="6"/>
        <v>0</v>
      </c>
      <c r="J31" s="173">
        <v>31.7</v>
      </c>
      <c r="K31" s="173">
        <f t="shared" si="7"/>
        <v>1521.6</v>
      </c>
      <c r="L31" s="173">
        <v>21</v>
      </c>
      <c r="M31" s="173">
        <f t="shared" si="8"/>
        <v>0</v>
      </c>
      <c r="N31" s="173">
        <v>0</v>
      </c>
      <c r="O31" s="173">
        <f t="shared" si="9"/>
        <v>0</v>
      </c>
      <c r="P31" s="173">
        <v>0</v>
      </c>
      <c r="Q31" s="173">
        <f t="shared" si="10"/>
        <v>0</v>
      </c>
      <c r="R31" s="173"/>
      <c r="S31" s="173"/>
      <c r="T31" s="174">
        <v>0.114</v>
      </c>
      <c r="U31" s="173">
        <f t="shared" si="11"/>
        <v>5.47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88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ht="22.5" outlineLevel="1" x14ac:dyDescent="0.2">
      <c r="A32" s="161">
        <v>23</v>
      </c>
      <c r="B32" s="166" t="s">
        <v>133</v>
      </c>
      <c r="C32" s="192" t="s">
        <v>134</v>
      </c>
      <c r="D32" s="168" t="s">
        <v>100</v>
      </c>
      <c r="E32" s="170">
        <v>15</v>
      </c>
      <c r="F32" s="173">
        <v>0</v>
      </c>
      <c r="G32" s="173">
        <v>0</v>
      </c>
      <c r="H32" s="173">
        <v>0</v>
      </c>
      <c r="I32" s="173">
        <f t="shared" si="6"/>
        <v>0</v>
      </c>
      <c r="J32" s="173">
        <v>149</v>
      </c>
      <c r="K32" s="173">
        <f t="shared" si="7"/>
        <v>2235</v>
      </c>
      <c r="L32" s="173">
        <v>21</v>
      </c>
      <c r="M32" s="173">
        <f t="shared" si="8"/>
        <v>0</v>
      </c>
      <c r="N32" s="173">
        <v>0</v>
      </c>
      <c r="O32" s="173">
        <f t="shared" si="9"/>
        <v>0</v>
      </c>
      <c r="P32" s="173">
        <v>0</v>
      </c>
      <c r="Q32" s="173">
        <f t="shared" si="10"/>
        <v>0</v>
      </c>
      <c r="R32" s="173"/>
      <c r="S32" s="173"/>
      <c r="T32" s="174">
        <v>0</v>
      </c>
      <c r="U32" s="173">
        <f t="shared" si="11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88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>
        <v>24</v>
      </c>
      <c r="B33" s="166" t="s">
        <v>135</v>
      </c>
      <c r="C33" s="192" t="s">
        <v>136</v>
      </c>
      <c r="D33" s="168" t="s">
        <v>93</v>
      </c>
      <c r="E33" s="170">
        <v>48</v>
      </c>
      <c r="F33" s="173">
        <v>0</v>
      </c>
      <c r="G33" s="173">
        <v>0</v>
      </c>
      <c r="H33" s="173">
        <v>7.55</v>
      </c>
      <c r="I33" s="173">
        <f t="shared" si="6"/>
        <v>362.4</v>
      </c>
      <c r="J33" s="173">
        <v>23.849999999999998</v>
      </c>
      <c r="K33" s="173">
        <f t="shared" si="7"/>
        <v>1144.8</v>
      </c>
      <c r="L33" s="173">
        <v>21</v>
      </c>
      <c r="M33" s="173">
        <f t="shared" si="8"/>
        <v>0</v>
      </c>
      <c r="N33" s="173">
        <v>1.8000000000000001E-4</v>
      </c>
      <c r="O33" s="173">
        <f t="shared" si="9"/>
        <v>0.01</v>
      </c>
      <c r="P33" s="173">
        <v>0</v>
      </c>
      <c r="Q33" s="173">
        <f t="shared" si="10"/>
        <v>0</v>
      </c>
      <c r="R33" s="173"/>
      <c r="S33" s="173"/>
      <c r="T33" s="174">
        <v>6.7000000000000004E-2</v>
      </c>
      <c r="U33" s="173">
        <f t="shared" si="11"/>
        <v>3.22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88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">
      <c r="A34" s="161">
        <v>25</v>
      </c>
      <c r="B34" s="166" t="s">
        <v>137</v>
      </c>
      <c r="C34" s="192" t="s">
        <v>138</v>
      </c>
      <c r="D34" s="168" t="s">
        <v>93</v>
      </c>
      <c r="E34" s="170">
        <v>48</v>
      </c>
      <c r="F34" s="173">
        <v>0</v>
      </c>
      <c r="G34" s="173">
        <v>0</v>
      </c>
      <c r="H34" s="173">
        <v>1.47</v>
      </c>
      <c r="I34" s="173">
        <f t="shared" si="6"/>
        <v>70.56</v>
      </c>
      <c r="J34" s="173">
        <v>19.830000000000002</v>
      </c>
      <c r="K34" s="173">
        <f t="shared" si="7"/>
        <v>951.84</v>
      </c>
      <c r="L34" s="173">
        <v>21</v>
      </c>
      <c r="M34" s="173">
        <f t="shared" si="8"/>
        <v>0</v>
      </c>
      <c r="N34" s="173">
        <v>1.0000000000000001E-5</v>
      </c>
      <c r="O34" s="173">
        <f t="shared" si="9"/>
        <v>0</v>
      </c>
      <c r="P34" s="173">
        <v>0</v>
      </c>
      <c r="Q34" s="173">
        <f t="shared" si="10"/>
        <v>0</v>
      </c>
      <c r="R34" s="173"/>
      <c r="S34" s="173"/>
      <c r="T34" s="174">
        <v>6.2E-2</v>
      </c>
      <c r="U34" s="173">
        <f t="shared" si="11"/>
        <v>2.98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88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>
        <v>26</v>
      </c>
      <c r="B35" s="166" t="s">
        <v>139</v>
      </c>
      <c r="C35" s="192" t="s">
        <v>140</v>
      </c>
      <c r="D35" s="168" t="s">
        <v>87</v>
      </c>
      <c r="E35" s="170">
        <v>4</v>
      </c>
      <c r="F35" s="173">
        <v>0</v>
      </c>
      <c r="G35" s="173">
        <v>0</v>
      </c>
      <c r="H35" s="173">
        <v>106.64</v>
      </c>
      <c r="I35" s="173">
        <f t="shared" si="6"/>
        <v>426.56</v>
      </c>
      <c r="J35" s="173">
        <v>262.86</v>
      </c>
      <c r="K35" s="173">
        <f t="shared" si="7"/>
        <v>1051.44</v>
      </c>
      <c r="L35" s="173">
        <v>21</v>
      </c>
      <c r="M35" s="173">
        <f t="shared" si="8"/>
        <v>0</v>
      </c>
      <c r="N35" s="173">
        <v>1.3999999999999999E-4</v>
      </c>
      <c r="O35" s="173">
        <f t="shared" si="9"/>
        <v>0</v>
      </c>
      <c r="P35" s="173">
        <v>0</v>
      </c>
      <c r="Q35" s="173">
        <f t="shared" si="10"/>
        <v>0</v>
      </c>
      <c r="R35" s="173"/>
      <c r="S35" s="173"/>
      <c r="T35" s="174">
        <v>0.16500000000000001</v>
      </c>
      <c r="U35" s="173">
        <f t="shared" si="11"/>
        <v>0.66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88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>
        <v>27</v>
      </c>
      <c r="B36" s="166" t="s">
        <v>141</v>
      </c>
      <c r="C36" s="192" t="s">
        <v>142</v>
      </c>
      <c r="D36" s="168" t="s">
        <v>87</v>
      </c>
      <c r="E36" s="170">
        <v>2</v>
      </c>
      <c r="F36" s="173">
        <v>0</v>
      </c>
      <c r="G36" s="173">
        <v>0</v>
      </c>
      <c r="H36" s="173">
        <v>106.64</v>
      </c>
      <c r="I36" s="173">
        <f t="shared" si="6"/>
        <v>213.28</v>
      </c>
      <c r="J36" s="173">
        <v>380.86</v>
      </c>
      <c r="K36" s="173">
        <f t="shared" si="7"/>
        <v>761.72</v>
      </c>
      <c r="L36" s="173">
        <v>21</v>
      </c>
      <c r="M36" s="173">
        <f t="shared" si="8"/>
        <v>0</v>
      </c>
      <c r="N36" s="173">
        <v>1.3999999999999999E-4</v>
      </c>
      <c r="O36" s="173">
        <f t="shared" si="9"/>
        <v>0</v>
      </c>
      <c r="P36" s="173">
        <v>0</v>
      </c>
      <c r="Q36" s="173">
        <f t="shared" si="10"/>
        <v>0</v>
      </c>
      <c r="R36" s="173"/>
      <c r="S36" s="173"/>
      <c r="T36" s="174">
        <v>0.16500000000000001</v>
      </c>
      <c r="U36" s="173">
        <f t="shared" si="11"/>
        <v>0.33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88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>
        <v>28</v>
      </c>
      <c r="B37" s="166" t="s">
        <v>143</v>
      </c>
      <c r="C37" s="192" t="s">
        <v>144</v>
      </c>
      <c r="D37" s="168" t="s">
        <v>87</v>
      </c>
      <c r="E37" s="170">
        <v>13</v>
      </c>
      <c r="F37" s="173">
        <v>0</v>
      </c>
      <c r="G37" s="173">
        <v>0</v>
      </c>
      <c r="H37" s="173">
        <v>0</v>
      </c>
      <c r="I37" s="173">
        <f t="shared" si="6"/>
        <v>0</v>
      </c>
      <c r="J37" s="173">
        <v>224.5</v>
      </c>
      <c r="K37" s="173">
        <f t="shared" si="7"/>
        <v>2918.5</v>
      </c>
      <c r="L37" s="173">
        <v>21</v>
      </c>
      <c r="M37" s="173">
        <f t="shared" si="8"/>
        <v>0</v>
      </c>
      <c r="N37" s="173">
        <v>0</v>
      </c>
      <c r="O37" s="173">
        <f t="shared" si="9"/>
        <v>0</v>
      </c>
      <c r="P37" s="173">
        <v>0</v>
      </c>
      <c r="Q37" s="173">
        <f t="shared" si="10"/>
        <v>0</v>
      </c>
      <c r="R37" s="173"/>
      <c r="S37" s="173"/>
      <c r="T37" s="174">
        <v>0.42499999999999999</v>
      </c>
      <c r="U37" s="173">
        <f t="shared" si="11"/>
        <v>5.53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88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>
        <v>29</v>
      </c>
      <c r="B38" s="166" t="s">
        <v>145</v>
      </c>
      <c r="C38" s="192" t="s">
        <v>146</v>
      </c>
      <c r="D38" s="168" t="s">
        <v>87</v>
      </c>
      <c r="E38" s="170">
        <v>13</v>
      </c>
      <c r="F38" s="173">
        <v>0</v>
      </c>
      <c r="G38" s="173">
        <v>0</v>
      </c>
      <c r="H38" s="173">
        <v>80.010000000000005</v>
      </c>
      <c r="I38" s="173">
        <f t="shared" si="6"/>
        <v>1040.1300000000001</v>
      </c>
      <c r="J38" s="173">
        <v>141.99</v>
      </c>
      <c r="K38" s="173">
        <f t="shared" si="7"/>
        <v>1845.87</v>
      </c>
      <c r="L38" s="173">
        <v>21</v>
      </c>
      <c r="M38" s="173">
        <f t="shared" si="8"/>
        <v>0</v>
      </c>
      <c r="N38" s="173">
        <v>6.3000000000000003E-4</v>
      </c>
      <c r="O38" s="173">
        <f t="shared" si="9"/>
        <v>0.01</v>
      </c>
      <c r="P38" s="173">
        <v>0</v>
      </c>
      <c r="Q38" s="173">
        <f t="shared" si="10"/>
        <v>0</v>
      </c>
      <c r="R38" s="173"/>
      <c r="S38" s="173"/>
      <c r="T38" s="174">
        <v>0.27200000000000002</v>
      </c>
      <c r="U38" s="173">
        <f t="shared" si="11"/>
        <v>3.54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88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">
      <c r="A39" s="161">
        <v>30</v>
      </c>
      <c r="B39" s="166" t="s">
        <v>147</v>
      </c>
      <c r="C39" s="192" t="s">
        <v>148</v>
      </c>
      <c r="D39" s="168" t="s">
        <v>87</v>
      </c>
      <c r="E39" s="170">
        <v>13</v>
      </c>
      <c r="F39" s="173">
        <v>0</v>
      </c>
      <c r="G39" s="173">
        <v>0</v>
      </c>
      <c r="H39" s="173">
        <v>13.51</v>
      </c>
      <c r="I39" s="173">
        <f t="shared" si="6"/>
        <v>175.63</v>
      </c>
      <c r="J39" s="173">
        <v>15.19</v>
      </c>
      <c r="K39" s="173">
        <f t="shared" si="7"/>
        <v>197.47</v>
      </c>
      <c r="L39" s="173">
        <v>21</v>
      </c>
      <c r="M39" s="173">
        <f t="shared" si="8"/>
        <v>0</v>
      </c>
      <c r="N39" s="173">
        <v>1E-4</v>
      </c>
      <c r="O39" s="173">
        <f t="shared" si="9"/>
        <v>0</v>
      </c>
      <c r="P39" s="173">
        <v>0</v>
      </c>
      <c r="Q39" s="173">
        <f t="shared" si="10"/>
        <v>0</v>
      </c>
      <c r="R39" s="173"/>
      <c r="S39" s="173"/>
      <c r="T39" s="174">
        <v>2.9000000000000001E-2</v>
      </c>
      <c r="U39" s="173">
        <f t="shared" si="11"/>
        <v>0.38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88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ht="22.5" outlineLevel="1" x14ac:dyDescent="0.2">
      <c r="A40" s="161">
        <v>31</v>
      </c>
      <c r="B40" s="166" t="s">
        <v>149</v>
      </c>
      <c r="C40" s="192" t="s">
        <v>150</v>
      </c>
      <c r="D40" s="168" t="s">
        <v>151</v>
      </c>
      <c r="E40" s="170">
        <v>18</v>
      </c>
      <c r="F40" s="173">
        <v>0</v>
      </c>
      <c r="G40" s="173">
        <v>0</v>
      </c>
      <c r="H40" s="173">
        <v>276.52</v>
      </c>
      <c r="I40" s="173">
        <f t="shared" si="6"/>
        <v>4977.3599999999997</v>
      </c>
      <c r="J40" s="173">
        <v>278.48</v>
      </c>
      <c r="K40" s="173">
        <f t="shared" si="7"/>
        <v>5012.6400000000003</v>
      </c>
      <c r="L40" s="173">
        <v>21</v>
      </c>
      <c r="M40" s="173">
        <f t="shared" si="8"/>
        <v>0</v>
      </c>
      <c r="N40" s="173">
        <v>2.8879999999999999E-2</v>
      </c>
      <c r="O40" s="173">
        <f t="shared" si="9"/>
        <v>0.52</v>
      </c>
      <c r="P40" s="173">
        <v>0</v>
      </c>
      <c r="Q40" s="173">
        <f t="shared" si="10"/>
        <v>0</v>
      </c>
      <c r="R40" s="173"/>
      <c r="S40" s="173"/>
      <c r="T40" s="174">
        <v>0.98099999999999998</v>
      </c>
      <c r="U40" s="173">
        <f t="shared" si="11"/>
        <v>17.66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88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>
        <v>32</v>
      </c>
      <c r="B41" s="166" t="s">
        <v>152</v>
      </c>
      <c r="C41" s="192" t="s">
        <v>153</v>
      </c>
      <c r="D41" s="168" t="s">
        <v>93</v>
      </c>
      <c r="E41" s="170">
        <v>12</v>
      </c>
      <c r="F41" s="173">
        <v>0</v>
      </c>
      <c r="G41" s="173">
        <v>0</v>
      </c>
      <c r="H41" s="173">
        <v>11.7</v>
      </c>
      <c r="I41" s="173">
        <f t="shared" si="6"/>
        <v>140.4</v>
      </c>
      <c r="J41" s="173">
        <v>112.3</v>
      </c>
      <c r="K41" s="173">
        <f t="shared" si="7"/>
        <v>1347.6</v>
      </c>
      <c r="L41" s="173">
        <v>21</v>
      </c>
      <c r="M41" s="173">
        <f t="shared" si="8"/>
        <v>0</v>
      </c>
      <c r="N41" s="173">
        <v>4.8999999999999998E-4</v>
      </c>
      <c r="O41" s="173">
        <f t="shared" si="9"/>
        <v>0.01</v>
      </c>
      <c r="P41" s="173">
        <v>1.7999999999999999E-2</v>
      </c>
      <c r="Q41" s="173">
        <f t="shared" si="10"/>
        <v>0.22</v>
      </c>
      <c r="R41" s="173"/>
      <c r="S41" s="173"/>
      <c r="T41" s="174">
        <v>0.39212999999999998</v>
      </c>
      <c r="U41" s="173">
        <f t="shared" si="11"/>
        <v>4.71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88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>
        <v>33</v>
      </c>
      <c r="B42" s="166" t="s">
        <v>107</v>
      </c>
      <c r="C42" s="192" t="s">
        <v>154</v>
      </c>
      <c r="D42" s="168" t="s">
        <v>87</v>
      </c>
      <c r="E42" s="170">
        <v>6</v>
      </c>
      <c r="F42" s="173">
        <v>0</v>
      </c>
      <c r="G42" s="173">
        <v>0</v>
      </c>
      <c r="H42" s="173">
        <v>7.97</v>
      </c>
      <c r="I42" s="173">
        <f t="shared" si="6"/>
        <v>47.82</v>
      </c>
      <c r="J42" s="173">
        <v>497.03</v>
      </c>
      <c r="K42" s="173">
        <f t="shared" si="7"/>
        <v>2982.18</v>
      </c>
      <c r="L42" s="173">
        <v>21</v>
      </c>
      <c r="M42" s="173">
        <f t="shared" si="8"/>
        <v>0</v>
      </c>
      <c r="N42" s="173">
        <v>3.4000000000000002E-4</v>
      </c>
      <c r="O42" s="173">
        <f t="shared" si="9"/>
        <v>0</v>
      </c>
      <c r="P42" s="173">
        <v>5.8999999999999997E-2</v>
      </c>
      <c r="Q42" s="173">
        <f t="shared" si="10"/>
        <v>0.35</v>
      </c>
      <c r="R42" s="173"/>
      <c r="S42" s="173"/>
      <c r="T42" s="174">
        <v>2.278</v>
      </c>
      <c r="U42" s="173">
        <f t="shared" si="11"/>
        <v>13.67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88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>
        <v>34</v>
      </c>
      <c r="B43" s="166" t="s">
        <v>155</v>
      </c>
      <c r="C43" s="192" t="s">
        <v>156</v>
      </c>
      <c r="D43" s="168" t="s">
        <v>87</v>
      </c>
      <c r="E43" s="170">
        <v>6</v>
      </c>
      <c r="F43" s="173">
        <v>0</v>
      </c>
      <c r="G43" s="173">
        <v>0</v>
      </c>
      <c r="H43" s="173">
        <v>42.86</v>
      </c>
      <c r="I43" s="173">
        <f t="shared" si="6"/>
        <v>257.16000000000003</v>
      </c>
      <c r="J43" s="173">
        <v>333.14</v>
      </c>
      <c r="K43" s="173">
        <f t="shared" si="7"/>
        <v>1998.84</v>
      </c>
      <c r="L43" s="173">
        <v>21</v>
      </c>
      <c r="M43" s="173">
        <f t="shared" si="8"/>
        <v>0</v>
      </c>
      <c r="N43" s="173">
        <v>5.0200000000000002E-2</v>
      </c>
      <c r="O43" s="173">
        <f t="shared" si="9"/>
        <v>0.3</v>
      </c>
      <c r="P43" s="173">
        <v>0</v>
      </c>
      <c r="Q43" s="173">
        <f t="shared" si="10"/>
        <v>0</v>
      </c>
      <c r="R43" s="173"/>
      <c r="S43" s="173"/>
      <c r="T43" s="174">
        <v>0.77</v>
      </c>
      <c r="U43" s="173">
        <f t="shared" si="11"/>
        <v>4.62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88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>
        <v>35</v>
      </c>
      <c r="B44" s="166" t="s">
        <v>113</v>
      </c>
      <c r="C44" s="192" t="s">
        <v>114</v>
      </c>
      <c r="D44" s="168" t="s">
        <v>93</v>
      </c>
      <c r="E44" s="170">
        <v>12</v>
      </c>
      <c r="F44" s="173">
        <v>0</v>
      </c>
      <c r="G44" s="173">
        <v>0</v>
      </c>
      <c r="H44" s="173">
        <v>95.47</v>
      </c>
      <c r="I44" s="173">
        <f t="shared" si="6"/>
        <v>1145.6400000000001</v>
      </c>
      <c r="J44" s="173">
        <v>187.03</v>
      </c>
      <c r="K44" s="173">
        <f t="shared" si="7"/>
        <v>2244.36</v>
      </c>
      <c r="L44" s="173">
        <v>21</v>
      </c>
      <c r="M44" s="173">
        <f t="shared" si="8"/>
        <v>0</v>
      </c>
      <c r="N44" s="173">
        <v>0.10712000000000001</v>
      </c>
      <c r="O44" s="173">
        <f t="shared" si="9"/>
        <v>1.29</v>
      </c>
      <c r="P44" s="173">
        <v>0</v>
      </c>
      <c r="Q44" s="173">
        <f t="shared" si="10"/>
        <v>0</v>
      </c>
      <c r="R44" s="173"/>
      <c r="S44" s="173"/>
      <c r="T44" s="174">
        <v>0.69998000000000005</v>
      </c>
      <c r="U44" s="173">
        <f t="shared" si="11"/>
        <v>8.4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88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>
        <v>36</v>
      </c>
      <c r="B45" s="166" t="s">
        <v>157</v>
      </c>
      <c r="C45" s="192" t="s">
        <v>158</v>
      </c>
      <c r="D45" s="168" t="s">
        <v>0</v>
      </c>
      <c r="E45" s="170">
        <v>1.25</v>
      </c>
      <c r="F45" s="173">
        <v>0</v>
      </c>
      <c r="G45" s="173">
        <v>0</v>
      </c>
      <c r="H45" s="173">
        <v>0</v>
      </c>
      <c r="I45" s="173">
        <f t="shared" si="6"/>
        <v>0</v>
      </c>
      <c r="J45" s="173">
        <v>583.04999999999995</v>
      </c>
      <c r="K45" s="173">
        <f t="shared" si="7"/>
        <v>728.81</v>
      </c>
      <c r="L45" s="173">
        <v>21</v>
      </c>
      <c r="M45" s="173">
        <f t="shared" si="8"/>
        <v>0</v>
      </c>
      <c r="N45" s="173">
        <v>0</v>
      </c>
      <c r="O45" s="173">
        <f t="shared" si="9"/>
        <v>0</v>
      </c>
      <c r="P45" s="173">
        <v>0</v>
      </c>
      <c r="Q45" s="173">
        <f t="shared" si="10"/>
        <v>0</v>
      </c>
      <c r="R45" s="173"/>
      <c r="S45" s="173"/>
      <c r="T45" s="174">
        <v>0</v>
      </c>
      <c r="U45" s="173">
        <f t="shared" si="11"/>
        <v>0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88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x14ac:dyDescent="0.2">
      <c r="A46" s="162" t="s">
        <v>83</v>
      </c>
      <c r="B46" s="167" t="s">
        <v>54</v>
      </c>
      <c r="C46" s="193" t="s">
        <v>55</v>
      </c>
      <c r="D46" s="169"/>
      <c r="E46" s="171"/>
      <c r="F46" s="175"/>
      <c r="G46" s="175">
        <f>SUMIF(AE47:AE66,"&lt;&gt;NOR",G47:G66)</f>
        <v>0</v>
      </c>
      <c r="H46" s="175"/>
      <c r="I46" s="175">
        <f>SUM(I47:I66)</f>
        <v>30119.309999999998</v>
      </c>
      <c r="J46" s="175"/>
      <c r="K46" s="175">
        <f>SUM(K47:K66)</f>
        <v>7094.4899999999989</v>
      </c>
      <c r="L46" s="175"/>
      <c r="M46" s="175">
        <f>SUM(M47:M66)</f>
        <v>0</v>
      </c>
      <c r="N46" s="175"/>
      <c r="O46" s="175">
        <f>SUM(O47:O66)</f>
        <v>7.0000000000000007E-2</v>
      </c>
      <c r="P46" s="175"/>
      <c r="Q46" s="175">
        <f>SUM(Q47:Q66)</f>
        <v>0.14000000000000001</v>
      </c>
      <c r="R46" s="175"/>
      <c r="S46" s="175"/>
      <c r="T46" s="176"/>
      <c r="U46" s="175">
        <f>SUM(U47:U66)</f>
        <v>19.57</v>
      </c>
      <c r="AE46" t="s">
        <v>84</v>
      </c>
    </row>
    <row r="47" spans="1:60" outlineLevel="1" x14ac:dyDescent="0.2">
      <c r="A47" s="161">
        <v>37</v>
      </c>
      <c r="B47" s="166" t="s">
        <v>159</v>
      </c>
      <c r="C47" s="192" t="s">
        <v>160</v>
      </c>
      <c r="D47" s="168" t="s">
        <v>121</v>
      </c>
      <c r="E47" s="170">
        <v>1</v>
      </c>
      <c r="F47" s="173">
        <v>0</v>
      </c>
      <c r="G47" s="173">
        <v>0</v>
      </c>
      <c r="H47" s="173">
        <v>0</v>
      </c>
      <c r="I47" s="173">
        <f t="shared" ref="I47:I66" si="12">ROUND(E47*H47,2)</f>
        <v>0</v>
      </c>
      <c r="J47" s="173">
        <v>248</v>
      </c>
      <c r="K47" s="173">
        <f t="shared" ref="K47:K66" si="13">ROUND(E47*J47,2)</f>
        <v>248</v>
      </c>
      <c r="L47" s="173">
        <v>21</v>
      </c>
      <c r="M47" s="173">
        <f t="shared" ref="M47:M66" si="14">G47*(1+L47/100)</f>
        <v>0</v>
      </c>
      <c r="N47" s="173">
        <v>0</v>
      </c>
      <c r="O47" s="173">
        <f t="shared" ref="O47:O66" si="15">ROUND(E47*N47,2)</f>
        <v>0</v>
      </c>
      <c r="P47" s="173">
        <v>1.933E-2</v>
      </c>
      <c r="Q47" s="173">
        <f t="shared" ref="Q47:Q66" si="16">ROUND(E47*P47,2)</f>
        <v>0.02</v>
      </c>
      <c r="R47" s="173"/>
      <c r="S47" s="173"/>
      <c r="T47" s="174">
        <v>0.59</v>
      </c>
      <c r="U47" s="173">
        <f t="shared" ref="U47:U66" si="17">ROUND(E47*T47,2)</f>
        <v>0.59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88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">
      <c r="A48" s="161">
        <v>38</v>
      </c>
      <c r="B48" s="166" t="s">
        <v>161</v>
      </c>
      <c r="C48" s="192" t="s">
        <v>162</v>
      </c>
      <c r="D48" s="168" t="s">
        <v>121</v>
      </c>
      <c r="E48" s="170">
        <v>1</v>
      </c>
      <c r="F48" s="173">
        <v>0</v>
      </c>
      <c r="G48" s="173">
        <v>0</v>
      </c>
      <c r="H48" s="173">
        <v>0</v>
      </c>
      <c r="I48" s="173">
        <f t="shared" si="12"/>
        <v>0</v>
      </c>
      <c r="J48" s="173">
        <v>96</v>
      </c>
      <c r="K48" s="173">
        <f t="shared" si="13"/>
        <v>96</v>
      </c>
      <c r="L48" s="173">
        <v>21</v>
      </c>
      <c r="M48" s="173">
        <f t="shared" si="14"/>
        <v>0</v>
      </c>
      <c r="N48" s="173">
        <v>0</v>
      </c>
      <c r="O48" s="173">
        <f t="shared" si="15"/>
        <v>0</v>
      </c>
      <c r="P48" s="173">
        <v>1.9460000000000002E-2</v>
      </c>
      <c r="Q48" s="173">
        <f t="shared" si="16"/>
        <v>0.02</v>
      </c>
      <c r="R48" s="173"/>
      <c r="S48" s="173"/>
      <c r="T48" s="174">
        <v>0.38200000000000001</v>
      </c>
      <c r="U48" s="173">
        <f t="shared" si="17"/>
        <v>0.38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88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">
      <c r="A49" s="161">
        <v>39</v>
      </c>
      <c r="B49" s="166" t="s">
        <v>163</v>
      </c>
      <c r="C49" s="192" t="s">
        <v>164</v>
      </c>
      <c r="D49" s="168" t="s">
        <v>121</v>
      </c>
      <c r="E49" s="170">
        <v>1</v>
      </c>
      <c r="F49" s="173">
        <v>0</v>
      </c>
      <c r="G49" s="173">
        <v>0</v>
      </c>
      <c r="H49" s="173">
        <v>0</v>
      </c>
      <c r="I49" s="173">
        <f t="shared" si="12"/>
        <v>0</v>
      </c>
      <c r="J49" s="173">
        <v>75</v>
      </c>
      <c r="K49" s="173">
        <f t="shared" si="13"/>
        <v>75</v>
      </c>
      <c r="L49" s="173">
        <v>21</v>
      </c>
      <c r="M49" s="173">
        <f t="shared" si="14"/>
        <v>0</v>
      </c>
      <c r="N49" s="173">
        <v>0</v>
      </c>
      <c r="O49" s="173">
        <f t="shared" si="15"/>
        <v>0</v>
      </c>
      <c r="P49" s="173">
        <v>8.5999999999999998E-4</v>
      </c>
      <c r="Q49" s="173">
        <f t="shared" si="16"/>
        <v>0</v>
      </c>
      <c r="R49" s="173"/>
      <c r="S49" s="173"/>
      <c r="T49" s="174">
        <v>0.222</v>
      </c>
      <c r="U49" s="173">
        <f t="shared" si="17"/>
        <v>0.22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88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">
      <c r="A50" s="161">
        <v>40</v>
      </c>
      <c r="B50" s="166" t="s">
        <v>165</v>
      </c>
      <c r="C50" s="192" t="s">
        <v>166</v>
      </c>
      <c r="D50" s="168" t="s">
        <v>121</v>
      </c>
      <c r="E50" s="170">
        <v>1</v>
      </c>
      <c r="F50" s="173">
        <v>0</v>
      </c>
      <c r="G50" s="173">
        <v>0</v>
      </c>
      <c r="H50" s="173">
        <v>0</v>
      </c>
      <c r="I50" s="173">
        <f t="shared" si="12"/>
        <v>0</v>
      </c>
      <c r="J50" s="173">
        <v>350</v>
      </c>
      <c r="K50" s="173">
        <f t="shared" si="13"/>
        <v>350</v>
      </c>
      <c r="L50" s="173">
        <v>21</v>
      </c>
      <c r="M50" s="173">
        <f t="shared" si="14"/>
        <v>0</v>
      </c>
      <c r="N50" s="173">
        <v>0</v>
      </c>
      <c r="O50" s="173">
        <f t="shared" si="15"/>
        <v>0</v>
      </c>
      <c r="P50" s="173">
        <v>8.7999999999999995E-2</v>
      </c>
      <c r="Q50" s="173">
        <f t="shared" si="16"/>
        <v>0.09</v>
      </c>
      <c r="R50" s="173"/>
      <c r="S50" s="173"/>
      <c r="T50" s="174">
        <v>0.69299999999999995</v>
      </c>
      <c r="U50" s="173">
        <f t="shared" si="17"/>
        <v>0.69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88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">
      <c r="A51" s="161">
        <v>41</v>
      </c>
      <c r="B51" s="166" t="s">
        <v>167</v>
      </c>
      <c r="C51" s="192" t="s">
        <v>168</v>
      </c>
      <c r="D51" s="168" t="s">
        <v>87</v>
      </c>
      <c r="E51" s="170">
        <v>1</v>
      </c>
      <c r="F51" s="173">
        <v>0</v>
      </c>
      <c r="G51" s="173">
        <v>0</v>
      </c>
      <c r="H51" s="173">
        <v>0</v>
      </c>
      <c r="I51" s="173">
        <f t="shared" si="12"/>
        <v>0</v>
      </c>
      <c r="J51" s="173">
        <v>136.5</v>
      </c>
      <c r="K51" s="173">
        <f t="shared" si="13"/>
        <v>136.5</v>
      </c>
      <c r="L51" s="173">
        <v>21</v>
      </c>
      <c r="M51" s="173">
        <f t="shared" si="14"/>
        <v>0</v>
      </c>
      <c r="N51" s="173">
        <v>0</v>
      </c>
      <c r="O51" s="173">
        <f t="shared" si="15"/>
        <v>0</v>
      </c>
      <c r="P51" s="173">
        <v>7.62E-3</v>
      </c>
      <c r="Q51" s="173">
        <f t="shared" si="16"/>
        <v>0.01</v>
      </c>
      <c r="R51" s="173"/>
      <c r="S51" s="173"/>
      <c r="T51" s="174">
        <v>0.54300000000000004</v>
      </c>
      <c r="U51" s="173">
        <f t="shared" si="17"/>
        <v>0.54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88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">
      <c r="A52" s="161">
        <v>42</v>
      </c>
      <c r="B52" s="166" t="s">
        <v>169</v>
      </c>
      <c r="C52" s="192" t="s">
        <v>170</v>
      </c>
      <c r="D52" s="168" t="s">
        <v>121</v>
      </c>
      <c r="E52" s="170">
        <v>1</v>
      </c>
      <c r="F52" s="173">
        <v>0</v>
      </c>
      <c r="G52" s="173">
        <v>0</v>
      </c>
      <c r="H52" s="173">
        <v>4882.92</v>
      </c>
      <c r="I52" s="173">
        <f t="shared" si="12"/>
        <v>4882.92</v>
      </c>
      <c r="J52" s="173">
        <v>547.07999999999993</v>
      </c>
      <c r="K52" s="173">
        <f t="shared" si="13"/>
        <v>547.08000000000004</v>
      </c>
      <c r="L52" s="173">
        <v>21</v>
      </c>
      <c r="M52" s="173">
        <f t="shared" si="14"/>
        <v>0</v>
      </c>
      <c r="N52" s="173">
        <v>3.1220000000000001E-2</v>
      </c>
      <c r="O52" s="173">
        <f t="shared" si="15"/>
        <v>0.03</v>
      </c>
      <c r="P52" s="173">
        <v>0</v>
      </c>
      <c r="Q52" s="173">
        <f t="shared" si="16"/>
        <v>0</v>
      </c>
      <c r="R52" s="173"/>
      <c r="S52" s="173"/>
      <c r="T52" s="174">
        <v>1.5</v>
      </c>
      <c r="U52" s="173">
        <f t="shared" si="17"/>
        <v>1.5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88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">
      <c r="A53" s="161">
        <v>43</v>
      </c>
      <c r="B53" s="166" t="s">
        <v>171</v>
      </c>
      <c r="C53" s="192" t="s">
        <v>172</v>
      </c>
      <c r="D53" s="168" t="s">
        <v>87</v>
      </c>
      <c r="E53" s="170">
        <v>1</v>
      </c>
      <c r="F53" s="173">
        <v>0</v>
      </c>
      <c r="G53" s="173">
        <v>0</v>
      </c>
      <c r="H53" s="173">
        <v>0</v>
      </c>
      <c r="I53" s="173">
        <f t="shared" si="12"/>
        <v>0</v>
      </c>
      <c r="J53" s="173">
        <v>58.4</v>
      </c>
      <c r="K53" s="173">
        <f t="shared" si="13"/>
        <v>58.4</v>
      </c>
      <c r="L53" s="173">
        <v>21</v>
      </c>
      <c r="M53" s="173">
        <f t="shared" si="14"/>
        <v>0</v>
      </c>
      <c r="N53" s="173">
        <v>0</v>
      </c>
      <c r="O53" s="173">
        <f t="shared" si="15"/>
        <v>0</v>
      </c>
      <c r="P53" s="173">
        <v>0</v>
      </c>
      <c r="Q53" s="173">
        <f t="shared" si="16"/>
        <v>0</v>
      </c>
      <c r="R53" s="173"/>
      <c r="S53" s="173"/>
      <c r="T53" s="174">
        <v>0</v>
      </c>
      <c r="U53" s="173">
        <f t="shared" si="17"/>
        <v>0</v>
      </c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88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">
      <c r="A54" s="161">
        <v>44</v>
      </c>
      <c r="B54" s="166" t="s">
        <v>173</v>
      </c>
      <c r="C54" s="192" t="s">
        <v>174</v>
      </c>
      <c r="D54" s="168" t="s">
        <v>121</v>
      </c>
      <c r="E54" s="170">
        <v>1</v>
      </c>
      <c r="F54" s="173">
        <v>0</v>
      </c>
      <c r="G54" s="173">
        <v>0</v>
      </c>
      <c r="H54" s="173">
        <v>357.59</v>
      </c>
      <c r="I54" s="173">
        <f t="shared" si="12"/>
        <v>357.59</v>
      </c>
      <c r="J54" s="173">
        <v>617.41000000000008</v>
      </c>
      <c r="K54" s="173">
        <f t="shared" si="13"/>
        <v>617.41</v>
      </c>
      <c r="L54" s="173">
        <v>21</v>
      </c>
      <c r="M54" s="173">
        <f t="shared" si="14"/>
        <v>0</v>
      </c>
      <c r="N54" s="173">
        <v>8.4000000000000003E-4</v>
      </c>
      <c r="O54" s="173">
        <f t="shared" si="15"/>
        <v>0</v>
      </c>
      <c r="P54" s="173">
        <v>0</v>
      </c>
      <c r="Q54" s="173">
        <f t="shared" si="16"/>
        <v>0</v>
      </c>
      <c r="R54" s="173"/>
      <c r="S54" s="173"/>
      <c r="T54" s="174">
        <v>1.2529999999999999</v>
      </c>
      <c r="U54" s="173">
        <f t="shared" si="17"/>
        <v>1.25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88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ht="22.5" outlineLevel="1" x14ac:dyDescent="0.2">
      <c r="A55" s="161">
        <v>45</v>
      </c>
      <c r="B55" s="166" t="s">
        <v>128</v>
      </c>
      <c r="C55" s="192" t="s">
        <v>175</v>
      </c>
      <c r="D55" s="168" t="s">
        <v>121</v>
      </c>
      <c r="E55" s="170">
        <v>1</v>
      </c>
      <c r="F55" s="173">
        <v>0</v>
      </c>
      <c r="G55" s="173">
        <v>0</v>
      </c>
      <c r="H55" s="173">
        <v>3766.2</v>
      </c>
      <c r="I55" s="173">
        <f t="shared" si="12"/>
        <v>3766.2</v>
      </c>
      <c r="J55" s="173">
        <v>235.80000000000018</v>
      </c>
      <c r="K55" s="173">
        <f t="shared" si="13"/>
        <v>235.8</v>
      </c>
      <c r="L55" s="173">
        <v>21</v>
      </c>
      <c r="M55" s="173">
        <f t="shared" si="14"/>
        <v>0</v>
      </c>
      <c r="N55" s="173">
        <v>1.3509999999999999E-2</v>
      </c>
      <c r="O55" s="173">
        <f t="shared" si="15"/>
        <v>0.01</v>
      </c>
      <c r="P55" s="173">
        <v>0</v>
      </c>
      <c r="Q55" s="173">
        <f t="shared" si="16"/>
        <v>0</v>
      </c>
      <c r="R55" s="173"/>
      <c r="S55" s="173"/>
      <c r="T55" s="174">
        <v>1.1890000000000001</v>
      </c>
      <c r="U55" s="173">
        <f t="shared" si="17"/>
        <v>1.19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176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">
      <c r="A56" s="161">
        <v>46</v>
      </c>
      <c r="B56" s="166" t="s">
        <v>177</v>
      </c>
      <c r="C56" s="192" t="s">
        <v>178</v>
      </c>
      <c r="D56" s="168" t="s">
        <v>87</v>
      </c>
      <c r="E56" s="170">
        <v>1</v>
      </c>
      <c r="F56" s="173">
        <v>0</v>
      </c>
      <c r="G56" s="173">
        <v>0</v>
      </c>
      <c r="H56" s="173">
        <v>20.38</v>
      </c>
      <c r="I56" s="173">
        <f t="shared" si="12"/>
        <v>20.38</v>
      </c>
      <c r="J56" s="173">
        <v>99.12</v>
      </c>
      <c r="K56" s="173">
        <f t="shared" si="13"/>
        <v>99.12</v>
      </c>
      <c r="L56" s="173">
        <v>21</v>
      </c>
      <c r="M56" s="173">
        <f t="shared" si="14"/>
        <v>0</v>
      </c>
      <c r="N56" s="173">
        <v>1.3999999999999999E-4</v>
      </c>
      <c r="O56" s="173">
        <f t="shared" si="15"/>
        <v>0</v>
      </c>
      <c r="P56" s="173">
        <v>0</v>
      </c>
      <c r="Q56" s="173">
        <f t="shared" si="16"/>
        <v>0</v>
      </c>
      <c r="R56" s="173"/>
      <c r="S56" s="173"/>
      <c r="T56" s="174">
        <v>0.23699999999999999</v>
      </c>
      <c r="U56" s="173">
        <f t="shared" si="17"/>
        <v>0.24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88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">
      <c r="A57" s="161">
        <v>47</v>
      </c>
      <c r="B57" s="166" t="s">
        <v>179</v>
      </c>
      <c r="C57" s="192" t="s">
        <v>180</v>
      </c>
      <c r="D57" s="168" t="s">
        <v>87</v>
      </c>
      <c r="E57" s="170">
        <v>1</v>
      </c>
      <c r="F57" s="173">
        <v>0</v>
      </c>
      <c r="G57" s="173">
        <v>0</v>
      </c>
      <c r="H57" s="173">
        <v>6.12</v>
      </c>
      <c r="I57" s="173">
        <f t="shared" si="12"/>
        <v>6.12</v>
      </c>
      <c r="J57" s="173">
        <v>213.38</v>
      </c>
      <c r="K57" s="173">
        <f t="shared" si="13"/>
        <v>213.38</v>
      </c>
      <c r="L57" s="173">
        <v>21</v>
      </c>
      <c r="M57" s="173">
        <f t="shared" si="14"/>
        <v>0</v>
      </c>
      <c r="N57" s="173">
        <v>4.0000000000000003E-5</v>
      </c>
      <c r="O57" s="173">
        <f t="shared" si="15"/>
        <v>0</v>
      </c>
      <c r="P57" s="173">
        <v>0</v>
      </c>
      <c r="Q57" s="173">
        <f t="shared" si="16"/>
        <v>0</v>
      </c>
      <c r="R57" s="173"/>
      <c r="S57" s="173"/>
      <c r="T57" s="174">
        <v>0.44500000000000001</v>
      </c>
      <c r="U57" s="173">
        <f t="shared" si="17"/>
        <v>0.45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88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">
      <c r="A58" s="161">
        <v>48</v>
      </c>
      <c r="B58" s="166" t="s">
        <v>179</v>
      </c>
      <c r="C58" s="192" t="s">
        <v>181</v>
      </c>
      <c r="D58" s="168" t="s">
        <v>87</v>
      </c>
      <c r="E58" s="170">
        <v>4</v>
      </c>
      <c r="F58" s="173">
        <v>0</v>
      </c>
      <c r="G58" s="173">
        <v>0</v>
      </c>
      <c r="H58" s="173">
        <v>6.12</v>
      </c>
      <c r="I58" s="173">
        <f t="shared" si="12"/>
        <v>24.48</v>
      </c>
      <c r="J58" s="173">
        <v>213.38</v>
      </c>
      <c r="K58" s="173">
        <f t="shared" si="13"/>
        <v>853.52</v>
      </c>
      <c r="L58" s="173">
        <v>21</v>
      </c>
      <c r="M58" s="173">
        <f t="shared" si="14"/>
        <v>0</v>
      </c>
      <c r="N58" s="173">
        <v>4.0000000000000003E-5</v>
      </c>
      <c r="O58" s="173">
        <f t="shared" si="15"/>
        <v>0</v>
      </c>
      <c r="P58" s="173">
        <v>0</v>
      </c>
      <c r="Q58" s="173">
        <f t="shared" si="16"/>
        <v>0</v>
      </c>
      <c r="R58" s="173"/>
      <c r="S58" s="173"/>
      <c r="T58" s="174">
        <v>0.44500000000000001</v>
      </c>
      <c r="U58" s="173">
        <f t="shared" si="17"/>
        <v>1.78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88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ht="22.5" outlineLevel="1" x14ac:dyDescent="0.2">
      <c r="A59" s="161">
        <v>49</v>
      </c>
      <c r="B59" s="166" t="s">
        <v>128</v>
      </c>
      <c r="C59" s="192" t="s">
        <v>182</v>
      </c>
      <c r="D59" s="168" t="s">
        <v>87</v>
      </c>
      <c r="E59" s="170">
        <v>4</v>
      </c>
      <c r="F59" s="173">
        <v>0</v>
      </c>
      <c r="G59" s="173">
        <v>0</v>
      </c>
      <c r="H59" s="173">
        <v>1502.44</v>
      </c>
      <c r="I59" s="173">
        <f t="shared" si="12"/>
        <v>6009.76</v>
      </c>
      <c r="J59" s="173">
        <v>142.55999999999995</v>
      </c>
      <c r="K59" s="173">
        <f t="shared" si="13"/>
        <v>570.24</v>
      </c>
      <c r="L59" s="173">
        <v>21</v>
      </c>
      <c r="M59" s="173">
        <f t="shared" si="14"/>
        <v>0</v>
      </c>
      <c r="N59" s="173">
        <v>1.64E-3</v>
      </c>
      <c r="O59" s="173">
        <f t="shared" si="15"/>
        <v>0.01</v>
      </c>
      <c r="P59" s="173">
        <v>0</v>
      </c>
      <c r="Q59" s="173">
        <f t="shared" si="16"/>
        <v>0</v>
      </c>
      <c r="R59" s="173"/>
      <c r="S59" s="173"/>
      <c r="T59" s="174">
        <v>0.44500000000000001</v>
      </c>
      <c r="U59" s="173">
        <f t="shared" si="17"/>
        <v>1.78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88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">
      <c r="A60" s="161">
        <v>50</v>
      </c>
      <c r="B60" s="166" t="s">
        <v>183</v>
      </c>
      <c r="C60" s="192" t="s">
        <v>184</v>
      </c>
      <c r="D60" s="168" t="s">
        <v>121</v>
      </c>
      <c r="E60" s="170">
        <v>1</v>
      </c>
      <c r="F60" s="173">
        <v>0</v>
      </c>
      <c r="G60" s="173">
        <v>0</v>
      </c>
      <c r="H60" s="173">
        <v>361.06</v>
      </c>
      <c r="I60" s="173">
        <f t="shared" si="12"/>
        <v>361.06</v>
      </c>
      <c r="J60" s="173">
        <v>832.94</v>
      </c>
      <c r="K60" s="173">
        <f t="shared" si="13"/>
        <v>832.94</v>
      </c>
      <c r="L60" s="173">
        <v>21</v>
      </c>
      <c r="M60" s="173">
        <f t="shared" si="14"/>
        <v>0</v>
      </c>
      <c r="N60" s="173">
        <v>6.2E-4</v>
      </c>
      <c r="O60" s="173">
        <f t="shared" si="15"/>
        <v>0</v>
      </c>
      <c r="P60" s="173">
        <v>0</v>
      </c>
      <c r="Q60" s="173">
        <f t="shared" si="16"/>
        <v>0</v>
      </c>
      <c r="R60" s="173"/>
      <c r="S60" s="173"/>
      <c r="T60" s="174">
        <v>2.6</v>
      </c>
      <c r="U60" s="173">
        <f t="shared" si="17"/>
        <v>2.6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88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>
        <v>51</v>
      </c>
      <c r="B61" s="166" t="s">
        <v>128</v>
      </c>
      <c r="C61" s="192" t="s">
        <v>185</v>
      </c>
      <c r="D61" s="168" t="s">
        <v>87</v>
      </c>
      <c r="E61" s="170">
        <v>1</v>
      </c>
      <c r="F61" s="173">
        <v>0</v>
      </c>
      <c r="G61" s="173">
        <v>0</v>
      </c>
      <c r="H61" s="173">
        <v>3185</v>
      </c>
      <c r="I61" s="173">
        <f t="shared" si="12"/>
        <v>3185</v>
      </c>
      <c r="J61" s="173">
        <v>0</v>
      </c>
      <c r="K61" s="173">
        <f t="shared" si="13"/>
        <v>0</v>
      </c>
      <c r="L61" s="173">
        <v>21</v>
      </c>
      <c r="M61" s="173">
        <f t="shared" si="14"/>
        <v>0</v>
      </c>
      <c r="N61" s="173">
        <v>1.0999999999999999E-2</v>
      </c>
      <c r="O61" s="173">
        <f t="shared" si="15"/>
        <v>0.01</v>
      </c>
      <c r="P61" s="173">
        <v>0</v>
      </c>
      <c r="Q61" s="173">
        <f t="shared" si="16"/>
        <v>0</v>
      </c>
      <c r="R61" s="173"/>
      <c r="S61" s="173"/>
      <c r="T61" s="174">
        <v>0</v>
      </c>
      <c r="U61" s="173">
        <f t="shared" si="17"/>
        <v>0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176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">
      <c r="A62" s="161">
        <v>52</v>
      </c>
      <c r="B62" s="166" t="s">
        <v>186</v>
      </c>
      <c r="C62" s="192" t="s">
        <v>187</v>
      </c>
      <c r="D62" s="168" t="s">
        <v>121</v>
      </c>
      <c r="E62" s="170">
        <v>1</v>
      </c>
      <c r="F62" s="173">
        <v>0</v>
      </c>
      <c r="G62" s="173">
        <v>0</v>
      </c>
      <c r="H62" s="173">
        <v>122.22</v>
      </c>
      <c r="I62" s="173">
        <f t="shared" si="12"/>
        <v>122.22</v>
      </c>
      <c r="J62" s="173">
        <v>1601.78</v>
      </c>
      <c r="K62" s="173">
        <f t="shared" si="13"/>
        <v>1601.78</v>
      </c>
      <c r="L62" s="173">
        <v>21</v>
      </c>
      <c r="M62" s="173">
        <f t="shared" si="14"/>
        <v>0</v>
      </c>
      <c r="N62" s="173">
        <v>4.4999999999999999E-4</v>
      </c>
      <c r="O62" s="173">
        <f t="shared" si="15"/>
        <v>0</v>
      </c>
      <c r="P62" s="173">
        <v>0</v>
      </c>
      <c r="Q62" s="173">
        <f t="shared" si="16"/>
        <v>0</v>
      </c>
      <c r="R62" s="173"/>
      <c r="S62" s="173"/>
      <c r="T62" s="174">
        <v>5</v>
      </c>
      <c r="U62" s="173">
        <f t="shared" si="17"/>
        <v>5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88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">
      <c r="A63" s="161">
        <v>53</v>
      </c>
      <c r="B63" s="166" t="s">
        <v>188</v>
      </c>
      <c r="C63" s="192" t="s">
        <v>189</v>
      </c>
      <c r="D63" s="168" t="s">
        <v>87</v>
      </c>
      <c r="E63" s="170">
        <v>1</v>
      </c>
      <c r="F63" s="173">
        <v>0</v>
      </c>
      <c r="G63" s="173">
        <v>0</v>
      </c>
      <c r="H63" s="173">
        <v>8845</v>
      </c>
      <c r="I63" s="173">
        <f t="shared" si="12"/>
        <v>8845</v>
      </c>
      <c r="J63" s="173">
        <v>0</v>
      </c>
      <c r="K63" s="173">
        <f t="shared" si="13"/>
        <v>0</v>
      </c>
      <c r="L63" s="173">
        <v>21</v>
      </c>
      <c r="M63" s="173">
        <f t="shared" si="14"/>
        <v>0</v>
      </c>
      <c r="N63" s="173">
        <v>0.01</v>
      </c>
      <c r="O63" s="173">
        <f t="shared" si="15"/>
        <v>0.01</v>
      </c>
      <c r="P63" s="173">
        <v>0</v>
      </c>
      <c r="Q63" s="173">
        <f t="shared" si="16"/>
        <v>0</v>
      </c>
      <c r="R63" s="173"/>
      <c r="S63" s="173"/>
      <c r="T63" s="174">
        <v>0</v>
      </c>
      <c r="U63" s="173">
        <f t="shared" si="17"/>
        <v>0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176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">
      <c r="A64" s="161">
        <v>54</v>
      </c>
      <c r="B64" s="166" t="s">
        <v>190</v>
      </c>
      <c r="C64" s="192" t="s">
        <v>191</v>
      </c>
      <c r="D64" s="168" t="s">
        <v>121</v>
      </c>
      <c r="E64" s="170">
        <v>11</v>
      </c>
      <c r="F64" s="173">
        <v>0</v>
      </c>
      <c r="G64" s="173">
        <v>0</v>
      </c>
      <c r="H64" s="173">
        <v>230.78</v>
      </c>
      <c r="I64" s="173">
        <f t="shared" si="12"/>
        <v>2538.58</v>
      </c>
      <c r="J64" s="173">
        <v>39.72</v>
      </c>
      <c r="K64" s="173">
        <f t="shared" si="13"/>
        <v>436.92</v>
      </c>
      <c r="L64" s="173">
        <v>21</v>
      </c>
      <c r="M64" s="173">
        <f t="shared" si="14"/>
        <v>0</v>
      </c>
      <c r="N64" s="173">
        <v>2.4000000000000001E-4</v>
      </c>
      <c r="O64" s="173">
        <f t="shared" si="15"/>
        <v>0</v>
      </c>
      <c r="P64" s="173">
        <v>0</v>
      </c>
      <c r="Q64" s="173">
        <f t="shared" si="16"/>
        <v>0</v>
      </c>
      <c r="R64" s="173"/>
      <c r="S64" s="173"/>
      <c r="T64" s="174">
        <v>0.124</v>
      </c>
      <c r="U64" s="173">
        <f t="shared" si="17"/>
        <v>1.36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88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ht="22.5" outlineLevel="1" x14ac:dyDescent="0.2">
      <c r="A65" s="161">
        <v>55</v>
      </c>
      <c r="B65" s="166" t="s">
        <v>192</v>
      </c>
      <c r="C65" s="192" t="s">
        <v>193</v>
      </c>
      <c r="D65" s="168" t="s">
        <v>0</v>
      </c>
      <c r="E65" s="170">
        <v>0.33</v>
      </c>
      <c r="F65" s="173">
        <v>0</v>
      </c>
      <c r="G65" s="173">
        <v>0</v>
      </c>
      <c r="H65" s="173">
        <v>0</v>
      </c>
      <c r="I65" s="173">
        <f t="shared" si="12"/>
        <v>0</v>
      </c>
      <c r="J65" s="173">
        <v>370.91</v>
      </c>
      <c r="K65" s="173">
        <f t="shared" si="13"/>
        <v>122.4</v>
      </c>
      <c r="L65" s="173">
        <v>21</v>
      </c>
      <c r="M65" s="173">
        <f t="shared" si="14"/>
        <v>0</v>
      </c>
      <c r="N65" s="173">
        <v>0</v>
      </c>
      <c r="O65" s="173">
        <f t="shared" si="15"/>
        <v>0</v>
      </c>
      <c r="P65" s="173">
        <v>0</v>
      </c>
      <c r="Q65" s="173">
        <f t="shared" si="16"/>
        <v>0</v>
      </c>
      <c r="R65" s="173"/>
      <c r="S65" s="173"/>
      <c r="T65" s="174">
        <v>0</v>
      </c>
      <c r="U65" s="173">
        <f t="shared" si="17"/>
        <v>0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88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ht="22.5" outlineLevel="1" x14ac:dyDescent="0.2">
      <c r="A66" s="161">
        <v>56</v>
      </c>
      <c r="B66" s="166" t="s">
        <v>194</v>
      </c>
      <c r="C66" s="192" t="s">
        <v>195</v>
      </c>
      <c r="D66" s="168" t="s">
        <v>196</v>
      </c>
      <c r="E66" s="170">
        <v>0</v>
      </c>
      <c r="F66" s="173">
        <v>0</v>
      </c>
      <c r="G66" s="173">
        <v>0</v>
      </c>
      <c r="H66" s="173">
        <v>0</v>
      </c>
      <c r="I66" s="173">
        <f t="shared" si="12"/>
        <v>0</v>
      </c>
      <c r="J66" s="173">
        <v>0</v>
      </c>
      <c r="K66" s="173">
        <f t="shared" si="13"/>
        <v>0</v>
      </c>
      <c r="L66" s="173">
        <v>21</v>
      </c>
      <c r="M66" s="173">
        <f t="shared" si="14"/>
        <v>0</v>
      </c>
      <c r="N66" s="173">
        <v>0</v>
      </c>
      <c r="O66" s="173">
        <f t="shared" si="15"/>
        <v>0</v>
      </c>
      <c r="P66" s="173">
        <v>0</v>
      </c>
      <c r="Q66" s="173">
        <f t="shared" si="16"/>
        <v>0</v>
      </c>
      <c r="R66" s="173"/>
      <c r="S66" s="173"/>
      <c r="T66" s="174">
        <v>0</v>
      </c>
      <c r="U66" s="173">
        <f t="shared" si="17"/>
        <v>0</v>
      </c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88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x14ac:dyDescent="0.2">
      <c r="A67" s="162" t="s">
        <v>83</v>
      </c>
      <c r="B67" s="167" t="s">
        <v>56</v>
      </c>
      <c r="C67" s="193" t="s">
        <v>26</v>
      </c>
      <c r="D67" s="169"/>
      <c r="E67" s="171"/>
      <c r="F67" s="175"/>
      <c r="G67" s="175">
        <f>SUMIF(AE68:AE71,"&lt;&gt;NOR",G68:G71)</f>
        <v>0</v>
      </c>
      <c r="H67" s="175"/>
      <c r="I67" s="175">
        <f>SUM(I68:I71)</f>
        <v>0</v>
      </c>
      <c r="J67" s="175"/>
      <c r="K67" s="175">
        <f>SUM(K68:K71)</f>
        <v>15326.35</v>
      </c>
      <c r="L67" s="175"/>
      <c r="M67" s="175">
        <f>SUM(M68:M71)</f>
        <v>0</v>
      </c>
      <c r="N67" s="175"/>
      <c r="O67" s="175">
        <f>SUM(O68:O71)</f>
        <v>0</v>
      </c>
      <c r="P67" s="175"/>
      <c r="Q67" s="175">
        <f>SUM(Q68:Q71)</f>
        <v>0</v>
      </c>
      <c r="R67" s="175"/>
      <c r="S67" s="175"/>
      <c r="T67" s="176"/>
      <c r="U67" s="175">
        <f>SUM(U68:U71)</f>
        <v>0.02</v>
      </c>
      <c r="AE67" t="s">
        <v>84</v>
      </c>
    </row>
    <row r="68" spans="1:60" ht="22.5" outlineLevel="1" x14ac:dyDescent="0.2">
      <c r="A68" s="161">
        <v>57</v>
      </c>
      <c r="B68" s="166" t="s">
        <v>197</v>
      </c>
      <c r="C68" s="192" t="s">
        <v>198</v>
      </c>
      <c r="D68" s="168" t="s">
        <v>199</v>
      </c>
      <c r="E68" s="170">
        <v>1</v>
      </c>
      <c r="F68" s="173">
        <v>0</v>
      </c>
      <c r="G68" s="173">
        <v>0</v>
      </c>
      <c r="H68" s="173">
        <v>0</v>
      </c>
      <c r="I68" s="173">
        <f>ROUND(E68*H68,2)</f>
        <v>0</v>
      </c>
      <c r="J68" s="173">
        <v>4500</v>
      </c>
      <c r="K68" s="173">
        <f>ROUND(E68*J68,2)</f>
        <v>4500</v>
      </c>
      <c r="L68" s="173">
        <v>21</v>
      </c>
      <c r="M68" s="173">
        <f>G68*(1+L68/100)</f>
        <v>0</v>
      </c>
      <c r="N68" s="173">
        <v>0</v>
      </c>
      <c r="O68" s="173">
        <f>ROUND(E68*N68,2)</f>
        <v>0</v>
      </c>
      <c r="P68" s="173">
        <v>0</v>
      </c>
      <c r="Q68" s="173">
        <f>ROUND(E68*P68,2)</f>
        <v>0</v>
      </c>
      <c r="R68" s="173"/>
      <c r="S68" s="173"/>
      <c r="T68" s="174">
        <v>0</v>
      </c>
      <c r="U68" s="173">
        <f>ROUND(E68*T68,2)</f>
        <v>0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88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">
      <c r="A69" s="161">
        <v>58</v>
      </c>
      <c r="B69" s="166" t="s">
        <v>200</v>
      </c>
      <c r="C69" s="192" t="s">
        <v>201</v>
      </c>
      <c r="D69" s="168" t="s">
        <v>196</v>
      </c>
      <c r="E69" s="170">
        <v>1</v>
      </c>
      <c r="F69" s="173">
        <v>0</v>
      </c>
      <c r="G69" s="173">
        <v>0</v>
      </c>
      <c r="H69" s="173">
        <v>0</v>
      </c>
      <c r="I69" s="173">
        <f>ROUND(E69*H69,2)</f>
        <v>0</v>
      </c>
      <c r="J69" s="173">
        <v>900</v>
      </c>
      <c r="K69" s="173">
        <f>ROUND(E69*J69,2)</f>
        <v>900</v>
      </c>
      <c r="L69" s="173">
        <v>21</v>
      </c>
      <c r="M69" s="173">
        <f>G69*(1+L69/100)</f>
        <v>0</v>
      </c>
      <c r="N69" s="173">
        <v>0</v>
      </c>
      <c r="O69" s="173">
        <f>ROUND(E69*N69,2)</f>
        <v>0</v>
      </c>
      <c r="P69" s="173">
        <v>0</v>
      </c>
      <c r="Q69" s="173">
        <f>ROUND(E69*P69,2)</f>
        <v>0</v>
      </c>
      <c r="R69" s="173"/>
      <c r="S69" s="173"/>
      <c r="T69" s="174">
        <v>1.4999999999999999E-2</v>
      </c>
      <c r="U69" s="173">
        <f>ROUND(E69*T69,2)</f>
        <v>0.02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88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">
      <c r="A70" s="161">
        <v>59</v>
      </c>
      <c r="B70" s="166" t="s">
        <v>128</v>
      </c>
      <c r="C70" s="192" t="s">
        <v>202</v>
      </c>
      <c r="D70" s="168" t="s">
        <v>196</v>
      </c>
      <c r="E70" s="170">
        <v>1</v>
      </c>
      <c r="F70" s="173">
        <v>0</v>
      </c>
      <c r="G70" s="173">
        <v>0</v>
      </c>
      <c r="H70" s="173">
        <v>0</v>
      </c>
      <c r="I70" s="173">
        <f>ROUND(E70*H70,2)</f>
        <v>0</v>
      </c>
      <c r="J70" s="173">
        <v>3500</v>
      </c>
      <c r="K70" s="173">
        <f>ROUND(E70*J70,2)</f>
        <v>3500</v>
      </c>
      <c r="L70" s="173">
        <v>21</v>
      </c>
      <c r="M70" s="173">
        <f>G70*(1+L70/100)</f>
        <v>0</v>
      </c>
      <c r="N70" s="173">
        <v>0</v>
      </c>
      <c r="O70" s="173">
        <f>ROUND(E70*N70,2)</f>
        <v>0</v>
      </c>
      <c r="P70" s="173">
        <v>0</v>
      </c>
      <c r="Q70" s="173">
        <f>ROUND(E70*P70,2)</f>
        <v>0</v>
      </c>
      <c r="R70" s="173"/>
      <c r="S70" s="173"/>
      <c r="T70" s="174">
        <v>0</v>
      </c>
      <c r="U70" s="173">
        <f>ROUND(E70*T70,2)</f>
        <v>0</v>
      </c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88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ht="22.5" outlineLevel="1" x14ac:dyDescent="0.2">
      <c r="A71" s="186">
        <v>60</v>
      </c>
      <c r="B71" s="187" t="s">
        <v>203</v>
      </c>
      <c r="C71" s="194" t="s">
        <v>204</v>
      </c>
      <c r="D71" s="188" t="s">
        <v>0</v>
      </c>
      <c r="E71" s="189">
        <v>5</v>
      </c>
      <c r="F71" s="190">
        <v>0</v>
      </c>
      <c r="G71" s="190">
        <v>0</v>
      </c>
      <c r="H71" s="190">
        <v>0</v>
      </c>
      <c r="I71" s="190">
        <f>ROUND(E71*H71,2)</f>
        <v>0</v>
      </c>
      <c r="J71" s="190">
        <v>1285.27</v>
      </c>
      <c r="K71" s="190">
        <f>ROUND(E71*J71,2)</f>
        <v>6426.35</v>
      </c>
      <c r="L71" s="190">
        <v>21</v>
      </c>
      <c r="M71" s="190">
        <f>G71*(1+L71/100)</f>
        <v>0</v>
      </c>
      <c r="N71" s="190">
        <v>0</v>
      </c>
      <c r="O71" s="190">
        <f>ROUND(E71*N71,2)</f>
        <v>0</v>
      </c>
      <c r="P71" s="190">
        <v>0</v>
      </c>
      <c r="Q71" s="190">
        <f>ROUND(E71*P71,2)</f>
        <v>0</v>
      </c>
      <c r="R71" s="190"/>
      <c r="S71" s="190"/>
      <c r="T71" s="191">
        <v>0</v>
      </c>
      <c r="U71" s="190">
        <f>ROUND(E71*T71,2)</f>
        <v>0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88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x14ac:dyDescent="0.2">
      <c r="A72" s="6"/>
      <c r="B72" s="7" t="s">
        <v>205</v>
      </c>
      <c r="C72" s="195" t="s">
        <v>205</v>
      </c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C72">
        <v>15</v>
      </c>
      <c r="AD72">
        <v>21</v>
      </c>
    </row>
    <row r="73" spans="1:60" x14ac:dyDescent="0.2">
      <c r="C73" s="196"/>
      <c r="D73" s="148"/>
      <c r="AE73" t="s">
        <v>206</v>
      </c>
    </row>
    <row r="74" spans="1:60" x14ac:dyDescent="0.2">
      <c r="D74" s="148"/>
    </row>
    <row r="75" spans="1:60" x14ac:dyDescent="0.2">
      <c r="D75" s="148"/>
    </row>
    <row r="76" spans="1:60" x14ac:dyDescent="0.2">
      <c r="D76" s="148"/>
    </row>
    <row r="77" spans="1:60" x14ac:dyDescent="0.2">
      <c r="D77" s="148"/>
    </row>
    <row r="78" spans="1:60" x14ac:dyDescent="0.2">
      <c r="D78" s="148"/>
    </row>
    <row r="79" spans="1:60" x14ac:dyDescent="0.2">
      <c r="D79" s="148"/>
    </row>
    <row r="80" spans="1:60" x14ac:dyDescent="0.2">
      <c r="D80" s="148"/>
    </row>
    <row r="81" spans="4:4" x14ac:dyDescent="0.2">
      <c r="D81" s="148"/>
    </row>
    <row r="82" spans="4:4" x14ac:dyDescent="0.2">
      <c r="D82" s="148"/>
    </row>
    <row r="83" spans="4:4" x14ac:dyDescent="0.2">
      <c r="D83" s="148"/>
    </row>
    <row r="84" spans="4:4" x14ac:dyDescent="0.2">
      <c r="D84" s="148"/>
    </row>
    <row r="85" spans="4:4" x14ac:dyDescent="0.2">
      <c r="D85" s="148"/>
    </row>
    <row r="86" spans="4:4" x14ac:dyDescent="0.2">
      <c r="D86" s="148"/>
    </row>
    <row r="87" spans="4:4" x14ac:dyDescent="0.2">
      <c r="D87" s="148"/>
    </row>
    <row r="88" spans="4:4" x14ac:dyDescent="0.2">
      <c r="D88" s="148"/>
    </row>
    <row r="89" spans="4:4" x14ac:dyDescent="0.2">
      <c r="D89" s="148"/>
    </row>
    <row r="90" spans="4:4" x14ac:dyDescent="0.2">
      <c r="D90" s="148"/>
    </row>
    <row r="91" spans="4:4" x14ac:dyDescent="0.2">
      <c r="D91" s="148"/>
    </row>
    <row r="92" spans="4:4" x14ac:dyDescent="0.2">
      <c r="D92" s="148"/>
    </row>
    <row r="93" spans="4:4" x14ac:dyDescent="0.2">
      <c r="D93" s="148"/>
    </row>
    <row r="94" spans="4:4" x14ac:dyDescent="0.2">
      <c r="D94" s="148"/>
    </row>
    <row r="95" spans="4:4" x14ac:dyDescent="0.2">
      <c r="D95" s="148"/>
    </row>
    <row r="96" spans="4:4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ant3334 ant3334</dc:creator>
  <cp:lastModifiedBy>kynyking</cp:lastModifiedBy>
  <cp:lastPrinted>2014-02-28T09:52:57Z</cp:lastPrinted>
  <dcterms:created xsi:type="dcterms:W3CDTF">2009-04-08T07:15:50Z</dcterms:created>
  <dcterms:modified xsi:type="dcterms:W3CDTF">2020-04-22T08:09:55Z</dcterms:modified>
</cp:coreProperties>
</file>