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da\Documents\Rozpočet\Bílovice nad Svitavou\"/>
    </mc:Choice>
  </mc:AlternateContent>
  <xr:revisionPtr revIDLastSave="0" documentId="8_{2ACE4906-F098-4B2D-A93F-0D8B08CC0FA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Naklady'!$A$1:$X$29</definedName>
    <definedName name="_xlnm.Print_Area" localSheetId="4">'01 1 Pol'!$A$1:$X$178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1" l="1"/>
  <c r="I62" i="1"/>
  <c r="I19" i="1" s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H43" i="1" s="1"/>
  <c r="I43" i="1" s="1"/>
  <c r="G41" i="1"/>
  <c r="H41" i="1" s="1"/>
  <c r="I41" i="1" s="1"/>
  <c r="F41" i="1"/>
  <c r="G40" i="1"/>
  <c r="H40" i="1" s="1"/>
  <c r="I40" i="1" s="1"/>
  <c r="F40" i="1"/>
  <c r="G39" i="1"/>
  <c r="F39" i="1"/>
  <c r="G177" i="13"/>
  <c r="BA126" i="13"/>
  <c r="BA85" i="13"/>
  <c r="BA77" i="13"/>
  <c r="BA72" i="13"/>
  <c r="BA55" i="13"/>
  <c r="BA44" i="13"/>
  <c r="BA40" i="13"/>
  <c r="BA32" i="13"/>
  <c r="BA28" i="13"/>
  <c r="BA24" i="13"/>
  <c r="BA20" i="13"/>
  <c r="G9" i="13"/>
  <c r="M9" i="13" s="1"/>
  <c r="I9" i="13"/>
  <c r="I8" i="13" s="1"/>
  <c r="K9" i="13"/>
  <c r="O9" i="13"/>
  <c r="O8" i="13" s="1"/>
  <c r="Q9" i="13"/>
  <c r="Q8" i="13" s="1"/>
  <c r="V9" i="13"/>
  <c r="G13" i="13"/>
  <c r="M13" i="13" s="1"/>
  <c r="I13" i="13"/>
  <c r="K13" i="13"/>
  <c r="O13" i="13"/>
  <c r="Q13" i="13"/>
  <c r="V13" i="13"/>
  <c r="G16" i="13"/>
  <c r="I16" i="13"/>
  <c r="K16" i="13"/>
  <c r="K8" i="13" s="1"/>
  <c r="M16" i="13"/>
  <c r="O16" i="13"/>
  <c r="Q16" i="13"/>
  <c r="V16" i="13"/>
  <c r="V8" i="13" s="1"/>
  <c r="G19" i="13"/>
  <c r="I19" i="13"/>
  <c r="K19" i="13"/>
  <c r="M19" i="13"/>
  <c r="O19" i="13"/>
  <c r="Q19" i="13"/>
  <c r="V19" i="13"/>
  <c r="G23" i="13"/>
  <c r="M23" i="13" s="1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31" i="13"/>
  <c r="I31" i="13"/>
  <c r="K31" i="13"/>
  <c r="M31" i="13"/>
  <c r="O31" i="13"/>
  <c r="Q31" i="13"/>
  <c r="V31" i="13"/>
  <c r="G35" i="13"/>
  <c r="I35" i="13"/>
  <c r="K35" i="13"/>
  <c r="M35" i="13"/>
  <c r="O35" i="13"/>
  <c r="Q35" i="13"/>
  <c r="V35" i="13"/>
  <c r="G39" i="13"/>
  <c r="M39" i="13" s="1"/>
  <c r="I39" i="13"/>
  <c r="K39" i="13"/>
  <c r="O39" i="13"/>
  <c r="Q39" i="13"/>
  <c r="V39" i="13"/>
  <c r="G43" i="13"/>
  <c r="M43" i="13" s="1"/>
  <c r="I43" i="13"/>
  <c r="K43" i="13"/>
  <c r="O43" i="13"/>
  <c r="Q43" i="13"/>
  <c r="V43" i="13"/>
  <c r="G47" i="13"/>
  <c r="I47" i="13"/>
  <c r="K47" i="13"/>
  <c r="M47" i="13"/>
  <c r="O47" i="13"/>
  <c r="Q47" i="13"/>
  <c r="V47" i="13"/>
  <c r="G54" i="13"/>
  <c r="I54" i="13"/>
  <c r="K54" i="13"/>
  <c r="M54" i="13"/>
  <c r="O54" i="13"/>
  <c r="Q54" i="13"/>
  <c r="V54" i="13"/>
  <c r="G58" i="13"/>
  <c r="M58" i="13" s="1"/>
  <c r="I58" i="13"/>
  <c r="K58" i="13"/>
  <c r="O58" i="13"/>
  <c r="Q58" i="13"/>
  <c r="V58" i="13"/>
  <c r="G62" i="13"/>
  <c r="M62" i="13" s="1"/>
  <c r="I62" i="13"/>
  <c r="K62" i="13"/>
  <c r="O62" i="13"/>
  <c r="Q62" i="13"/>
  <c r="V62" i="13"/>
  <c r="G66" i="13"/>
  <c r="I66" i="13"/>
  <c r="K66" i="13"/>
  <c r="M66" i="13"/>
  <c r="O66" i="13"/>
  <c r="Q66" i="13"/>
  <c r="V66" i="13"/>
  <c r="G71" i="13"/>
  <c r="I71" i="13"/>
  <c r="K71" i="13"/>
  <c r="M71" i="13"/>
  <c r="O71" i="13"/>
  <c r="Q71" i="13"/>
  <c r="V71" i="13"/>
  <c r="G76" i="13"/>
  <c r="M76" i="13" s="1"/>
  <c r="I76" i="13"/>
  <c r="K76" i="13"/>
  <c r="O76" i="13"/>
  <c r="Q76" i="13"/>
  <c r="V76" i="13"/>
  <c r="G80" i="13"/>
  <c r="M80" i="13" s="1"/>
  <c r="I80" i="13"/>
  <c r="K80" i="13"/>
  <c r="O80" i="13"/>
  <c r="Q80" i="13"/>
  <c r="V80" i="13"/>
  <c r="G84" i="13"/>
  <c r="I84" i="13"/>
  <c r="K84" i="13"/>
  <c r="M84" i="13"/>
  <c r="O84" i="13"/>
  <c r="Q84" i="13"/>
  <c r="V84" i="13"/>
  <c r="G88" i="13"/>
  <c r="I88" i="13"/>
  <c r="K88" i="13"/>
  <c r="M88" i="13"/>
  <c r="O88" i="13"/>
  <c r="Q88" i="13"/>
  <c r="V88" i="13"/>
  <c r="G91" i="13"/>
  <c r="M91" i="13" s="1"/>
  <c r="I91" i="13"/>
  <c r="K91" i="13"/>
  <c r="O91" i="13"/>
  <c r="Q91" i="13"/>
  <c r="V91" i="13"/>
  <c r="G94" i="13"/>
  <c r="M94" i="13" s="1"/>
  <c r="I94" i="13"/>
  <c r="K94" i="13"/>
  <c r="O94" i="13"/>
  <c r="Q94" i="13"/>
  <c r="V94" i="13"/>
  <c r="G99" i="13"/>
  <c r="G98" i="13" s="1"/>
  <c r="I99" i="13"/>
  <c r="K99" i="13"/>
  <c r="M99" i="13"/>
  <c r="O99" i="13"/>
  <c r="O98" i="13" s="1"/>
  <c r="Q99" i="13"/>
  <c r="V99" i="13"/>
  <c r="G103" i="13"/>
  <c r="M103" i="13" s="1"/>
  <c r="I103" i="13"/>
  <c r="K103" i="13"/>
  <c r="O103" i="13"/>
  <c r="Q103" i="13"/>
  <c r="V103" i="13"/>
  <c r="G107" i="13"/>
  <c r="M107" i="13" s="1"/>
  <c r="I107" i="13"/>
  <c r="I98" i="13" s="1"/>
  <c r="K107" i="13"/>
  <c r="O107" i="13"/>
  <c r="Q107" i="13"/>
  <c r="Q98" i="13" s="1"/>
  <c r="V107" i="13"/>
  <c r="G113" i="13"/>
  <c r="I113" i="13"/>
  <c r="K113" i="13"/>
  <c r="K98" i="13" s="1"/>
  <c r="M113" i="13"/>
  <c r="O113" i="13"/>
  <c r="Q113" i="13"/>
  <c r="V113" i="13"/>
  <c r="V98" i="13" s="1"/>
  <c r="G117" i="13"/>
  <c r="I117" i="13"/>
  <c r="K117" i="13"/>
  <c r="M117" i="13"/>
  <c r="O117" i="13"/>
  <c r="Q117" i="13"/>
  <c r="V117" i="13"/>
  <c r="G121" i="13"/>
  <c r="M121" i="13" s="1"/>
  <c r="I121" i="13"/>
  <c r="K121" i="13"/>
  <c r="O121" i="13"/>
  <c r="Q121" i="13"/>
  <c r="V121" i="13"/>
  <c r="G125" i="13"/>
  <c r="I125" i="13"/>
  <c r="I124" i="13" s="1"/>
  <c r="K125" i="13"/>
  <c r="K124" i="13" s="1"/>
  <c r="M125" i="13"/>
  <c r="O125" i="13"/>
  <c r="Q125" i="13"/>
  <c r="Q124" i="13" s="1"/>
  <c r="V125" i="13"/>
  <c r="V124" i="13" s="1"/>
  <c r="G129" i="13"/>
  <c r="I129" i="13"/>
  <c r="K129" i="13"/>
  <c r="M129" i="13"/>
  <c r="O129" i="13"/>
  <c r="Q129" i="13"/>
  <c r="V129" i="13"/>
  <c r="G133" i="13"/>
  <c r="G124" i="13" s="1"/>
  <c r="I133" i="13"/>
  <c r="K133" i="13"/>
  <c r="O133" i="13"/>
  <c r="O124" i="13" s="1"/>
  <c r="Q133" i="13"/>
  <c r="V133" i="13"/>
  <c r="G136" i="13"/>
  <c r="I136" i="13"/>
  <c r="Q136" i="13"/>
  <c r="G137" i="13"/>
  <c r="I137" i="13"/>
  <c r="K137" i="13"/>
  <c r="K136" i="13" s="1"/>
  <c r="M137" i="13"/>
  <c r="M136" i="13" s="1"/>
  <c r="O137" i="13"/>
  <c r="Q137" i="13"/>
  <c r="V137" i="13"/>
  <c r="V136" i="13" s="1"/>
  <c r="G141" i="13"/>
  <c r="I141" i="13"/>
  <c r="K141" i="13"/>
  <c r="M141" i="13"/>
  <c r="O141" i="13"/>
  <c r="Q141" i="13"/>
  <c r="V141" i="13"/>
  <c r="G144" i="13"/>
  <c r="M144" i="13" s="1"/>
  <c r="I144" i="13"/>
  <c r="K144" i="13"/>
  <c r="O144" i="13"/>
  <c r="O136" i="13" s="1"/>
  <c r="Q144" i="13"/>
  <c r="V144" i="13"/>
  <c r="G147" i="13"/>
  <c r="I147" i="13"/>
  <c r="O147" i="13"/>
  <c r="Q147" i="13"/>
  <c r="G148" i="13"/>
  <c r="I148" i="13"/>
  <c r="K148" i="13"/>
  <c r="K147" i="13" s="1"/>
  <c r="M148" i="13"/>
  <c r="M147" i="13" s="1"/>
  <c r="O148" i="13"/>
  <c r="Q148" i="13"/>
  <c r="V148" i="13"/>
  <c r="V147" i="13" s="1"/>
  <c r="K151" i="13"/>
  <c r="V151" i="13"/>
  <c r="G152" i="13"/>
  <c r="G151" i="13" s="1"/>
  <c r="I152" i="13"/>
  <c r="I151" i="13" s="1"/>
  <c r="K152" i="13"/>
  <c r="O152" i="13"/>
  <c r="O151" i="13" s="1"/>
  <c r="Q152" i="13"/>
  <c r="Q151" i="13" s="1"/>
  <c r="V152" i="13"/>
  <c r="G155" i="13"/>
  <c r="I155" i="13"/>
  <c r="O155" i="13"/>
  <c r="Q155" i="13"/>
  <c r="G156" i="13"/>
  <c r="I156" i="13"/>
  <c r="K156" i="13"/>
  <c r="K155" i="13" s="1"/>
  <c r="M156" i="13"/>
  <c r="M155" i="13" s="1"/>
  <c r="O156" i="13"/>
  <c r="Q156" i="13"/>
  <c r="V156" i="13"/>
  <c r="V155" i="13" s="1"/>
  <c r="K160" i="13"/>
  <c r="V160" i="13"/>
  <c r="G161" i="13"/>
  <c r="M161" i="13" s="1"/>
  <c r="M160" i="13" s="1"/>
  <c r="I161" i="13"/>
  <c r="I160" i="13" s="1"/>
  <c r="K161" i="13"/>
  <c r="O161" i="13"/>
  <c r="O160" i="13" s="1"/>
  <c r="Q161" i="13"/>
  <c r="Q160" i="13" s="1"/>
  <c r="V161" i="13"/>
  <c r="I165" i="13"/>
  <c r="Q165" i="13"/>
  <c r="G166" i="13"/>
  <c r="I166" i="13"/>
  <c r="K166" i="13"/>
  <c r="K165" i="13" s="1"/>
  <c r="M166" i="13"/>
  <c r="O166" i="13"/>
  <c r="Q166" i="13"/>
  <c r="V166" i="13"/>
  <c r="V165" i="13" s="1"/>
  <c r="G169" i="13"/>
  <c r="I169" i="13"/>
  <c r="K169" i="13"/>
  <c r="M169" i="13"/>
  <c r="O169" i="13"/>
  <c r="Q169" i="13"/>
  <c r="V169" i="13"/>
  <c r="G172" i="13"/>
  <c r="G165" i="13" s="1"/>
  <c r="I172" i="13"/>
  <c r="K172" i="13"/>
  <c r="O172" i="13"/>
  <c r="O165" i="13" s="1"/>
  <c r="Q172" i="13"/>
  <c r="V172" i="13"/>
  <c r="AE177" i="13"/>
  <c r="AF177" i="13"/>
  <c r="G28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K12" i="12"/>
  <c r="V12" i="12"/>
  <c r="G13" i="12"/>
  <c r="I13" i="12"/>
  <c r="I12" i="12" s="1"/>
  <c r="K13" i="12"/>
  <c r="M13" i="12"/>
  <c r="O13" i="12"/>
  <c r="Q13" i="12"/>
  <c r="Q12" i="12" s="1"/>
  <c r="V13" i="12"/>
  <c r="G15" i="12"/>
  <c r="G12" i="12" s="1"/>
  <c r="I15" i="12"/>
  <c r="K15" i="12"/>
  <c r="O15" i="12"/>
  <c r="O12" i="12" s="1"/>
  <c r="Q15" i="12"/>
  <c r="V15" i="12"/>
  <c r="G17" i="12"/>
  <c r="I17" i="12"/>
  <c r="K17" i="12"/>
  <c r="M17" i="12"/>
  <c r="O17" i="12"/>
  <c r="Q17" i="12"/>
  <c r="V17" i="12"/>
  <c r="G19" i="12"/>
  <c r="K19" i="12"/>
  <c r="V19" i="12"/>
  <c r="G20" i="12"/>
  <c r="I20" i="12"/>
  <c r="I19" i="12" s="1"/>
  <c r="K20" i="12"/>
  <c r="M20" i="12"/>
  <c r="O20" i="12"/>
  <c r="Q20" i="12"/>
  <c r="Q19" i="12" s="1"/>
  <c r="V20" i="12"/>
  <c r="G22" i="12"/>
  <c r="M22" i="12" s="1"/>
  <c r="I22" i="12"/>
  <c r="K22" i="12"/>
  <c r="O22" i="12"/>
  <c r="O19" i="12" s="1"/>
  <c r="Q22" i="12"/>
  <c r="V22" i="12"/>
  <c r="G25" i="12"/>
  <c r="I25" i="12"/>
  <c r="K25" i="12"/>
  <c r="M25" i="12"/>
  <c r="O25" i="12"/>
  <c r="Q25" i="12"/>
  <c r="V25" i="12"/>
  <c r="AE28" i="12"/>
  <c r="I20" i="1"/>
  <c r="I18" i="1"/>
  <c r="I17" i="1"/>
  <c r="F45" i="1"/>
  <c r="G45" i="1"/>
  <c r="G25" i="1" s="1"/>
  <c r="A25" i="1" s="1"/>
  <c r="H44" i="1"/>
  <c r="I44" i="1" s="1"/>
  <c r="I42" i="1"/>
  <c r="H42" i="1"/>
  <c r="H39" i="1"/>
  <c r="H45" i="1" s="1"/>
  <c r="I16" i="1" l="1"/>
  <c r="I21" i="1" s="1"/>
  <c r="I64" i="1"/>
  <c r="J59" i="1" s="1"/>
  <c r="G26" i="1"/>
  <c r="A26" i="1"/>
  <c r="G28" i="1"/>
  <c r="G23" i="1"/>
  <c r="M124" i="13"/>
  <c r="M8" i="13"/>
  <c r="M98" i="13"/>
  <c r="M172" i="13"/>
  <c r="M165" i="13" s="1"/>
  <c r="M152" i="13"/>
  <c r="M151" i="13" s="1"/>
  <c r="G160" i="13"/>
  <c r="G8" i="13"/>
  <c r="M133" i="13"/>
  <c r="M19" i="12"/>
  <c r="AF28" i="12"/>
  <c r="M15" i="12"/>
  <c r="M12" i="12" s="1"/>
  <c r="I39" i="1"/>
  <c r="I45" i="1" s="1"/>
  <c r="J43" i="1" s="1"/>
  <c r="J28" i="1"/>
  <c r="J26" i="1"/>
  <c r="G38" i="1"/>
  <c r="F38" i="1"/>
  <c r="J23" i="1"/>
  <c r="J24" i="1"/>
  <c r="J25" i="1"/>
  <c r="J27" i="1"/>
  <c r="E24" i="1"/>
  <c r="E26" i="1"/>
  <c r="J62" i="1" l="1"/>
  <c r="J58" i="1"/>
  <c r="J56" i="1"/>
  <c r="J61" i="1"/>
  <c r="J57" i="1"/>
  <c r="J54" i="1"/>
  <c r="J55" i="1"/>
  <c r="J52" i="1"/>
  <c r="J53" i="1"/>
  <c r="J63" i="1"/>
  <c r="J60" i="1"/>
  <c r="A23" i="1"/>
  <c r="J44" i="1"/>
  <c r="J40" i="1"/>
  <c r="J42" i="1"/>
  <c r="J39" i="1"/>
  <c r="J45" i="1" s="1"/>
  <c r="J41" i="1"/>
  <c r="J64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Oda</author>
  </authors>
  <commentList>
    <comment ref="S6" authorId="0" shapeId="0" xr:uid="{CF137CC8-2BD8-430C-910F-F4BC140773F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4E97D5-A0D5-40DB-980B-E2331679B9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Oda</author>
  </authors>
  <commentList>
    <comment ref="S6" authorId="0" shapeId="0" xr:uid="{2C16A067-C8F7-4B13-82CF-B9FD8E9F92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90C082-A88D-48B5-90C0-00F08385B4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<sst xmlns="http://schemas.openxmlformats.org/spreadsheetml/2006/main" count="841" uniqueCount="322">
  <si>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</si>
  <si>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</si>
  <si>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</si>
  <si>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</si>
  <si>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</si>
  <si>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</si>
  <si>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</si>
  <si>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</si>
  <si>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</si>
  <si>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</si>
  <si>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</si>
  <si>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</si>
  <si>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</si>
  <si>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</si>
  <si>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</si>
  <si>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</si>
  <si>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</si>
  <si>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</si>
  <si>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</si>
  <si>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</si>
  <si>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</si>
  <si>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</si>
  <si>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</si>
  <si>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</si>
  <si>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</si>
  <si>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</si>
  <si>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</si>
  <si>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</si>
  <si>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</si>
  <si>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</si>
  <si>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</si>
  <si>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</si>
  <si>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</si>
  <si>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</si>
  <si>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</si>
  <si>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</si>
  <si>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</si>
  <si>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</si>
  <si>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</si>
  <si>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</si>
  <si>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</si>
  <si>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</si>
  <si>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</si>
  <si>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Odehnal Petr</t>
  </si>
  <si>
    <t>sdfsdf</t>
  </si>
  <si>
    <t>127</t>
  </si>
  <si>
    <t>Bílovice n. Svitavou - Myslivna Lišky Bystroušky - Domovní ČOV</t>
  </si>
  <si>
    <t>Mendelova univerzita v Brně</t>
  </si>
  <si>
    <t>Zemědělská 1665/1</t>
  </si>
  <si>
    <t>Brno-Černá Pole</t>
  </si>
  <si>
    <t>61300</t>
  </si>
  <si>
    <t>62156489</t>
  </si>
  <si>
    <t>CZ62156489</t>
  </si>
  <si>
    <t>Petr Odehnal</t>
  </si>
  <si>
    <t>Zahradní 676</t>
  </si>
  <si>
    <t>Jedovnice-Jedovnice</t>
  </si>
  <si>
    <t>67906</t>
  </si>
  <si>
    <t>73796433</t>
  </si>
  <si>
    <t>CZ7212273761</t>
  </si>
  <si>
    <t>Stavba</t>
  </si>
  <si>
    <t>Ostatní a vedlejší náklady</t>
  </si>
  <si>
    <t>00</t>
  </si>
  <si>
    <t>Vedlejší a ostatní náklady</t>
  </si>
  <si>
    <t>Stavební objekt</t>
  </si>
  <si>
    <t>01</t>
  </si>
  <si>
    <t>Domovní ČOV</t>
  </si>
  <si>
    <t>1</t>
  </si>
  <si>
    <t>Celkem za stavbu</t>
  </si>
  <si>
    <t>CZK</t>
  </si>
  <si>
    <t>Rekapitulace dílů</t>
  </si>
  <si>
    <t>Typ dílu</t>
  </si>
  <si>
    <t>0</t>
  </si>
  <si>
    <t>Nepřiřazený díl</t>
  </si>
  <si>
    <t>Zemní práce</t>
  </si>
  <si>
    <t>4</t>
  </si>
  <si>
    <t>Vodorovné konstrukce</t>
  </si>
  <si>
    <t>5</t>
  </si>
  <si>
    <t>Komunikace</t>
  </si>
  <si>
    <t>8</t>
  </si>
  <si>
    <t>Trubní vedení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</si>
  <si>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</si>
  <si>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</si>
  <si>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</si>
  <si>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</si>
  <si>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</si>
  <si>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</si>
  <si>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</si>
  <si>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</si>
  <si>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</si>
  <si>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</si>
  <si>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</si>
  <si>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</si>
  <si>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</si>
  <si>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</si>
  <si>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</si>
  <si>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</si>
  <si>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</si>
  <si>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</si>
  <si>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</si>
  <si>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</si>
  <si>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</si>
  <si>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</si>
  <si>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</si>
  <si>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</si>
  <si>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</si>
  <si>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</si>
  <si>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</si>
  <si>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</si>
  <si>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</si>
  <si>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</si>
  <si>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</si>
  <si>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</si>
  <si>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</si>
  <si>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</si>
  <si>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</si>
  <si>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</si>
  <si>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</si>
  <si>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</si>
  <si>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</si>
  <si>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</si>
  <si>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</si>
  <si>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</si>
  <si>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1000T</t>
  </si>
  <si>
    <t>Dokumentace ke kolaudaci</t>
  </si>
  <si>
    <t>Soubor</t>
  </si>
  <si>
    <t>Vlastní</t>
  </si>
  <si>
    <t>Indiv</t>
  </si>
  <si>
    <t>VRN</t>
  </si>
  <si>
    <t>POL99_8</t>
  </si>
  <si>
    <t>kompletace dokladové části : 1</t>
  </si>
  <si>
    <t>VV</t>
  </si>
  <si>
    <t>SPU</t>
  </si>
  <si>
    <t>005121010R</t>
  </si>
  <si>
    <t>Vybudování zařízení staveniště</t>
  </si>
  <si>
    <t>RTS 20/ I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</si>
  <si>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</si>
  <si>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</si>
  <si>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</si>
  <si>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</si>
  <si>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</si>
  <si>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005211080R</t>
  </si>
  <si>
    <t xml:space="preserve">Bezpečnostní a hygienická opatření na staveništi </t>
  </si>
  <si>
    <t>005231020R</t>
  </si>
  <si>
    <t>Individuální a komplexní vyzkoušení</t>
  </si>
  <si>
    <t>ČOV : 1</t>
  </si>
  <si>
    <t>005241010R</t>
  </si>
  <si>
    <t xml:space="preserve">Dokumentace skutečného provedení </t>
  </si>
  <si>
    <t>SUM</t>
  </si>
  <si>
    <t>END</t>
  </si>
  <si>
    <t>Položkový soupis prací a dodávek</t>
  </si>
  <si>
    <t>113105113R00</t>
  </si>
  <si>
    <t>Rozebrání dlažeb z lomového kamene kladených do cemntové malty se spárami zalitými cementovou maltou</t>
  </si>
  <si>
    <t>m2</t>
  </si>
  <si>
    <t>822-1</t>
  </si>
  <si>
    <t>Práce</t>
  </si>
  <si>
    <t>POL1_</t>
  </si>
  <si>
    <t>s přemístěním hmot na skládku na vzdálenost do 3 m nebo s naložením na dopravní prostředek,</t>
  </si>
  <si>
    <t>SPI</t>
  </si>
  <si>
    <t>chodník - šetrně vybourat s uložením v místě bez odvozu : 3,6</t>
  </si>
  <si>
    <t>113107510R00</t>
  </si>
  <si>
    <t>Odstranění podkladů nebo krytů z kameniva hrubého drceného, v ploše jednotlivě do 50 m2, tloušťka vrstvy 100 mm</t>
  </si>
  <si>
    <t>chodník : 3,6</t>
  </si>
  <si>
    <t>113109310R00</t>
  </si>
  <si>
    <t>Odstranění podkladů nebo krytů z betonu prostého, v ploše jednotlivě do 50 m2, tloušťka vrstvy 100 mm</t>
  </si>
  <si>
    <t>114203202R00</t>
  </si>
  <si>
    <t>Očištění kamene nebo tvárnic od malty</t>
  </si>
  <si>
    <t>m3</t>
  </si>
  <si>
    <t>800-1</t>
  </si>
  <si>
    <t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t>
  </si>
  <si>
    <t>chodník : 3,6*0,2</t>
  </si>
  <si>
    <t>115101201R00</t>
  </si>
  <si>
    <t>Čerpání vody na dopravní výšku do 10 m_x000D_
 s uvažovaným průměrným přítokem do 500 l/min</t>
  </si>
  <si>
    <t xml:space="preserve">m3    </t>
  </si>
  <si>
    <t>na vzdálenost od hladiny vody v jímce po výšku roviny proložené osou nejvyššího bodu výtlačného potrubí. Včetně odpadní potrubí v délce do 20 m.</t>
  </si>
  <si>
    <t>septik - vyčerpání + odvoz na centrální ČOV : 40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</si>
  <si>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</si>
  <si>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</si>
  <si>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</si>
  <si>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dotčený nezpevněný terén - vegetační úpravy : 4,0*0,1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</si>
  <si>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</si>
  <si>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</si>
  <si>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</si>
  <si>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stávající domovní rozvody : 2,0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</si>
  <si>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</si>
  <si>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</si>
  <si>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</si>
  <si>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kanalizace : 2,5*0,015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</si>
  <si>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</si>
  <si>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</si>
  <si>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</si>
  <si>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ČOV : 2,45*1,9*1,9+(2,4)</t>
  </si>
  <si>
    <t>131201119R00</t>
  </si>
  <si>
    <t xml:space="preserve">Hloubení nezapažených jam a zářezů příplatek za lepivost, v hornině 3,  </t>
  </si>
  <si>
    <t>Odkaz na mn. položky pořadí 9 : 11,24450*0,2</t>
  </si>
  <si>
    <t>139601102R00</t>
  </si>
  <si>
    <t>Ruční výkop jam, rýh a šachet v hornině 3</t>
  </si>
  <si>
    <t>s přehozením na vzdálenost do 5 m nebo s naložením na ruční dopravní prostředek</t>
  </si>
  <si>
    <t>střešní svod : 3,0*0,6*0,95</t>
  </si>
  <si>
    <t>odpočet bourané kce. : -3,0*0,6*0,3</t>
  </si>
  <si>
    <t>vzduchové potrubí : 1,8*0,4*0,5</t>
  </si>
  <si>
    <t>odpočet bourané kce. : -1,8*0,4*0,3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</si>
  <si>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</si>
  <si>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</si>
  <si>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</si>
  <si>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9 : 11,24450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</si>
  <si>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</si>
  <si>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</si>
  <si>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</si>
  <si>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20 : 7,41310</t>
  </si>
  <si>
    <t>162701109R00</t>
  </si>
  <si>
    <t>Vodorovné přemístění výkopku příplatek k ceně za každých dalších i započatých 1 000 m přes 10 000 m_x000D_
 z horniny 1 až 4</t>
  </si>
  <si>
    <t>Odkaz na mn. položky pořadí 13 : 7,41310*5</t>
  </si>
  <si>
    <t>174101101R00</t>
  </si>
  <si>
    <t>Zásyp sypaninou se zhutněním jam, šachet, rýh nebo kolem objektů v těchto vykopávkách</t>
  </si>
  <si>
    <t>z jakékoliv horniny s uložením výkopku po vrstvách,</t>
  </si>
  <si>
    <t>ČOV - výkopek ze stavby : 11,2445-(2,51+0,46)</t>
  </si>
  <si>
    <t>střešní svod : 3,0*0,6*0,125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</si>
  <si>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</si>
  <si>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</si>
  <si>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</si>
  <si>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střešní svod : 3,0*0,24</t>
  </si>
  <si>
    <t>vzduchové potrubí : 1,8*0,4*0,4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</si>
  <si>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</si>
  <si>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</si>
  <si>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</si>
  <si>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ČOV - tl. 300mm - materiál ve specifikaci : 2,11*1,41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</si>
  <si>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</si>
  <si>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</si>
  <si>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</si>
  <si>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</si>
  <si>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dotčený nezpevněný terén - vegetační úpravy : 4,0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</si>
  <si>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</si>
  <si>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</si>
  <si>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</si>
  <si>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</si>
  <si>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</si>
  <si>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zemina : 2,97+2,9751+1,008+0,46</t>
  </si>
  <si>
    <t>00572472R</t>
  </si>
  <si>
    <t>směs travní luční, dlouhodobá</t>
  </si>
  <si>
    <t>kg</t>
  </si>
  <si>
    <t>SPCM</t>
  </si>
  <si>
    <t>Specifikace</t>
  </si>
  <si>
    <t>POL3_</t>
  </si>
  <si>
    <t>dotčený nezpevněný terén - vegetační úpravy : 4,0*0,03</t>
  </si>
  <si>
    <t>583412006R</t>
  </si>
  <si>
    <t>kamenivo přírodní drcené frakce 0,0 až 4,0 mm; třída D</t>
  </si>
  <si>
    <t>t</t>
  </si>
  <si>
    <t>obsyp ČOV : 2,9751*2,2</t>
  </si>
  <si>
    <t>obsyp kanalizace : 1,008*2,2</t>
  </si>
  <si>
    <t>451577977R00</t>
  </si>
  <si>
    <t>Podklad nebo lože pod dlažbu (přídlažbu) ze štěrkodrti tloušťky do 10 cm</t>
  </si>
  <si>
    <t>v ploše vodorovné nebo ve sklonu do 1:5</t>
  </si>
  <si>
    <t>451579977R00</t>
  </si>
  <si>
    <t>Podklad nebo lože pod dlažbu (přídlažbu) ze štěrkodrti příplatek za každý další 1 cm štěrkodrti nad 10 cm</t>
  </si>
  <si>
    <t>chodník : 3,6*5</t>
  </si>
  <si>
    <t>451572111RK1</t>
  </si>
  <si>
    <t>Lože pod potrubí, stoky a drobné objekty z kameniva drobného těženého 0÷4 mm</t>
  </si>
  <si>
    <t>827-1</t>
  </si>
  <si>
    <t>v otevřeném výkopu,</t>
  </si>
  <si>
    <t>ČOV : 2,6*0,08</t>
  </si>
  <si>
    <t>střešní svod : 3,0*0,6*0,1</t>
  </si>
  <si>
    <t>vzduchové potrubí : 1,8*0,4*0,1</t>
  </si>
  <si>
    <t>452311141R00</t>
  </si>
  <si>
    <t>Podkladní a zajišťovací konstrukce z betonu desky pod potrubí, stoky a drobné objekty , z betonu prostého třídy C 16/20</t>
  </si>
  <si>
    <t>z cementu portlandského nebo struskoportlandského, v otevřeném výkopu,</t>
  </si>
  <si>
    <t>ČOV : 2,0*0,15</t>
  </si>
  <si>
    <t>452351101R00</t>
  </si>
  <si>
    <t>Bednění podkladních a zajišťovacích konstrukcí desek nebo sedlových loží pod potrubí, stoky a drobné objekty</t>
  </si>
  <si>
    <t>ČOV : 5*0,15</t>
  </si>
  <si>
    <t>31316660R</t>
  </si>
  <si>
    <t>síť ocelová svařovaná mat. žebírk.dráty tvář. za studena; KH 30; d drátu 6,0/6,0 mm; rozměry oka 100/100 mm; l = 3000,0 mm; š = 2 000 mm</t>
  </si>
  <si>
    <t>kus</t>
  </si>
  <si>
    <t>ČOV : 0,4</t>
  </si>
  <si>
    <t>594511111R00</t>
  </si>
  <si>
    <t>Dlažba nebo přídlažba z lomového kamene do lože z betonu tř. C -/7,5 tloušťky 50 mm, včetně dodávky kamene tloušťky 20cm, třídy 1</t>
  </si>
  <si>
    <t>lomařsky upraveného rigolového, bez vyplnění spár v ploše vodorovné nebo ve sklonu, s provedením lože tl. 50 mm</t>
  </si>
  <si>
    <t>chodník - původní materiál : 3,6</t>
  </si>
  <si>
    <t>599632111R00</t>
  </si>
  <si>
    <t>Vyplnění spár dlažby (přídlažby) z lomového kamene cementovou maltou</t>
  </si>
  <si>
    <t>v jakémkoliv sklonu plochy a jakékoliv tloušťky</t>
  </si>
  <si>
    <t>Odkaz na mn. položky pořadí 29 : 3,60000</t>
  </si>
  <si>
    <t>58380780R</t>
  </si>
  <si>
    <t>kámen lomový upravený; dlažební; žula; tl. do 200 mm</t>
  </si>
  <si>
    <t>chodník - nákup za poškozenou dlažbu (30%) : 3,6*0,2*0,3*2,4</t>
  </si>
  <si>
    <t>877313122R00</t>
  </si>
  <si>
    <t>Montáž tvarovek na potrubí z trub z plastů těsněných gumovým kroužkem přesuvek DN 150 mm</t>
  </si>
  <si>
    <t>napojení do ČOV : 1</t>
  </si>
  <si>
    <t>28650813R</t>
  </si>
  <si>
    <t>přechod kamenina-plast DN 160,0 mm</t>
  </si>
  <si>
    <t>napojení do ČOV : 1*1,015</t>
  </si>
  <si>
    <t>28697a</t>
  </si>
  <si>
    <t>Čistírna domovní</t>
  </si>
  <si>
    <t>dodávka vč. dmychadla + montáž : 1</t>
  </si>
  <si>
    <t>970041080R00</t>
  </si>
  <si>
    <t>Jádrové vrtání, kruhové prostupy v prostém betonu jádrové vrtání , do D 80 mm</t>
  </si>
  <si>
    <t>m</t>
  </si>
  <si>
    <t>801-3</t>
  </si>
  <si>
    <t>vzduchové potrubí - prostup do objektu : 0,5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</si>
  <si>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</si>
  <si>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</si>
  <si>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</si>
  <si>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</si>
  <si>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</si>
  <si>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721176126R00</t>
  </si>
  <si>
    <t>Potrubí HT svodné (ležaté) v zemi vnější průměr D 125 mm, tloušťka stěny 3,1 mm, DN 125</t>
  </si>
  <si>
    <t>800-721</t>
  </si>
  <si>
    <t>včetně tvarovek, objímek. Bez zednických výpomocí.</t>
  </si>
  <si>
    <t>střešní svod : 3,0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</si>
  <si>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</si>
  <si>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</si>
  <si>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</si>
  <si>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vzduchové potrubí : 1,8+1,0</t>
  </si>
  <si>
    <t>979082213R00</t>
  </si>
  <si>
    <t>Vodorovná doprava suti po suchu u do 1 km</t>
  </si>
  <si>
    <t>Odkaz na mn. položky pořadí 41 : 0,94650</t>
  </si>
  <si>
    <t>979082219R00</t>
  </si>
  <si>
    <t>Vodorovná doprava suti po suchu Příplatek za dopravu suti po suchu za další 1 km</t>
  </si>
  <si>
    <t>Odkaz na mn. položky pořadí 39 : 0,94650*14</t>
  </si>
  <si>
    <t>979990103R00</t>
  </si>
  <si>
    <t>Poplatek za skládku beton do 30x30 cm</t>
  </si>
  <si>
    <t>Odkaz na dem. hmot. položky pořadí 3 : 0,86400</t>
  </si>
  <si>
    <t>Odkaz na mn. položky pořadí 8 : 0,03750*2,2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</si>
</sst>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Y4g3G0Ljdxq9Qw3goEuGbFJifpzy2s1It1SLVtZnM3iuVjXcth/PQmlVOx4zgxl3Idp7waQUiH5wUiu8xh13mg==" saltValue="KFgFWYRRW9WtPLCzCwc6v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45</v>
      </c>
      <c r="E2" s="107" t="s">
        <v>46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47</v>
      </c>
      <c r="E5" s="87"/>
      <c r="F5" s="87"/>
      <c r="G5" s="87"/>
      <c r="H5" s="18" t="s">
        <v>40</v>
      </c>
      <c r="I5" s="124" t="s">
        <v>51</v>
      </c>
      <c r="J5" s="8"/>
    </row>
    <row r="6" spans="1:15" ht="15.75" customHeight="1" x14ac:dyDescent="0.2">
      <c r="A6" s="2"/>
      <c r="B6" s="27"/>
      <c r="C6" s="52"/>
      <c r="D6" s="121" t="s">
        <v>48</v>
      </c>
      <c r="E6" s="88"/>
      <c r="F6" s="88"/>
      <c r="G6" s="88"/>
      <c r="H6" s="18" t="s">
        <v>34</v>
      </c>
      <c r="I6" s="124" t="s">
        <v>52</v>
      </c>
      <c r="J6" s="8"/>
    </row>
    <row r="7" spans="1:15" ht="15.75" customHeight="1" x14ac:dyDescent="0.2">
      <c r="A7" s="2"/>
      <c r="B7" s="28"/>
      <c r="C7" s="53"/>
      <c r="D7" s="123" t="s">
        <v>50</v>
      </c>
      <c r="E7" s="122" t="s">
        <v>49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53</v>
      </c>
      <c r="H8" s="18" t="s">
        <v>40</v>
      </c>
      <c r="I8" s="124" t="s">
        <v>57</v>
      </c>
      <c r="J8" s="8"/>
    </row>
    <row r="9" spans="1:15" ht="15.75" hidden="1" customHeight="1" x14ac:dyDescent="0.2">
      <c r="A9" s="2"/>
      <c r="B9" s="2"/>
      <c r="D9" s="125" t="s">
        <v>54</v>
      </c>
      <c r="H9" s="18" t="s">
        <v>34</v>
      </c>
      <c r="I9" s="124" t="s">
        <v>58</v>
      </c>
      <c r="J9" s="8"/>
    </row>
    <row r="10" spans="1:15" ht="15.75" hidden="1" customHeight="1" x14ac:dyDescent="0.2">
      <c r="A10" s="2"/>
      <c r="B10" s="34"/>
      <c r="C10" s="53"/>
      <c r="D10" s="123" t="s">
        <v>56</v>
      </c>
      <c r="E10" s="126" t="s">
        <v>55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SUMIF(F52:F63,A16,I52:I63)+SUMIF(F52:F63,"PSU",I52:I63)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SUMIF(F52:F63,A17,I52:I63)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SUMIF(F52:F63,A18,I52:I63)</f>
        <v>0</v>
      </c>
      <c r="J18" s="81"/>
    </row>
    <row r="19" spans="1:10" ht="23.25" customHeight="1" x14ac:dyDescent="0.2">
      <c r="A19" s="194" t="s">
        <v>91</v>
      </c>
      <c r="B19" s="37" t="s">
        <v>27</v>
      </c>
      <c r="C19" s="58"/>
      <c r="D19" s="59"/>
      <c r="E19" s="79"/>
      <c r="F19" s="80"/>
      <c r="G19" s="79"/>
      <c r="H19" s="80"/>
      <c r="I19" s="79">
        <f>SUMIF(F52:F63,A19,I52:I63)</f>
        <v>0</v>
      </c>
      <c r="J19" s="81"/>
    </row>
    <row r="20" spans="1:10" ht="23.25" customHeight="1" x14ac:dyDescent="0.2">
      <c r="A20" s="194" t="s">
        <v>92</v>
      </c>
      <c r="B20" s="37" t="s">
        <v>28</v>
      </c>
      <c r="C20" s="58"/>
      <c r="D20" s="59"/>
      <c r="E20" s="79"/>
      <c r="F20" s="80"/>
      <c r="G20" s="79"/>
      <c r="H20" s="80"/>
      <c r="I20" s="79">
        <f>SUMIF(F52:F63,A20,I52:I63)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4" t="s">
        <v>23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35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 t="s">
        <v>44</v>
      </c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59</v>
      </c>
      <c r="C39" s="146"/>
      <c r="D39" s="146"/>
      <c r="E39" s="146"/>
      <c r="F39" s="147">
        <f>'00 00 Naklady'!AE28+'01 1 Pol'!AE177</f>
        <v>0</v>
      </c>
      <c r="G39" s="148">
        <f>'00 00 Naklady'!AF28+'01 1 Pol'!AF177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">
      <c r="A40" s="135">
        <v>2</v>
      </c>
      <c r="B40" s="151"/>
      <c r="C40" s="152" t="s">
        <v>60</v>
      </c>
      <c r="D40" s="152"/>
      <c r="E40" s="152"/>
      <c r="F40" s="153">
        <f>'00 00 Naklady'!AE28</f>
        <v>0</v>
      </c>
      <c r="G40" s="154">
        <f>'00 00 Naklady'!AF28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5">
        <v>3</v>
      </c>
      <c r="B41" s="156" t="s">
        <v>61</v>
      </c>
      <c r="C41" s="146" t="s">
        <v>62</v>
      </c>
      <c r="D41" s="146"/>
      <c r="E41" s="146"/>
      <c r="F41" s="157">
        <f>'00 00 Naklady'!AE28</f>
        <v>0</v>
      </c>
      <c r="G41" s="149">
        <f>'00 00 Naklady'!AF28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">
      <c r="A42" s="135">
        <v>2</v>
      </c>
      <c r="B42" s="151"/>
      <c r="C42" s="152" t="s">
        <v>63</v>
      </c>
      <c r="D42" s="152"/>
      <c r="E42" s="152"/>
      <c r="F42" s="153"/>
      <c r="G42" s="154"/>
      <c r="H42" s="154">
        <f>(F42*SazbaDPH1/100)+(G42*SazbaDPH2/100)</f>
        <v>0</v>
      </c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5">
        <v>2</v>
      </c>
      <c r="B43" s="151" t="s">
        <v>64</v>
      </c>
      <c r="C43" s="152" t="s">
        <v>65</v>
      </c>
      <c r="D43" s="152"/>
      <c r="E43" s="152"/>
      <c r="F43" s="153">
        <f>'01 1 Pol'!AE177</f>
        <v>0</v>
      </c>
      <c r="G43" s="154">
        <f>'01 1 Pol'!AF177</f>
        <v>0</v>
      </c>
      <c r="H43" s="154">
        <f>(F43*SazbaDPH1/100)+(G43*SazbaDPH2/100)</f>
        <v>0</v>
      </c>
      <c r="I43" s="154">
        <f>F43+G43+H43</f>
        <v>0</v>
      </c>
      <c r="J43" s="155" t="str">
        <f>IF(CenaCelkemVypocet=0,"",I43/CenaCelkemVypocet*100)</f>
        <v/>
      </c>
    </row>
    <row r="44" spans="1:10" ht="25.5" customHeight="1" x14ac:dyDescent="0.2">
      <c r="A44" s="135">
        <v>3</v>
      </c>
      <c r="B44" s="156" t="s">
        <v>66</v>
      </c>
      <c r="C44" s="146" t="s">
        <v>65</v>
      </c>
      <c r="D44" s="146"/>
      <c r="E44" s="146"/>
      <c r="F44" s="157">
        <f>'01 1 Pol'!AE177</f>
        <v>0</v>
      </c>
      <c r="G44" s="149">
        <f>'01 1 Pol'!AF177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">
      <c r="A45" s="135"/>
      <c r="B45" s="158" t="s">
        <v>67</v>
      </c>
      <c r="C45" s="159"/>
      <c r="D45" s="159"/>
      <c r="E45" s="160"/>
      <c r="F45" s="161">
        <f>SUMIF(A39:A44,"=1",F39:F44)</f>
        <v>0</v>
      </c>
      <c r="G45" s="162">
        <f>SUMIF(A39:A44,"=1",G39:G44)</f>
        <v>0</v>
      </c>
      <c r="H45" s="162">
        <f>SUMIF(A39:A44,"=1",H39:H44)</f>
        <v>0</v>
      </c>
      <c r="I45" s="162">
        <f>SUMIF(A39:A44,"=1",I39:I44)</f>
        <v>0</v>
      </c>
      <c r="J45" s="163">
        <f>SUMIF(A39:A44,"=1",J39:J44)</f>
        <v>0</v>
      </c>
    </row>
    <row r="49" spans="1:10" ht="15.75" x14ac:dyDescent="0.25">
      <c r="B49" s="174" t="s">
        <v>69</v>
      </c>
    </row>
    <row r="51" spans="1:10" ht="25.5" customHeight="1" x14ac:dyDescent="0.2">
      <c r="A51" s="176"/>
      <c r="B51" s="179" t="s">
        <v>17</v>
      </c>
      <c r="C51" s="179" t="s">
        <v>5</v>
      </c>
      <c r="D51" s="180"/>
      <c r="E51" s="180"/>
      <c r="F51" s="181" t="s">
        <v>70</v>
      </c>
      <c r="G51" s="181"/>
      <c r="H51" s="181"/>
      <c r="I51" s="181" t="s">
        <v>29</v>
      </c>
      <c r="J51" s="181" t="s">
        <v>0</v>
      </c>
    </row>
    <row r="52" spans="1:10" ht="36.75" customHeight="1" x14ac:dyDescent="0.2">
      <c r="A52" s="177"/>
      <c r="B52" s="182" t="s">
        <v>71</v>
      </c>
      <c r="C52" s="183" t="s">
        <v>72</v>
      </c>
      <c r="D52" s="184"/>
      <c r="E52" s="184"/>
      <c r="F52" s="190" t="s">
        <v>24</v>
      </c>
      <c r="G52" s="191"/>
      <c r="H52" s="191"/>
      <c r="I52" s="191">
        <f>'00 00 Naklady'!G8</f>
        <v>0</v>
      </c>
      <c r="J52" s="188" t="str">
        <f>IF(I64=0,"",I52/I64*100)</f>
        <v/>
      </c>
    </row>
    <row r="53" spans="1:10" ht="36.75" customHeight="1" x14ac:dyDescent="0.2">
      <c r="A53" s="177"/>
      <c r="B53" s="182" t="s">
        <v>66</v>
      </c>
      <c r="C53" s="183" t="s">
        <v>73</v>
      </c>
      <c r="D53" s="184"/>
      <c r="E53" s="184"/>
      <c r="F53" s="190" t="s">
        <v>24</v>
      </c>
      <c r="G53" s="191"/>
      <c r="H53" s="191"/>
      <c r="I53" s="191">
        <f>'01 1 Pol'!G8</f>
        <v>0</v>
      </c>
      <c r="J53" s="188" t="str">
        <f>IF(I64=0,"",I53/I64*100)</f>
        <v/>
      </c>
    </row>
    <row r="54" spans="1:10" ht="36.75" customHeight="1" x14ac:dyDescent="0.2">
      <c r="A54" s="177"/>
      <c r="B54" s="182" t="s">
        <v>74</v>
      </c>
      <c r="C54" s="183" t="s">
        <v>75</v>
      </c>
      <c r="D54" s="184"/>
      <c r="E54" s="184"/>
      <c r="F54" s="190" t="s">
        <v>24</v>
      </c>
      <c r="G54" s="191"/>
      <c r="H54" s="191"/>
      <c r="I54" s="191">
        <f>'01 1 Pol'!G98</f>
        <v>0</v>
      </c>
      <c r="J54" s="188" t="str">
        <f>IF(I64=0,"",I54/I64*100)</f>
        <v/>
      </c>
    </row>
    <row r="55" spans="1:10" ht="36.75" customHeight="1" x14ac:dyDescent="0.2">
      <c r="A55" s="177"/>
      <c r="B55" s="182" t="s">
        <v>76</v>
      </c>
      <c r="C55" s="183" t="s">
        <v>77</v>
      </c>
      <c r="D55" s="184"/>
      <c r="E55" s="184"/>
      <c r="F55" s="190" t="s">
        <v>24</v>
      </c>
      <c r="G55" s="191"/>
      <c r="H55" s="191"/>
      <c r="I55" s="191">
        <f>'01 1 Pol'!G124</f>
        <v>0</v>
      </c>
      <c r="J55" s="188" t="str">
        <f>IF(I64=0,"",I55/I64*100)</f>
        <v/>
      </c>
    </row>
    <row r="56" spans="1:10" ht="36.75" customHeight="1" x14ac:dyDescent="0.2">
      <c r="A56" s="177"/>
      <c r="B56" s="182" t="s">
        <v>78</v>
      </c>
      <c r="C56" s="183" t="s">
        <v>79</v>
      </c>
      <c r="D56" s="184"/>
      <c r="E56" s="184"/>
      <c r="F56" s="190" t="s">
        <v>24</v>
      </c>
      <c r="G56" s="191"/>
      <c r="H56" s="191"/>
      <c r="I56" s="191">
        <f>'01 1 Pol'!G136</f>
        <v>0</v>
      </c>
      <c r="J56" s="188" t="str">
        <f>IF(I64=0,"",I56/I64*100)</f>
        <v/>
      </c>
    </row>
    <row r="57" spans="1:10" ht="36.75" customHeight="1" x14ac:dyDescent="0.2">
      <c r="A57" s="177"/>
      <c r="B57" s="182" t="s">
        <v>80</v>
      </c>
      <c r="C57" s="183" t="s">
        <v>81</v>
      </c>
      <c r="D57" s="184"/>
      <c r="E57" s="184"/>
      <c r="F57" s="190" t="s">
        <v>24</v>
      </c>
      <c r="G57" s="191"/>
      <c r="H57" s="191"/>
      <c r="I57" s="191">
        <f>'01 1 Pol'!G147</f>
        <v>0</v>
      </c>
      <c r="J57" s="188" t="str">
        <f>IF(I64=0,"",I57/I64*100)</f>
        <v/>
      </c>
    </row>
    <row r="58" spans="1:10" ht="36.75" customHeight="1" x14ac:dyDescent="0.2">
      <c r="A58" s="177"/>
      <c r="B58" s="182" t="s">
        <v>82</v>
      </c>
      <c r="C58" s="183" t="s">
        <v>83</v>
      </c>
      <c r="D58" s="184"/>
      <c r="E58" s="184"/>
      <c r="F58" s="190" t="s">
        <v>24</v>
      </c>
      <c r="G58" s="191"/>
      <c r="H58" s="191"/>
      <c r="I58" s="191">
        <f>'01 1 Pol'!G151</f>
        <v>0</v>
      </c>
      <c r="J58" s="188" t="str">
        <f>IF(I64=0,"",I58/I64*100)</f>
        <v/>
      </c>
    </row>
    <row r="59" spans="1:10" ht="36.75" customHeight="1" x14ac:dyDescent="0.2">
      <c r="A59" s="177"/>
      <c r="B59" s="182" t="s">
        <v>84</v>
      </c>
      <c r="C59" s="183" t="s">
        <v>85</v>
      </c>
      <c r="D59" s="184"/>
      <c r="E59" s="184"/>
      <c r="F59" s="190" t="s">
        <v>25</v>
      </c>
      <c r="G59" s="191"/>
      <c r="H59" s="191"/>
      <c r="I59" s="191">
        <f>'01 1 Pol'!G155</f>
        <v>0</v>
      </c>
      <c r="J59" s="188" t="str">
        <f>IF(I64=0,"",I59/I64*100)</f>
        <v/>
      </c>
    </row>
    <row r="60" spans="1:10" ht="36.75" customHeight="1" x14ac:dyDescent="0.2">
      <c r="A60" s="177"/>
      <c r="B60" s="182" t="s">
        <v>86</v>
      </c>
      <c r="C60" s="183" t="s">
        <v>87</v>
      </c>
      <c r="D60" s="184"/>
      <c r="E60" s="184"/>
      <c r="F60" s="190" t="s">
        <v>25</v>
      </c>
      <c r="G60" s="191"/>
      <c r="H60" s="191"/>
      <c r="I60" s="191">
        <f>'01 1 Pol'!G160</f>
        <v>0</v>
      </c>
      <c r="J60" s="188" t="str">
        <f>IF(I64=0,"",I60/I64*100)</f>
        <v/>
      </c>
    </row>
    <row r="61" spans="1:10" ht="36.75" customHeight="1" x14ac:dyDescent="0.2">
      <c r="A61" s="177"/>
      <c r="B61" s="182" t="s">
        <v>88</v>
      </c>
      <c r="C61" s="183" t="s">
        <v>89</v>
      </c>
      <c r="D61" s="184"/>
      <c r="E61" s="184"/>
      <c r="F61" s="190" t="s">
        <v>90</v>
      </c>
      <c r="G61" s="191"/>
      <c r="H61" s="191"/>
      <c r="I61" s="191">
        <f>'01 1 Pol'!G165</f>
        <v>0</v>
      </c>
      <c r="J61" s="188" t="str">
        <f>IF(I64=0,"",I61/I64*100)</f>
        <v/>
      </c>
    </row>
    <row r="62" spans="1:10" ht="36.75" customHeight="1" x14ac:dyDescent="0.2">
      <c r="A62" s="177"/>
      <c r="B62" s="182" t="s">
        <v>91</v>
      </c>
      <c r="C62" s="183" t="s">
        <v>27</v>
      </c>
      <c r="D62" s="184"/>
      <c r="E62" s="184"/>
      <c r="F62" s="190" t="s">
        <v>91</v>
      </c>
      <c r="G62" s="191"/>
      <c r="H62" s="191"/>
      <c r="I62" s="191">
        <f>'00 00 Naklady'!G12</f>
        <v>0</v>
      </c>
      <c r="J62" s="188" t="str">
        <f>IF(I64=0,"",I62/I64*100)</f>
        <v/>
      </c>
    </row>
    <row r="63" spans="1:10" ht="36.75" customHeight="1" x14ac:dyDescent="0.2">
      <c r="A63" s="177"/>
      <c r="B63" s="182" t="s">
        <v>92</v>
      </c>
      <c r="C63" s="183" t="s">
        <v>28</v>
      </c>
      <c r="D63" s="184"/>
      <c r="E63" s="184"/>
      <c r="F63" s="190" t="s">
        <v>92</v>
      </c>
      <c r="G63" s="191"/>
      <c r="H63" s="191"/>
      <c r="I63" s="191">
        <f>'00 00 Naklady'!G19</f>
        <v>0</v>
      </c>
      <c r="J63" s="188" t="str">
        <f>IF(I64=0,"",I63/I64*100)</f>
        <v/>
      </c>
    </row>
    <row r="64" spans="1:10" ht="25.5" customHeight="1" x14ac:dyDescent="0.2">
      <c r="A64" s="178"/>
      <c r="B64" s="185" t="s">
        <v>1</v>
      </c>
      <c r="C64" s="186"/>
      <c r="D64" s="187"/>
      <c r="E64" s="187"/>
      <c r="F64" s="192"/>
      <c r="G64" s="193"/>
      <c r="H64" s="193"/>
      <c r="I64" s="193">
        <f>SUM(I52:I63)</f>
        <v>0</v>
      </c>
      <c r="J64" s="189">
        <f>SUM(J52:J63)</f>
        <v>0</v>
      </c>
    </row>
    <row r="65" spans="6:10" x14ac:dyDescent="0.2">
      <c r="F65" s="133"/>
      <c r="G65" s="133"/>
      <c r="H65" s="133"/>
      <c r="I65" s="133"/>
      <c r="J65" s="134"/>
    </row>
    <row r="66" spans="6:10" x14ac:dyDescent="0.2">
      <c r="F66" s="133"/>
      <c r="G66" s="133"/>
      <c r="H66" s="133"/>
      <c r="I66" s="133"/>
      <c r="J66" s="134"/>
    </row>
    <row r="67" spans="6:10" x14ac:dyDescent="0.2">
      <c r="F67" s="133"/>
      <c r="G67" s="133"/>
      <c r="H67" s="133"/>
      <c r="I67" s="133"/>
      <c r="J67" s="134"/>
    </row>
  </sheetData>
  <sheetProtection algorithmName="SHA-512" hashValue="Bu6lUm43Y2WNPZZChRD+ljfGSbdIzpTm7lh28cvH7zqkLJu7Btp7OBy6JAcgIC/gQF1RVWbQYcv3r4mhooDdow==" saltValue="1YL0AAoYAG50AqZQu83u8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0:E60"/>
    <mergeCell ref="C61:E61"/>
    <mergeCell ref="C62:E62"/>
    <mergeCell ref="C63:E63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diNC92IvTUD8kFelRrrSw0i08AdEECJdEIElXZt6JXKPg+zLCvPrNXxmhd5WVe4/TBd/y0qMu4LslyMlg6cQJw==" saltValue="bOFAqoTrtUUiYCZUr3+tv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DC15-E868-4B4C-9054-0B3500DA945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93</v>
      </c>
      <c r="B1" s="195"/>
      <c r="C1" s="195"/>
      <c r="D1" s="195"/>
      <c r="E1" s="195"/>
      <c r="F1" s="195"/>
      <c r="G1" s="195"/>
      <c r="AG1" t="s">
        <v>94</v>
      </c>
    </row>
    <row r="2" spans="1:60" ht="24.95" customHeight="1" x14ac:dyDescent="0.2">
      <c r="A2" s="196" t="s">
        <v>7</v>
      </c>
      <c r="B2" s="48" t="s">
        <v>45</v>
      </c>
      <c r="C2" s="199" t="s">
        <v>46</v>
      </c>
      <c r="D2" s="197"/>
      <c r="E2" s="197"/>
      <c r="F2" s="197"/>
      <c r="G2" s="198"/>
      <c r="AG2" t="s">
        <v>95</v>
      </c>
    </row>
    <row r="3" spans="1:60" ht="24.95" customHeight="1" x14ac:dyDescent="0.2">
      <c r="A3" s="196" t="s">
        <v>8</v>
      </c>
      <c r="B3" s="48" t="s">
        <v>61</v>
      </c>
      <c r="C3" s="199" t="s">
        <v>62</v>
      </c>
      <c r="D3" s="197"/>
      <c r="E3" s="197"/>
      <c r="F3" s="197"/>
      <c r="G3" s="198"/>
      <c r="AC3" s="175" t="s">
        <v>96</v>
      </c>
      <c r="AG3" t="s">
        <v>97</v>
      </c>
    </row>
    <row r="4" spans="1:60" ht="24.95" customHeight="1" x14ac:dyDescent="0.2">
      <c r="A4" s="200" t="s">
        <v>9</v>
      </c>
      <c r="B4" s="201" t="s">
        <v>61</v>
      </c>
      <c r="C4" s="202" t="s">
        <v>62</v>
      </c>
      <c r="D4" s="203"/>
      <c r="E4" s="203"/>
      <c r="F4" s="203"/>
      <c r="G4" s="204"/>
      <c r="AG4" t="s">
        <v>98</v>
      </c>
    </row>
    <row r="5" spans="1:60" x14ac:dyDescent="0.2">
      <c r="D5" s="10"/>
    </row>
    <row r="6" spans="1:60" ht="38.25" x14ac:dyDescent="0.2">
      <c r="A6" s="206" t="s">
        <v>99</v>
      </c>
      <c r="B6" s="208" t="s">
        <v>100</v>
      </c>
      <c r="C6" s="208" t="s">
        <v>101</v>
      </c>
      <c r="D6" s="207" t="s">
        <v>102</v>
      </c>
      <c r="E6" s="206" t="s">
        <v>103</v>
      </c>
      <c r="F6" s="205" t="s">
        <v>104</v>
      </c>
      <c r="G6" s="206" t="s">
        <v>29</v>
      </c>
      <c r="H6" s="209" t="s">
        <v>30</v>
      </c>
      <c r="I6" s="209" t="s">
        <v>105</v>
      </c>
      <c r="J6" s="209" t="s">
        <v>31</v>
      </c>
      <c r="K6" s="209" t="s">
        <v>106</v>
      </c>
      <c r="L6" s="209" t="s">
        <v>107</v>
      </c>
      <c r="M6" s="209" t="s">
        <v>108</v>
      </c>
      <c r="N6" s="209" t="s">
        <v>109</v>
      </c>
      <c r="O6" s="209" t="s">
        <v>110</v>
      </c>
      <c r="P6" s="209" t="s">
        <v>111</v>
      </c>
      <c r="Q6" s="209" t="s">
        <v>112</v>
      </c>
      <c r="R6" s="209" t="s">
        <v>113</v>
      </c>
      <c r="S6" s="209" t="s">
        <v>114</v>
      </c>
      <c r="T6" s="209" t="s">
        <v>115</v>
      </c>
      <c r="U6" s="209" t="s">
        <v>116</v>
      </c>
      <c r="V6" s="209" t="s">
        <v>117</v>
      </c>
      <c r="W6" s="209" t="s">
        <v>118</v>
      </c>
      <c r="X6" s="209" t="s">
        <v>119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3" t="s">
        <v>120</v>
      </c>
      <c r="B8" s="224" t="s">
        <v>71</v>
      </c>
      <c r="C8" s="239" t="s">
        <v>72</v>
      </c>
      <c r="D8" s="225"/>
      <c r="E8" s="226"/>
      <c r="F8" s="227"/>
      <c r="G8" s="227">
        <f>SUMIF(AG9:AG11,"&lt;&gt;NOR",G9:G11)</f>
        <v>0</v>
      </c>
      <c r="H8" s="227"/>
      <c r="I8" s="227">
        <f>SUM(I9:I11)</f>
        <v>0</v>
      </c>
      <c r="J8" s="227"/>
      <c r="K8" s="227">
        <f>SUM(K9:K11)</f>
        <v>0</v>
      </c>
      <c r="L8" s="227"/>
      <c r="M8" s="227">
        <f>SUM(M9:M11)</f>
        <v>0</v>
      </c>
      <c r="N8" s="227"/>
      <c r="O8" s="227">
        <f>SUM(O9:O11)</f>
        <v>0</v>
      </c>
      <c r="P8" s="227"/>
      <c r="Q8" s="227">
        <f>SUM(Q9:Q11)</f>
        <v>0</v>
      </c>
      <c r="R8" s="227"/>
      <c r="S8" s="227"/>
      <c r="T8" s="228"/>
      <c r="U8" s="222"/>
      <c r="V8" s="222">
        <f>SUM(V9:V11)</f>
        <v>0</v>
      </c>
      <c r="W8" s="222"/>
      <c r="X8" s="222"/>
      <c r="AG8" t="s">
        <v>121</v>
      </c>
    </row>
    <row r="9" spans="1:60" outlineLevel="1" x14ac:dyDescent="0.2">
      <c r="A9" s="229">
        <v>1</v>
      </c>
      <c r="B9" s="230" t="s">
        <v>122</v>
      </c>
      <c r="C9" s="240" t="s">
        <v>123</v>
      </c>
      <c r="D9" s="231" t="s">
        <v>124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125</v>
      </c>
      <c r="T9" s="235" t="s">
        <v>126</v>
      </c>
      <c r="U9" s="219">
        <v>0</v>
      </c>
      <c r="V9" s="219">
        <f>ROUND(E9*U9,2)</f>
        <v>0</v>
      </c>
      <c r="W9" s="219"/>
      <c r="X9" s="219" t="s">
        <v>127</v>
      </c>
      <c r="Y9" s="210"/>
      <c r="Z9" s="210"/>
      <c r="AA9" s="210"/>
      <c r="AB9" s="210"/>
      <c r="AC9" s="210"/>
      <c r="AD9" s="210"/>
      <c r="AE9" s="210"/>
      <c r="AF9" s="210"/>
      <c r="AG9" s="210" t="s">
        <v>128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1" t="s">
        <v>129</v>
      </c>
      <c r="D10" s="220"/>
      <c r="E10" s="221">
        <v>1</v>
      </c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130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2"/>
      <c r="D11" s="236"/>
      <c r="E11" s="236"/>
      <c r="F11" s="236"/>
      <c r="G11" s="236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131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3" t="s">
        <v>120</v>
      </c>
      <c r="B12" s="224" t="s">
        <v>91</v>
      </c>
      <c r="C12" s="239" t="s">
        <v>27</v>
      </c>
      <c r="D12" s="225"/>
      <c r="E12" s="226"/>
      <c r="F12" s="227"/>
      <c r="G12" s="227">
        <f>SUMIF(AG13:AG18,"&lt;&gt;NOR",G13:G18)</f>
        <v>0</v>
      </c>
      <c r="H12" s="227"/>
      <c r="I12" s="227">
        <f>SUM(I13:I18)</f>
        <v>0</v>
      </c>
      <c r="J12" s="227"/>
      <c r="K12" s="227">
        <f>SUM(K13:K18)</f>
        <v>0</v>
      </c>
      <c r="L12" s="227"/>
      <c r="M12" s="227">
        <f>SUM(M13:M18)</f>
        <v>0</v>
      </c>
      <c r="N12" s="227"/>
      <c r="O12" s="227">
        <f>SUM(O13:O18)</f>
        <v>0</v>
      </c>
      <c r="P12" s="227"/>
      <c r="Q12" s="227">
        <f>SUM(Q13:Q18)</f>
        <v>0</v>
      </c>
      <c r="R12" s="227"/>
      <c r="S12" s="227"/>
      <c r="T12" s="228"/>
      <c r="U12" s="222"/>
      <c r="V12" s="222">
        <f>SUM(V13:V18)</f>
        <v>0</v>
      </c>
      <c r="W12" s="222"/>
      <c r="X12" s="222"/>
      <c r="AG12" t="s">
        <v>121</v>
      </c>
    </row>
    <row r="13" spans="1:60" outlineLevel="1" x14ac:dyDescent="0.2">
      <c r="A13" s="229">
        <v>2</v>
      </c>
      <c r="B13" s="230" t="s">
        <v>132</v>
      </c>
      <c r="C13" s="240" t="s">
        <v>133</v>
      </c>
      <c r="D13" s="231" t="s">
        <v>124</v>
      </c>
      <c r="E13" s="232">
        <v>1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4"/>
      <c r="S13" s="234" t="s">
        <v>134</v>
      </c>
      <c r="T13" s="235" t="s">
        <v>126</v>
      </c>
      <c r="U13" s="219">
        <v>0</v>
      </c>
      <c r="V13" s="219">
        <f>ROUND(E13*U13,2)</f>
        <v>0</v>
      </c>
      <c r="W13" s="219"/>
      <c r="X13" s="219" t="s">
        <v>127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135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3"/>
      <c r="D14" s="237"/>
      <c r="E14" s="237"/>
      <c r="F14" s="237"/>
      <c r="G14" s="237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131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29">
        <v>3</v>
      </c>
      <c r="B15" s="230" t="s">
        <v>136</v>
      </c>
      <c r="C15" s="240" t="s">
        <v>137</v>
      </c>
      <c r="D15" s="231" t="s">
        <v>124</v>
      </c>
      <c r="E15" s="232">
        <v>1</v>
      </c>
      <c r="F15" s="233"/>
      <c r="G15" s="234">
        <f>ROUND(E15*F15,2)</f>
        <v>0</v>
      </c>
      <c r="H15" s="233"/>
      <c r="I15" s="234">
        <f>ROUND(E15*H15,2)</f>
        <v>0</v>
      </c>
      <c r="J15" s="233"/>
      <c r="K15" s="234">
        <f>ROUND(E15*J15,2)</f>
        <v>0</v>
      </c>
      <c r="L15" s="234">
        <v>21</v>
      </c>
      <c r="M15" s="234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4"/>
      <c r="S15" s="234" t="s">
        <v>134</v>
      </c>
      <c r="T15" s="235" t="s">
        <v>126</v>
      </c>
      <c r="U15" s="219">
        <v>0</v>
      </c>
      <c r="V15" s="219">
        <f>ROUND(E15*U15,2)</f>
        <v>0</v>
      </c>
      <c r="W15" s="219"/>
      <c r="X15" s="219" t="s">
        <v>127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135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17"/>
      <c r="B16" s="218"/>
      <c r="C16" s="243"/>
      <c r="D16" s="237"/>
      <c r="E16" s="237"/>
      <c r="F16" s="237"/>
      <c r="G16" s="237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0"/>
      <c r="Z16" s="210"/>
      <c r="AA16" s="210"/>
      <c r="AB16" s="210"/>
      <c r="AC16" s="210"/>
      <c r="AD16" s="210"/>
      <c r="AE16" s="210"/>
      <c r="AF16" s="210"/>
      <c r="AG16" s="210" t="s">
        <v>131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29">
        <v>4</v>
      </c>
      <c r="B17" s="230" t="s">
        <v>138</v>
      </c>
      <c r="C17" s="240" t="s">
        <v>139</v>
      </c>
      <c r="D17" s="231" t="s">
        <v>124</v>
      </c>
      <c r="E17" s="232">
        <v>1</v>
      </c>
      <c r="F17" s="233"/>
      <c r="G17" s="234">
        <f>ROUND(E17*F17,2)</f>
        <v>0</v>
      </c>
      <c r="H17" s="233"/>
      <c r="I17" s="234">
        <f>ROUND(E17*H17,2)</f>
        <v>0</v>
      </c>
      <c r="J17" s="233"/>
      <c r="K17" s="234">
        <f>ROUND(E17*J17,2)</f>
        <v>0</v>
      </c>
      <c r="L17" s="234">
        <v>21</v>
      </c>
      <c r="M17" s="234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4"/>
      <c r="S17" s="234" t="s">
        <v>134</v>
      </c>
      <c r="T17" s="235" t="s">
        <v>126</v>
      </c>
      <c r="U17" s="219">
        <v>0</v>
      </c>
      <c r="V17" s="219">
        <f>ROUND(E17*U17,2)</f>
        <v>0</v>
      </c>
      <c r="W17" s="219"/>
      <c r="X17" s="219" t="s">
        <v>127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135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3"/>
      <c r="D18" s="237"/>
      <c r="E18" s="237"/>
      <c r="F18" s="237"/>
      <c r="G18" s="237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3" t="s">
        <v>120</v>
      </c>
      <c r="B19" s="224" t="s">
        <v>92</v>
      </c>
      <c r="C19" s="239" t="s">
        <v>28</v>
      </c>
      <c r="D19" s="225"/>
      <c r="E19" s="226"/>
      <c r="F19" s="227"/>
      <c r="G19" s="227">
        <f>SUMIF(AG20:AG26,"&lt;&gt;NOR",G20:G26)</f>
        <v>0</v>
      </c>
      <c r="H19" s="227"/>
      <c r="I19" s="227">
        <f>SUM(I20:I26)</f>
        <v>0</v>
      </c>
      <c r="J19" s="227"/>
      <c r="K19" s="227">
        <f>SUM(K20:K26)</f>
        <v>0</v>
      </c>
      <c r="L19" s="227"/>
      <c r="M19" s="227">
        <f>SUM(M20:M26)</f>
        <v>0</v>
      </c>
      <c r="N19" s="227"/>
      <c r="O19" s="227">
        <f>SUM(O20:O26)</f>
        <v>0</v>
      </c>
      <c r="P19" s="227"/>
      <c r="Q19" s="227">
        <f>SUM(Q20:Q26)</f>
        <v>0</v>
      </c>
      <c r="R19" s="227"/>
      <c r="S19" s="227"/>
      <c r="T19" s="228"/>
      <c r="U19" s="222"/>
      <c r="V19" s="222">
        <f>SUM(V20:V26)</f>
        <v>0</v>
      </c>
      <c r="W19" s="222"/>
      <c r="X19" s="222"/>
      <c r="AG19" t="s">
        <v>121</v>
      </c>
    </row>
    <row r="20" spans="1:60" outlineLevel="1" x14ac:dyDescent="0.2">
      <c r="A20" s="229">
        <v>5</v>
      </c>
      <c r="B20" s="230" t="s">
        <v>140</v>
      </c>
      <c r="C20" s="240" t="s">
        <v>141</v>
      </c>
      <c r="D20" s="231" t="s">
        <v>124</v>
      </c>
      <c r="E20" s="232">
        <v>1</v>
      </c>
      <c r="F20" s="233"/>
      <c r="G20" s="234">
        <f>ROUND(E20*F20,2)</f>
        <v>0</v>
      </c>
      <c r="H20" s="233"/>
      <c r="I20" s="234">
        <f>ROUND(E20*H20,2)</f>
        <v>0</v>
      </c>
      <c r="J20" s="233"/>
      <c r="K20" s="234">
        <f>ROUND(E20*J20,2)</f>
        <v>0</v>
      </c>
      <c r="L20" s="234">
        <v>21</v>
      </c>
      <c r="M20" s="234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4"/>
      <c r="S20" s="234" t="s">
        <v>134</v>
      </c>
      <c r="T20" s="235" t="s">
        <v>126</v>
      </c>
      <c r="U20" s="219">
        <v>0</v>
      </c>
      <c r="V20" s="219">
        <f>ROUND(E20*U20,2)</f>
        <v>0</v>
      </c>
      <c r="W20" s="219"/>
      <c r="X20" s="219" t="s">
        <v>127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128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3"/>
      <c r="D21" s="237"/>
      <c r="E21" s="237"/>
      <c r="F21" s="237"/>
      <c r="G21" s="237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131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29">
        <v>6</v>
      </c>
      <c r="B22" s="230" t="s">
        <v>142</v>
      </c>
      <c r="C22" s="240" t="s">
        <v>143</v>
      </c>
      <c r="D22" s="231" t="s">
        <v>124</v>
      </c>
      <c r="E22" s="232">
        <v>1</v>
      </c>
      <c r="F22" s="233"/>
      <c r="G22" s="234">
        <f>ROUND(E22*F22,2)</f>
        <v>0</v>
      </c>
      <c r="H22" s="233"/>
      <c r="I22" s="234">
        <f>ROUND(E22*H22,2)</f>
        <v>0</v>
      </c>
      <c r="J22" s="233"/>
      <c r="K22" s="234">
        <f>ROUND(E22*J22,2)</f>
        <v>0</v>
      </c>
      <c r="L22" s="234">
        <v>21</v>
      </c>
      <c r="M22" s="234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4"/>
      <c r="S22" s="234" t="s">
        <v>134</v>
      </c>
      <c r="T22" s="235" t="s">
        <v>126</v>
      </c>
      <c r="U22" s="219">
        <v>0</v>
      </c>
      <c r="V22" s="219">
        <f>ROUND(E22*U22,2)</f>
        <v>0</v>
      </c>
      <c r="W22" s="219"/>
      <c r="X22" s="219" t="s">
        <v>127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128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17"/>
      <c r="B23" s="218"/>
      <c r="C23" s="241" t="s">
        <v>144</v>
      </c>
      <c r="D23" s="220"/>
      <c r="E23" s="221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0"/>
      <c r="Z23" s="210"/>
      <c r="AA23" s="210"/>
      <c r="AB23" s="210"/>
      <c r="AC23" s="210"/>
      <c r="AD23" s="210"/>
      <c r="AE23" s="210"/>
      <c r="AF23" s="210"/>
      <c r="AG23" s="210" t="s">
        <v>130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17"/>
      <c r="B24" s="218"/>
      <c r="C24" s="242"/>
      <c r="D24" s="236"/>
      <c r="E24" s="236"/>
      <c r="F24" s="236"/>
      <c r="G24" s="236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131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29">
        <v>7</v>
      </c>
      <c r="B25" s="230" t="s">
        <v>145</v>
      </c>
      <c r="C25" s="240" t="s">
        <v>146</v>
      </c>
      <c r="D25" s="231" t="s">
        <v>124</v>
      </c>
      <c r="E25" s="232">
        <v>1</v>
      </c>
      <c r="F25" s="233"/>
      <c r="G25" s="234">
        <f>ROUND(E25*F25,2)</f>
        <v>0</v>
      </c>
      <c r="H25" s="233"/>
      <c r="I25" s="234">
        <f>ROUND(E25*H25,2)</f>
        <v>0</v>
      </c>
      <c r="J25" s="233"/>
      <c r="K25" s="234">
        <f>ROUND(E25*J25,2)</f>
        <v>0</v>
      </c>
      <c r="L25" s="234">
        <v>21</v>
      </c>
      <c r="M25" s="234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4"/>
      <c r="S25" s="234" t="s">
        <v>134</v>
      </c>
      <c r="T25" s="235" t="s">
        <v>126</v>
      </c>
      <c r="U25" s="219">
        <v>0</v>
      </c>
      <c r="V25" s="219">
        <f>ROUND(E25*U25,2)</f>
        <v>0</v>
      </c>
      <c r="W25" s="219"/>
      <c r="X25" s="219" t="s">
        <v>127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128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3"/>
      <c r="D26" s="237"/>
      <c r="E26" s="237"/>
      <c r="F26" s="237"/>
      <c r="G26" s="237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x14ac:dyDescent="0.2">
      <c r="A27" s="3"/>
      <c r="B27" s="4"/>
      <c r="C27" s="24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v>15</v>
      </c>
      <c r="AF27">
        <v>21</v>
      </c>
      <c r="AG27" t="s">
        <v>107</v>
      </c>
    </row>
    <row r="28" spans="1:60" x14ac:dyDescent="0.2">
      <c r="A28" s="213"/>
      <c r="B28" s="214" t="s">
        <v>29</v>
      </c>
      <c r="C28" s="245"/>
      <c r="D28" s="215"/>
      <c r="E28" s="216"/>
      <c r="F28" s="216"/>
      <c r="G28" s="238">
        <f>G8+G12+G19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f>SUMIF(L7:L26,AE27,G7:G26)</f>
        <v>0</v>
      </c>
      <c r="AF28">
        <f>SUMIF(L7:L26,AF27,G7:G26)</f>
        <v>0</v>
      </c>
      <c r="AG28" t="s">
        <v>147</v>
      </c>
    </row>
    <row r="29" spans="1:60" x14ac:dyDescent="0.2">
      <c r="C29" s="246"/>
      <c r="D29" s="10"/>
      <c r="AG29" t="s">
        <v>148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ryKleBrpYDd1wp/Hdr3pxvRsf9f2CNG775zLZoNrBhukb9K5OhPg+h0z/T/tpoQsyRmNf1kWxJY9pPmQzaLEA==" saltValue="oO0nylO2qbN3kRzjWs/hLg==" spinCount="100000" sheet="1"/>
  <mergeCells count="11">
    <mergeCell ref="C16:G16"/>
    <mergeCell ref="C18:G18"/>
    <mergeCell ref="C21:G21"/>
    <mergeCell ref="C24:G24"/>
    <mergeCell ref="C26:G26"/>
    <mergeCell ref="A1:G1"/>
    <mergeCell ref="C2:G2"/>
    <mergeCell ref="C3:G3"/>
    <mergeCell ref="C4:G4"/>
    <mergeCell ref="C11:G11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BE90-95D5-4FD1-937F-626F6087234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63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149</v>
      </c>
      <c r="B1" s="195"/>
      <c r="C1" s="195"/>
      <c r="D1" s="195"/>
      <c r="E1" s="195"/>
      <c r="F1" s="195"/>
      <c r="G1" s="195"/>
      <c r="AG1" t="s">
        <v>94</v>
      </c>
    </row>
    <row r="2" spans="1:60" ht="24.95" customHeight="1" x14ac:dyDescent="0.2">
      <c r="A2" s="196" t="s">
        <v>7</v>
      </c>
      <c r="B2" s="48" t="s">
        <v>45</v>
      </c>
      <c r="C2" s="199" t="s">
        <v>46</v>
      </c>
      <c r="D2" s="197"/>
      <c r="E2" s="197"/>
      <c r="F2" s="197"/>
      <c r="G2" s="198"/>
      <c r="AG2" t="s">
        <v>95</v>
      </c>
    </row>
    <row r="3" spans="1:60" ht="24.95" customHeight="1" x14ac:dyDescent="0.2">
      <c r="A3" s="196" t="s">
        <v>8</v>
      </c>
      <c r="B3" s="48" t="s">
        <v>64</v>
      </c>
      <c r="C3" s="199" t="s">
        <v>65</v>
      </c>
      <c r="D3" s="197"/>
      <c r="E3" s="197"/>
      <c r="F3" s="197"/>
      <c r="G3" s="198"/>
      <c r="AC3" s="175" t="s">
        <v>95</v>
      </c>
      <c r="AG3" t="s">
        <v>97</v>
      </c>
    </row>
    <row r="4" spans="1:60" ht="24.95" customHeight="1" x14ac:dyDescent="0.2">
      <c r="A4" s="200" t="s">
        <v>9</v>
      </c>
      <c r="B4" s="201" t="s">
        <v>66</v>
      </c>
      <c r="C4" s="202" t="s">
        <v>65</v>
      </c>
      <c r="D4" s="203"/>
      <c r="E4" s="203"/>
      <c r="F4" s="203"/>
      <c r="G4" s="204"/>
      <c r="AG4" t="s">
        <v>98</v>
      </c>
    </row>
    <row r="5" spans="1:60" x14ac:dyDescent="0.2">
      <c r="D5" s="10"/>
    </row>
    <row r="6" spans="1:60" ht="38.25" x14ac:dyDescent="0.2">
      <c r="A6" s="206" t="s">
        <v>99</v>
      </c>
      <c r="B6" s="208" t="s">
        <v>100</v>
      </c>
      <c r="C6" s="208" t="s">
        <v>101</v>
      </c>
      <c r="D6" s="207" t="s">
        <v>102</v>
      </c>
      <c r="E6" s="206" t="s">
        <v>103</v>
      </c>
      <c r="F6" s="205" t="s">
        <v>104</v>
      </c>
      <c r="G6" s="206" t="s">
        <v>29</v>
      </c>
      <c r="H6" s="209" t="s">
        <v>30</v>
      </c>
      <c r="I6" s="209" t="s">
        <v>105</v>
      </c>
      <c r="J6" s="209" t="s">
        <v>31</v>
      </c>
      <c r="K6" s="209" t="s">
        <v>106</v>
      </c>
      <c r="L6" s="209" t="s">
        <v>107</v>
      </c>
      <c r="M6" s="209" t="s">
        <v>108</v>
      </c>
      <c r="N6" s="209" t="s">
        <v>109</v>
      </c>
      <c r="O6" s="209" t="s">
        <v>110</v>
      </c>
      <c r="P6" s="209" t="s">
        <v>111</v>
      </c>
      <c r="Q6" s="209" t="s">
        <v>112</v>
      </c>
      <c r="R6" s="209" t="s">
        <v>113</v>
      </c>
      <c r="S6" s="209" t="s">
        <v>114</v>
      </c>
      <c r="T6" s="209" t="s">
        <v>115</v>
      </c>
      <c r="U6" s="209" t="s">
        <v>116</v>
      </c>
      <c r="V6" s="209" t="s">
        <v>117</v>
      </c>
      <c r="W6" s="209" t="s">
        <v>118</v>
      </c>
      <c r="X6" s="209" t="s">
        <v>119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</row>
    <row r="8" spans="1:60" x14ac:dyDescent="0.2">
      <c r="A8" s="223" t="s">
        <v>120</v>
      </c>
      <c r="B8" s="224" t="s">
        <v>66</v>
      </c>
      <c r="C8" s="239" t="s">
        <v>73</v>
      </c>
      <c r="D8" s="225"/>
      <c r="E8" s="226"/>
      <c r="F8" s="227"/>
      <c r="G8" s="227">
        <f>SUMIF(AG9:AG97,"&lt;&gt;NOR",G9:G97)</f>
        <v>0</v>
      </c>
      <c r="H8" s="227"/>
      <c r="I8" s="227">
        <f>SUM(I9:I97)</f>
        <v>0</v>
      </c>
      <c r="J8" s="227"/>
      <c r="K8" s="227">
        <f>SUM(K9:K97)</f>
        <v>0</v>
      </c>
      <c r="L8" s="227"/>
      <c r="M8" s="227">
        <f>SUM(M9:M97)</f>
        <v>0</v>
      </c>
      <c r="N8" s="227"/>
      <c r="O8" s="227">
        <f>SUM(O9:O97)</f>
        <v>8.76</v>
      </c>
      <c r="P8" s="227"/>
      <c r="Q8" s="227">
        <f>SUM(Q9:Q97)</f>
        <v>3.76</v>
      </c>
      <c r="R8" s="227"/>
      <c r="S8" s="227"/>
      <c r="T8" s="228"/>
      <c r="U8" s="222"/>
      <c r="V8" s="222">
        <f>SUM(V9:V97)</f>
        <v>43.61</v>
      </c>
      <c r="W8" s="222"/>
      <c r="X8" s="222"/>
      <c r="AG8" t="s">
        <v>121</v>
      </c>
    </row>
    <row r="9" spans="1:60" ht="22.5" outlineLevel="1" x14ac:dyDescent="0.2">
      <c r="A9" s="229">
        <v>1</v>
      </c>
      <c r="B9" s="230" t="s">
        <v>150</v>
      </c>
      <c r="C9" s="240" t="s">
        <v>151</v>
      </c>
      <c r="D9" s="231" t="s">
        <v>152</v>
      </c>
      <c r="E9" s="232">
        <v>3.6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0.58599999999999997</v>
      </c>
      <c r="Q9" s="234">
        <f>ROUND(E9*P9,2)</f>
        <v>2.11</v>
      </c>
      <c r="R9" s="234" t="s">
        <v>153</v>
      </c>
      <c r="S9" s="234" t="s">
        <v>134</v>
      </c>
      <c r="T9" s="235" t="s">
        <v>134</v>
      </c>
      <c r="U9" s="219">
        <v>0.81</v>
      </c>
      <c r="V9" s="219">
        <f>ROUND(E9*U9,2)</f>
        <v>2.92</v>
      </c>
      <c r="W9" s="219"/>
      <c r="X9" s="219" t="s">
        <v>154</v>
      </c>
      <c r="Y9" s="210"/>
      <c r="Z9" s="210"/>
      <c r="AA9" s="210"/>
      <c r="AB9" s="210"/>
      <c r="AC9" s="210"/>
      <c r="AD9" s="210"/>
      <c r="AE9" s="210"/>
      <c r="AF9" s="210"/>
      <c r="AG9" s="210" t="s">
        <v>155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17"/>
      <c r="B10" s="218"/>
      <c r="C10" s="249" t="s">
        <v>156</v>
      </c>
      <c r="D10" s="247"/>
      <c r="E10" s="247"/>
      <c r="F10" s="247"/>
      <c r="G10" s="247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0"/>
      <c r="Z10" s="210"/>
      <c r="AA10" s="210"/>
      <c r="AB10" s="210"/>
      <c r="AC10" s="210"/>
      <c r="AD10" s="210"/>
      <c r="AE10" s="210"/>
      <c r="AF10" s="210"/>
      <c r="AG10" s="210" t="s">
        <v>157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17"/>
      <c r="B11" s="218"/>
      <c r="C11" s="241" t="s">
        <v>158</v>
      </c>
      <c r="D11" s="220"/>
      <c r="E11" s="221">
        <v>3.6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0"/>
      <c r="Z11" s="210"/>
      <c r="AA11" s="210"/>
      <c r="AB11" s="210"/>
      <c r="AC11" s="210"/>
      <c r="AD11" s="210"/>
      <c r="AE11" s="210"/>
      <c r="AF11" s="210"/>
      <c r="AG11" s="210" t="s">
        <v>130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17"/>
      <c r="B12" s="218"/>
      <c r="C12" s="242"/>
      <c r="D12" s="236"/>
      <c r="E12" s="236"/>
      <c r="F12" s="236"/>
      <c r="G12" s="236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0"/>
      <c r="Z12" s="210"/>
      <c r="AA12" s="210"/>
      <c r="AB12" s="210"/>
      <c r="AC12" s="210"/>
      <c r="AD12" s="210"/>
      <c r="AE12" s="210"/>
      <c r="AF12" s="210"/>
      <c r="AG12" s="210" t="s">
        <v>131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29">
        <v>2</v>
      </c>
      <c r="B13" s="230" t="s">
        <v>159</v>
      </c>
      <c r="C13" s="240" t="s">
        <v>160</v>
      </c>
      <c r="D13" s="231" t="s">
        <v>152</v>
      </c>
      <c r="E13" s="232">
        <v>3.6</v>
      </c>
      <c r="F13" s="233"/>
      <c r="G13" s="234">
        <f>ROUND(E13*F13,2)</f>
        <v>0</v>
      </c>
      <c r="H13" s="233"/>
      <c r="I13" s="234">
        <f>ROUND(E13*H13,2)</f>
        <v>0</v>
      </c>
      <c r="J13" s="233"/>
      <c r="K13" s="234">
        <f>ROUND(E13*J13,2)</f>
        <v>0</v>
      </c>
      <c r="L13" s="234">
        <v>21</v>
      </c>
      <c r="M13" s="234">
        <f>G13*(1+L13/100)</f>
        <v>0</v>
      </c>
      <c r="N13" s="234">
        <v>0</v>
      </c>
      <c r="O13" s="234">
        <f>ROUND(E13*N13,2)</f>
        <v>0</v>
      </c>
      <c r="P13" s="234">
        <v>0.22</v>
      </c>
      <c r="Q13" s="234">
        <f>ROUND(E13*P13,2)</f>
        <v>0.79</v>
      </c>
      <c r="R13" s="234" t="s">
        <v>153</v>
      </c>
      <c r="S13" s="234" t="s">
        <v>134</v>
      </c>
      <c r="T13" s="235" t="s">
        <v>134</v>
      </c>
      <c r="U13" s="219">
        <v>0.42</v>
      </c>
      <c r="V13" s="219">
        <f>ROUND(E13*U13,2)</f>
        <v>1.51</v>
      </c>
      <c r="W13" s="219"/>
      <c r="X13" s="219" t="s">
        <v>154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155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17"/>
      <c r="B14" s="218"/>
      <c r="C14" s="241" t="s">
        <v>161</v>
      </c>
      <c r="D14" s="220"/>
      <c r="E14" s="221">
        <v>3.6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0"/>
      <c r="Z14" s="210"/>
      <c r="AA14" s="210"/>
      <c r="AB14" s="210"/>
      <c r="AC14" s="210"/>
      <c r="AD14" s="210"/>
      <c r="AE14" s="210"/>
      <c r="AF14" s="210"/>
      <c r="AG14" s="210" t="s">
        <v>130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17"/>
      <c r="B15" s="218"/>
      <c r="C15" s="242"/>
      <c r="D15" s="236"/>
      <c r="E15" s="236"/>
      <c r="F15" s="236"/>
      <c r="G15" s="236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0"/>
      <c r="Z15" s="210"/>
      <c r="AA15" s="210"/>
      <c r="AB15" s="210"/>
      <c r="AC15" s="210"/>
      <c r="AD15" s="210"/>
      <c r="AE15" s="210"/>
      <c r="AF15" s="210"/>
      <c r="AG15" s="210" t="s">
        <v>131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29">
        <v>3</v>
      </c>
      <c r="B16" s="230" t="s">
        <v>162</v>
      </c>
      <c r="C16" s="240" t="s">
        <v>163</v>
      </c>
      <c r="D16" s="231" t="s">
        <v>152</v>
      </c>
      <c r="E16" s="232">
        <v>3.6</v>
      </c>
      <c r="F16" s="233"/>
      <c r="G16" s="234">
        <f>ROUND(E16*F16,2)</f>
        <v>0</v>
      </c>
      <c r="H16" s="233"/>
      <c r="I16" s="234">
        <f>ROUND(E16*H16,2)</f>
        <v>0</v>
      </c>
      <c r="J16" s="233"/>
      <c r="K16" s="234">
        <f>ROUND(E16*J16,2)</f>
        <v>0</v>
      </c>
      <c r="L16" s="234">
        <v>21</v>
      </c>
      <c r="M16" s="234">
        <f>G16*(1+L16/100)</f>
        <v>0</v>
      </c>
      <c r="N16" s="234">
        <v>0</v>
      </c>
      <c r="O16" s="234">
        <f>ROUND(E16*N16,2)</f>
        <v>0</v>
      </c>
      <c r="P16" s="234">
        <v>0.24</v>
      </c>
      <c r="Q16" s="234">
        <f>ROUND(E16*P16,2)</f>
        <v>0.86</v>
      </c>
      <c r="R16" s="234" t="s">
        <v>153</v>
      </c>
      <c r="S16" s="234" t="s">
        <v>134</v>
      </c>
      <c r="T16" s="235" t="s">
        <v>134</v>
      </c>
      <c r="U16" s="219">
        <v>0.81</v>
      </c>
      <c r="V16" s="219">
        <f>ROUND(E16*U16,2)</f>
        <v>2.92</v>
      </c>
      <c r="W16" s="219"/>
      <c r="X16" s="219" t="s">
        <v>154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155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17"/>
      <c r="B17" s="218"/>
      <c r="C17" s="241" t="s">
        <v>161</v>
      </c>
      <c r="D17" s="220"/>
      <c r="E17" s="221">
        <v>3.6</v>
      </c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0"/>
      <c r="Z17" s="210"/>
      <c r="AA17" s="210"/>
      <c r="AB17" s="210"/>
      <c r="AC17" s="210"/>
      <c r="AD17" s="210"/>
      <c r="AE17" s="210"/>
      <c r="AF17" s="210"/>
      <c r="AG17" s="210" t="s">
        <v>130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17"/>
      <c r="B18" s="218"/>
      <c r="C18" s="242"/>
      <c r="D18" s="236"/>
      <c r="E18" s="236"/>
      <c r="F18" s="236"/>
      <c r="G18" s="236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0"/>
      <c r="Z18" s="210"/>
      <c r="AA18" s="210"/>
      <c r="AB18" s="210"/>
      <c r="AC18" s="210"/>
      <c r="AD18" s="210"/>
      <c r="AE18" s="210"/>
      <c r="AF18" s="210"/>
      <c r="AG18" s="210" t="s">
        <v>131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29">
        <v>4</v>
      </c>
      <c r="B19" s="230" t="s">
        <v>164</v>
      </c>
      <c r="C19" s="240" t="s">
        <v>165</v>
      </c>
      <c r="D19" s="231" t="s">
        <v>166</v>
      </c>
      <c r="E19" s="232">
        <v>0.72</v>
      </c>
      <c r="F19" s="233"/>
      <c r="G19" s="234">
        <f>ROUND(E19*F19,2)</f>
        <v>0</v>
      </c>
      <c r="H19" s="233"/>
      <c r="I19" s="234">
        <f>ROUND(E19*H19,2)</f>
        <v>0</v>
      </c>
      <c r="J19" s="233"/>
      <c r="K19" s="234">
        <f>ROUND(E19*J19,2)</f>
        <v>0</v>
      </c>
      <c r="L19" s="234">
        <v>21</v>
      </c>
      <c r="M19" s="234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4" t="s">
        <v>167</v>
      </c>
      <c r="S19" s="234" t="s">
        <v>134</v>
      </c>
      <c r="T19" s="235" t="s">
        <v>134</v>
      </c>
      <c r="U19" s="219">
        <v>1.99</v>
      </c>
      <c r="V19" s="219">
        <f>ROUND(E19*U19,2)</f>
        <v>1.43</v>
      </c>
      <c r="W19" s="219"/>
      <c r="X19" s="219" t="s">
        <v>154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155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33.75" outlineLevel="1" x14ac:dyDescent="0.2">
      <c r="A20" s="217"/>
      <c r="B20" s="218"/>
      <c r="C20" s="249" t="s">
        <v>168</v>
      </c>
      <c r="D20" s="247"/>
      <c r="E20" s="247"/>
      <c r="F20" s="247"/>
      <c r="G20" s="247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0"/>
      <c r="Z20" s="210"/>
      <c r="AA20" s="210"/>
      <c r="AB20" s="210"/>
      <c r="AC20" s="210"/>
      <c r="AD20" s="210"/>
      <c r="AE20" s="210"/>
      <c r="AF20" s="210"/>
      <c r="AG20" s="210" t="s">
        <v>157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8" t="str">
        <f>C20</f>
        <v>získaných při rozebrání dlažeb, záhozů, rovnanin a soustřeďovacích staveb. S přehozením znečištěného a očištěného kamene nebo tvárnic na vzdálenost do 3 m nebo jeho naložení na dopravní prostředek. S odklizením a uložením úlomků kamene a uvolněné hlíny nebo malty na vzdálenost do 10 m.</v>
      </c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17"/>
      <c r="B21" s="218"/>
      <c r="C21" s="241" t="s">
        <v>169</v>
      </c>
      <c r="D21" s="220"/>
      <c r="E21" s="221">
        <v>0.72</v>
      </c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0"/>
      <c r="Z21" s="210"/>
      <c r="AA21" s="210"/>
      <c r="AB21" s="210"/>
      <c r="AC21" s="210"/>
      <c r="AD21" s="210"/>
      <c r="AE21" s="210"/>
      <c r="AF21" s="210"/>
      <c r="AG21" s="210" t="s">
        <v>130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17"/>
      <c r="B22" s="218"/>
      <c r="C22" s="242"/>
      <c r="D22" s="236"/>
      <c r="E22" s="236"/>
      <c r="F22" s="236"/>
      <c r="G22" s="236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0"/>
      <c r="Z22" s="210"/>
      <c r="AA22" s="210"/>
      <c r="AB22" s="210"/>
      <c r="AC22" s="210"/>
      <c r="AD22" s="210"/>
      <c r="AE22" s="210"/>
      <c r="AF22" s="210"/>
      <c r="AG22" s="210" t="s">
        <v>131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29">
        <v>5</v>
      </c>
      <c r="B23" s="230" t="s">
        <v>170</v>
      </c>
      <c r="C23" s="240" t="s">
        <v>171</v>
      </c>
      <c r="D23" s="231" t="s">
        <v>172</v>
      </c>
      <c r="E23" s="232">
        <v>40</v>
      </c>
      <c r="F23" s="233"/>
      <c r="G23" s="234">
        <f>ROUND(E23*F23,2)</f>
        <v>0</v>
      </c>
      <c r="H23" s="233"/>
      <c r="I23" s="234">
        <f>ROUND(E23*H23,2)</f>
        <v>0</v>
      </c>
      <c r="J23" s="233"/>
      <c r="K23" s="234">
        <f>ROUND(E23*J23,2)</f>
        <v>0</v>
      </c>
      <c r="L23" s="234">
        <v>21</v>
      </c>
      <c r="M23" s="234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4" t="s">
        <v>167</v>
      </c>
      <c r="S23" s="234" t="s">
        <v>134</v>
      </c>
      <c r="T23" s="235" t="s">
        <v>126</v>
      </c>
      <c r="U23" s="219">
        <v>0.2</v>
      </c>
      <c r="V23" s="219">
        <f>ROUND(E23*U23,2)</f>
        <v>8</v>
      </c>
      <c r="W23" s="219"/>
      <c r="X23" s="219" t="s">
        <v>154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155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17"/>
      <c r="B24" s="218"/>
      <c r="C24" s="249" t="s">
        <v>173</v>
      </c>
      <c r="D24" s="247"/>
      <c r="E24" s="247"/>
      <c r="F24" s="247"/>
      <c r="G24" s="247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0"/>
      <c r="Z24" s="210"/>
      <c r="AA24" s="210"/>
      <c r="AB24" s="210"/>
      <c r="AC24" s="210"/>
      <c r="AD24" s="210"/>
      <c r="AE24" s="210"/>
      <c r="AF24" s="210"/>
      <c r="AG24" s="210" t="s">
        <v>157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8" t="str">
        <f>C24</f>
        <v>na vzdálenost od hladiny vody v jímce po výšku roviny proložené osou nejvyššího bodu výtlačného potrubí. Včetně odpadní potrubí v délce do 20 m.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17"/>
      <c r="B25" s="218"/>
      <c r="C25" s="241" t="s">
        <v>174</v>
      </c>
      <c r="D25" s="220"/>
      <c r="E25" s="221">
        <v>40</v>
      </c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0"/>
      <c r="Z25" s="210"/>
      <c r="AA25" s="210"/>
      <c r="AB25" s="210"/>
      <c r="AC25" s="210"/>
      <c r="AD25" s="210"/>
      <c r="AE25" s="210"/>
      <c r="AF25" s="210"/>
      <c r="AG25" s="210" t="s">
        <v>130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17"/>
      <c r="B26" s="218"/>
      <c r="C26" s="242"/>
      <c r="D26" s="236"/>
      <c r="E26" s="236"/>
      <c r="F26" s="236"/>
      <c r="G26" s="236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0"/>
      <c r="Z26" s="210"/>
      <c r="AA26" s="210"/>
      <c r="AB26" s="210"/>
      <c r="AC26" s="210"/>
      <c r="AD26" s="210"/>
      <c r="AE26" s="210"/>
      <c r="AF26" s="210"/>
      <c r="AG26" s="210" t="s">
        <v>131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29">
        <v>6</v>
      </c>
      <c r="B27" s="230" t="s">
        <v>175</v>
      </c>
      <c r="C27" s="240" t="s">
        <v>176</v>
      </c>
      <c r="D27" s="231" t="s">
        <v>166</v>
      </c>
      <c r="E27" s="232">
        <v>0.4</v>
      </c>
      <c r="F27" s="233"/>
      <c r="G27" s="234">
        <f>ROUND(E27*F27,2)</f>
        <v>0</v>
      </c>
      <c r="H27" s="233"/>
      <c r="I27" s="234">
        <f>ROUND(E27*H27,2)</f>
        <v>0</v>
      </c>
      <c r="J27" s="233"/>
      <c r="K27" s="234">
        <f>ROUND(E27*J27,2)</f>
        <v>0</v>
      </c>
      <c r="L27" s="234">
        <v>21</v>
      </c>
      <c r="M27" s="234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4" t="s">
        <v>167</v>
      </c>
      <c r="S27" s="234" t="s">
        <v>134</v>
      </c>
      <c r="T27" s="235" t="s">
        <v>134</v>
      </c>
      <c r="U27" s="219">
        <v>0.1</v>
      </c>
      <c r="V27" s="219">
        <f>ROUND(E27*U27,2)</f>
        <v>0.04</v>
      </c>
      <c r="W27" s="219"/>
      <c r="X27" s="219" t="s">
        <v>154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155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17"/>
      <c r="B28" s="218"/>
      <c r="C28" s="249" t="s">
        <v>177</v>
      </c>
      <c r="D28" s="247"/>
      <c r="E28" s="247"/>
      <c r="F28" s="247"/>
      <c r="G28" s="247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0"/>
      <c r="Z28" s="210"/>
      <c r="AA28" s="210"/>
      <c r="AB28" s="210"/>
      <c r="AC28" s="210"/>
      <c r="AD28" s="210"/>
      <c r="AE28" s="210"/>
      <c r="AF28" s="210"/>
      <c r="AG28" s="210" t="s">
        <v>157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8" t="str">
        <f>C28</f>
        <v>nebo lesní půdy, s vodorovným přemístěním na hromady v místě upotřebení nebo na dočasné či trvalé skládky se složením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17"/>
      <c r="B29" s="218"/>
      <c r="C29" s="241" t="s">
        <v>178</v>
      </c>
      <c r="D29" s="220"/>
      <c r="E29" s="221">
        <v>0.4</v>
      </c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0"/>
      <c r="Z29" s="210"/>
      <c r="AA29" s="210"/>
      <c r="AB29" s="210"/>
      <c r="AC29" s="210"/>
      <c r="AD29" s="210"/>
      <c r="AE29" s="210"/>
      <c r="AF29" s="210"/>
      <c r="AG29" s="210" t="s">
        <v>130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17"/>
      <c r="B30" s="218"/>
      <c r="C30" s="242"/>
      <c r="D30" s="236"/>
      <c r="E30" s="236"/>
      <c r="F30" s="236"/>
      <c r="G30" s="236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0"/>
      <c r="Z30" s="210"/>
      <c r="AA30" s="210"/>
      <c r="AB30" s="210"/>
      <c r="AC30" s="210"/>
      <c r="AD30" s="210"/>
      <c r="AE30" s="210"/>
      <c r="AF30" s="210"/>
      <c r="AG30" s="210" t="s">
        <v>131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29">
        <v>7</v>
      </c>
      <c r="B31" s="230" t="s">
        <v>179</v>
      </c>
      <c r="C31" s="240" t="s">
        <v>180</v>
      </c>
      <c r="D31" s="231" t="s">
        <v>166</v>
      </c>
      <c r="E31" s="232">
        <v>2</v>
      </c>
      <c r="F31" s="233"/>
      <c r="G31" s="234">
        <f>ROUND(E31*F31,2)</f>
        <v>0</v>
      </c>
      <c r="H31" s="233"/>
      <c r="I31" s="234">
        <f>ROUND(E31*H31,2)</f>
        <v>0</v>
      </c>
      <c r="J31" s="233"/>
      <c r="K31" s="234">
        <f>ROUND(E31*J31,2)</f>
        <v>0</v>
      </c>
      <c r="L31" s="234">
        <v>21</v>
      </c>
      <c r="M31" s="234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4" t="s">
        <v>167</v>
      </c>
      <c r="S31" s="234" t="s">
        <v>134</v>
      </c>
      <c r="T31" s="235" t="s">
        <v>134</v>
      </c>
      <c r="U31" s="219">
        <v>1.76</v>
      </c>
      <c r="V31" s="219">
        <f>ROUND(E31*U31,2)</f>
        <v>3.52</v>
      </c>
      <c r="W31" s="219"/>
      <c r="X31" s="219" t="s">
        <v>154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155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17"/>
      <c r="B32" s="218"/>
      <c r="C32" s="249" t="s">
        <v>181</v>
      </c>
      <c r="D32" s="247"/>
      <c r="E32" s="247"/>
      <c r="F32" s="247"/>
      <c r="G32" s="247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0"/>
      <c r="Z32" s="210"/>
      <c r="AA32" s="210"/>
      <c r="AB32" s="210"/>
      <c r="AC32" s="210"/>
      <c r="AD32" s="210"/>
      <c r="AE32" s="210"/>
      <c r="AF32" s="210"/>
      <c r="AG32" s="210" t="s">
        <v>157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48" t="str">
        <f>C32</f>
        <v>Příplatek k cenám hloubených vykopávek za ztížení vykopávky v blízkosti podzemního vedení nebo výbušnin pro jakoukoliv třídu horniny.</v>
      </c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17"/>
      <c r="B33" s="218"/>
      <c r="C33" s="241" t="s">
        <v>182</v>
      </c>
      <c r="D33" s="220"/>
      <c r="E33" s="221">
        <v>2</v>
      </c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0"/>
      <c r="Z33" s="210"/>
      <c r="AA33" s="210"/>
      <c r="AB33" s="210"/>
      <c r="AC33" s="210"/>
      <c r="AD33" s="210"/>
      <c r="AE33" s="210"/>
      <c r="AF33" s="210"/>
      <c r="AG33" s="210" t="s">
        <v>130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17"/>
      <c r="B34" s="218"/>
      <c r="C34" s="242"/>
      <c r="D34" s="236"/>
      <c r="E34" s="236"/>
      <c r="F34" s="236"/>
      <c r="G34" s="236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0"/>
      <c r="Z34" s="210"/>
      <c r="AA34" s="210"/>
      <c r="AB34" s="210"/>
      <c r="AC34" s="210"/>
      <c r="AD34" s="210"/>
      <c r="AE34" s="210"/>
      <c r="AF34" s="210"/>
      <c r="AG34" s="210" t="s">
        <v>131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29">
        <v>8</v>
      </c>
      <c r="B35" s="230" t="s">
        <v>183</v>
      </c>
      <c r="C35" s="240" t="s">
        <v>184</v>
      </c>
      <c r="D35" s="231" t="s">
        <v>166</v>
      </c>
      <c r="E35" s="232">
        <v>3.7499999999999999E-2</v>
      </c>
      <c r="F35" s="233"/>
      <c r="G35" s="234">
        <f>ROUND(E35*F35,2)</f>
        <v>0</v>
      </c>
      <c r="H35" s="233"/>
      <c r="I35" s="234">
        <f>ROUND(E35*H35,2)</f>
        <v>0</v>
      </c>
      <c r="J35" s="233"/>
      <c r="K35" s="234">
        <f>ROUND(E35*J35,2)</f>
        <v>0</v>
      </c>
      <c r="L35" s="234">
        <v>21</v>
      </c>
      <c r="M35" s="234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4" t="s">
        <v>167</v>
      </c>
      <c r="S35" s="234" t="s">
        <v>134</v>
      </c>
      <c r="T35" s="235" t="s">
        <v>134</v>
      </c>
      <c r="U35" s="219">
        <v>18.22</v>
      </c>
      <c r="V35" s="219">
        <f>ROUND(E35*U35,2)</f>
        <v>0.68</v>
      </c>
      <c r="W35" s="219"/>
      <c r="X35" s="219" t="s">
        <v>154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155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17"/>
      <c r="B36" s="218"/>
      <c r="C36" s="249" t="s">
        <v>185</v>
      </c>
      <c r="D36" s="247"/>
      <c r="E36" s="247"/>
      <c r="F36" s="247"/>
      <c r="G36" s="247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0"/>
      <c r="Z36" s="210"/>
      <c r="AA36" s="210"/>
      <c r="AB36" s="210"/>
      <c r="AC36" s="210"/>
      <c r="AD36" s="210"/>
      <c r="AE36" s="210"/>
      <c r="AF36" s="210"/>
      <c r="AG36" s="210" t="s">
        <v>157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17"/>
      <c r="B37" s="218"/>
      <c r="C37" s="241" t="s">
        <v>186</v>
      </c>
      <c r="D37" s="220"/>
      <c r="E37" s="221">
        <v>3.7499999999999999E-2</v>
      </c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0"/>
      <c r="Z37" s="210"/>
      <c r="AA37" s="210"/>
      <c r="AB37" s="210"/>
      <c r="AC37" s="210"/>
      <c r="AD37" s="210"/>
      <c r="AE37" s="210"/>
      <c r="AF37" s="210"/>
      <c r="AG37" s="210" t="s">
        <v>130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17"/>
      <c r="B38" s="218"/>
      <c r="C38" s="242"/>
      <c r="D38" s="236"/>
      <c r="E38" s="236"/>
      <c r="F38" s="236"/>
      <c r="G38" s="236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0"/>
      <c r="Z38" s="210"/>
      <c r="AA38" s="210"/>
      <c r="AB38" s="210"/>
      <c r="AC38" s="210"/>
      <c r="AD38" s="210"/>
      <c r="AE38" s="210"/>
      <c r="AF38" s="210"/>
      <c r="AG38" s="210" t="s">
        <v>131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29">
        <v>9</v>
      </c>
      <c r="B39" s="230" t="s">
        <v>187</v>
      </c>
      <c r="C39" s="240" t="s">
        <v>188</v>
      </c>
      <c r="D39" s="231" t="s">
        <v>166</v>
      </c>
      <c r="E39" s="232">
        <v>11.2445</v>
      </c>
      <c r="F39" s="233"/>
      <c r="G39" s="234">
        <f>ROUND(E39*F39,2)</f>
        <v>0</v>
      </c>
      <c r="H39" s="233"/>
      <c r="I39" s="234">
        <f>ROUND(E39*H39,2)</f>
        <v>0</v>
      </c>
      <c r="J39" s="233"/>
      <c r="K39" s="234">
        <f>ROUND(E39*J39,2)</f>
        <v>0</v>
      </c>
      <c r="L39" s="234">
        <v>21</v>
      </c>
      <c r="M39" s="234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4" t="s">
        <v>167</v>
      </c>
      <c r="S39" s="234" t="s">
        <v>134</v>
      </c>
      <c r="T39" s="235" t="s">
        <v>134</v>
      </c>
      <c r="U39" s="219">
        <v>0.27</v>
      </c>
      <c r="V39" s="219">
        <f>ROUND(E39*U39,2)</f>
        <v>3.04</v>
      </c>
      <c r="W39" s="219"/>
      <c r="X39" s="219" t="s">
        <v>154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155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33.75" outlineLevel="1" x14ac:dyDescent="0.2">
      <c r="A40" s="217"/>
      <c r="B40" s="218"/>
      <c r="C40" s="249" t="s">
        <v>189</v>
      </c>
      <c r="D40" s="247"/>
      <c r="E40" s="247"/>
      <c r="F40" s="247"/>
      <c r="G40" s="247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0"/>
      <c r="Z40" s="210"/>
      <c r="AA40" s="210"/>
      <c r="AB40" s="210"/>
      <c r="AC40" s="210"/>
      <c r="AD40" s="210"/>
      <c r="AE40" s="210"/>
      <c r="AF40" s="210"/>
      <c r="AG40" s="210" t="s">
        <v>157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8" t="str">
        <f>C40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17"/>
      <c r="B41" s="218"/>
      <c r="C41" s="241" t="s">
        <v>190</v>
      </c>
      <c r="D41" s="220"/>
      <c r="E41" s="221">
        <v>11.2445</v>
      </c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0"/>
      <c r="Z41" s="210"/>
      <c r="AA41" s="210"/>
      <c r="AB41" s="210"/>
      <c r="AC41" s="210"/>
      <c r="AD41" s="210"/>
      <c r="AE41" s="210"/>
      <c r="AF41" s="210"/>
      <c r="AG41" s="210" t="s">
        <v>130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17"/>
      <c r="B42" s="218"/>
      <c r="C42" s="242"/>
      <c r="D42" s="236"/>
      <c r="E42" s="236"/>
      <c r="F42" s="236"/>
      <c r="G42" s="236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0"/>
      <c r="Z42" s="210"/>
      <c r="AA42" s="210"/>
      <c r="AB42" s="210"/>
      <c r="AC42" s="210"/>
      <c r="AD42" s="210"/>
      <c r="AE42" s="210"/>
      <c r="AF42" s="210"/>
      <c r="AG42" s="210" t="s">
        <v>131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29">
        <v>10</v>
      </c>
      <c r="B43" s="230" t="s">
        <v>191</v>
      </c>
      <c r="C43" s="240" t="s">
        <v>192</v>
      </c>
      <c r="D43" s="231" t="s">
        <v>166</v>
      </c>
      <c r="E43" s="232">
        <v>2.2488999999999999</v>
      </c>
      <c r="F43" s="233"/>
      <c r="G43" s="234">
        <f>ROUND(E43*F43,2)</f>
        <v>0</v>
      </c>
      <c r="H43" s="233"/>
      <c r="I43" s="234">
        <f>ROUND(E43*H43,2)</f>
        <v>0</v>
      </c>
      <c r="J43" s="233"/>
      <c r="K43" s="234">
        <f>ROUND(E43*J43,2)</f>
        <v>0</v>
      </c>
      <c r="L43" s="234">
        <v>21</v>
      </c>
      <c r="M43" s="234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4" t="s">
        <v>167</v>
      </c>
      <c r="S43" s="234" t="s">
        <v>134</v>
      </c>
      <c r="T43" s="235" t="s">
        <v>134</v>
      </c>
      <c r="U43" s="219">
        <v>0.04</v>
      </c>
      <c r="V43" s="219">
        <f>ROUND(E43*U43,2)</f>
        <v>0.09</v>
      </c>
      <c r="W43" s="219"/>
      <c r="X43" s="219" t="s">
        <v>154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155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1" x14ac:dyDescent="0.2">
      <c r="A44" s="217"/>
      <c r="B44" s="218"/>
      <c r="C44" s="249" t="s">
        <v>189</v>
      </c>
      <c r="D44" s="247"/>
      <c r="E44" s="247"/>
      <c r="F44" s="247"/>
      <c r="G44" s="247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0"/>
      <c r="Z44" s="210"/>
      <c r="AA44" s="210"/>
      <c r="AB44" s="210"/>
      <c r="AC44" s="210"/>
      <c r="AD44" s="210"/>
      <c r="AE44" s="210"/>
      <c r="AF44" s="210"/>
      <c r="AG44" s="210" t="s">
        <v>157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48" t="str">
        <f>C44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17"/>
      <c r="B45" s="218"/>
      <c r="C45" s="241" t="s">
        <v>193</v>
      </c>
      <c r="D45" s="220"/>
      <c r="E45" s="221">
        <v>2.2488999999999999</v>
      </c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0"/>
      <c r="Z45" s="210"/>
      <c r="AA45" s="210"/>
      <c r="AB45" s="210"/>
      <c r="AC45" s="210"/>
      <c r="AD45" s="210"/>
      <c r="AE45" s="210"/>
      <c r="AF45" s="210"/>
      <c r="AG45" s="210" t="s">
        <v>130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17"/>
      <c r="B46" s="218"/>
      <c r="C46" s="242"/>
      <c r="D46" s="236"/>
      <c r="E46" s="236"/>
      <c r="F46" s="236"/>
      <c r="G46" s="236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0"/>
      <c r="Z46" s="210"/>
      <c r="AA46" s="210"/>
      <c r="AB46" s="210"/>
      <c r="AC46" s="210"/>
      <c r="AD46" s="210"/>
      <c r="AE46" s="210"/>
      <c r="AF46" s="210"/>
      <c r="AG46" s="210" t="s">
        <v>131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29">
        <v>11</v>
      </c>
      <c r="B47" s="230" t="s">
        <v>194</v>
      </c>
      <c r="C47" s="240" t="s">
        <v>195</v>
      </c>
      <c r="D47" s="231" t="s">
        <v>166</v>
      </c>
      <c r="E47" s="232">
        <v>1.3140000000000001</v>
      </c>
      <c r="F47" s="233"/>
      <c r="G47" s="234">
        <f>ROUND(E47*F47,2)</f>
        <v>0</v>
      </c>
      <c r="H47" s="233"/>
      <c r="I47" s="234">
        <f>ROUND(E47*H47,2)</f>
        <v>0</v>
      </c>
      <c r="J47" s="233"/>
      <c r="K47" s="234">
        <f>ROUND(E47*J47,2)</f>
        <v>0</v>
      </c>
      <c r="L47" s="234">
        <v>21</v>
      </c>
      <c r="M47" s="234">
        <f>G47*(1+L47/100)</f>
        <v>0</v>
      </c>
      <c r="N47" s="234">
        <v>0</v>
      </c>
      <c r="O47" s="234">
        <f>ROUND(E47*N47,2)</f>
        <v>0</v>
      </c>
      <c r="P47" s="234">
        <v>0</v>
      </c>
      <c r="Q47" s="234">
        <f>ROUND(E47*P47,2)</f>
        <v>0</v>
      </c>
      <c r="R47" s="234" t="s">
        <v>167</v>
      </c>
      <c r="S47" s="234" t="s">
        <v>134</v>
      </c>
      <c r="T47" s="235" t="s">
        <v>134</v>
      </c>
      <c r="U47" s="219">
        <v>3.53</v>
      </c>
      <c r="V47" s="219">
        <f>ROUND(E47*U47,2)</f>
        <v>4.6399999999999997</v>
      </c>
      <c r="W47" s="219"/>
      <c r="X47" s="219" t="s">
        <v>154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155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17"/>
      <c r="B48" s="218"/>
      <c r="C48" s="249" t="s">
        <v>196</v>
      </c>
      <c r="D48" s="247"/>
      <c r="E48" s="247"/>
      <c r="F48" s="247"/>
      <c r="G48" s="247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0"/>
      <c r="Z48" s="210"/>
      <c r="AA48" s="210"/>
      <c r="AB48" s="210"/>
      <c r="AC48" s="210"/>
      <c r="AD48" s="210"/>
      <c r="AE48" s="210"/>
      <c r="AF48" s="210"/>
      <c r="AG48" s="210" t="s">
        <v>157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">
      <c r="A49" s="217"/>
      <c r="B49" s="218"/>
      <c r="C49" s="241" t="s">
        <v>197</v>
      </c>
      <c r="D49" s="220"/>
      <c r="E49" s="221">
        <v>1.71</v>
      </c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0"/>
      <c r="Z49" s="210"/>
      <c r="AA49" s="210"/>
      <c r="AB49" s="210"/>
      <c r="AC49" s="210"/>
      <c r="AD49" s="210"/>
      <c r="AE49" s="210"/>
      <c r="AF49" s="210"/>
      <c r="AG49" s="210" t="s">
        <v>130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17"/>
      <c r="B50" s="218"/>
      <c r="C50" s="241" t="s">
        <v>198</v>
      </c>
      <c r="D50" s="220"/>
      <c r="E50" s="221">
        <v>-0.54</v>
      </c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0"/>
      <c r="Z50" s="210"/>
      <c r="AA50" s="210"/>
      <c r="AB50" s="210"/>
      <c r="AC50" s="210"/>
      <c r="AD50" s="210"/>
      <c r="AE50" s="210"/>
      <c r="AF50" s="210"/>
      <c r="AG50" s="210" t="s">
        <v>130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17"/>
      <c r="B51" s="218"/>
      <c r="C51" s="241" t="s">
        <v>199</v>
      </c>
      <c r="D51" s="220"/>
      <c r="E51" s="221">
        <v>0.36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0"/>
      <c r="Z51" s="210"/>
      <c r="AA51" s="210"/>
      <c r="AB51" s="210"/>
      <c r="AC51" s="210"/>
      <c r="AD51" s="210"/>
      <c r="AE51" s="210"/>
      <c r="AF51" s="210"/>
      <c r="AG51" s="210" t="s">
        <v>130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17"/>
      <c r="B52" s="218"/>
      <c r="C52" s="241" t="s">
        <v>200</v>
      </c>
      <c r="D52" s="220"/>
      <c r="E52" s="221">
        <v>-0.216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0"/>
      <c r="Z52" s="210"/>
      <c r="AA52" s="210"/>
      <c r="AB52" s="210"/>
      <c r="AC52" s="210"/>
      <c r="AD52" s="210"/>
      <c r="AE52" s="210"/>
      <c r="AF52" s="210"/>
      <c r="AG52" s="210" t="s">
        <v>130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">
      <c r="A53" s="217"/>
      <c r="B53" s="218"/>
      <c r="C53" s="242"/>
      <c r="D53" s="236"/>
      <c r="E53" s="236"/>
      <c r="F53" s="236"/>
      <c r="G53" s="236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0"/>
      <c r="Z53" s="210"/>
      <c r="AA53" s="210"/>
      <c r="AB53" s="210"/>
      <c r="AC53" s="210"/>
      <c r="AD53" s="210"/>
      <c r="AE53" s="210"/>
      <c r="AF53" s="210"/>
      <c r="AG53" s="210" t="s">
        <v>131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29">
        <v>12</v>
      </c>
      <c r="B54" s="230" t="s">
        <v>201</v>
      </c>
      <c r="C54" s="240" t="s">
        <v>202</v>
      </c>
      <c r="D54" s="231" t="s">
        <v>166</v>
      </c>
      <c r="E54" s="232">
        <v>11.2445</v>
      </c>
      <c r="F54" s="233"/>
      <c r="G54" s="234">
        <f>ROUND(E54*F54,2)</f>
        <v>0</v>
      </c>
      <c r="H54" s="233"/>
      <c r="I54" s="234">
        <f>ROUND(E54*H54,2)</f>
        <v>0</v>
      </c>
      <c r="J54" s="233"/>
      <c r="K54" s="234">
        <f>ROUND(E54*J54,2)</f>
        <v>0</v>
      </c>
      <c r="L54" s="234">
        <v>21</v>
      </c>
      <c r="M54" s="234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4" t="s">
        <v>167</v>
      </c>
      <c r="S54" s="234" t="s">
        <v>134</v>
      </c>
      <c r="T54" s="235" t="s">
        <v>134</v>
      </c>
      <c r="U54" s="219">
        <v>0.35</v>
      </c>
      <c r="V54" s="219">
        <f>ROUND(E54*U54,2)</f>
        <v>3.94</v>
      </c>
      <c r="W54" s="219"/>
      <c r="X54" s="219" t="s">
        <v>154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155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17"/>
      <c r="B55" s="218"/>
      <c r="C55" s="249" t="s">
        <v>203</v>
      </c>
      <c r="D55" s="247"/>
      <c r="E55" s="247"/>
      <c r="F55" s="247"/>
      <c r="G55" s="247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0"/>
      <c r="Z55" s="210"/>
      <c r="AA55" s="210"/>
      <c r="AB55" s="210"/>
      <c r="AC55" s="210"/>
      <c r="AD55" s="210"/>
      <c r="AE55" s="210"/>
      <c r="AF55" s="210"/>
      <c r="AG55" s="210" t="s">
        <v>157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8" t="str">
        <f>C55</f>
        <v>bez naložení do dopravní nádoby, ale s vyprázdněním dopravní nádoby na hromadu nebo na dopravní prostředek,</v>
      </c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17"/>
      <c r="B56" s="218"/>
      <c r="C56" s="241" t="s">
        <v>204</v>
      </c>
      <c r="D56" s="220"/>
      <c r="E56" s="221">
        <v>11.2445</v>
      </c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0"/>
      <c r="Z56" s="210"/>
      <c r="AA56" s="210"/>
      <c r="AB56" s="210"/>
      <c r="AC56" s="210"/>
      <c r="AD56" s="210"/>
      <c r="AE56" s="210"/>
      <c r="AF56" s="210"/>
      <c r="AG56" s="210" t="s">
        <v>130</v>
      </c>
      <c r="AH56" s="210">
        <v>5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17"/>
      <c r="B57" s="218"/>
      <c r="C57" s="242"/>
      <c r="D57" s="236"/>
      <c r="E57" s="236"/>
      <c r="F57" s="236"/>
      <c r="G57" s="236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0"/>
      <c r="Z57" s="210"/>
      <c r="AA57" s="210"/>
      <c r="AB57" s="210"/>
      <c r="AC57" s="210"/>
      <c r="AD57" s="210"/>
      <c r="AE57" s="210"/>
      <c r="AF57" s="210"/>
      <c r="AG57" s="210" t="s">
        <v>131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2.5" outlineLevel="1" x14ac:dyDescent="0.2">
      <c r="A58" s="229">
        <v>13</v>
      </c>
      <c r="B58" s="230" t="s">
        <v>205</v>
      </c>
      <c r="C58" s="240" t="s">
        <v>206</v>
      </c>
      <c r="D58" s="231" t="s">
        <v>166</v>
      </c>
      <c r="E58" s="232">
        <v>7.4131</v>
      </c>
      <c r="F58" s="233"/>
      <c r="G58" s="234">
        <f>ROUND(E58*F58,2)</f>
        <v>0</v>
      </c>
      <c r="H58" s="233"/>
      <c r="I58" s="234">
        <f>ROUND(E58*H58,2)</f>
        <v>0</v>
      </c>
      <c r="J58" s="233"/>
      <c r="K58" s="234">
        <f>ROUND(E58*J58,2)</f>
        <v>0</v>
      </c>
      <c r="L58" s="234">
        <v>21</v>
      </c>
      <c r="M58" s="234">
        <f>G58*(1+L58/100)</f>
        <v>0</v>
      </c>
      <c r="N58" s="234">
        <v>0</v>
      </c>
      <c r="O58" s="234">
        <f>ROUND(E58*N58,2)</f>
        <v>0</v>
      </c>
      <c r="P58" s="234">
        <v>0</v>
      </c>
      <c r="Q58" s="234">
        <f>ROUND(E58*P58,2)</f>
        <v>0</v>
      </c>
      <c r="R58" s="234" t="s">
        <v>167</v>
      </c>
      <c r="S58" s="234" t="s">
        <v>134</v>
      </c>
      <c r="T58" s="235" t="s">
        <v>134</v>
      </c>
      <c r="U58" s="219">
        <v>0.01</v>
      </c>
      <c r="V58" s="219">
        <f>ROUND(E58*U58,2)</f>
        <v>7.0000000000000007E-2</v>
      </c>
      <c r="W58" s="219"/>
      <c r="X58" s="219" t="s">
        <v>154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155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17"/>
      <c r="B59" s="218"/>
      <c r="C59" s="249" t="s">
        <v>207</v>
      </c>
      <c r="D59" s="247"/>
      <c r="E59" s="247"/>
      <c r="F59" s="247"/>
      <c r="G59" s="247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0"/>
      <c r="Z59" s="210"/>
      <c r="AA59" s="210"/>
      <c r="AB59" s="210"/>
      <c r="AC59" s="210"/>
      <c r="AD59" s="210"/>
      <c r="AE59" s="210"/>
      <c r="AF59" s="210"/>
      <c r="AG59" s="210" t="s">
        <v>157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17"/>
      <c r="B60" s="218"/>
      <c r="C60" s="241" t="s">
        <v>208</v>
      </c>
      <c r="D60" s="220"/>
      <c r="E60" s="221">
        <v>7.4131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0"/>
      <c r="Z60" s="210"/>
      <c r="AA60" s="210"/>
      <c r="AB60" s="210"/>
      <c r="AC60" s="210"/>
      <c r="AD60" s="210"/>
      <c r="AE60" s="210"/>
      <c r="AF60" s="210"/>
      <c r="AG60" s="210" t="s">
        <v>130</v>
      </c>
      <c r="AH60" s="210">
        <v>5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17"/>
      <c r="B61" s="218"/>
      <c r="C61" s="242"/>
      <c r="D61" s="236"/>
      <c r="E61" s="236"/>
      <c r="F61" s="236"/>
      <c r="G61" s="236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0"/>
      <c r="Z61" s="210"/>
      <c r="AA61" s="210"/>
      <c r="AB61" s="210"/>
      <c r="AC61" s="210"/>
      <c r="AD61" s="210"/>
      <c r="AE61" s="210"/>
      <c r="AF61" s="210"/>
      <c r="AG61" s="210" t="s">
        <v>131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1" x14ac:dyDescent="0.2">
      <c r="A62" s="229">
        <v>14</v>
      </c>
      <c r="B62" s="230" t="s">
        <v>209</v>
      </c>
      <c r="C62" s="240" t="s">
        <v>210</v>
      </c>
      <c r="D62" s="231" t="s">
        <v>166</v>
      </c>
      <c r="E62" s="232">
        <v>37.0655</v>
      </c>
      <c r="F62" s="233"/>
      <c r="G62" s="234">
        <f>ROUND(E62*F62,2)</f>
        <v>0</v>
      </c>
      <c r="H62" s="233"/>
      <c r="I62" s="234">
        <f>ROUND(E62*H62,2)</f>
        <v>0</v>
      </c>
      <c r="J62" s="233"/>
      <c r="K62" s="234">
        <f>ROUND(E62*J62,2)</f>
        <v>0</v>
      </c>
      <c r="L62" s="234">
        <v>21</v>
      </c>
      <c r="M62" s="234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4" t="s">
        <v>167</v>
      </c>
      <c r="S62" s="234" t="s">
        <v>134</v>
      </c>
      <c r="T62" s="235" t="s">
        <v>134</v>
      </c>
      <c r="U62" s="219">
        <v>0</v>
      </c>
      <c r="V62" s="219">
        <f>ROUND(E62*U62,2)</f>
        <v>0</v>
      </c>
      <c r="W62" s="219"/>
      <c r="X62" s="219" t="s">
        <v>154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155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17"/>
      <c r="B63" s="218"/>
      <c r="C63" s="249" t="s">
        <v>207</v>
      </c>
      <c r="D63" s="247"/>
      <c r="E63" s="247"/>
      <c r="F63" s="247"/>
      <c r="G63" s="247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0"/>
      <c r="Z63" s="210"/>
      <c r="AA63" s="210"/>
      <c r="AB63" s="210"/>
      <c r="AC63" s="210"/>
      <c r="AD63" s="210"/>
      <c r="AE63" s="210"/>
      <c r="AF63" s="210"/>
      <c r="AG63" s="210" t="s">
        <v>157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17"/>
      <c r="B64" s="218"/>
      <c r="C64" s="241" t="s">
        <v>211</v>
      </c>
      <c r="D64" s="220"/>
      <c r="E64" s="221">
        <v>37.0655</v>
      </c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0"/>
      <c r="Z64" s="210"/>
      <c r="AA64" s="210"/>
      <c r="AB64" s="210"/>
      <c r="AC64" s="210"/>
      <c r="AD64" s="210"/>
      <c r="AE64" s="210"/>
      <c r="AF64" s="210"/>
      <c r="AG64" s="210" t="s">
        <v>130</v>
      </c>
      <c r="AH64" s="210">
        <v>5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17"/>
      <c r="B65" s="218"/>
      <c r="C65" s="242"/>
      <c r="D65" s="236"/>
      <c r="E65" s="236"/>
      <c r="F65" s="236"/>
      <c r="G65" s="236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0"/>
      <c r="Z65" s="210"/>
      <c r="AA65" s="210"/>
      <c r="AB65" s="210"/>
      <c r="AC65" s="210"/>
      <c r="AD65" s="210"/>
      <c r="AE65" s="210"/>
      <c r="AF65" s="210"/>
      <c r="AG65" s="210" t="s">
        <v>131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29">
        <v>15</v>
      </c>
      <c r="B66" s="230" t="s">
        <v>212</v>
      </c>
      <c r="C66" s="240" t="s">
        <v>213</v>
      </c>
      <c r="D66" s="231" t="s">
        <v>166</v>
      </c>
      <c r="E66" s="232">
        <v>8.4994999999999994</v>
      </c>
      <c r="F66" s="233"/>
      <c r="G66" s="234">
        <f>ROUND(E66*F66,2)</f>
        <v>0</v>
      </c>
      <c r="H66" s="233"/>
      <c r="I66" s="234">
        <f>ROUND(E66*H66,2)</f>
        <v>0</v>
      </c>
      <c r="J66" s="233"/>
      <c r="K66" s="234">
        <f>ROUND(E66*J66,2)</f>
        <v>0</v>
      </c>
      <c r="L66" s="234">
        <v>21</v>
      </c>
      <c r="M66" s="234">
        <f>G66*(1+L66/100)</f>
        <v>0</v>
      </c>
      <c r="N66" s="234">
        <v>0</v>
      </c>
      <c r="O66" s="234">
        <f>ROUND(E66*N66,2)</f>
        <v>0</v>
      </c>
      <c r="P66" s="234">
        <v>0</v>
      </c>
      <c r="Q66" s="234">
        <f>ROUND(E66*P66,2)</f>
        <v>0</v>
      </c>
      <c r="R66" s="234" t="s">
        <v>167</v>
      </c>
      <c r="S66" s="234" t="s">
        <v>134</v>
      </c>
      <c r="T66" s="235" t="s">
        <v>134</v>
      </c>
      <c r="U66" s="219">
        <v>0.2</v>
      </c>
      <c r="V66" s="219">
        <f>ROUND(E66*U66,2)</f>
        <v>1.7</v>
      </c>
      <c r="W66" s="219"/>
      <c r="X66" s="219" t="s">
        <v>154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155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17"/>
      <c r="B67" s="218"/>
      <c r="C67" s="249" t="s">
        <v>214</v>
      </c>
      <c r="D67" s="247"/>
      <c r="E67" s="247"/>
      <c r="F67" s="247"/>
      <c r="G67" s="247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0"/>
      <c r="Z67" s="210"/>
      <c r="AA67" s="210"/>
      <c r="AB67" s="210"/>
      <c r="AC67" s="210"/>
      <c r="AD67" s="210"/>
      <c r="AE67" s="210"/>
      <c r="AF67" s="210"/>
      <c r="AG67" s="210" t="s">
        <v>157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17"/>
      <c r="B68" s="218"/>
      <c r="C68" s="241" t="s">
        <v>215</v>
      </c>
      <c r="D68" s="220"/>
      <c r="E68" s="221">
        <v>8.2744999999999997</v>
      </c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0"/>
      <c r="Z68" s="210"/>
      <c r="AA68" s="210"/>
      <c r="AB68" s="210"/>
      <c r="AC68" s="210"/>
      <c r="AD68" s="210"/>
      <c r="AE68" s="210"/>
      <c r="AF68" s="210"/>
      <c r="AG68" s="210" t="s">
        <v>130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17"/>
      <c r="B69" s="218"/>
      <c r="C69" s="241" t="s">
        <v>216</v>
      </c>
      <c r="D69" s="220"/>
      <c r="E69" s="221">
        <v>0.22500000000000001</v>
      </c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0"/>
      <c r="Z69" s="210"/>
      <c r="AA69" s="210"/>
      <c r="AB69" s="210"/>
      <c r="AC69" s="210"/>
      <c r="AD69" s="210"/>
      <c r="AE69" s="210"/>
      <c r="AF69" s="210"/>
      <c r="AG69" s="210" t="s">
        <v>130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">
      <c r="A70" s="217"/>
      <c r="B70" s="218"/>
      <c r="C70" s="242"/>
      <c r="D70" s="236"/>
      <c r="E70" s="236"/>
      <c r="F70" s="236"/>
      <c r="G70" s="236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0"/>
      <c r="Z70" s="210"/>
      <c r="AA70" s="210"/>
      <c r="AB70" s="210"/>
      <c r="AC70" s="210"/>
      <c r="AD70" s="210"/>
      <c r="AE70" s="210"/>
      <c r="AF70" s="210"/>
      <c r="AG70" s="210" t="s">
        <v>131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29">
        <v>16</v>
      </c>
      <c r="B71" s="230" t="s">
        <v>217</v>
      </c>
      <c r="C71" s="240" t="s">
        <v>218</v>
      </c>
      <c r="D71" s="231" t="s">
        <v>166</v>
      </c>
      <c r="E71" s="232">
        <v>1.008</v>
      </c>
      <c r="F71" s="233"/>
      <c r="G71" s="234">
        <f>ROUND(E71*F71,2)</f>
        <v>0</v>
      </c>
      <c r="H71" s="233"/>
      <c r="I71" s="234">
        <f>ROUND(E71*H71,2)</f>
        <v>0</v>
      </c>
      <c r="J71" s="233"/>
      <c r="K71" s="234">
        <f>ROUND(E71*J71,2)</f>
        <v>0</v>
      </c>
      <c r="L71" s="234">
        <v>21</v>
      </c>
      <c r="M71" s="234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4" t="s">
        <v>167</v>
      </c>
      <c r="S71" s="234" t="s">
        <v>134</v>
      </c>
      <c r="T71" s="235" t="s">
        <v>134</v>
      </c>
      <c r="U71" s="219">
        <v>1.59</v>
      </c>
      <c r="V71" s="219">
        <f>ROUND(E71*U71,2)</f>
        <v>1.6</v>
      </c>
      <c r="W71" s="219"/>
      <c r="X71" s="219" t="s">
        <v>154</v>
      </c>
      <c r="Y71" s="210"/>
      <c r="Z71" s="210"/>
      <c r="AA71" s="210"/>
      <c r="AB71" s="210"/>
      <c r="AC71" s="210"/>
      <c r="AD71" s="210"/>
      <c r="AE71" s="210"/>
      <c r="AF71" s="210"/>
      <c r="AG71" s="210" t="s">
        <v>155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17"/>
      <c r="B72" s="218"/>
      <c r="C72" s="249" t="s">
        <v>219</v>
      </c>
      <c r="D72" s="247"/>
      <c r="E72" s="247"/>
      <c r="F72" s="247"/>
      <c r="G72" s="247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0"/>
      <c r="Z72" s="210"/>
      <c r="AA72" s="210"/>
      <c r="AB72" s="210"/>
      <c r="AC72" s="210"/>
      <c r="AD72" s="210"/>
      <c r="AE72" s="210"/>
      <c r="AF72" s="210"/>
      <c r="AG72" s="210" t="s">
        <v>157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8" t="str">
        <f>C72</f>
        <v>sypaninou z vhodných hornin tř. 1 - 4 nebo materiálem připraveným podél výkopu ve vzdálenosti do 3 m od jeho kraje, pro jakoukoliv hloubku výkopu a jakoukoliv míru zhutnění,</v>
      </c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17"/>
      <c r="B73" s="218"/>
      <c r="C73" s="241" t="s">
        <v>220</v>
      </c>
      <c r="D73" s="220"/>
      <c r="E73" s="221">
        <v>0.72</v>
      </c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0"/>
      <c r="Z73" s="210"/>
      <c r="AA73" s="210"/>
      <c r="AB73" s="210"/>
      <c r="AC73" s="210"/>
      <c r="AD73" s="210"/>
      <c r="AE73" s="210"/>
      <c r="AF73" s="210"/>
      <c r="AG73" s="210" t="s">
        <v>130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">
      <c r="A74" s="217"/>
      <c r="B74" s="218"/>
      <c r="C74" s="241" t="s">
        <v>221</v>
      </c>
      <c r="D74" s="220"/>
      <c r="E74" s="221">
        <v>0.28799999999999998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0"/>
      <c r="Z74" s="210"/>
      <c r="AA74" s="210"/>
      <c r="AB74" s="210"/>
      <c r="AC74" s="210"/>
      <c r="AD74" s="210"/>
      <c r="AE74" s="210"/>
      <c r="AF74" s="210"/>
      <c r="AG74" s="210" t="s">
        <v>130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17"/>
      <c r="B75" s="218"/>
      <c r="C75" s="242"/>
      <c r="D75" s="236"/>
      <c r="E75" s="236"/>
      <c r="F75" s="236"/>
      <c r="G75" s="236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0"/>
      <c r="Z75" s="210"/>
      <c r="AA75" s="210"/>
      <c r="AB75" s="210"/>
      <c r="AC75" s="210"/>
      <c r="AD75" s="210"/>
      <c r="AE75" s="210"/>
      <c r="AF75" s="210"/>
      <c r="AG75" s="210" t="s">
        <v>131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29">
        <v>17</v>
      </c>
      <c r="B76" s="230" t="s">
        <v>222</v>
      </c>
      <c r="C76" s="240" t="s">
        <v>223</v>
      </c>
      <c r="D76" s="231" t="s">
        <v>166</v>
      </c>
      <c r="E76" s="232">
        <v>2.9750999999999999</v>
      </c>
      <c r="F76" s="233"/>
      <c r="G76" s="234">
        <f>ROUND(E76*F76,2)</f>
        <v>0</v>
      </c>
      <c r="H76" s="233"/>
      <c r="I76" s="234">
        <f>ROUND(E76*H76,2)</f>
        <v>0</v>
      </c>
      <c r="J76" s="233"/>
      <c r="K76" s="234">
        <f>ROUND(E76*J76,2)</f>
        <v>0</v>
      </c>
      <c r="L76" s="234">
        <v>21</v>
      </c>
      <c r="M76" s="234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4" t="s">
        <v>167</v>
      </c>
      <c r="S76" s="234" t="s">
        <v>134</v>
      </c>
      <c r="T76" s="235" t="s">
        <v>134</v>
      </c>
      <c r="U76" s="219">
        <v>2.2000000000000002</v>
      </c>
      <c r="V76" s="219">
        <f>ROUND(E76*U76,2)</f>
        <v>6.55</v>
      </c>
      <c r="W76" s="219"/>
      <c r="X76" s="219" t="s">
        <v>154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155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17"/>
      <c r="B77" s="218"/>
      <c r="C77" s="249" t="s">
        <v>224</v>
      </c>
      <c r="D77" s="247"/>
      <c r="E77" s="247"/>
      <c r="F77" s="247"/>
      <c r="G77" s="247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0"/>
      <c r="Z77" s="210"/>
      <c r="AA77" s="210"/>
      <c r="AB77" s="210"/>
      <c r="AC77" s="210"/>
      <c r="AD77" s="210"/>
      <c r="AE77" s="210"/>
      <c r="AF77" s="210"/>
      <c r="AG77" s="210" t="s">
        <v>157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48" t="str">
        <f>C77</f>
        <v>sypaninou z vhodných hornin tř. 1 - 4 nebo materiálem, uloženým ve vzdálenosti do 30 m od vnějšího kraje objektu, pro jakoukoliv míru zhutnění,</v>
      </c>
      <c r="BB77" s="210"/>
      <c r="BC77" s="210"/>
      <c r="BD77" s="210"/>
      <c r="BE77" s="210"/>
      <c r="BF77" s="210"/>
      <c r="BG77" s="210"/>
      <c r="BH77" s="210"/>
    </row>
    <row r="78" spans="1:60" outlineLevel="1" x14ac:dyDescent="0.2">
      <c r="A78" s="217"/>
      <c r="B78" s="218"/>
      <c r="C78" s="241" t="s">
        <v>225</v>
      </c>
      <c r="D78" s="220"/>
      <c r="E78" s="221">
        <v>2.9750999999999999</v>
      </c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0"/>
      <c r="Z78" s="210"/>
      <c r="AA78" s="210"/>
      <c r="AB78" s="210"/>
      <c r="AC78" s="210"/>
      <c r="AD78" s="210"/>
      <c r="AE78" s="210"/>
      <c r="AF78" s="210"/>
      <c r="AG78" s="210" t="s">
        <v>130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17"/>
      <c r="B79" s="218"/>
      <c r="C79" s="242"/>
      <c r="D79" s="236"/>
      <c r="E79" s="236"/>
      <c r="F79" s="236"/>
      <c r="G79" s="236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0"/>
      <c r="Z79" s="210"/>
      <c r="AA79" s="210"/>
      <c r="AB79" s="210"/>
      <c r="AC79" s="210"/>
      <c r="AD79" s="210"/>
      <c r="AE79" s="210"/>
      <c r="AF79" s="210"/>
      <c r="AG79" s="210" t="s">
        <v>131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29">
        <v>18</v>
      </c>
      <c r="B80" s="230" t="s">
        <v>226</v>
      </c>
      <c r="C80" s="240" t="s">
        <v>227</v>
      </c>
      <c r="D80" s="231" t="s">
        <v>152</v>
      </c>
      <c r="E80" s="232">
        <v>4</v>
      </c>
      <c r="F80" s="233"/>
      <c r="G80" s="234">
        <f>ROUND(E80*F80,2)</f>
        <v>0</v>
      </c>
      <c r="H80" s="233"/>
      <c r="I80" s="234">
        <f>ROUND(E80*H80,2)</f>
        <v>0</v>
      </c>
      <c r="J80" s="233"/>
      <c r="K80" s="234">
        <f>ROUND(E80*J80,2)</f>
        <v>0</v>
      </c>
      <c r="L80" s="234">
        <v>21</v>
      </c>
      <c r="M80" s="234">
        <f>G80*(1+L80/100)</f>
        <v>0</v>
      </c>
      <c r="N80" s="234">
        <v>0</v>
      </c>
      <c r="O80" s="234">
        <f>ROUND(E80*N80,2)</f>
        <v>0</v>
      </c>
      <c r="P80" s="234">
        <v>0</v>
      </c>
      <c r="Q80" s="234">
        <f>ROUND(E80*P80,2)</f>
        <v>0</v>
      </c>
      <c r="R80" s="234" t="s">
        <v>228</v>
      </c>
      <c r="S80" s="234" t="s">
        <v>134</v>
      </c>
      <c r="T80" s="235" t="s">
        <v>134</v>
      </c>
      <c r="U80" s="219">
        <v>0.06</v>
      </c>
      <c r="V80" s="219">
        <f>ROUND(E80*U80,2)</f>
        <v>0.24</v>
      </c>
      <c r="W80" s="219"/>
      <c r="X80" s="219" t="s">
        <v>154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155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17"/>
      <c r="B81" s="218"/>
      <c r="C81" s="249" t="s">
        <v>229</v>
      </c>
      <c r="D81" s="247"/>
      <c r="E81" s="247"/>
      <c r="F81" s="247"/>
      <c r="G81" s="247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0"/>
      <c r="Z81" s="210"/>
      <c r="AA81" s="210"/>
      <c r="AB81" s="210"/>
      <c r="AC81" s="210"/>
      <c r="AD81" s="210"/>
      <c r="AE81" s="210"/>
      <c r="AF81" s="210"/>
      <c r="AG81" s="210" t="s">
        <v>157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17"/>
      <c r="B82" s="218"/>
      <c r="C82" s="241" t="s">
        <v>230</v>
      </c>
      <c r="D82" s="220"/>
      <c r="E82" s="221">
        <v>4</v>
      </c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0"/>
      <c r="Z82" s="210"/>
      <c r="AA82" s="210"/>
      <c r="AB82" s="210"/>
      <c r="AC82" s="210"/>
      <c r="AD82" s="210"/>
      <c r="AE82" s="210"/>
      <c r="AF82" s="210"/>
      <c r="AG82" s="210" t="s">
        <v>130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17"/>
      <c r="B83" s="218"/>
      <c r="C83" s="242"/>
      <c r="D83" s="236"/>
      <c r="E83" s="236"/>
      <c r="F83" s="236"/>
      <c r="G83" s="236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0"/>
      <c r="Z83" s="210"/>
      <c r="AA83" s="210"/>
      <c r="AB83" s="210"/>
      <c r="AC83" s="210"/>
      <c r="AD83" s="210"/>
      <c r="AE83" s="210"/>
      <c r="AF83" s="210"/>
      <c r="AG83" s="210" t="s">
        <v>131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1" x14ac:dyDescent="0.2">
      <c r="A84" s="229">
        <v>19</v>
      </c>
      <c r="B84" s="230" t="s">
        <v>231</v>
      </c>
      <c r="C84" s="240" t="s">
        <v>232</v>
      </c>
      <c r="D84" s="231" t="s">
        <v>152</v>
      </c>
      <c r="E84" s="232">
        <v>4</v>
      </c>
      <c r="F84" s="233"/>
      <c r="G84" s="234">
        <f>ROUND(E84*F84,2)</f>
        <v>0</v>
      </c>
      <c r="H84" s="233"/>
      <c r="I84" s="234">
        <f>ROUND(E84*H84,2)</f>
        <v>0</v>
      </c>
      <c r="J84" s="233"/>
      <c r="K84" s="234">
        <f>ROUND(E84*J84,2)</f>
        <v>0</v>
      </c>
      <c r="L84" s="234">
        <v>21</v>
      </c>
      <c r="M84" s="234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4" t="s">
        <v>167</v>
      </c>
      <c r="S84" s="234" t="s">
        <v>134</v>
      </c>
      <c r="T84" s="235" t="s">
        <v>134</v>
      </c>
      <c r="U84" s="219">
        <v>0.18</v>
      </c>
      <c r="V84" s="219">
        <f>ROUND(E84*U84,2)</f>
        <v>0.72</v>
      </c>
      <c r="W84" s="219"/>
      <c r="X84" s="219" t="s">
        <v>154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155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1" x14ac:dyDescent="0.2">
      <c r="A85" s="217"/>
      <c r="B85" s="218"/>
      <c r="C85" s="249" t="s">
        <v>233</v>
      </c>
      <c r="D85" s="247"/>
      <c r="E85" s="247"/>
      <c r="F85" s="247"/>
      <c r="G85" s="247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0"/>
      <c r="Z85" s="210"/>
      <c r="AA85" s="210"/>
      <c r="AB85" s="210"/>
      <c r="AC85" s="210"/>
      <c r="AD85" s="210"/>
      <c r="AE85" s="210"/>
      <c r="AF85" s="210"/>
      <c r="AG85" s="210" t="s">
        <v>157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48" t="str">
        <f>C85</f>
        <v>s případným nutným přemístěním hromad nebo dočasných skládek na místo potřeby ze vzdálenosti do 30 m, v rovině nebo ve svahu do 1 : 5,</v>
      </c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17"/>
      <c r="B86" s="218"/>
      <c r="C86" s="241" t="s">
        <v>230</v>
      </c>
      <c r="D86" s="220"/>
      <c r="E86" s="221">
        <v>4</v>
      </c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0"/>
      <c r="Z86" s="210"/>
      <c r="AA86" s="210"/>
      <c r="AB86" s="210"/>
      <c r="AC86" s="210"/>
      <c r="AD86" s="210"/>
      <c r="AE86" s="210"/>
      <c r="AF86" s="210"/>
      <c r="AG86" s="210" t="s">
        <v>130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17"/>
      <c r="B87" s="218"/>
      <c r="C87" s="242"/>
      <c r="D87" s="236"/>
      <c r="E87" s="236"/>
      <c r="F87" s="236"/>
      <c r="G87" s="236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0"/>
      <c r="Z87" s="210"/>
      <c r="AA87" s="210"/>
      <c r="AB87" s="210"/>
      <c r="AC87" s="210"/>
      <c r="AD87" s="210"/>
      <c r="AE87" s="210"/>
      <c r="AF87" s="210"/>
      <c r="AG87" s="210" t="s">
        <v>131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29">
        <v>20</v>
      </c>
      <c r="B88" s="230" t="s">
        <v>234</v>
      </c>
      <c r="C88" s="240" t="s">
        <v>235</v>
      </c>
      <c r="D88" s="231" t="s">
        <v>166</v>
      </c>
      <c r="E88" s="232">
        <v>7.4131</v>
      </c>
      <c r="F88" s="233"/>
      <c r="G88" s="234">
        <f>ROUND(E88*F88,2)</f>
        <v>0</v>
      </c>
      <c r="H88" s="233"/>
      <c r="I88" s="234">
        <f>ROUND(E88*H88,2)</f>
        <v>0</v>
      </c>
      <c r="J88" s="233"/>
      <c r="K88" s="234">
        <f>ROUND(E88*J88,2)</f>
        <v>0</v>
      </c>
      <c r="L88" s="234">
        <v>21</v>
      </c>
      <c r="M88" s="234">
        <f>G88*(1+L88/100)</f>
        <v>0</v>
      </c>
      <c r="N88" s="234">
        <v>0</v>
      </c>
      <c r="O88" s="234">
        <f>ROUND(E88*N88,2)</f>
        <v>0</v>
      </c>
      <c r="P88" s="234">
        <v>0</v>
      </c>
      <c r="Q88" s="234">
        <f>ROUND(E88*P88,2)</f>
        <v>0</v>
      </c>
      <c r="R88" s="234" t="s">
        <v>167</v>
      </c>
      <c r="S88" s="234" t="s">
        <v>134</v>
      </c>
      <c r="T88" s="235" t="s">
        <v>134</v>
      </c>
      <c r="U88" s="219">
        <v>0</v>
      </c>
      <c r="V88" s="219">
        <f>ROUND(E88*U88,2)</f>
        <v>0</v>
      </c>
      <c r="W88" s="219"/>
      <c r="X88" s="219" t="s">
        <v>154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155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17"/>
      <c r="B89" s="218"/>
      <c r="C89" s="241" t="s">
        <v>236</v>
      </c>
      <c r="D89" s="220"/>
      <c r="E89" s="221">
        <v>7.4131</v>
      </c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0"/>
      <c r="Z89" s="210"/>
      <c r="AA89" s="210"/>
      <c r="AB89" s="210"/>
      <c r="AC89" s="210"/>
      <c r="AD89" s="210"/>
      <c r="AE89" s="210"/>
      <c r="AF89" s="210"/>
      <c r="AG89" s="210" t="s">
        <v>130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17"/>
      <c r="B90" s="218"/>
      <c r="C90" s="242"/>
      <c r="D90" s="236"/>
      <c r="E90" s="236"/>
      <c r="F90" s="236"/>
      <c r="G90" s="236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0"/>
      <c r="Z90" s="210"/>
      <c r="AA90" s="210"/>
      <c r="AB90" s="210"/>
      <c r="AC90" s="210"/>
      <c r="AD90" s="210"/>
      <c r="AE90" s="210"/>
      <c r="AF90" s="210"/>
      <c r="AG90" s="210" t="s">
        <v>131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29">
        <v>21</v>
      </c>
      <c r="B91" s="230" t="s">
        <v>237</v>
      </c>
      <c r="C91" s="240" t="s">
        <v>238</v>
      </c>
      <c r="D91" s="231" t="s">
        <v>239</v>
      </c>
      <c r="E91" s="232">
        <v>0.12</v>
      </c>
      <c r="F91" s="233"/>
      <c r="G91" s="234">
        <f>ROUND(E91*F91,2)</f>
        <v>0</v>
      </c>
      <c r="H91" s="233"/>
      <c r="I91" s="234">
        <f>ROUND(E91*H91,2)</f>
        <v>0</v>
      </c>
      <c r="J91" s="233"/>
      <c r="K91" s="234">
        <f>ROUND(E91*J91,2)</f>
        <v>0</v>
      </c>
      <c r="L91" s="234">
        <v>21</v>
      </c>
      <c r="M91" s="234">
        <f>G91*(1+L91/100)</f>
        <v>0</v>
      </c>
      <c r="N91" s="234">
        <v>1E-3</v>
      </c>
      <c r="O91" s="234">
        <f>ROUND(E91*N91,2)</f>
        <v>0</v>
      </c>
      <c r="P91" s="234">
        <v>0</v>
      </c>
      <c r="Q91" s="234">
        <f>ROUND(E91*P91,2)</f>
        <v>0</v>
      </c>
      <c r="R91" s="234" t="s">
        <v>240</v>
      </c>
      <c r="S91" s="234" t="s">
        <v>134</v>
      </c>
      <c r="T91" s="235" t="s">
        <v>134</v>
      </c>
      <c r="U91" s="219">
        <v>0</v>
      </c>
      <c r="V91" s="219">
        <f>ROUND(E91*U91,2)</f>
        <v>0</v>
      </c>
      <c r="W91" s="219"/>
      <c r="X91" s="219" t="s">
        <v>241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242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17"/>
      <c r="B92" s="218"/>
      <c r="C92" s="241" t="s">
        <v>243</v>
      </c>
      <c r="D92" s="220"/>
      <c r="E92" s="221">
        <v>0.12</v>
      </c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0"/>
      <c r="Z92" s="210"/>
      <c r="AA92" s="210"/>
      <c r="AB92" s="210"/>
      <c r="AC92" s="210"/>
      <c r="AD92" s="210"/>
      <c r="AE92" s="210"/>
      <c r="AF92" s="210"/>
      <c r="AG92" s="210" t="s">
        <v>130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17"/>
      <c r="B93" s="218"/>
      <c r="C93" s="242"/>
      <c r="D93" s="236"/>
      <c r="E93" s="236"/>
      <c r="F93" s="236"/>
      <c r="G93" s="236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0"/>
      <c r="Z93" s="210"/>
      <c r="AA93" s="210"/>
      <c r="AB93" s="210"/>
      <c r="AC93" s="210"/>
      <c r="AD93" s="210"/>
      <c r="AE93" s="210"/>
      <c r="AF93" s="210"/>
      <c r="AG93" s="210" t="s">
        <v>131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29">
        <v>22</v>
      </c>
      <c r="B94" s="230" t="s">
        <v>244</v>
      </c>
      <c r="C94" s="240" t="s">
        <v>245</v>
      </c>
      <c r="D94" s="231" t="s">
        <v>246</v>
      </c>
      <c r="E94" s="232">
        <v>8.7628199999999996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4">
        <v>1</v>
      </c>
      <c r="O94" s="234">
        <f>ROUND(E94*N94,2)</f>
        <v>8.76</v>
      </c>
      <c r="P94" s="234">
        <v>0</v>
      </c>
      <c r="Q94" s="234">
        <f>ROUND(E94*P94,2)</f>
        <v>0</v>
      </c>
      <c r="R94" s="234" t="s">
        <v>240</v>
      </c>
      <c r="S94" s="234" t="s">
        <v>134</v>
      </c>
      <c r="T94" s="235" t="s">
        <v>134</v>
      </c>
      <c r="U94" s="219">
        <v>0</v>
      </c>
      <c r="V94" s="219">
        <f>ROUND(E94*U94,2)</f>
        <v>0</v>
      </c>
      <c r="W94" s="219"/>
      <c r="X94" s="219" t="s">
        <v>241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242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17"/>
      <c r="B95" s="218"/>
      <c r="C95" s="241" t="s">
        <v>247</v>
      </c>
      <c r="D95" s="220"/>
      <c r="E95" s="221">
        <v>6.5452199999999996</v>
      </c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0"/>
      <c r="Z95" s="210"/>
      <c r="AA95" s="210"/>
      <c r="AB95" s="210"/>
      <c r="AC95" s="210"/>
      <c r="AD95" s="210"/>
      <c r="AE95" s="210"/>
      <c r="AF95" s="210"/>
      <c r="AG95" s="210" t="s">
        <v>130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17"/>
      <c r="B96" s="218"/>
      <c r="C96" s="241" t="s">
        <v>248</v>
      </c>
      <c r="D96" s="220"/>
      <c r="E96" s="221">
        <v>2.2176</v>
      </c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0"/>
      <c r="Z96" s="210"/>
      <c r="AA96" s="210"/>
      <c r="AB96" s="210"/>
      <c r="AC96" s="210"/>
      <c r="AD96" s="210"/>
      <c r="AE96" s="210"/>
      <c r="AF96" s="210"/>
      <c r="AG96" s="210" t="s">
        <v>130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17"/>
      <c r="B97" s="218"/>
      <c r="C97" s="242"/>
      <c r="D97" s="236"/>
      <c r="E97" s="236"/>
      <c r="F97" s="236"/>
      <c r="G97" s="236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0"/>
      <c r="Z97" s="210"/>
      <c r="AA97" s="210"/>
      <c r="AB97" s="210"/>
      <c r="AC97" s="210"/>
      <c r="AD97" s="210"/>
      <c r="AE97" s="210"/>
      <c r="AF97" s="210"/>
      <c r="AG97" s="210" t="s">
        <v>131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">
      <c r="A98" s="223" t="s">
        <v>120</v>
      </c>
      <c r="B98" s="224" t="s">
        <v>74</v>
      </c>
      <c r="C98" s="239" t="s">
        <v>75</v>
      </c>
      <c r="D98" s="225"/>
      <c r="E98" s="226"/>
      <c r="F98" s="227"/>
      <c r="G98" s="227">
        <f>SUMIF(AG99:AG123,"&lt;&gt;NOR",G99:G123)</f>
        <v>0</v>
      </c>
      <c r="H98" s="227"/>
      <c r="I98" s="227">
        <f>SUM(I99:I123)</f>
        <v>0</v>
      </c>
      <c r="J98" s="227"/>
      <c r="K98" s="227">
        <f>SUM(K99:K123)</f>
        <v>0</v>
      </c>
      <c r="L98" s="227"/>
      <c r="M98" s="227">
        <f>SUM(M99:M123)</f>
        <v>0</v>
      </c>
      <c r="N98" s="227"/>
      <c r="O98" s="227">
        <f>SUM(O99:O123)</f>
        <v>2.6599999999999997</v>
      </c>
      <c r="P98" s="227"/>
      <c r="Q98" s="227">
        <f>SUM(Q99:Q123)</f>
        <v>0</v>
      </c>
      <c r="R98" s="227"/>
      <c r="S98" s="227"/>
      <c r="T98" s="228"/>
      <c r="U98" s="222"/>
      <c r="V98" s="222">
        <f>SUM(V99:V123)</f>
        <v>2.34</v>
      </c>
      <c r="W98" s="222"/>
      <c r="X98" s="222"/>
      <c r="AG98" t="s">
        <v>121</v>
      </c>
    </row>
    <row r="99" spans="1:60" outlineLevel="1" x14ac:dyDescent="0.2">
      <c r="A99" s="229">
        <v>23</v>
      </c>
      <c r="B99" s="230" t="s">
        <v>249</v>
      </c>
      <c r="C99" s="240" t="s">
        <v>250</v>
      </c>
      <c r="D99" s="231" t="s">
        <v>152</v>
      </c>
      <c r="E99" s="232">
        <v>3.6</v>
      </c>
      <c r="F99" s="233"/>
      <c r="G99" s="234">
        <f>ROUND(E99*F99,2)</f>
        <v>0</v>
      </c>
      <c r="H99" s="233"/>
      <c r="I99" s="234">
        <f>ROUND(E99*H99,2)</f>
        <v>0</v>
      </c>
      <c r="J99" s="233"/>
      <c r="K99" s="234">
        <f>ROUND(E99*J99,2)</f>
        <v>0</v>
      </c>
      <c r="L99" s="234">
        <v>21</v>
      </c>
      <c r="M99" s="234">
        <f>G99*(1+L99/100)</f>
        <v>0</v>
      </c>
      <c r="N99" s="234">
        <v>0.18360000000000001</v>
      </c>
      <c r="O99" s="234">
        <f>ROUND(E99*N99,2)</f>
        <v>0.66</v>
      </c>
      <c r="P99" s="234">
        <v>0</v>
      </c>
      <c r="Q99" s="234">
        <f>ROUND(E99*P99,2)</f>
        <v>0</v>
      </c>
      <c r="R99" s="234" t="s">
        <v>153</v>
      </c>
      <c r="S99" s="234" t="s">
        <v>134</v>
      </c>
      <c r="T99" s="235" t="s">
        <v>134</v>
      </c>
      <c r="U99" s="219">
        <v>0.09</v>
      </c>
      <c r="V99" s="219">
        <f>ROUND(E99*U99,2)</f>
        <v>0.32</v>
      </c>
      <c r="W99" s="219"/>
      <c r="X99" s="219" t="s">
        <v>154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155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">
      <c r="A100" s="217"/>
      <c r="B100" s="218"/>
      <c r="C100" s="249" t="s">
        <v>251</v>
      </c>
      <c r="D100" s="247"/>
      <c r="E100" s="247"/>
      <c r="F100" s="247"/>
      <c r="G100" s="247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157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">
      <c r="A101" s="217"/>
      <c r="B101" s="218"/>
      <c r="C101" s="241" t="s">
        <v>161</v>
      </c>
      <c r="D101" s="220"/>
      <c r="E101" s="221">
        <v>3.6</v>
      </c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130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17"/>
      <c r="B102" s="218"/>
      <c r="C102" s="242"/>
      <c r="D102" s="236"/>
      <c r="E102" s="236"/>
      <c r="F102" s="236"/>
      <c r="G102" s="236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131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ht="22.5" outlineLevel="1" x14ac:dyDescent="0.2">
      <c r="A103" s="229">
        <v>24</v>
      </c>
      <c r="B103" s="230" t="s">
        <v>252</v>
      </c>
      <c r="C103" s="240" t="s">
        <v>253</v>
      </c>
      <c r="D103" s="231" t="s">
        <v>152</v>
      </c>
      <c r="E103" s="232">
        <v>18</v>
      </c>
      <c r="F103" s="233"/>
      <c r="G103" s="234">
        <f>ROUND(E103*F103,2)</f>
        <v>0</v>
      </c>
      <c r="H103" s="233"/>
      <c r="I103" s="234">
        <f>ROUND(E103*H103,2)</f>
        <v>0</v>
      </c>
      <c r="J103" s="233"/>
      <c r="K103" s="234">
        <f>ROUND(E103*J103,2)</f>
        <v>0</v>
      </c>
      <c r="L103" s="234">
        <v>21</v>
      </c>
      <c r="M103" s="234">
        <f>G103*(1+L103/100)</f>
        <v>0</v>
      </c>
      <c r="N103" s="234">
        <v>2.0400000000000001E-2</v>
      </c>
      <c r="O103" s="234">
        <f>ROUND(E103*N103,2)</f>
        <v>0.37</v>
      </c>
      <c r="P103" s="234">
        <v>0</v>
      </c>
      <c r="Q103" s="234">
        <f>ROUND(E103*P103,2)</f>
        <v>0</v>
      </c>
      <c r="R103" s="234" t="s">
        <v>153</v>
      </c>
      <c r="S103" s="234" t="s">
        <v>134</v>
      </c>
      <c r="T103" s="235" t="s">
        <v>134</v>
      </c>
      <c r="U103" s="219">
        <v>0.01</v>
      </c>
      <c r="V103" s="219">
        <f>ROUND(E103*U103,2)</f>
        <v>0.18</v>
      </c>
      <c r="W103" s="219"/>
      <c r="X103" s="219" t="s">
        <v>154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155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17"/>
      <c r="B104" s="218"/>
      <c r="C104" s="249" t="s">
        <v>251</v>
      </c>
      <c r="D104" s="247"/>
      <c r="E104" s="247"/>
      <c r="F104" s="247"/>
      <c r="G104" s="247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157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17"/>
      <c r="B105" s="218"/>
      <c r="C105" s="241" t="s">
        <v>254</v>
      </c>
      <c r="D105" s="220"/>
      <c r="E105" s="221">
        <v>18</v>
      </c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130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17"/>
      <c r="B106" s="218"/>
      <c r="C106" s="242"/>
      <c r="D106" s="236"/>
      <c r="E106" s="236"/>
      <c r="F106" s="236"/>
      <c r="G106" s="236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131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">
      <c r="A107" s="229">
        <v>25</v>
      </c>
      <c r="B107" s="230" t="s">
        <v>255</v>
      </c>
      <c r="C107" s="240" t="s">
        <v>256</v>
      </c>
      <c r="D107" s="231" t="s">
        <v>166</v>
      </c>
      <c r="E107" s="232">
        <v>0.46</v>
      </c>
      <c r="F107" s="233"/>
      <c r="G107" s="234">
        <f>ROUND(E107*F107,2)</f>
        <v>0</v>
      </c>
      <c r="H107" s="233"/>
      <c r="I107" s="234">
        <f>ROUND(E107*H107,2)</f>
        <v>0</v>
      </c>
      <c r="J107" s="233"/>
      <c r="K107" s="234">
        <f>ROUND(E107*J107,2)</f>
        <v>0</v>
      </c>
      <c r="L107" s="234">
        <v>21</v>
      </c>
      <c r="M107" s="234">
        <f>G107*(1+L107/100)</f>
        <v>0</v>
      </c>
      <c r="N107" s="234">
        <v>1.8907700000000001</v>
      </c>
      <c r="O107" s="234">
        <f>ROUND(E107*N107,2)</f>
        <v>0.87</v>
      </c>
      <c r="P107" s="234">
        <v>0</v>
      </c>
      <c r="Q107" s="234">
        <f>ROUND(E107*P107,2)</f>
        <v>0</v>
      </c>
      <c r="R107" s="234" t="s">
        <v>257</v>
      </c>
      <c r="S107" s="234" t="s">
        <v>134</v>
      </c>
      <c r="T107" s="235" t="s">
        <v>134</v>
      </c>
      <c r="U107" s="219">
        <v>1.7</v>
      </c>
      <c r="V107" s="219">
        <f>ROUND(E107*U107,2)</f>
        <v>0.78</v>
      </c>
      <c r="W107" s="219"/>
      <c r="X107" s="219" t="s">
        <v>154</v>
      </c>
      <c r="Y107" s="210"/>
      <c r="Z107" s="210"/>
      <c r="AA107" s="210"/>
      <c r="AB107" s="210"/>
      <c r="AC107" s="210"/>
      <c r="AD107" s="210"/>
      <c r="AE107" s="210"/>
      <c r="AF107" s="210"/>
      <c r="AG107" s="210" t="s">
        <v>155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17"/>
      <c r="B108" s="218"/>
      <c r="C108" s="249" t="s">
        <v>258</v>
      </c>
      <c r="D108" s="247"/>
      <c r="E108" s="247"/>
      <c r="F108" s="247"/>
      <c r="G108" s="247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157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17"/>
      <c r="B109" s="218"/>
      <c r="C109" s="241" t="s">
        <v>259</v>
      </c>
      <c r="D109" s="220"/>
      <c r="E109" s="221">
        <v>0.20799999999999999</v>
      </c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130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17"/>
      <c r="B110" s="218"/>
      <c r="C110" s="241" t="s">
        <v>260</v>
      </c>
      <c r="D110" s="220"/>
      <c r="E110" s="221">
        <v>0.18</v>
      </c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130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17"/>
      <c r="B111" s="218"/>
      <c r="C111" s="241" t="s">
        <v>261</v>
      </c>
      <c r="D111" s="220"/>
      <c r="E111" s="221">
        <v>7.1999999999999995E-2</v>
      </c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130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">
      <c r="A112" s="217"/>
      <c r="B112" s="218"/>
      <c r="C112" s="242"/>
      <c r="D112" s="236"/>
      <c r="E112" s="236"/>
      <c r="F112" s="236"/>
      <c r="G112" s="236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0"/>
      <c r="Z112" s="210"/>
      <c r="AA112" s="210"/>
      <c r="AB112" s="210"/>
      <c r="AC112" s="210"/>
      <c r="AD112" s="210"/>
      <c r="AE112" s="210"/>
      <c r="AF112" s="210"/>
      <c r="AG112" s="210" t="s">
        <v>131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29">
        <v>26</v>
      </c>
      <c r="B113" s="230" t="s">
        <v>262</v>
      </c>
      <c r="C113" s="240" t="s">
        <v>263</v>
      </c>
      <c r="D113" s="231" t="s">
        <v>166</v>
      </c>
      <c r="E113" s="232">
        <v>0.3</v>
      </c>
      <c r="F113" s="233"/>
      <c r="G113" s="234">
        <f>ROUND(E113*F113,2)</f>
        <v>0</v>
      </c>
      <c r="H113" s="233"/>
      <c r="I113" s="234">
        <f>ROUND(E113*H113,2)</f>
        <v>0</v>
      </c>
      <c r="J113" s="233"/>
      <c r="K113" s="234">
        <f>ROUND(E113*J113,2)</f>
        <v>0</v>
      </c>
      <c r="L113" s="234">
        <v>21</v>
      </c>
      <c r="M113" s="234">
        <f>G113*(1+L113/100)</f>
        <v>0</v>
      </c>
      <c r="N113" s="234">
        <v>2.5</v>
      </c>
      <c r="O113" s="234">
        <f>ROUND(E113*N113,2)</f>
        <v>0.75</v>
      </c>
      <c r="P113" s="234">
        <v>0</v>
      </c>
      <c r="Q113" s="234">
        <f>ROUND(E113*P113,2)</f>
        <v>0</v>
      </c>
      <c r="R113" s="234" t="s">
        <v>257</v>
      </c>
      <c r="S113" s="234" t="s">
        <v>134</v>
      </c>
      <c r="T113" s="235" t="s">
        <v>134</v>
      </c>
      <c r="U113" s="219">
        <v>1.45</v>
      </c>
      <c r="V113" s="219">
        <f>ROUND(E113*U113,2)</f>
        <v>0.44</v>
      </c>
      <c r="W113" s="219"/>
      <c r="X113" s="219" t="s">
        <v>154</v>
      </c>
      <c r="Y113" s="210"/>
      <c r="Z113" s="210"/>
      <c r="AA113" s="210"/>
      <c r="AB113" s="210"/>
      <c r="AC113" s="210"/>
      <c r="AD113" s="210"/>
      <c r="AE113" s="210"/>
      <c r="AF113" s="210"/>
      <c r="AG113" s="210" t="s">
        <v>155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17"/>
      <c r="B114" s="218"/>
      <c r="C114" s="249" t="s">
        <v>264</v>
      </c>
      <c r="D114" s="247"/>
      <c r="E114" s="247"/>
      <c r="F114" s="247"/>
      <c r="G114" s="247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157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17"/>
      <c r="B115" s="218"/>
      <c r="C115" s="241" t="s">
        <v>265</v>
      </c>
      <c r="D115" s="220"/>
      <c r="E115" s="221">
        <v>0.3</v>
      </c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130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17"/>
      <c r="B116" s="218"/>
      <c r="C116" s="242"/>
      <c r="D116" s="236"/>
      <c r="E116" s="236"/>
      <c r="F116" s="236"/>
      <c r="G116" s="236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131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29">
        <v>27</v>
      </c>
      <c r="B117" s="230" t="s">
        <v>266</v>
      </c>
      <c r="C117" s="240" t="s">
        <v>267</v>
      </c>
      <c r="D117" s="231" t="s">
        <v>152</v>
      </c>
      <c r="E117" s="232">
        <v>0.75</v>
      </c>
      <c r="F117" s="233"/>
      <c r="G117" s="234">
        <f>ROUND(E117*F117,2)</f>
        <v>0</v>
      </c>
      <c r="H117" s="233"/>
      <c r="I117" s="234">
        <f>ROUND(E117*H117,2)</f>
        <v>0</v>
      </c>
      <c r="J117" s="233"/>
      <c r="K117" s="234">
        <f>ROUND(E117*J117,2)</f>
        <v>0</v>
      </c>
      <c r="L117" s="234">
        <v>21</v>
      </c>
      <c r="M117" s="234">
        <f>G117*(1+L117/100)</f>
        <v>0</v>
      </c>
      <c r="N117" s="234">
        <v>4.4099999999999999E-3</v>
      </c>
      <c r="O117" s="234">
        <f>ROUND(E117*N117,2)</f>
        <v>0</v>
      </c>
      <c r="P117" s="234">
        <v>0</v>
      </c>
      <c r="Q117" s="234">
        <f>ROUND(E117*P117,2)</f>
        <v>0</v>
      </c>
      <c r="R117" s="234" t="s">
        <v>257</v>
      </c>
      <c r="S117" s="234" t="s">
        <v>134</v>
      </c>
      <c r="T117" s="235" t="s">
        <v>134</v>
      </c>
      <c r="U117" s="219">
        <v>0.82099999999999995</v>
      </c>
      <c r="V117" s="219">
        <f>ROUND(E117*U117,2)</f>
        <v>0.62</v>
      </c>
      <c r="W117" s="219"/>
      <c r="X117" s="219" t="s">
        <v>154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155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17"/>
      <c r="B118" s="218"/>
      <c r="C118" s="249" t="s">
        <v>258</v>
      </c>
      <c r="D118" s="247"/>
      <c r="E118" s="247"/>
      <c r="F118" s="247"/>
      <c r="G118" s="247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157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">
      <c r="A119" s="217"/>
      <c r="B119" s="218"/>
      <c r="C119" s="241" t="s">
        <v>268</v>
      </c>
      <c r="D119" s="220"/>
      <c r="E119" s="221">
        <v>0.75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130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">
      <c r="A120" s="217"/>
      <c r="B120" s="218"/>
      <c r="C120" s="242"/>
      <c r="D120" s="236"/>
      <c r="E120" s="236"/>
      <c r="F120" s="236"/>
      <c r="G120" s="236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131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1" x14ac:dyDescent="0.2">
      <c r="A121" s="229">
        <v>28</v>
      </c>
      <c r="B121" s="230" t="s">
        <v>269</v>
      </c>
      <c r="C121" s="240" t="s">
        <v>270</v>
      </c>
      <c r="D121" s="231" t="s">
        <v>271</v>
      </c>
      <c r="E121" s="232">
        <v>0.4</v>
      </c>
      <c r="F121" s="233"/>
      <c r="G121" s="234">
        <f>ROUND(E121*F121,2)</f>
        <v>0</v>
      </c>
      <c r="H121" s="233"/>
      <c r="I121" s="234">
        <f>ROUND(E121*H121,2)</f>
        <v>0</v>
      </c>
      <c r="J121" s="233"/>
      <c r="K121" s="234">
        <f>ROUND(E121*J121,2)</f>
        <v>0</v>
      </c>
      <c r="L121" s="234">
        <v>21</v>
      </c>
      <c r="M121" s="234">
        <f>G121*(1+L121/100)</f>
        <v>0</v>
      </c>
      <c r="N121" s="234">
        <v>2.664E-2</v>
      </c>
      <c r="O121" s="234">
        <f>ROUND(E121*N121,2)</f>
        <v>0.01</v>
      </c>
      <c r="P121" s="234">
        <v>0</v>
      </c>
      <c r="Q121" s="234">
        <f>ROUND(E121*P121,2)</f>
        <v>0</v>
      </c>
      <c r="R121" s="234" t="s">
        <v>240</v>
      </c>
      <c r="S121" s="234" t="s">
        <v>134</v>
      </c>
      <c r="T121" s="235" t="s">
        <v>134</v>
      </c>
      <c r="U121" s="219">
        <v>0</v>
      </c>
      <c r="V121" s="219">
        <f>ROUND(E121*U121,2)</f>
        <v>0</v>
      </c>
      <c r="W121" s="219"/>
      <c r="X121" s="219" t="s">
        <v>241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242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17"/>
      <c r="B122" s="218"/>
      <c r="C122" s="241" t="s">
        <v>272</v>
      </c>
      <c r="D122" s="220"/>
      <c r="E122" s="221">
        <v>0.4</v>
      </c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130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17"/>
      <c r="B123" s="218"/>
      <c r="C123" s="242"/>
      <c r="D123" s="236"/>
      <c r="E123" s="236"/>
      <c r="F123" s="236"/>
      <c r="G123" s="236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131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">
      <c r="A124" s="223" t="s">
        <v>120</v>
      </c>
      <c r="B124" s="224" t="s">
        <v>76</v>
      </c>
      <c r="C124" s="239" t="s">
        <v>77</v>
      </c>
      <c r="D124" s="225"/>
      <c r="E124" s="226"/>
      <c r="F124" s="227"/>
      <c r="G124" s="227">
        <f>SUMIF(AG125:AG135,"&lt;&gt;NOR",G125:G135)</f>
        <v>0</v>
      </c>
      <c r="H124" s="227"/>
      <c r="I124" s="227">
        <f>SUM(I125:I135)</f>
        <v>0</v>
      </c>
      <c r="J124" s="227"/>
      <c r="K124" s="227">
        <f>SUM(K125:K135)</f>
        <v>0</v>
      </c>
      <c r="L124" s="227"/>
      <c r="M124" s="227">
        <f>SUM(M125:M135)</f>
        <v>0</v>
      </c>
      <c r="N124" s="227"/>
      <c r="O124" s="227">
        <f>SUM(O125:O135)</f>
        <v>3.32</v>
      </c>
      <c r="P124" s="227"/>
      <c r="Q124" s="227">
        <f>SUM(Q125:Q135)</f>
        <v>0</v>
      </c>
      <c r="R124" s="227"/>
      <c r="S124" s="227"/>
      <c r="T124" s="228"/>
      <c r="U124" s="222"/>
      <c r="V124" s="222">
        <f>SUM(V125:V135)</f>
        <v>4.68</v>
      </c>
      <c r="W124" s="222"/>
      <c r="X124" s="222"/>
      <c r="AG124" t="s">
        <v>121</v>
      </c>
    </row>
    <row r="125" spans="1:60" ht="22.5" outlineLevel="1" x14ac:dyDescent="0.2">
      <c r="A125" s="229">
        <v>29</v>
      </c>
      <c r="B125" s="230" t="s">
        <v>273</v>
      </c>
      <c r="C125" s="240" t="s">
        <v>274</v>
      </c>
      <c r="D125" s="231" t="s">
        <v>152</v>
      </c>
      <c r="E125" s="232">
        <v>3.6</v>
      </c>
      <c r="F125" s="233"/>
      <c r="G125" s="234">
        <f>ROUND(E125*F125,2)</f>
        <v>0</v>
      </c>
      <c r="H125" s="233"/>
      <c r="I125" s="234">
        <f>ROUND(E125*H125,2)</f>
        <v>0</v>
      </c>
      <c r="J125" s="233"/>
      <c r="K125" s="234">
        <f>ROUND(E125*J125,2)</f>
        <v>0</v>
      </c>
      <c r="L125" s="234">
        <v>21</v>
      </c>
      <c r="M125" s="234">
        <f>G125*(1+L125/100)</f>
        <v>0</v>
      </c>
      <c r="N125" s="234">
        <v>0.63</v>
      </c>
      <c r="O125" s="234">
        <f>ROUND(E125*N125,2)</f>
        <v>2.27</v>
      </c>
      <c r="P125" s="234">
        <v>0</v>
      </c>
      <c r="Q125" s="234">
        <f>ROUND(E125*P125,2)</f>
        <v>0</v>
      </c>
      <c r="R125" s="234" t="s">
        <v>153</v>
      </c>
      <c r="S125" s="234" t="s">
        <v>134</v>
      </c>
      <c r="T125" s="235" t="s">
        <v>134</v>
      </c>
      <c r="U125" s="219">
        <v>0.99</v>
      </c>
      <c r="V125" s="219">
        <f>ROUND(E125*U125,2)</f>
        <v>3.56</v>
      </c>
      <c r="W125" s="219"/>
      <c r="X125" s="219" t="s">
        <v>154</v>
      </c>
      <c r="Y125" s="210"/>
      <c r="Z125" s="210"/>
      <c r="AA125" s="210"/>
      <c r="AB125" s="210"/>
      <c r="AC125" s="210"/>
      <c r="AD125" s="210"/>
      <c r="AE125" s="210"/>
      <c r="AF125" s="210"/>
      <c r="AG125" s="210" t="s">
        <v>155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17"/>
      <c r="B126" s="218"/>
      <c r="C126" s="249" t="s">
        <v>275</v>
      </c>
      <c r="D126" s="247"/>
      <c r="E126" s="247"/>
      <c r="F126" s="247"/>
      <c r="G126" s="247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157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48" t="str">
        <f>C126</f>
        <v>lomařsky upraveného rigolového, bez vyplnění spár v ploše vodorovné nebo ve sklonu, s provedením lože tl. 50 mm</v>
      </c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17"/>
      <c r="B127" s="218"/>
      <c r="C127" s="241" t="s">
        <v>276</v>
      </c>
      <c r="D127" s="220"/>
      <c r="E127" s="221">
        <v>3.6</v>
      </c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130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17"/>
      <c r="B128" s="218"/>
      <c r="C128" s="242"/>
      <c r="D128" s="236"/>
      <c r="E128" s="236"/>
      <c r="F128" s="236"/>
      <c r="G128" s="236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131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29">
        <v>30</v>
      </c>
      <c r="B129" s="230" t="s">
        <v>277</v>
      </c>
      <c r="C129" s="240" t="s">
        <v>278</v>
      </c>
      <c r="D129" s="231" t="s">
        <v>152</v>
      </c>
      <c r="E129" s="232">
        <v>3.6</v>
      </c>
      <c r="F129" s="233"/>
      <c r="G129" s="234">
        <f>ROUND(E129*F129,2)</f>
        <v>0</v>
      </c>
      <c r="H129" s="233"/>
      <c r="I129" s="234">
        <f>ROUND(E129*H129,2)</f>
        <v>0</v>
      </c>
      <c r="J129" s="233"/>
      <c r="K129" s="234">
        <f>ROUND(E129*J129,2)</f>
        <v>0</v>
      </c>
      <c r="L129" s="234">
        <v>21</v>
      </c>
      <c r="M129" s="234">
        <f>G129*(1+L129/100)</f>
        <v>0</v>
      </c>
      <c r="N129" s="234">
        <v>0.14607000000000001</v>
      </c>
      <c r="O129" s="234">
        <f>ROUND(E129*N129,2)</f>
        <v>0.53</v>
      </c>
      <c r="P129" s="234">
        <v>0</v>
      </c>
      <c r="Q129" s="234">
        <f>ROUND(E129*P129,2)</f>
        <v>0</v>
      </c>
      <c r="R129" s="234" t="s">
        <v>153</v>
      </c>
      <c r="S129" s="234" t="s">
        <v>134</v>
      </c>
      <c r="T129" s="235" t="s">
        <v>134</v>
      </c>
      <c r="U129" s="219">
        <v>0.31</v>
      </c>
      <c r="V129" s="219">
        <f>ROUND(E129*U129,2)</f>
        <v>1.1200000000000001</v>
      </c>
      <c r="W129" s="219"/>
      <c r="X129" s="219" t="s">
        <v>154</v>
      </c>
      <c r="Y129" s="210"/>
      <c r="Z129" s="210"/>
      <c r="AA129" s="210"/>
      <c r="AB129" s="210"/>
      <c r="AC129" s="210"/>
      <c r="AD129" s="210"/>
      <c r="AE129" s="210"/>
      <c r="AF129" s="210"/>
      <c r="AG129" s="210" t="s">
        <v>155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17"/>
      <c r="B130" s="218"/>
      <c r="C130" s="249" t="s">
        <v>279</v>
      </c>
      <c r="D130" s="247"/>
      <c r="E130" s="247"/>
      <c r="F130" s="247"/>
      <c r="G130" s="247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157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17"/>
      <c r="B131" s="218"/>
      <c r="C131" s="241" t="s">
        <v>280</v>
      </c>
      <c r="D131" s="220"/>
      <c r="E131" s="221">
        <v>3.6</v>
      </c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130</v>
      </c>
      <c r="AH131" s="210">
        <v>5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17"/>
      <c r="B132" s="218"/>
      <c r="C132" s="242"/>
      <c r="D132" s="236"/>
      <c r="E132" s="236"/>
      <c r="F132" s="236"/>
      <c r="G132" s="236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131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29">
        <v>31</v>
      </c>
      <c r="B133" s="230" t="s">
        <v>281</v>
      </c>
      <c r="C133" s="240" t="s">
        <v>282</v>
      </c>
      <c r="D133" s="231" t="s">
        <v>246</v>
      </c>
      <c r="E133" s="232">
        <v>0.51839999999999997</v>
      </c>
      <c r="F133" s="233"/>
      <c r="G133" s="234">
        <f>ROUND(E133*F133,2)</f>
        <v>0</v>
      </c>
      <c r="H133" s="233"/>
      <c r="I133" s="234">
        <f>ROUND(E133*H133,2)</f>
        <v>0</v>
      </c>
      <c r="J133" s="233"/>
      <c r="K133" s="234">
        <f>ROUND(E133*J133,2)</f>
        <v>0</v>
      </c>
      <c r="L133" s="234">
        <v>21</v>
      </c>
      <c r="M133" s="234">
        <f>G133*(1+L133/100)</f>
        <v>0</v>
      </c>
      <c r="N133" s="234">
        <v>1</v>
      </c>
      <c r="O133" s="234">
        <f>ROUND(E133*N133,2)</f>
        <v>0.52</v>
      </c>
      <c r="P133" s="234">
        <v>0</v>
      </c>
      <c r="Q133" s="234">
        <f>ROUND(E133*P133,2)</f>
        <v>0</v>
      </c>
      <c r="R133" s="234" t="s">
        <v>240</v>
      </c>
      <c r="S133" s="234" t="s">
        <v>134</v>
      </c>
      <c r="T133" s="235" t="s">
        <v>134</v>
      </c>
      <c r="U133" s="219">
        <v>0</v>
      </c>
      <c r="V133" s="219">
        <f>ROUND(E133*U133,2)</f>
        <v>0</v>
      </c>
      <c r="W133" s="219"/>
      <c r="X133" s="219" t="s">
        <v>241</v>
      </c>
      <c r="Y133" s="210"/>
      <c r="Z133" s="210"/>
      <c r="AA133" s="210"/>
      <c r="AB133" s="210"/>
      <c r="AC133" s="210"/>
      <c r="AD133" s="210"/>
      <c r="AE133" s="210"/>
      <c r="AF133" s="210"/>
      <c r="AG133" s="210" t="s">
        <v>242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17"/>
      <c r="B134" s="218"/>
      <c r="C134" s="241" t="s">
        <v>283</v>
      </c>
      <c r="D134" s="220"/>
      <c r="E134" s="221">
        <v>0.51839999999999997</v>
      </c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130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17"/>
      <c r="B135" s="218"/>
      <c r="C135" s="242"/>
      <c r="D135" s="236"/>
      <c r="E135" s="236"/>
      <c r="F135" s="236"/>
      <c r="G135" s="236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131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x14ac:dyDescent="0.2">
      <c r="A136" s="223" t="s">
        <v>120</v>
      </c>
      <c r="B136" s="224" t="s">
        <v>78</v>
      </c>
      <c r="C136" s="239" t="s">
        <v>79</v>
      </c>
      <c r="D136" s="225"/>
      <c r="E136" s="226"/>
      <c r="F136" s="227"/>
      <c r="G136" s="227">
        <f>SUMIF(AG137:AG146,"&lt;&gt;NOR",G137:G146)</f>
        <v>0</v>
      </c>
      <c r="H136" s="227"/>
      <c r="I136" s="227">
        <f>SUM(I137:I146)</f>
        <v>0</v>
      </c>
      <c r="J136" s="227"/>
      <c r="K136" s="227">
        <f>SUM(K137:K146)</f>
        <v>0</v>
      </c>
      <c r="L136" s="227"/>
      <c r="M136" s="227">
        <f>SUM(M137:M146)</f>
        <v>0</v>
      </c>
      <c r="N136" s="227"/>
      <c r="O136" s="227">
        <f>SUM(O137:O146)</f>
        <v>0.15</v>
      </c>
      <c r="P136" s="227"/>
      <c r="Q136" s="227">
        <f>SUM(Q137:Q146)</f>
        <v>0</v>
      </c>
      <c r="R136" s="227"/>
      <c r="S136" s="227"/>
      <c r="T136" s="228"/>
      <c r="U136" s="222"/>
      <c r="V136" s="222">
        <f>SUM(V137:V146)</f>
        <v>0.3</v>
      </c>
      <c r="W136" s="222"/>
      <c r="X136" s="222"/>
      <c r="AG136" t="s">
        <v>121</v>
      </c>
    </row>
    <row r="137" spans="1:60" ht="22.5" outlineLevel="1" x14ac:dyDescent="0.2">
      <c r="A137" s="229">
        <v>32</v>
      </c>
      <c r="B137" s="230" t="s">
        <v>284</v>
      </c>
      <c r="C137" s="240" t="s">
        <v>285</v>
      </c>
      <c r="D137" s="231" t="s">
        <v>271</v>
      </c>
      <c r="E137" s="232">
        <v>1</v>
      </c>
      <c r="F137" s="233"/>
      <c r="G137" s="234">
        <f>ROUND(E137*F137,2)</f>
        <v>0</v>
      </c>
      <c r="H137" s="233"/>
      <c r="I137" s="234">
        <f>ROUND(E137*H137,2)</f>
        <v>0</v>
      </c>
      <c r="J137" s="233"/>
      <c r="K137" s="234">
        <f>ROUND(E137*J137,2)</f>
        <v>0</v>
      </c>
      <c r="L137" s="234">
        <v>21</v>
      </c>
      <c r="M137" s="234">
        <f>G137*(1+L137/100)</f>
        <v>0</v>
      </c>
      <c r="N137" s="234">
        <v>3.0000000000000001E-5</v>
      </c>
      <c r="O137" s="234">
        <f>ROUND(E137*N137,2)</f>
        <v>0</v>
      </c>
      <c r="P137" s="234">
        <v>0</v>
      </c>
      <c r="Q137" s="234">
        <f>ROUND(E137*P137,2)</f>
        <v>0</v>
      </c>
      <c r="R137" s="234" t="s">
        <v>257</v>
      </c>
      <c r="S137" s="234" t="s">
        <v>134</v>
      </c>
      <c r="T137" s="235" t="s">
        <v>134</v>
      </c>
      <c r="U137" s="219">
        <v>0.3</v>
      </c>
      <c r="V137" s="219">
        <f>ROUND(E137*U137,2)</f>
        <v>0.3</v>
      </c>
      <c r="W137" s="219"/>
      <c r="X137" s="219" t="s">
        <v>154</v>
      </c>
      <c r="Y137" s="210"/>
      <c r="Z137" s="210"/>
      <c r="AA137" s="210"/>
      <c r="AB137" s="210"/>
      <c r="AC137" s="210"/>
      <c r="AD137" s="210"/>
      <c r="AE137" s="210"/>
      <c r="AF137" s="210"/>
      <c r="AG137" s="210" t="s">
        <v>155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17"/>
      <c r="B138" s="218"/>
      <c r="C138" s="249" t="s">
        <v>258</v>
      </c>
      <c r="D138" s="247"/>
      <c r="E138" s="247"/>
      <c r="F138" s="247"/>
      <c r="G138" s="247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157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17"/>
      <c r="B139" s="218"/>
      <c r="C139" s="241" t="s">
        <v>286</v>
      </c>
      <c r="D139" s="220"/>
      <c r="E139" s="221">
        <v>1</v>
      </c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130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17"/>
      <c r="B140" s="218"/>
      <c r="C140" s="242"/>
      <c r="D140" s="236"/>
      <c r="E140" s="236"/>
      <c r="F140" s="236"/>
      <c r="G140" s="236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131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">
      <c r="A141" s="229">
        <v>33</v>
      </c>
      <c r="B141" s="230" t="s">
        <v>287</v>
      </c>
      <c r="C141" s="240" t="s">
        <v>288</v>
      </c>
      <c r="D141" s="231" t="s">
        <v>271</v>
      </c>
      <c r="E141" s="232">
        <v>1.0149999999999999</v>
      </c>
      <c r="F141" s="233"/>
      <c r="G141" s="234">
        <f>ROUND(E141*F141,2)</f>
        <v>0</v>
      </c>
      <c r="H141" s="233"/>
      <c r="I141" s="234">
        <f>ROUND(E141*H141,2)</f>
        <v>0</v>
      </c>
      <c r="J141" s="233"/>
      <c r="K141" s="234">
        <f>ROUND(E141*J141,2)</f>
        <v>0</v>
      </c>
      <c r="L141" s="234">
        <v>21</v>
      </c>
      <c r="M141" s="234">
        <f>G141*(1+L141/100)</f>
        <v>0</v>
      </c>
      <c r="N141" s="234">
        <v>7.7999999999999999E-4</v>
      </c>
      <c r="O141" s="234">
        <f>ROUND(E141*N141,2)</f>
        <v>0</v>
      </c>
      <c r="P141" s="234">
        <v>0</v>
      </c>
      <c r="Q141" s="234">
        <f>ROUND(E141*P141,2)</f>
        <v>0</v>
      </c>
      <c r="R141" s="234" t="s">
        <v>240</v>
      </c>
      <c r="S141" s="234" t="s">
        <v>134</v>
      </c>
      <c r="T141" s="235" t="s">
        <v>134</v>
      </c>
      <c r="U141" s="219">
        <v>0</v>
      </c>
      <c r="V141" s="219">
        <f>ROUND(E141*U141,2)</f>
        <v>0</v>
      </c>
      <c r="W141" s="219"/>
      <c r="X141" s="219" t="s">
        <v>241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242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17"/>
      <c r="B142" s="218"/>
      <c r="C142" s="241" t="s">
        <v>289</v>
      </c>
      <c r="D142" s="220"/>
      <c r="E142" s="221">
        <v>1.0149999999999999</v>
      </c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130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17"/>
      <c r="B143" s="218"/>
      <c r="C143" s="242"/>
      <c r="D143" s="236"/>
      <c r="E143" s="236"/>
      <c r="F143" s="236"/>
      <c r="G143" s="236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0"/>
      <c r="Z143" s="210"/>
      <c r="AA143" s="210"/>
      <c r="AB143" s="210"/>
      <c r="AC143" s="210"/>
      <c r="AD143" s="210"/>
      <c r="AE143" s="210"/>
      <c r="AF143" s="210"/>
      <c r="AG143" s="210" t="s">
        <v>131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29">
        <v>34</v>
      </c>
      <c r="B144" s="230" t="s">
        <v>290</v>
      </c>
      <c r="C144" s="240" t="s">
        <v>291</v>
      </c>
      <c r="D144" s="231" t="s">
        <v>271</v>
      </c>
      <c r="E144" s="232">
        <v>1</v>
      </c>
      <c r="F144" s="233"/>
      <c r="G144" s="234">
        <f>ROUND(E144*F144,2)</f>
        <v>0</v>
      </c>
      <c r="H144" s="233"/>
      <c r="I144" s="234">
        <f>ROUND(E144*H144,2)</f>
        <v>0</v>
      </c>
      <c r="J144" s="233"/>
      <c r="K144" s="234">
        <f>ROUND(E144*J144,2)</f>
        <v>0</v>
      </c>
      <c r="L144" s="234">
        <v>21</v>
      </c>
      <c r="M144" s="234">
        <f>G144*(1+L144/100)</f>
        <v>0</v>
      </c>
      <c r="N144" s="234">
        <v>0.14499999999999999</v>
      </c>
      <c r="O144" s="234">
        <f>ROUND(E144*N144,2)</f>
        <v>0.15</v>
      </c>
      <c r="P144" s="234">
        <v>0</v>
      </c>
      <c r="Q144" s="234">
        <f>ROUND(E144*P144,2)</f>
        <v>0</v>
      </c>
      <c r="R144" s="234"/>
      <c r="S144" s="234" t="s">
        <v>125</v>
      </c>
      <c r="T144" s="235" t="s">
        <v>126</v>
      </c>
      <c r="U144" s="219">
        <v>0</v>
      </c>
      <c r="V144" s="219">
        <f>ROUND(E144*U144,2)</f>
        <v>0</v>
      </c>
      <c r="W144" s="219"/>
      <c r="X144" s="219" t="s">
        <v>241</v>
      </c>
      <c r="Y144" s="210"/>
      <c r="Z144" s="210"/>
      <c r="AA144" s="210"/>
      <c r="AB144" s="210"/>
      <c r="AC144" s="210"/>
      <c r="AD144" s="210"/>
      <c r="AE144" s="210"/>
      <c r="AF144" s="210"/>
      <c r="AG144" s="210" t="s">
        <v>242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17"/>
      <c r="B145" s="218"/>
      <c r="C145" s="241" t="s">
        <v>292</v>
      </c>
      <c r="D145" s="220"/>
      <c r="E145" s="221">
        <v>1</v>
      </c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0"/>
      <c r="Z145" s="210"/>
      <c r="AA145" s="210"/>
      <c r="AB145" s="210"/>
      <c r="AC145" s="210"/>
      <c r="AD145" s="210"/>
      <c r="AE145" s="210"/>
      <c r="AF145" s="210"/>
      <c r="AG145" s="210" t="s">
        <v>130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">
      <c r="A146" s="217"/>
      <c r="B146" s="218"/>
      <c r="C146" s="242"/>
      <c r="D146" s="236"/>
      <c r="E146" s="236"/>
      <c r="F146" s="236"/>
      <c r="G146" s="236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131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23" t="s">
        <v>120</v>
      </c>
      <c r="B147" s="224" t="s">
        <v>80</v>
      </c>
      <c r="C147" s="239" t="s">
        <v>81</v>
      </c>
      <c r="D147" s="225"/>
      <c r="E147" s="226"/>
      <c r="F147" s="227"/>
      <c r="G147" s="227">
        <f>SUMIF(AG148:AG150,"&lt;&gt;NOR",G148:G150)</f>
        <v>0</v>
      </c>
      <c r="H147" s="227"/>
      <c r="I147" s="227">
        <f>SUM(I148:I150)</f>
        <v>0</v>
      </c>
      <c r="J147" s="227"/>
      <c r="K147" s="227">
        <f>SUM(K148:K150)</f>
        <v>0</v>
      </c>
      <c r="L147" s="227"/>
      <c r="M147" s="227">
        <f>SUM(M148:M150)</f>
        <v>0</v>
      </c>
      <c r="N147" s="227"/>
      <c r="O147" s="227">
        <f>SUM(O148:O150)</f>
        <v>0</v>
      </c>
      <c r="P147" s="227"/>
      <c r="Q147" s="227">
        <f>SUM(Q148:Q150)</f>
        <v>0.01</v>
      </c>
      <c r="R147" s="227"/>
      <c r="S147" s="227"/>
      <c r="T147" s="228"/>
      <c r="U147" s="222"/>
      <c r="V147" s="222">
        <f>SUM(V148:V150)</f>
        <v>1.28</v>
      </c>
      <c r="W147" s="222"/>
      <c r="X147" s="222"/>
      <c r="AG147" t="s">
        <v>121</v>
      </c>
    </row>
    <row r="148" spans="1:60" outlineLevel="1" x14ac:dyDescent="0.2">
      <c r="A148" s="229">
        <v>35</v>
      </c>
      <c r="B148" s="230" t="s">
        <v>293</v>
      </c>
      <c r="C148" s="240" t="s">
        <v>294</v>
      </c>
      <c r="D148" s="231" t="s">
        <v>295</v>
      </c>
      <c r="E148" s="232">
        <v>0.5</v>
      </c>
      <c r="F148" s="233"/>
      <c r="G148" s="234">
        <f>ROUND(E148*F148,2)</f>
        <v>0</v>
      </c>
      <c r="H148" s="233"/>
      <c r="I148" s="234">
        <f>ROUND(E148*H148,2)</f>
        <v>0</v>
      </c>
      <c r="J148" s="233"/>
      <c r="K148" s="234">
        <f>ROUND(E148*J148,2)</f>
        <v>0</v>
      </c>
      <c r="L148" s="234">
        <v>21</v>
      </c>
      <c r="M148" s="234">
        <f>G148*(1+L148/100)</f>
        <v>0</v>
      </c>
      <c r="N148" s="234">
        <v>0</v>
      </c>
      <c r="O148" s="234">
        <f>ROUND(E148*N148,2)</f>
        <v>0</v>
      </c>
      <c r="P148" s="234">
        <v>1.206E-2</v>
      </c>
      <c r="Q148" s="234">
        <f>ROUND(E148*P148,2)</f>
        <v>0.01</v>
      </c>
      <c r="R148" s="234" t="s">
        <v>296</v>
      </c>
      <c r="S148" s="234" t="s">
        <v>134</v>
      </c>
      <c r="T148" s="235" t="s">
        <v>134</v>
      </c>
      <c r="U148" s="219">
        <v>2.5499999999999998</v>
      </c>
      <c r="V148" s="219">
        <f>ROUND(E148*U148,2)</f>
        <v>1.28</v>
      </c>
      <c r="W148" s="219"/>
      <c r="X148" s="219" t="s">
        <v>154</v>
      </c>
      <c r="Y148" s="210"/>
      <c r="Z148" s="210"/>
      <c r="AA148" s="210"/>
      <c r="AB148" s="210"/>
      <c r="AC148" s="210"/>
      <c r="AD148" s="210"/>
      <c r="AE148" s="210"/>
      <c r="AF148" s="210"/>
      <c r="AG148" s="210" t="s">
        <v>155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">
      <c r="A149" s="217"/>
      <c r="B149" s="218"/>
      <c r="C149" s="241" t="s">
        <v>297</v>
      </c>
      <c r="D149" s="220"/>
      <c r="E149" s="221">
        <v>0.5</v>
      </c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130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">
      <c r="A150" s="217"/>
      <c r="B150" s="218"/>
      <c r="C150" s="242"/>
      <c r="D150" s="236"/>
      <c r="E150" s="236"/>
      <c r="F150" s="236"/>
      <c r="G150" s="236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131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x14ac:dyDescent="0.2">
      <c r="A151" s="223" t="s">
        <v>120</v>
      </c>
      <c r="B151" s="224" t="s">
        <v>82</v>
      </c>
      <c r="C151" s="239" t="s">
        <v>83</v>
      </c>
      <c r="D151" s="225"/>
      <c r="E151" s="226"/>
      <c r="F151" s="227"/>
      <c r="G151" s="227">
        <f>SUMIF(AG152:AG154,"&lt;&gt;NOR",G152:G154)</f>
        <v>0</v>
      </c>
      <c r="H151" s="227"/>
      <c r="I151" s="227">
        <f>SUM(I152:I154)</f>
        <v>0</v>
      </c>
      <c r="J151" s="227"/>
      <c r="K151" s="227">
        <f>SUM(K152:K154)</f>
        <v>0</v>
      </c>
      <c r="L151" s="227"/>
      <c r="M151" s="227">
        <f>SUM(M152:M154)</f>
        <v>0</v>
      </c>
      <c r="N151" s="227"/>
      <c r="O151" s="227">
        <f>SUM(O152:O154)</f>
        <v>0</v>
      </c>
      <c r="P151" s="227"/>
      <c r="Q151" s="227">
        <f>SUM(Q152:Q154)</f>
        <v>0</v>
      </c>
      <c r="R151" s="227"/>
      <c r="S151" s="227"/>
      <c r="T151" s="228"/>
      <c r="U151" s="222"/>
      <c r="V151" s="222">
        <f>SUM(V152:V154)</f>
        <v>3.15</v>
      </c>
      <c r="W151" s="222"/>
      <c r="X151" s="222"/>
      <c r="AG151" t="s">
        <v>121</v>
      </c>
    </row>
    <row r="152" spans="1:60" ht="22.5" outlineLevel="1" x14ac:dyDescent="0.2">
      <c r="A152" s="229">
        <v>36</v>
      </c>
      <c r="B152" s="230" t="s">
        <v>298</v>
      </c>
      <c r="C152" s="240" t="s">
        <v>299</v>
      </c>
      <c r="D152" s="231" t="s">
        <v>246</v>
      </c>
      <c r="E152" s="232">
        <v>14.88289</v>
      </c>
      <c r="F152" s="233"/>
      <c r="G152" s="234">
        <f>ROUND(E152*F152,2)</f>
        <v>0</v>
      </c>
      <c r="H152" s="233"/>
      <c r="I152" s="234">
        <f>ROUND(E152*H152,2)</f>
        <v>0</v>
      </c>
      <c r="J152" s="233"/>
      <c r="K152" s="234">
        <f>ROUND(E152*J152,2)</f>
        <v>0</v>
      </c>
      <c r="L152" s="234">
        <v>21</v>
      </c>
      <c r="M152" s="234">
        <f>G152*(1+L152/100)</f>
        <v>0</v>
      </c>
      <c r="N152" s="234">
        <v>0</v>
      </c>
      <c r="O152" s="234">
        <f>ROUND(E152*N152,2)</f>
        <v>0</v>
      </c>
      <c r="P152" s="234">
        <v>0</v>
      </c>
      <c r="Q152" s="234">
        <f>ROUND(E152*P152,2)</f>
        <v>0</v>
      </c>
      <c r="R152" s="234" t="s">
        <v>257</v>
      </c>
      <c r="S152" s="234" t="s">
        <v>134</v>
      </c>
      <c r="T152" s="235" t="s">
        <v>134</v>
      </c>
      <c r="U152" s="219">
        <v>0.21149999999999999</v>
      </c>
      <c r="V152" s="219">
        <f>ROUND(E152*U152,2)</f>
        <v>3.15</v>
      </c>
      <c r="W152" s="219"/>
      <c r="X152" s="219" t="s">
        <v>300</v>
      </c>
      <c r="Y152" s="210"/>
      <c r="Z152" s="210"/>
      <c r="AA152" s="210"/>
      <c r="AB152" s="210"/>
      <c r="AC152" s="210"/>
      <c r="AD152" s="210"/>
      <c r="AE152" s="210"/>
      <c r="AF152" s="210"/>
      <c r="AG152" s="210" t="s">
        <v>301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17"/>
      <c r="B153" s="218"/>
      <c r="C153" s="249" t="s">
        <v>302</v>
      </c>
      <c r="D153" s="247"/>
      <c r="E153" s="247"/>
      <c r="F153" s="247"/>
      <c r="G153" s="247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157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">
      <c r="A154" s="217"/>
      <c r="B154" s="218"/>
      <c r="C154" s="242"/>
      <c r="D154" s="236"/>
      <c r="E154" s="236"/>
      <c r="F154" s="236"/>
      <c r="G154" s="236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131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x14ac:dyDescent="0.2">
      <c r="A155" s="223" t="s">
        <v>120</v>
      </c>
      <c r="B155" s="224" t="s">
        <v>84</v>
      </c>
      <c r="C155" s="239" t="s">
        <v>85</v>
      </c>
      <c r="D155" s="225"/>
      <c r="E155" s="226"/>
      <c r="F155" s="227"/>
      <c r="G155" s="227">
        <f>SUMIF(AG156:AG159,"&lt;&gt;NOR",G156:G159)</f>
        <v>0</v>
      </c>
      <c r="H155" s="227"/>
      <c r="I155" s="227">
        <f>SUM(I156:I159)</f>
        <v>0</v>
      </c>
      <c r="J155" s="227"/>
      <c r="K155" s="227">
        <f>SUM(K156:K159)</f>
        <v>0</v>
      </c>
      <c r="L155" s="227"/>
      <c r="M155" s="227">
        <f>SUM(M156:M159)</f>
        <v>0</v>
      </c>
      <c r="N155" s="227"/>
      <c r="O155" s="227">
        <f>SUM(O156:O159)</f>
        <v>0.01</v>
      </c>
      <c r="P155" s="227"/>
      <c r="Q155" s="227">
        <f>SUM(Q156:Q159)</f>
        <v>0</v>
      </c>
      <c r="R155" s="227"/>
      <c r="S155" s="227"/>
      <c r="T155" s="228"/>
      <c r="U155" s="222"/>
      <c r="V155" s="222">
        <f>SUM(V156:V159)</f>
        <v>2.4</v>
      </c>
      <c r="W155" s="222"/>
      <c r="X155" s="222"/>
      <c r="AG155" t="s">
        <v>121</v>
      </c>
    </row>
    <row r="156" spans="1:60" ht="22.5" outlineLevel="1" x14ac:dyDescent="0.2">
      <c r="A156" s="229">
        <v>37</v>
      </c>
      <c r="B156" s="230" t="s">
        <v>303</v>
      </c>
      <c r="C156" s="240" t="s">
        <v>304</v>
      </c>
      <c r="D156" s="231" t="s">
        <v>295</v>
      </c>
      <c r="E156" s="232">
        <v>3</v>
      </c>
      <c r="F156" s="233"/>
      <c r="G156" s="234">
        <f>ROUND(E156*F156,2)</f>
        <v>0</v>
      </c>
      <c r="H156" s="233"/>
      <c r="I156" s="234">
        <f>ROUND(E156*H156,2)</f>
        <v>0</v>
      </c>
      <c r="J156" s="233"/>
      <c r="K156" s="234">
        <f>ROUND(E156*J156,2)</f>
        <v>0</v>
      </c>
      <c r="L156" s="234">
        <v>21</v>
      </c>
      <c r="M156" s="234">
        <f>G156*(1+L156/100)</f>
        <v>0</v>
      </c>
      <c r="N156" s="234">
        <v>1.8799999999999999E-3</v>
      </c>
      <c r="O156" s="234">
        <f>ROUND(E156*N156,2)</f>
        <v>0.01</v>
      </c>
      <c r="P156" s="234">
        <v>0</v>
      </c>
      <c r="Q156" s="234">
        <f>ROUND(E156*P156,2)</f>
        <v>0</v>
      </c>
      <c r="R156" s="234" t="s">
        <v>305</v>
      </c>
      <c r="S156" s="234" t="s">
        <v>134</v>
      </c>
      <c r="T156" s="235" t="s">
        <v>134</v>
      </c>
      <c r="U156" s="219">
        <v>0.8</v>
      </c>
      <c r="V156" s="219">
        <f>ROUND(E156*U156,2)</f>
        <v>2.4</v>
      </c>
      <c r="W156" s="219"/>
      <c r="X156" s="219" t="s">
        <v>154</v>
      </c>
      <c r="Y156" s="210"/>
      <c r="Z156" s="210"/>
      <c r="AA156" s="210"/>
      <c r="AB156" s="210"/>
      <c r="AC156" s="210"/>
      <c r="AD156" s="210"/>
      <c r="AE156" s="210"/>
      <c r="AF156" s="210"/>
      <c r="AG156" s="210" t="s">
        <v>155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17"/>
      <c r="B157" s="218"/>
      <c r="C157" s="249" t="s">
        <v>306</v>
      </c>
      <c r="D157" s="247"/>
      <c r="E157" s="247"/>
      <c r="F157" s="247"/>
      <c r="G157" s="247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157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17"/>
      <c r="B158" s="218"/>
      <c r="C158" s="241" t="s">
        <v>307</v>
      </c>
      <c r="D158" s="220"/>
      <c r="E158" s="221">
        <v>3</v>
      </c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130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">
      <c r="A159" s="217"/>
      <c r="B159" s="218"/>
      <c r="C159" s="242"/>
      <c r="D159" s="236"/>
      <c r="E159" s="236"/>
      <c r="F159" s="236"/>
      <c r="G159" s="236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0"/>
      <c r="Z159" s="210"/>
      <c r="AA159" s="210"/>
      <c r="AB159" s="210"/>
      <c r="AC159" s="210"/>
      <c r="AD159" s="210"/>
      <c r="AE159" s="210"/>
      <c r="AF159" s="210"/>
      <c r="AG159" s="210" t="s">
        <v>131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23" t="s">
        <v>120</v>
      </c>
      <c r="B160" s="224" t="s">
        <v>86</v>
      </c>
      <c r="C160" s="239" t="s">
        <v>87</v>
      </c>
      <c r="D160" s="225"/>
      <c r="E160" s="226"/>
      <c r="F160" s="227"/>
      <c r="G160" s="227">
        <f>SUMIF(AG161:AG164,"&lt;&gt;NOR",G161:G164)</f>
        <v>0</v>
      </c>
      <c r="H160" s="227"/>
      <c r="I160" s="227">
        <f>SUM(I161:I164)</f>
        <v>0</v>
      </c>
      <c r="J160" s="227"/>
      <c r="K160" s="227">
        <f>SUM(K161:K164)</f>
        <v>0</v>
      </c>
      <c r="L160" s="227"/>
      <c r="M160" s="227">
        <f>SUM(M161:M164)</f>
        <v>0</v>
      </c>
      <c r="N160" s="227"/>
      <c r="O160" s="227">
        <f>SUM(O161:O164)</f>
        <v>0</v>
      </c>
      <c r="P160" s="227"/>
      <c r="Q160" s="227">
        <f>SUM(Q161:Q164)</f>
        <v>0</v>
      </c>
      <c r="R160" s="227"/>
      <c r="S160" s="227"/>
      <c r="T160" s="228"/>
      <c r="U160" s="222"/>
      <c r="V160" s="222">
        <f>SUM(V161:V164)</f>
        <v>0.73</v>
      </c>
      <c r="W160" s="222"/>
      <c r="X160" s="222"/>
      <c r="AG160" t="s">
        <v>121</v>
      </c>
    </row>
    <row r="161" spans="1:60" ht="22.5" outlineLevel="1" x14ac:dyDescent="0.2">
      <c r="A161" s="229">
        <v>38</v>
      </c>
      <c r="B161" s="230" t="s">
        <v>308</v>
      </c>
      <c r="C161" s="240" t="s">
        <v>309</v>
      </c>
      <c r="D161" s="231" t="s">
        <v>295</v>
      </c>
      <c r="E161" s="232">
        <v>2.8</v>
      </c>
      <c r="F161" s="233"/>
      <c r="G161" s="234">
        <f>ROUND(E161*F161,2)</f>
        <v>0</v>
      </c>
      <c r="H161" s="233"/>
      <c r="I161" s="234">
        <f>ROUND(E161*H161,2)</f>
        <v>0</v>
      </c>
      <c r="J161" s="233"/>
      <c r="K161" s="234">
        <f>ROUND(E161*J161,2)</f>
        <v>0</v>
      </c>
      <c r="L161" s="234">
        <v>21</v>
      </c>
      <c r="M161" s="234">
        <f>G161*(1+L161/100)</f>
        <v>0</v>
      </c>
      <c r="N161" s="234">
        <v>4.0999999999999999E-4</v>
      </c>
      <c r="O161" s="234">
        <f>ROUND(E161*N161,2)</f>
        <v>0</v>
      </c>
      <c r="P161" s="234">
        <v>0</v>
      </c>
      <c r="Q161" s="234">
        <f>ROUND(E161*P161,2)</f>
        <v>0</v>
      </c>
      <c r="R161" s="234" t="s">
        <v>305</v>
      </c>
      <c r="S161" s="234" t="s">
        <v>134</v>
      </c>
      <c r="T161" s="235" t="s">
        <v>134</v>
      </c>
      <c r="U161" s="219">
        <v>0.26</v>
      </c>
      <c r="V161" s="219">
        <f>ROUND(E161*U161,2)</f>
        <v>0.73</v>
      </c>
      <c r="W161" s="219"/>
      <c r="X161" s="219" t="s">
        <v>154</v>
      </c>
      <c r="Y161" s="210"/>
      <c r="Z161" s="210"/>
      <c r="AA161" s="210"/>
      <c r="AB161" s="210"/>
      <c r="AC161" s="210"/>
      <c r="AD161" s="210"/>
      <c r="AE161" s="210"/>
      <c r="AF161" s="210"/>
      <c r="AG161" s="210" t="s">
        <v>155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17"/>
      <c r="B162" s="218"/>
      <c r="C162" s="249" t="s">
        <v>310</v>
      </c>
      <c r="D162" s="247"/>
      <c r="E162" s="247"/>
      <c r="F162" s="247"/>
      <c r="G162" s="247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0"/>
      <c r="Z162" s="210"/>
      <c r="AA162" s="210"/>
      <c r="AB162" s="210"/>
      <c r="AC162" s="210"/>
      <c r="AD162" s="210"/>
      <c r="AE162" s="210"/>
      <c r="AF162" s="210"/>
      <c r="AG162" s="210" t="s">
        <v>157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17"/>
      <c r="B163" s="218"/>
      <c r="C163" s="241" t="s">
        <v>311</v>
      </c>
      <c r="D163" s="220"/>
      <c r="E163" s="221">
        <v>2.8</v>
      </c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0"/>
      <c r="Z163" s="210"/>
      <c r="AA163" s="210"/>
      <c r="AB163" s="210"/>
      <c r="AC163" s="210"/>
      <c r="AD163" s="210"/>
      <c r="AE163" s="210"/>
      <c r="AF163" s="210"/>
      <c r="AG163" s="210" t="s">
        <v>130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">
      <c r="A164" s="217"/>
      <c r="B164" s="218"/>
      <c r="C164" s="242"/>
      <c r="D164" s="236"/>
      <c r="E164" s="236"/>
      <c r="F164" s="236"/>
      <c r="G164" s="236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0"/>
      <c r="Z164" s="210"/>
      <c r="AA164" s="210"/>
      <c r="AB164" s="210"/>
      <c r="AC164" s="210"/>
      <c r="AD164" s="210"/>
      <c r="AE164" s="210"/>
      <c r="AF164" s="210"/>
      <c r="AG164" s="210" t="s">
        <v>131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23" t="s">
        <v>120</v>
      </c>
      <c r="B165" s="224" t="s">
        <v>88</v>
      </c>
      <c r="C165" s="239" t="s">
        <v>89</v>
      </c>
      <c r="D165" s="225"/>
      <c r="E165" s="226"/>
      <c r="F165" s="227"/>
      <c r="G165" s="227">
        <f>SUMIF(AG166:AG175,"&lt;&gt;NOR",G166:G175)</f>
        <v>0</v>
      </c>
      <c r="H165" s="227"/>
      <c r="I165" s="227">
        <f>SUM(I166:I175)</f>
        <v>0</v>
      </c>
      <c r="J165" s="227"/>
      <c r="K165" s="227">
        <f>SUM(K166:K175)</f>
        <v>0</v>
      </c>
      <c r="L165" s="227"/>
      <c r="M165" s="227">
        <f>SUM(M166:M175)</f>
        <v>0</v>
      </c>
      <c r="N165" s="227"/>
      <c r="O165" s="227">
        <f>SUM(O166:O175)</f>
        <v>0</v>
      </c>
      <c r="P165" s="227"/>
      <c r="Q165" s="227">
        <f>SUM(Q166:Q175)</f>
        <v>0</v>
      </c>
      <c r="R165" s="227"/>
      <c r="S165" s="227"/>
      <c r="T165" s="228"/>
      <c r="U165" s="222"/>
      <c r="V165" s="222">
        <f>SUM(V166:V175)</f>
        <v>0.01</v>
      </c>
      <c r="W165" s="222"/>
      <c r="X165" s="222"/>
      <c r="AG165" t="s">
        <v>121</v>
      </c>
    </row>
    <row r="166" spans="1:60" outlineLevel="1" x14ac:dyDescent="0.2">
      <c r="A166" s="229">
        <v>39</v>
      </c>
      <c r="B166" s="230" t="s">
        <v>312</v>
      </c>
      <c r="C166" s="240" t="s">
        <v>313</v>
      </c>
      <c r="D166" s="231" t="s">
        <v>246</v>
      </c>
      <c r="E166" s="232">
        <v>0.94650000000000001</v>
      </c>
      <c r="F166" s="233"/>
      <c r="G166" s="234">
        <f>ROUND(E166*F166,2)</f>
        <v>0</v>
      </c>
      <c r="H166" s="233"/>
      <c r="I166" s="234">
        <f>ROUND(E166*H166,2)</f>
        <v>0</v>
      </c>
      <c r="J166" s="233"/>
      <c r="K166" s="234">
        <f>ROUND(E166*J166,2)</f>
        <v>0</v>
      </c>
      <c r="L166" s="234">
        <v>21</v>
      </c>
      <c r="M166" s="234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4" t="s">
        <v>153</v>
      </c>
      <c r="S166" s="234" t="s">
        <v>134</v>
      </c>
      <c r="T166" s="235" t="s">
        <v>134</v>
      </c>
      <c r="U166" s="219">
        <v>0.01</v>
      </c>
      <c r="V166" s="219">
        <f>ROUND(E166*U166,2)</f>
        <v>0.01</v>
      </c>
      <c r="W166" s="219"/>
      <c r="X166" s="219" t="s">
        <v>154</v>
      </c>
      <c r="Y166" s="210"/>
      <c r="Z166" s="210"/>
      <c r="AA166" s="210"/>
      <c r="AB166" s="210"/>
      <c r="AC166" s="210"/>
      <c r="AD166" s="210"/>
      <c r="AE166" s="210"/>
      <c r="AF166" s="210"/>
      <c r="AG166" s="210" t="s">
        <v>155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17"/>
      <c r="B167" s="218"/>
      <c r="C167" s="241" t="s">
        <v>314</v>
      </c>
      <c r="D167" s="220"/>
      <c r="E167" s="221">
        <v>0.94650000000000001</v>
      </c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130</v>
      </c>
      <c r="AH167" s="210">
        <v>5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17"/>
      <c r="B168" s="218"/>
      <c r="C168" s="242"/>
      <c r="D168" s="236"/>
      <c r="E168" s="236"/>
      <c r="F168" s="236"/>
      <c r="G168" s="236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131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29">
        <v>40</v>
      </c>
      <c r="B169" s="230" t="s">
        <v>315</v>
      </c>
      <c r="C169" s="240" t="s">
        <v>316</v>
      </c>
      <c r="D169" s="231" t="s">
        <v>246</v>
      </c>
      <c r="E169" s="232">
        <v>13.250999999999999</v>
      </c>
      <c r="F169" s="233"/>
      <c r="G169" s="234">
        <f>ROUND(E169*F169,2)</f>
        <v>0</v>
      </c>
      <c r="H169" s="233"/>
      <c r="I169" s="234">
        <f>ROUND(E169*H169,2)</f>
        <v>0</v>
      </c>
      <c r="J169" s="233"/>
      <c r="K169" s="234">
        <f>ROUND(E169*J169,2)</f>
        <v>0</v>
      </c>
      <c r="L169" s="234">
        <v>21</v>
      </c>
      <c r="M169" s="234">
        <f>G169*(1+L169/100)</f>
        <v>0</v>
      </c>
      <c r="N169" s="234">
        <v>0</v>
      </c>
      <c r="O169" s="234">
        <f>ROUND(E169*N169,2)</f>
        <v>0</v>
      </c>
      <c r="P169" s="234">
        <v>0</v>
      </c>
      <c r="Q169" s="234">
        <f>ROUND(E169*P169,2)</f>
        <v>0</v>
      </c>
      <c r="R169" s="234" t="s">
        <v>153</v>
      </c>
      <c r="S169" s="234" t="s">
        <v>134</v>
      </c>
      <c r="T169" s="235" t="s">
        <v>134</v>
      </c>
      <c r="U169" s="219">
        <v>0</v>
      </c>
      <c r="V169" s="219">
        <f>ROUND(E169*U169,2)</f>
        <v>0</v>
      </c>
      <c r="W169" s="219"/>
      <c r="X169" s="219" t="s">
        <v>154</v>
      </c>
      <c r="Y169" s="210"/>
      <c r="Z169" s="210"/>
      <c r="AA169" s="210"/>
      <c r="AB169" s="210"/>
      <c r="AC169" s="210"/>
      <c r="AD169" s="210"/>
      <c r="AE169" s="210"/>
      <c r="AF169" s="210"/>
      <c r="AG169" s="210" t="s">
        <v>155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17"/>
      <c r="B170" s="218"/>
      <c r="C170" s="241" t="s">
        <v>317</v>
      </c>
      <c r="D170" s="220"/>
      <c r="E170" s="221">
        <v>13.250999999999999</v>
      </c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130</v>
      </c>
      <c r="AH170" s="210">
        <v>5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17"/>
      <c r="B171" s="218"/>
      <c r="C171" s="242"/>
      <c r="D171" s="236"/>
      <c r="E171" s="236"/>
      <c r="F171" s="236"/>
      <c r="G171" s="236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0"/>
      <c r="Z171" s="210"/>
      <c r="AA171" s="210"/>
      <c r="AB171" s="210"/>
      <c r="AC171" s="210"/>
      <c r="AD171" s="210"/>
      <c r="AE171" s="210"/>
      <c r="AF171" s="210"/>
      <c r="AG171" s="210" t="s">
        <v>131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29">
        <v>41</v>
      </c>
      <c r="B172" s="230" t="s">
        <v>318</v>
      </c>
      <c r="C172" s="240" t="s">
        <v>319</v>
      </c>
      <c r="D172" s="231" t="s">
        <v>246</v>
      </c>
      <c r="E172" s="232">
        <v>0.94650000000000001</v>
      </c>
      <c r="F172" s="233"/>
      <c r="G172" s="234">
        <f>ROUND(E172*F172,2)</f>
        <v>0</v>
      </c>
      <c r="H172" s="233"/>
      <c r="I172" s="234">
        <f>ROUND(E172*H172,2)</f>
        <v>0</v>
      </c>
      <c r="J172" s="233"/>
      <c r="K172" s="234">
        <f>ROUND(E172*J172,2)</f>
        <v>0</v>
      </c>
      <c r="L172" s="234">
        <v>21</v>
      </c>
      <c r="M172" s="234">
        <f>G172*(1+L172/100)</f>
        <v>0</v>
      </c>
      <c r="N172" s="234">
        <v>0</v>
      </c>
      <c r="O172" s="234">
        <f>ROUND(E172*N172,2)</f>
        <v>0</v>
      </c>
      <c r="P172" s="234">
        <v>0</v>
      </c>
      <c r="Q172" s="234">
        <f>ROUND(E172*P172,2)</f>
        <v>0</v>
      </c>
      <c r="R172" s="234" t="s">
        <v>296</v>
      </c>
      <c r="S172" s="234" t="s">
        <v>134</v>
      </c>
      <c r="T172" s="235" t="s">
        <v>134</v>
      </c>
      <c r="U172" s="219">
        <v>0</v>
      </c>
      <c r="V172" s="219">
        <f>ROUND(E172*U172,2)</f>
        <v>0</v>
      </c>
      <c r="W172" s="219"/>
      <c r="X172" s="219" t="s">
        <v>154</v>
      </c>
      <c r="Y172" s="210"/>
      <c r="Z172" s="210"/>
      <c r="AA172" s="210"/>
      <c r="AB172" s="210"/>
      <c r="AC172" s="210"/>
      <c r="AD172" s="210"/>
      <c r="AE172" s="210"/>
      <c r="AF172" s="210"/>
      <c r="AG172" s="210" t="s">
        <v>155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17"/>
      <c r="B173" s="218"/>
      <c r="C173" s="241" t="s">
        <v>320</v>
      </c>
      <c r="D173" s="220"/>
      <c r="E173" s="221">
        <v>0.86399999999999999</v>
      </c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130</v>
      </c>
      <c r="AH173" s="210">
        <v>7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17"/>
      <c r="B174" s="218"/>
      <c r="C174" s="241" t="s">
        <v>321</v>
      </c>
      <c r="D174" s="220"/>
      <c r="E174" s="221">
        <v>8.2500000000000004E-2</v>
      </c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130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17"/>
      <c r="B175" s="218"/>
      <c r="C175" s="242"/>
      <c r="D175" s="236"/>
      <c r="E175" s="236"/>
      <c r="F175" s="236"/>
      <c r="G175" s="236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131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x14ac:dyDescent="0.2">
      <c r="A176" s="3"/>
      <c r="B176" s="4"/>
      <c r="C176" s="244"/>
      <c r="D176" s="6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E176">
        <v>15</v>
      </c>
      <c r="AF176">
        <v>21</v>
      </c>
      <c r="AG176" t="s">
        <v>107</v>
      </c>
    </row>
    <row r="177" spans="1:33" x14ac:dyDescent="0.2">
      <c r="A177" s="213"/>
      <c r="B177" s="214" t="s">
        <v>29</v>
      </c>
      <c r="C177" s="245"/>
      <c r="D177" s="215"/>
      <c r="E177" s="216"/>
      <c r="F177" s="216"/>
      <c r="G177" s="238">
        <f>G8+G98+G124+G136+G147+G151+G155+G160+G165</f>
        <v>0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f>SUMIF(L7:L175,AE176,G7:G175)</f>
        <v>0</v>
      </c>
      <c r="AF177">
        <f>SUMIF(L7:L175,AF176,G7:G175)</f>
        <v>0</v>
      </c>
      <c r="AG177" t="s">
        <v>147</v>
      </c>
    </row>
    <row r="178" spans="1:33" x14ac:dyDescent="0.2">
      <c r="C178" s="246"/>
      <c r="D178" s="10"/>
      <c r="AG178" t="s">
        <v>148</v>
      </c>
    </row>
    <row r="179" spans="1:33" x14ac:dyDescent="0.2">
      <c r="D179" s="10"/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7wgszTKalhvhfdTyVAGfc6RpUWyG9VlEE5DZdlbI1CgpTyYhQW7dKh1DH4wOvtwvUj7zu1ungTMZ5CBgYm2jw==" saltValue="6Vy0XcFgsverpIs2wkiTEg==" spinCount="100000" sheet="1"/>
  <mergeCells count="73">
    <mergeCell ref="C175:G175"/>
    <mergeCell ref="C157:G157"/>
    <mergeCell ref="C159:G159"/>
    <mergeCell ref="C162:G162"/>
    <mergeCell ref="C164:G164"/>
    <mergeCell ref="C168:G168"/>
    <mergeCell ref="C171:G171"/>
    <mergeCell ref="C140:G140"/>
    <mergeCell ref="C143:G143"/>
    <mergeCell ref="C146:G146"/>
    <mergeCell ref="C150:G150"/>
    <mergeCell ref="C153:G153"/>
    <mergeCell ref="C154:G154"/>
    <mergeCell ref="C126:G126"/>
    <mergeCell ref="C128:G128"/>
    <mergeCell ref="C130:G130"/>
    <mergeCell ref="C132:G132"/>
    <mergeCell ref="C135:G135"/>
    <mergeCell ref="C138:G138"/>
    <mergeCell ref="C112:G112"/>
    <mergeCell ref="C114:G114"/>
    <mergeCell ref="C116:G116"/>
    <mergeCell ref="C118:G118"/>
    <mergeCell ref="C120:G120"/>
    <mergeCell ref="C123:G123"/>
    <mergeCell ref="C97:G97"/>
    <mergeCell ref="C100:G100"/>
    <mergeCell ref="C102:G102"/>
    <mergeCell ref="C104:G104"/>
    <mergeCell ref="C106:G106"/>
    <mergeCell ref="C108:G108"/>
    <mergeCell ref="C81:G81"/>
    <mergeCell ref="C83:G83"/>
    <mergeCell ref="C85:G85"/>
    <mergeCell ref="C87:G87"/>
    <mergeCell ref="C90:G90"/>
    <mergeCell ref="C93:G93"/>
    <mergeCell ref="C67:G67"/>
    <mergeCell ref="C70:G70"/>
    <mergeCell ref="C72:G72"/>
    <mergeCell ref="C75:G75"/>
    <mergeCell ref="C77:G77"/>
    <mergeCell ref="C79:G79"/>
    <mergeCell ref="C55:G55"/>
    <mergeCell ref="C57:G57"/>
    <mergeCell ref="C59:G59"/>
    <mergeCell ref="C61:G61"/>
    <mergeCell ref="C63:G63"/>
    <mergeCell ref="C65:G65"/>
    <mergeCell ref="C40:G40"/>
    <mergeCell ref="C42:G42"/>
    <mergeCell ref="C44:G44"/>
    <mergeCell ref="C46:G46"/>
    <mergeCell ref="C48:G48"/>
    <mergeCell ref="C53:G53"/>
    <mergeCell ref="C28:G28"/>
    <mergeCell ref="C30:G30"/>
    <mergeCell ref="C32:G32"/>
    <mergeCell ref="C34:G34"/>
    <mergeCell ref="C36:G36"/>
    <mergeCell ref="C38:G38"/>
    <mergeCell ref="C15:G15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 Naklady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1 Pol'!Názvy_tisku</vt:lpstr>
      <vt:lpstr>oadresa</vt:lpstr>
      <vt:lpstr>Stavba!Objednatel</vt:lpstr>
      <vt:lpstr>Stavba!Objekt</vt:lpstr>
      <vt:lpstr>'00 00 Naklady'!Oblast_tisku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</dc:creator>
  <cp:lastModifiedBy>Oda</cp:lastModifiedBy>
  <cp:lastPrinted>2019-03-19T12:27:02Z</cp:lastPrinted>
  <dcterms:created xsi:type="dcterms:W3CDTF">2009-04-08T07:15:50Z</dcterms:created>
  <dcterms:modified xsi:type="dcterms:W3CDTF">2020-01-27T12:24:19Z</dcterms:modified>
</cp:coreProperties>
</file>