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100" windowWidth="19420" windowHeight="4140" tabRatio="897" activeTab="0"/>
  </bookViews>
  <sheets>
    <sheet name="Rekapitulace stavby" sheetId="1" r:id="rId1"/>
    <sheet name="D.1.1.1 - bourací práce" sheetId="2" r:id="rId2"/>
    <sheet name="D.1.1.2 - nové kce" sheetId="3" r:id="rId3"/>
    <sheet name="D.1.4.3 - VZT+UT" sheetId="4" r:id="rId4"/>
    <sheet name="D.1.4.7a - Silnoproud-rekap" sheetId="5" r:id="rId5"/>
    <sheet name="D.1.4.7a - Silnoproud-instalace" sheetId="6" r:id="rId6"/>
    <sheet name="D.1.4.7a - Silnoproud-rozvadec" sheetId="7" r:id="rId7"/>
    <sheet name="D.1.4.7b - Stehovani_DA" sheetId="8" r:id="rId8"/>
    <sheet name="D.1.4.7.d - NN pro lis" sheetId="9" r:id="rId9"/>
    <sheet name="D.1.4.7.e - telefony" sheetId="10" r:id="rId10"/>
  </sheets>
  <definedNames>
    <definedName name="_xlnm.Print_Titles" localSheetId="1">'D.1.1.1 - bourací práce'!$116:$116</definedName>
    <definedName name="_xlnm.Print_Titles" localSheetId="2">'D.1.1.2 - nové kce'!$128:$128</definedName>
    <definedName name="_xlnm.Print_Titles" localSheetId="0">'Rekapitulace stavby'!$85:$85</definedName>
    <definedName name="_xlnm.Print_Area" localSheetId="1">'D.1.1.1 - bourací práce'!$C$4:$Q$70,'D.1.1.1 - bourací práce'!$C$76:$Q$100,'D.1.1.1 - bourací práce'!$C$106:$Q$157</definedName>
    <definedName name="_xlnm.Print_Area" localSheetId="2">'D.1.1.2 - nové kce'!$C$4:$Q$70,'D.1.1.2 - nové kce'!$C$76:$Q$112,'D.1.1.2 - nové kce'!$C$118:$Q$299</definedName>
    <definedName name="_xlnm.Print_Area" localSheetId="3">'D.1.4.3 - VZT+UT'!$A$1:$G$51</definedName>
    <definedName name="_xlnm.Print_Area" localSheetId="8">'D.1.4.7.d - NN pro lis'!$A$1:$E$34</definedName>
    <definedName name="_xlnm.Print_Area" localSheetId="5">'D.1.4.7a - Silnoproud-instalace'!$A$1:$I$30</definedName>
    <definedName name="_xlnm.Print_Area" localSheetId="4">'D.1.4.7a - Silnoproud-rekap'!$A$1:$F$26</definedName>
    <definedName name="_xlnm.Print_Area" localSheetId="0">'Rekapitulace stavby'!$C$4:$AP$70,'Rekapitulace stavby'!$C$76:$AP$100</definedName>
  </definedNames>
  <calcPr fullCalcOnLoad="1"/>
</workbook>
</file>

<file path=xl/sharedStrings.xml><?xml version="1.0" encoding="utf-8"?>
<sst xmlns="http://schemas.openxmlformats.org/spreadsheetml/2006/main" count="1924" uniqueCount="575">
  <si>
    <t xml:space="preserve">    767 - Konstrukce zámečnické</t>
  </si>
  <si>
    <t xml:space="preserve">    784 - Dokončovací práce - malby a tapety</t>
  </si>
  <si>
    <t>VV</t>
  </si>
  <si>
    <t>Součet</t>
  </si>
  <si>
    <t>132101202</t>
  </si>
  <si>
    <t>Hloubení rýh š do 2000 mm v hornině tř. 1 a 2 objemu do 1000 m3</t>
  </si>
  <si>
    <t>64</t>
  </si>
  <si>
    <t>132201209</t>
  </si>
  <si>
    <t>Příplatek za lepivost k hloubení rýh š do 2000 mm v hornině tř. 3</t>
  </si>
  <si>
    <t>162306111</t>
  </si>
  <si>
    <t>Vodorovné přemístění do 500 m bez naložení výkopku ze zemin schopných zúrodnění</t>
  </si>
  <si>
    <t>167101101</t>
  </si>
  <si>
    <t>Nakládání výkopku z hornin tř. 1 až 4 do 100 m3</t>
  </si>
  <si>
    <t>M</t>
  </si>
  <si>
    <t>t</t>
  </si>
  <si>
    <t>m</t>
  </si>
  <si>
    <t>16</t>
  </si>
  <si>
    <t>342272523</t>
  </si>
  <si>
    <t>Příčky tl 150 mm z pórobetonových přesných hladkých příčkovek objemové hmotnosti 500 kg/m3</t>
  </si>
  <si>
    <t>4139411X1</t>
  </si>
  <si>
    <t>612142001</t>
  </si>
  <si>
    <t>Potažení vnitřních stěn sklovláknitým pletivem vtlačeným do tenkovrstvé hmoty</t>
  </si>
  <si>
    <t>612311131</t>
  </si>
  <si>
    <t>Vápenná omítka štuková jednovrstvá vnitřních stěn nanášená ručně</t>
  </si>
  <si>
    <t>612325422</t>
  </si>
  <si>
    <t>Oprava vnitřní vápenocementové štukové omítky stěn v rozsahu plochy do 30%</t>
  </si>
  <si>
    <t>3</t>
  </si>
  <si>
    <t>949101111</t>
  </si>
  <si>
    <t>Lešení pomocné pro objekty pozemních staveb s lešeňovou podlahou v do 1,9 m zatížení do 150 kg/m2</t>
  </si>
  <si>
    <t>952901221</t>
  </si>
  <si>
    <t>Vyčištění budov průmyslových objektů při jakékoliv výšce podlaží</t>
  </si>
  <si>
    <t>998011002</t>
  </si>
  <si>
    <t>Přesun hmot pro budovy zděné v do 12 m</t>
  </si>
  <si>
    <t>kg</t>
  </si>
  <si>
    <t>998767101</t>
  </si>
  <si>
    <t>Přesun hmot tonážní pro zámečnické konstrukce v objektech v do 6 m</t>
  </si>
  <si>
    <t>ks</t>
  </si>
  <si>
    <t>bm</t>
  </si>
  <si>
    <t>Název položky</t>
  </si>
  <si>
    <t>1.02</t>
  </si>
  <si>
    <t>1.03</t>
  </si>
  <si>
    <t>2.02</t>
  </si>
  <si>
    <t>Pozice</t>
  </si>
  <si>
    <t>h</t>
  </si>
  <si>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</si>
  <si>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</si>
  <si>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</si>
  <si>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</si>
  <si>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</si>
  <si>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</si>
  <si>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</si>
  <si>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</si>
  <si>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</si>
  <si>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</si>
  <si>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</si>
  <si>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</si>
  <si>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</si>
  <si>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</si>
  <si>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</si>
  <si>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0,1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</si>
  <si>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</si>
  <si>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</si>
  <si>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</si>
  <si>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</si>
  <si>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</si>
  <si>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</si>
  <si>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</si>
  <si>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</si>
  <si>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</si>
  <si>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</si>
  <si>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</si>
  <si>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</si>
  <si>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</si>
  <si>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</si>
  <si>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</si>
  <si>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</si>
  <si>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</si>
  <si>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</si>
  <si>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</si>
  <si>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</si>
  <si>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</si>
  <si>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</si>
  <si>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</si>
  <si>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</si>
  <si>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</si>
  <si>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</si>
  <si>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</si>
  <si>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</si>
  <si>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</si>
  <si>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</si>
  <si>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</si>
  <si>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</si>
  <si>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</si>
  <si>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</si>
  <si>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</si>
  <si>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</si>
  <si>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</si>
  <si>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</si>
  <si>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</si>
  <si>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</si>
  <si>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</si>
  <si>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</si>
  <si>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</si>
  <si>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</si>
  <si>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</si>
  <si>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</si>
  <si>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</si>
  <si>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</si>
  <si>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</si>
  <si>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</si>
  <si>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</si>
  <si>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</si>
  <si>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</si>
  <si>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</si>
  <si>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</si>
  <si>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{3057C05C-E4CF-4597-AD64-60E8FB7867C8}</t>
  </si>
  <si>
    <t>{00000000-0000-0000-0000-000000000000}</t>
  </si>
  <si>
    <t>bourací práce</t>
  </si>
  <si>
    <t>{3E55169C-75BC-41F3-B95F-F14BB8F2E6A8}</t>
  </si>
  <si>
    <t>nové kce - hlavní objekt</t>
  </si>
  <si>
    <t>{BE931C6F-63A9-4957-BCF2-D89C66881553}</t>
  </si>
  <si>
    <t>Procent. zadání
[% nákladů rozpočtu]</t>
  </si>
  <si>
    <t>Zařazení nákladů</t>
  </si>
  <si>
    <t>stavební čast</t>
  </si>
  <si>
    <t>OSTATNENAKLADY</t>
  </si>
  <si>
    <t>Ostatní náklady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</si>
  <si>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</si>
  <si>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</si>
  <si>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</si>
  <si>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</si>
  <si>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</si>
  <si>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</si>
  <si>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</si>
  <si>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</si>
  <si>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</si>
  <si>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</si>
  <si>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</si>
  <si>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</si>
  <si>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práce-bourání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</si>
  <si>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</si>
  <si>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</si>
  <si>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</si>
  <si>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</si>
  <si>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</si>
  <si>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</si>
  <si>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</si>
  <si>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</si>
  <si>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</si>
  <si>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</si>
  <si>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</si>
  <si>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</si>
  <si>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</si>
  <si>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</si>
  <si>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</si>
  <si>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</si>
  <si>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</si>
  <si>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</si>
  <si>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</si>
  <si>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</si>
  <si>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</si>
  <si>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</si>
  <si>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</si>
  <si>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</si>
  <si>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</si>
  <si>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4</t>
  </si>
  <si>
    <t>K</t>
  </si>
  <si>
    <t>9620324X1</t>
  </si>
  <si>
    <t>Bourání zdiva z cihel dutých včetně likvidace</t>
  </si>
  <si>
    <t>m3</t>
  </si>
  <si>
    <t>m2</t>
  </si>
  <si>
    <t>9660721X6</t>
  </si>
  <si>
    <t>kus</t>
  </si>
  <si>
    <t>PN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</si>
  <si>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</si>
  <si>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</si>
  <si>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</si>
  <si>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</si>
  <si>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</si>
  <si>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99 - Přesun hmot</t>
  </si>
  <si>
    <t>PSV - Práce a dodávky PSV</t>
  </si>
  <si>
    <t xml:space="preserve">    763 - Konstrukce suché výstavby</t>
  </si>
  <si>
    <t>kpl</t>
  </si>
  <si>
    <t>Cena
jednotková za materiál</t>
  </si>
  <si>
    <t>Cena
jednotková za práci</t>
  </si>
  <si>
    <t>210 01-0523</t>
  </si>
  <si>
    <t xml:space="preserve">CYKY-J 3 x 1,5 mm2 </t>
  </si>
  <si>
    <t xml:space="preserve">CYKY-J 3 x 2,5 mm2 </t>
  </si>
  <si>
    <t xml:space="preserve">CYKY-J 5 x 10 mm2 </t>
  </si>
  <si>
    <t xml:space="preserve">Instalační trubka tuhá, vnitřní průměr min. 30mm </t>
  </si>
  <si>
    <t>kpl.</t>
  </si>
  <si>
    <t>Zásuvka jednonásobná 16 A, 230 V, IP 44, pro nástěnnou montáž, komplet, vč. zapojení</t>
  </si>
  <si>
    <t>Demontáž</t>
  </si>
  <si>
    <t>hod</t>
  </si>
  <si>
    <t>Drobný materiál a pomocné stavební práce</t>
  </si>
  <si>
    <t>Koordinace</t>
  </si>
  <si>
    <t>210 20-1073</t>
  </si>
  <si>
    <t>210 12-0412</t>
  </si>
  <si>
    <t>210 12-0469</t>
  </si>
  <si>
    <t>210 12-1013</t>
  </si>
  <si>
    <t xml:space="preserve">Kompletace </t>
  </si>
  <si>
    <t>3412726X1</t>
  </si>
  <si>
    <t>Stěny nosné tl 250 mm z pórobetonových přesných hladkých tvárnic hmotnosti 500 kg/m3</t>
  </si>
  <si>
    <t>D 1.4.3</t>
  </si>
  <si>
    <t>D 1.4.7</t>
  </si>
  <si>
    <t>SILNOPROUD</t>
  </si>
  <si>
    <t>2) Soupis ostatních a nestavebních nákladů</t>
  </si>
  <si>
    <t>Projekt skutečného provedení</t>
  </si>
  <si>
    <t>D 1.1.1</t>
  </si>
  <si>
    <t>D 1.1.2</t>
  </si>
  <si>
    <t>D 1.1.1 - bourací práce</t>
  </si>
  <si>
    <t>D 1.1.2 - nové kce - hlavní objekt</t>
  </si>
  <si>
    <t>784181101</t>
  </si>
  <si>
    <t>Základní akrylátová jednonásobná penetrace podkladu v místnostech výšky do 3,80m</t>
  </si>
  <si>
    <t>784211101</t>
  </si>
  <si>
    <t>Dvojnásobné bílé malby ze směsí za mokra výborně otěruvzdorných v místnostech výšky do 3,80 m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</si>
  <si>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</si>
  <si>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</si>
  <si>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</si>
  <si>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</si>
  <si>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</si>
  <si>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</si>
  <si>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</si>
  <si>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2*5,88*0,83*0,45</t>
  </si>
  <si>
    <t>1/2*12,5*1,255*0,30</t>
  </si>
  <si>
    <t>mezi výškami 7,025-6,195=0,83 m</t>
  </si>
  <si>
    <t>mezi výškami 6,300-5,045=1,255 m</t>
  </si>
  <si>
    <t>0,80*0,45*0,37</t>
  </si>
  <si>
    <t>demontáž dveří vč. zárubně mezi m.č. 1.22 a 1.25</t>
  </si>
  <si>
    <t>1 ks</t>
  </si>
  <si>
    <t>m.č. 1.21: 2 ks</t>
  </si>
  <si>
    <t>m.č. 1.25: 1 ks</t>
  </si>
  <si>
    <t>celková hmotnost oceli:</t>
  </si>
  <si>
    <t>prodloužení sloupů - kotelna:</t>
  </si>
  <si>
    <t>deska 300x200x10 mm - 8 ks:</t>
  </si>
  <si>
    <t>l=8*0,3=2,4 m; m=2,4*15,7=37,7 kg</t>
  </si>
  <si>
    <t>I120 dl. 1,8 m – 8 ks:</t>
  </si>
  <si>
    <t>l=8*1,8=14,4 m; m=14,4*11,1=159,8 kg</t>
  </si>
  <si>
    <t>m=37,7+159,8=197,5 kg</t>
  </si>
  <si>
    <t>Beton základových pasů prostý C 20/25</t>
  </si>
  <si>
    <t>základ pod zeď mezi m.č. 1.10÷1.14:</t>
  </si>
  <si>
    <t>6,30*0,40*0,40</t>
  </si>
  <si>
    <t>základ pod zeď mezi m.č. 1.15÷1.16:</t>
  </si>
  <si>
    <t>7,60*0,40*0,40</t>
  </si>
  <si>
    <t>9650433X1</t>
  </si>
  <si>
    <t>Bourání podkladů betonových včetně likvidace</t>
  </si>
  <si>
    <t>Bouráno pouze 50% objemu základů</t>
  </si>
  <si>
    <t>Hloubeno pouze 50% objemu základů</t>
  </si>
  <si>
    <t>zdivo - kotelna (pl) obvodové stěny</t>
  </si>
  <si>
    <t>2*(18,500x3,505)</t>
  </si>
  <si>
    <t>mezi výškami 6,195-2,690=3,505 m</t>
  </si>
  <si>
    <t>doplnění zdiva do střechy mezi m.č.1.21,1.26 a 1.24,1.22,1.25</t>
  </si>
  <si>
    <t>a) rovná část mezi výškami 7,115-5,045=2,070 m</t>
  </si>
  <si>
    <t>12,00*2,07</t>
  </si>
  <si>
    <t>b) šikmé části mezi výškami (8,370-0,225)-7,115=1,030 m</t>
  </si>
  <si>
    <t>1/2*12,00*1,03</t>
  </si>
  <si>
    <t>zazdění otvoru dveří mezi m.č. 1.22 a 1.25</t>
  </si>
  <si>
    <t>1,09*2,02</t>
  </si>
  <si>
    <t>dozdění ostění dveří mezi m.č. 1.21 a 1.25</t>
  </si>
  <si>
    <t>2*0,59*2,03</t>
  </si>
  <si>
    <t>viz. položka 151 obvodové stěny - 1 strana</t>
  </si>
  <si>
    <t>viz. položka 151 zazdění dveří - 2 strany</t>
  </si>
  <si>
    <t>viz. položka 138</t>
  </si>
  <si>
    <t>2*(0,49+2*0,15)*2,03</t>
  </si>
  <si>
    <t>odborný odhad</t>
  </si>
  <si>
    <t>50 m2</t>
  </si>
  <si>
    <t>otvor pro šroubový podavač</t>
  </si>
  <si>
    <t>S prořezem</t>
  </si>
  <si>
    <t>2*(0,80+0,45)*(0,20+0,37+0,20)</t>
  </si>
  <si>
    <t>Vápenocementová omítka hrubá jednovrstvá vnitřních stěn nanášená ručně</t>
  </si>
  <si>
    <t>viz. položka 136</t>
  </si>
  <si>
    <t>\</t>
  </si>
  <si>
    <t>viz. PBŘ - DSK desky (RED) 15 minut</t>
  </si>
  <si>
    <t>záklop SK17 - kotelna (pl) - viz. původní rozpočet</t>
  </si>
  <si>
    <t>zdivo - kotelna (pl) dle smlouvy</t>
  </si>
  <si>
    <t>Demontáž dvěří a zárubně včetně likvidace</t>
  </si>
  <si>
    <t>a) ubourání částí zdiva ve skladu paliva pro osazení střešních vazníků (řez E-E)</t>
  </si>
  <si>
    <t>b) ubourání šikmých částí zdiva do stávající střešní konstrukce v m.č. 1.21</t>
  </si>
  <si>
    <t>c) vybourání prostupu pro šroubový podavač</t>
  </si>
  <si>
    <t>763431002</t>
  </si>
  <si>
    <t>Montáž minerálního podhledu s vyjímatelnými panely vel. do 0,72 m2 na zavěšený viditelný rošt</t>
  </si>
  <si>
    <t>kazetový podhled (04) (pl)</t>
  </si>
  <si>
    <t>viz PD 2.NP</t>
  </si>
  <si>
    <t>m.č. 1.14: 10,20*12,00</t>
  </si>
  <si>
    <t>m.č. 1.15: 7,30*6,34</t>
  </si>
  <si>
    <t>m.č. 2.09a: 1,25*6,20</t>
  </si>
  <si>
    <t>m.č. 2.09b: 4,20*12,00+1,00*1,50</t>
  </si>
  <si>
    <t>m.č. 2.10: 7,45*5,41</t>
  </si>
  <si>
    <t>a) Silnoproudá elektrotechnika</t>
  </si>
  <si>
    <t>b) Stěhování dieselagregátu</t>
  </si>
  <si>
    <t>Zařízení č.1 - Větrání kotelny a strojovny vytápění</t>
  </si>
  <si>
    <t>všechny níže uvedené pozice se nacházejí ve výkrese VZT+UT - Půdorys 1.NP</t>
  </si>
  <si>
    <t>1.01</t>
  </si>
  <si>
    <t>Radiální potrubní ventilátor RP 60-30/28-6D třífázový</t>
  </si>
  <si>
    <t>Protidešťová žaluzie pro sání vzduchu - PZ 60-35 včetně síta a rámu</t>
  </si>
  <si>
    <t>Přetlaková žaluzie (výfuková) PTZ-E-500x500-1 včetně síta a rámu</t>
  </si>
  <si>
    <t>1.03A</t>
  </si>
  <si>
    <t>TWG 200 protidešťová žaluzie vč. rámu a síta</t>
  </si>
  <si>
    <t>1.03B</t>
  </si>
  <si>
    <t>Protidešťová žaluzie pro výfuk vzduchu - PZ 50-25 včetně síta a rámu</t>
  </si>
  <si>
    <t>1.200</t>
  </si>
  <si>
    <t>Montažní materiál k z.č.1</t>
  </si>
  <si>
    <t>1.201</t>
  </si>
  <si>
    <t>Zaregulování z.č.1, koordinace s SI</t>
  </si>
  <si>
    <t>2.01</t>
  </si>
  <si>
    <t>Teplovzdušné topidlo Sahara Maxx Typ HN12.UWCRAL.BKD</t>
  </si>
  <si>
    <t>včetně regulátoru výkonu TRN2D, vzdáleného ovladače regulátoru ORe5,</t>
  </si>
  <si>
    <t>včetně 2ks pružných manžet</t>
  </si>
  <si>
    <t>průtok vzduchu 1840/2310 m3/h, směrová žaluzie, ventilátor 3x400 V / 0,52 A</t>
  </si>
  <si>
    <t>celoměděný teplovodní výměník, max. 15 kW (80/60°C - 10 °C)</t>
  </si>
  <si>
    <t>termostat OSH2</t>
  </si>
  <si>
    <t>montážní konzole</t>
  </si>
  <si>
    <t>Ventil TA Stad DN 20</t>
  </si>
  <si>
    <t>Seter Inline 100, 8 až 30 l/min.</t>
  </si>
  <si>
    <t>Filtr DN 25</t>
  </si>
  <si>
    <t>Kulový kohout DN 25</t>
  </si>
  <si>
    <t>Vypouštěcí kohout DN 15</t>
  </si>
  <si>
    <t>Odvzdušňovací ventil DN 15</t>
  </si>
  <si>
    <t>Odvdzušňovací nádoba svař.</t>
  </si>
  <si>
    <t>Montáž armatur závitových</t>
  </si>
  <si>
    <t>Teploměr do jímky</t>
  </si>
  <si>
    <t>Potrubí ocelové závitové vč. montáže a uchycení DN 25</t>
  </si>
  <si>
    <t>Potrubí ocelové závitové vč. montáže a uchycení DN 10</t>
  </si>
  <si>
    <t>Ohebné flexi připojovací potrubí k topidlu 2.01</t>
  </si>
  <si>
    <t>základní a krycí nátěr potrubí</t>
  </si>
  <si>
    <t>Tlaková zkouška</t>
  </si>
  <si>
    <t>Napojení na rozdělovač a sběrač (stávající)</t>
  </si>
  <si>
    <t>Topná zkouška a seřízení armatur</t>
  </si>
  <si>
    <t>Pomocný a montážní materiál (štítky na okruhy, páska ALS atd.)</t>
  </si>
  <si>
    <t>Zařízení č.3 - Odkouření dieselagregátu</t>
  </si>
  <si>
    <t>3.01</t>
  </si>
  <si>
    <t>Sestava přetlakového komínu s kouřovodem</t>
  </si>
  <si>
    <t>včetně pružného připojení spotřebiče a montážního materiálu</t>
  </si>
  <si>
    <t>Inženýrská koordinační činnost</t>
  </si>
  <si>
    <t>Zaškolení obsluhy</t>
  </si>
  <si>
    <t>Vypracování PD skutečného provedení</t>
  </si>
  <si>
    <t>D.1.4.3 - Vzduchotechnika, vytápění</t>
  </si>
  <si>
    <t>Vzduchotechnika, vytápění</t>
  </si>
  <si>
    <t>Stavebni upravy kotelny v arealu Skolniho lesniho podniku Masarykuv les, Vranov u Brna</t>
  </si>
  <si>
    <t>D.1.4.7 Technika prostředí staveb - silnoproudá elektrotechnika</t>
  </si>
  <si>
    <t>Rekapitulace rozpočtu</t>
  </si>
  <si>
    <t>Projektové a průzkumné práce</t>
  </si>
  <si>
    <t>Dokumentace skutečného provedení stavby</t>
  </si>
  <si>
    <t>Celkem</t>
  </si>
  <si>
    <t>Základní rozpočtové náklady</t>
  </si>
  <si>
    <t>Dodávky celkem</t>
  </si>
  <si>
    <t>Montážní práce a služby celkem</t>
  </si>
  <si>
    <t>Mimostav. doprava 3.6% z dodávky</t>
  </si>
  <si>
    <t>PPV 1% obor 001-025</t>
  </si>
  <si>
    <t>PPV 6% mimo oboru 001-025</t>
  </si>
  <si>
    <t>Náklady hrazené z provozních prostředků</t>
  </si>
  <si>
    <t>Revize a zkoušky</t>
  </si>
  <si>
    <t>Celkem bez DPH</t>
  </si>
  <si>
    <t>Daň z přidané hodnoty</t>
  </si>
  <si>
    <t>sazba DPH</t>
  </si>
  <si>
    <t xml:space="preserve">% z </t>
  </si>
  <si>
    <t>DPH celkem</t>
  </si>
  <si>
    <t>Celkem s DPH</t>
  </si>
  <si>
    <t>Ozn.</t>
  </si>
  <si>
    <t>Kód
položky</t>
  </si>
  <si>
    <t>Cena celkem
bez DPH</t>
  </si>
  <si>
    <t>INSTALACE</t>
  </si>
  <si>
    <t>210 01-0320</t>
  </si>
  <si>
    <t>Krabice odbočná nástěnná 7221B s víčkem, vč zapojení</t>
  </si>
  <si>
    <t>Odvíčkování nebo zavíčkování krabic s 4 šrouby</t>
  </si>
  <si>
    <t>210 81-0045</t>
  </si>
  <si>
    <t xml:space="preserve">CYKY-J 4 x 1,5 mm2 </t>
  </si>
  <si>
    <t>210 81-0049</t>
  </si>
  <si>
    <t xml:space="preserve">CYKY-J 5 x 1,5 mm2 </t>
  </si>
  <si>
    <t>210 81-0054</t>
  </si>
  <si>
    <t>210 80-2331</t>
  </si>
  <si>
    <t>CYSY-O 2x0,75</t>
  </si>
  <si>
    <t>210 80-2171</t>
  </si>
  <si>
    <t>SYKFY 4x2x0,5</t>
  </si>
  <si>
    <t>210 01-0108</t>
  </si>
  <si>
    <t>Elektroinstalační lišta LHD 40x40</t>
  </si>
  <si>
    <t>210 01-0213</t>
  </si>
  <si>
    <t>Kovová elektroinstalační trubka 6021 EOZ</t>
  </si>
  <si>
    <t>210 01-0107</t>
  </si>
  <si>
    <t>Příslušenství k NIEDAX lištám - příchytky</t>
  </si>
  <si>
    <t>210 11-0001</t>
  </si>
  <si>
    <t>Spínač jednopólový pro nástěnnou montáž, IP44, řazení č. 1, komplet, vč. zapojení</t>
  </si>
  <si>
    <t>Spínač jednopólový pro nástěnnou montáž, IP44, řazení č. 1, komplet, vč. zapojení - demontáž, montáž</t>
  </si>
  <si>
    <t>210 11-1127</t>
  </si>
  <si>
    <t>Zástrčka 400V, TN-S, 32A</t>
  </si>
  <si>
    <t>Svítidlo přisazené zářivkové VYRTYCH - VIPET-I-PC-228-EP, s elektronickým předřadníkem, 2x28W, T16</t>
  </si>
  <si>
    <t>210 20-2013</t>
  </si>
  <si>
    <t>Svítidlo přisazené zářivkové - čištění svítidla</t>
  </si>
  <si>
    <t>Svítidlo přisazené zářivkové 2x36W - demontáž, montáž</t>
  </si>
  <si>
    <t>210 20-0070</t>
  </si>
  <si>
    <t>Svítidlo nástěnné žárovkové - demontáž, montáž</t>
  </si>
  <si>
    <t>Lineární zářivka OSRAM HE 28W/840 (T5-16mm)</t>
  </si>
  <si>
    <t>Termostat k ventilátoru s externím čidlem, 24V=, DANFOSS KP78</t>
  </si>
  <si>
    <t>Mezisoučet:</t>
  </si>
  <si>
    <t>ÚPRAVA STÁVAJÍCÍHO ROZVÁDĚČE KOTELNY</t>
  </si>
  <si>
    <t>Jistič B6/1</t>
  </si>
  <si>
    <t>Jistič C6/3</t>
  </si>
  <si>
    <t>Časové relé 230V, 10A, ovládací napětí 24V-240V/50Hz</t>
  </si>
  <si>
    <t>210 10-0096</t>
  </si>
  <si>
    <t>Ukončení vodičů na PE a N svorkovnici do 2,5 mm2</t>
  </si>
  <si>
    <t>210 10-0099</t>
  </si>
  <si>
    <t>Ukončení vodičů na PE a N svorkovnici do 10 mm2</t>
  </si>
  <si>
    <t>Celkem za úpravu rozváděč:</t>
  </si>
  <si>
    <t>Název</t>
  </si>
  <si>
    <t>Mj</t>
  </si>
  <si>
    <t>Počet</t>
  </si>
  <si>
    <t>Cena /MJ</t>
  </si>
  <si>
    <t/>
  </si>
  <si>
    <t>KABEL SILOVÝ,IZOLACE PVC,</t>
  </si>
  <si>
    <t>Kabely CGSG 4x6</t>
  </si>
  <si>
    <t>CYA 6</t>
  </si>
  <si>
    <t>kotva kovová</t>
  </si>
  <si>
    <t>Revizni technik</t>
  </si>
  <si>
    <t>Podružný materiál</t>
  </si>
  <si>
    <t>DSS</t>
  </si>
  <si>
    <t>PŘÍPOJKA NN</t>
  </si>
  <si>
    <t>CYKY 3x35+25 mm2 , pevně</t>
  </si>
  <si>
    <t>kabelová trasa v objektu - trubka 110</t>
  </si>
  <si>
    <t>vyhledání tras a protahování přes stavající multikanály</t>
  </si>
  <si>
    <t>Spojka kabelová</t>
  </si>
  <si>
    <t>PŘÍPOJKA NN - celkem</t>
  </si>
  <si>
    <t>ZEMNÍ PRÁCE a VÝKOPY</t>
  </si>
  <si>
    <t>Vytýčení kabelového vedení</t>
  </si>
  <si>
    <t>km</t>
  </si>
  <si>
    <t>řezání asfaltu</t>
  </si>
  <si>
    <t>bourání živičných povrchů</t>
  </si>
  <si>
    <t>rozebrání a složení dlažby</t>
  </si>
  <si>
    <t>obnovení původních povrchů</t>
  </si>
  <si>
    <t>Kabelový prostup Světlost do 15 cm</t>
  </si>
  <si>
    <t>KF09110 světlost 94mm</t>
  </si>
  <si>
    <t>ZEMNÍ PRÁCE a VÝKOPY - celkem</t>
  </si>
  <si>
    <t>Ukončení vodičů izolovaných s označením a zapojením  do 150 mm2</t>
  </si>
  <si>
    <t>Bourání  betonu vč. likvidace</t>
  </si>
  <si>
    <t>Fólie výstražná do šířky 20cm</t>
  </si>
  <si>
    <t>Beton - mazanina</t>
  </si>
  <si>
    <t>zához Zemina třídy 3, š.500mm, hl. 800mm, dl. 8,0m</t>
  </si>
  <si>
    <t>Hloubení rýhy Zemina třídy 3, š.500mm, hl.800mm, dl. 8,0m</t>
  </si>
  <si>
    <t>Příplatek za lepivost</t>
  </si>
  <si>
    <t>Vodorovné přemístění zeminy</t>
  </si>
  <si>
    <t>zřízení kabelového lože z kopaného písku, bez zakrytí, šíře 50cm,tloušťka 10cm</t>
  </si>
  <si>
    <t>Přívod NN pro lis 70kW</t>
  </si>
  <si>
    <t>Přívod NN pro lis 70kW - celkem</t>
  </si>
  <si>
    <t>SYKFY 10x2x0,5</t>
  </si>
  <si>
    <t>TCEPFLE 5x5x0,4</t>
  </si>
  <si>
    <t>Kronepasky+zapojení+vaničky</t>
  </si>
  <si>
    <t>KT 250 včetně vývodek</t>
  </si>
  <si>
    <t>Ukončení kabelů</t>
  </si>
  <si>
    <t>měření</t>
  </si>
  <si>
    <t>Přívod pro telefony</t>
  </si>
  <si>
    <t>Přívod pro telefony celkem</t>
  </si>
  <si>
    <t>Přesun hmot</t>
  </si>
  <si>
    <t>laboratoř - 16 ks: 4*(6,06-1,20)+12*(6,06-1,20-0,135)</t>
  </si>
  <si>
    <t>kotelna - 8 ks: 6*(6,195-2,69)+2*1,80</t>
  </si>
  <si>
    <t>HZS</t>
  </si>
  <si>
    <t>Beton C 20/25</t>
  </si>
  <si>
    <t>Kari síť 100/100/8</t>
  </si>
  <si>
    <t>Příplatek za zpracování bet. směsi</t>
  </si>
  <si>
    <t>Bednění a odbednění základu</t>
  </si>
  <si>
    <t>Antivibrační pryž montáž</t>
  </si>
  <si>
    <t>Antivibrační pryž dodávka</t>
  </si>
  <si>
    <t>631362021</t>
  </si>
  <si>
    <t>co obsahuje</t>
  </si>
  <si>
    <t xml:space="preserve">Ukotvení diesselagregátu k základu </t>
  </si>
  <si>
    <t>panel 600x600x15mm</t>
  </si>
  <si>
    <t>5903603X1</t>
  </si>
  <si>
    <t>m.č. 1.16: 7,30*5,41 dle PBŘ 15min. Odolnost</t>
  </si>
  <si>
    <t>Zařízení č.2 - Stávající kotelna</t>
  </si>
  <si>
    <t>stěhování dieselagregátu + zásuvka</t>
  </si>
  <si>
    <t>c) Přívod NN pro lis 70 kW</t>
  </si>
  <si>
    <t>d) Přívod pro telefony</t>
  </si>
  <si>
    <t>viz. položka 137 - 199,336m2</t>
  </si>
  <si>
    <t xml:space="preserve">    766 - Konstrukce truhlářské</t>
  </si>
  <si>
    <t>7666210X1</t>
  </si>
  <si>
    <t>O1.01 okno dřevěné dvojsklo 2000x1500 Uw=1,2 W/m2K, Uf&gt;1,3 vč. kování a povrchové úpravy</t>
  </si>
  <si>
    <t>7666600X26</t>
  </si>
  <si>
    <t>D 2.06 dveře dřevěné laminátové plné 1000x1970 do ocel. zárubně včetně kování</t>
  </si>
  <si>
    <t>doplnění navýšení rozsahu maleb</t>
  </si>
  <si>
    <t>Přesun diesselagregátu v objektu</t>
  </si>
  <si>
    <t>Demontáž schodišťových ramen (viz. PD)</t>
  </si>
  <si>
    <t>Vytažení a vsunutí diesselagregátu z a do budovy</t>
  </si>
  <si>
    <t>5903603X9</t>
  </si>
  <si>
    <t>SDK obklad OK sloupů, protipožárními deskami tl. 12,5 mm (blíže PD - PBŘ)</t>
  </si>
  <si>
    <t>D+M OK prodloužení stávajícíh sloupů (viz - PD)</t>
  </si>
  <si>
    <t xml:space="preserve">    9 - Ostatní konstrukce a práce</t>
  </si>
  <si>
    <t xml:space="preserve">    784 - Dokončovací práce a dodávky</t>
  </si>
  <si>
    <t>Svítidlo pouliční BOY-EP 70/50  EC4 70W (včetně kotev a nosičů)</t>
  </si>
  <si>
    <t>Demontáž a montáž stávajícího diesselagregátu (viz. PD)</t>
  </si>
  <si>
    <t>Bourání stáv. základu pod diessl agregátem (viz PD)</t>
  </si>
  <si>
    <t>Demontáž a likvidace stávajících ocelových dveří, včetně zárubní</t>
  </si>
  <si>
    <t>Demontáž a likvidace stávajících ocelových vrat včetně rámu</t>
  </si>
  <si>
    <t>Demontáž a likvidace stávajících 2 křídel ocelových vrat</t>
  </si>
  <si>
    <t>Demontáž stávajícího požárního žebříku</t>
  </si>
  <si>
    <t>Bourání otvorů v obvodovém zdivu do plochy 0,3m2 (pro VZT)</t>
  </si>
  <si>
    <t>podlaha m.č. 1.23</t>
  </si>
  <si>
    <t>0,18*5,5*4,7</t>
  </si>
  <si>
    <t>Stavební úpravy kotelny ŠLP</t>
  </si>
  <si>
    <t>doplnění bet.mazaniny (po bourání základu)</t>
  </si>
  <si>
    <t>Uzavírací nátěr podlah</t>
  </si>
  <si>
    <t>m.č. 1.25. 1.26</t>
  </si>
  <si>
    <t>24,3m2</t>
  </si>
  <si>
    <t xml:space="preserve">Dočasné zastření prostor kotelny v době realizace díla (zabránení vniku vody - za zajištění provozuschopnosti technologie kotelny po dobu realizace díla viz PD) </t>
  </si>
  <si>
    <t>panel 600x600x15mm(15min.odolnost-PBŘ)</t>
  </si>
  <si>
    <t>úprava kce a montáž stávející kce výlezu na střechu, a to včetně povrchové úpravy (2x základ + 1x RAL dle požadavku investora - viz PD)</t>
  </si>
  <si>
    <t>Dodávka a montáž hasících práškových přístrojů (viz - PD část PBŘ)</t>
  </si>
  <si>
    <t>Demontáž a zpětná montáž venkovních svítidel</t>
  </si>
  <si>
    <t>Venkovní svítidlo IP65 40W</t>
  </si>
  <si>
    <t>D+M rozvaděče pro V.O. (pojistková vložka 50A - viz. PD)</t>
  </si>
  <si>
    <t>m.č.1.23</t>
  </si>
  <si>
    <t>5,51*4,9*0,25</t>
  </si>
  <si>
    <t>Základ pro stávající dieselagregát pol.č.11 až 15</t>
  </si>
  <si>
    <t>Demontáž a opětovná montáž stávajícího zvedacího mechanizmu pro vyvážení popela (Z3 viz.PD)</t>
  </si>
  <si>
    <t>kce podlahy m.č. 1.23 - beton B20/25 včetně osazení dopravníku topiva do kotelny m.č.1.25</t>
  </si>
  <si>
    <t>D+M ocelové dveře 900/1970 mm, plné, levé, včetně ocelové zárubně, včetně úpravy povrchu</t>
  </si>
  <si>
    <t>D+M ocelové křídla vrat (2ks kotelna - viz PD), včetně úpravy povrchu(2x základ + 1x RAL dle požadavku investora - viz PD)</t>
  </si>
  <si>
    <t>D+M ocelové vrata (sklad štěpky - viz PD), a to včetně zenického zapravení, včetně úpravy povrchu(2x základ + 1x RAL dle požadavku investora - viz PD)</t>
  </si>
  <si>
    <t>Dodávka a montáž ocelových schodů v m.č. 1.21 (Z2 viz - PD), včetně úpravy povrchu (2x základ + 1x RAL dle požadavku investora - viz PD)</t>
  </si>
  <si>
    <t>D+M ocelových schodů v m.č. 1.25 (Z1 viz - PD), včetně úpravy povrchu (2x základ + 1x RAL dle požadavku investora - viz PD)</t>
  </si>
  <si>
    <t xml:space="preserve">    764 - Konstrukce klempířské</t>
  </si>
  <si>
    <t>175</t>
  </si>
  <si>
    <t>7643232X1</t>
  </si>
  <si>
    <t>K 402 ochranný plech Pz rš 80 mm</t>
  </si>
  <si>
    <t>177</t>
  </si>
  <si>
    <t>7643232X2</t>
  </si>
  <si>
    <t>K 406 ochranný plech Pz rš 150 mm</t>
  </si>
  <si>
    <t>178</t>
  </si>
  <si>
    <t>7643232X3</t>
  </si>
  <si>
    <t>K 407 okapnička plech Pz rš 150 mm</t>
  </si>
  <si>
    <t>179</t>
  </si>
  <si>
    <t>7643232X4</t>
  </si>
  <si>
    <t>K 408 okapnička plech Pz rš 280 mm</t>
  </si>
  <si>
    <t>185</t>
  </si>
  <si>
    <t>7643232X5</t>
  </si>
  <si>
    <t>K 420 systémový tvarovaný plech Pz rš 90 mm</t>
  </si>
  <si>
    <t>174</t>
  </si>
  <si>
    <t>7643332X1</t>
  </si>
  <si>
    <t>K 401 lemování plech Pz rš 240 mm</t>
  </si>
  <si>
    <t>180</t>
  </si>
  <si>
    <t>7643332X2</t>
  </si>
  <si>
    <t>K 409 lemovací profil plech Pz rš 225 mm</t>
  </si>
  <si>
    <t>181</t>
  </si>
  <si>
    <t>7643332X3</t>
  </si>
  <si>
    <t>K 411 příponka plech Pz rš 540 mm</t>
  </si>
  <si>
    <t>184</t>
  </si>
  <si>
    <t>7643332X4</t>
  </si>
  <si>
    <t>K 414 příponka plech Pz rš 430 mm</t>
  </si>
  <si>
    <t>188</t>
  </si>
  <si>
    <t>7643332X5</t>
  </si>
  <si>
    <t>K 452 vystřihovaná krycí lišta plech Pz rš 205 mm</t>
  </si>
  <si>
    <t>186</t>
  </si>
  <si>
    <t>7643522X1</t>
  </si>
  <si>
    <t>K 437 žlab Pz podokapní půlkruhový rš 250 mm vč. háků a příslušenství</t>
  </si>
  <si>
    <t>176</t>
  </si>
  <si>
    <t>7643932X1</t>
  </si>
  <si>
    <t>K 403 střešní prvky Pz - hřeben střechy rš 640 mm</t>
  </si>
  <si>
    <t>182</t>
  </si>
  <si>
    <t>7644302X1</t>
  </si>
  <si>
    <t>K 412 oplechování Pz zdí rš 800 mm včetně rohů</t>
  </si>
  <si>
    <t>183</t>
  </si>
  <si>
    <t>7644302X2</t>
  </si>
  <si>
    <t>K 413 oplechování Pz zdí rš 540 mm včetně rohů</t>
  </si>
  <si>
    <t>187</t>
  </si>
  <si>
    <t>7644302X3</t>
  </si>
  <si>
    <t>K 441 systémový tvarovaný plech Pz rš 480 mm</t>
  </si>
  <si>
    <t>189</t>
  </si>
  <si>
    <t>7644532X1</t>
  </si>
  <si>
    <t>K 415 systémová manžeta Pz</t>
  </si>
  <si>
    <t>282</t>
  </si>
  <si>
    <t>7644542X1</t>
  </si>
  <si>
    <t>K 3.03 odpadní trouby Pz kruhové D 150 mm včetně kole a kotlíků</t>
  </si>
  <si>
    <t>231</t>
  </si>
  <si>
    <t>998764101</t>
  </si>
  <si>
    <t>Přesun hmot tonážní pro konstrukce klempířské v objektech v do 6 m</t>
  </si>
  <si>
    <t xml:space="preserve">     764 - Konstrukce klempířské</t>
  </si>
  <si>
    <t>Oplechování parapetu KL1 (viz PD)</t>
  </si>
  <si>
    <t>Oplechování parapetu KL2 (viz PD)</t>
  </si>
  <si>
    <t>Oplechování stříšky KL3 (viz PD)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</si>
</sst>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Kč&quot;"/>
    <numFmt numFmtId="170" formatCode="#,##0.00\ &quot;Kč&quot;"/>
    <numFmt numFmtId="171" formatCode="0.0"/>
    <numFmt numFmtId="172" formatCode="00\ 00"/>
    <numFmt numFmtId="173" formatCode="#,##0.0\ &quot;Kč&quot;"/>
    <numFmt numFmtId="174" formatCode="#,##0.0"/>
    <numFmt numFmtId="175" formatCode="#,##0.00\ _K_č"/>
    <numFmt numFmtId="176" formatCode="0.000"/>
    <numFmt numFmtId="177" formatCode="#,##0.00_ ;\-#,##0.00\ "/>
    <numFmt numFmtId="178" formatCode="#,##0.000_ ;\-#,##0.000\ "/>
  </numFmts>
  <fonts count="9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 CE"/>
      <family val="0"/>
    </font>
    <font>
      <b/>
      <sz val="12"/>
      <name val="Arial CE"/>
      <family val="2"/>
    </font>
    <font>
      <sz val="10"/>
      <name val="Arial CE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u val="single"/>
      <sz val="8"/>
      <color indexed="36"/>
      <name val="Trebuchet MS"/>
      <family val="2"/>
    </font>
    <font>
      <sz val="12"/>
      <color indexed="9"/>
      <name val="Trebuchet MS"/>
      <family val="2"/>
    </font>
    <font>
      <sz val="8"/>
      <color indexed="9"/>
      <name val="Trebuchet MS"/>
      <family val="2"/>
    </font>
    <font>
      <i/>
      <sz val="10"/>
      <name val="Arial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Arial CE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sz val="8"/>
      <name val="Arial CE"/>
      <family val="2"/>
    </font>
    <font>
      <sz val="8"/>
      <color indexed="17"/>
      <name val="Trebuchet MS"/>
      <family val="2"/>
    </font>
    <font>
      <sz val="8"/>
      <color indexed="30"/>
      <name val="Trebuchet MS"/>
      <family val="2"/>
    </font>
    <font>
      <i/>
      <u val="single"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8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9" fillId="0" borderId="6">
      <alignment horizontal="center" vertical="center" wrapText="1"/>
      <protection/>
    </xf>
    <xf numFmtId="0" fontId="43" fillId="0" borderId="0" applyNumberFormat="0" applyFill="0" applyBorder="0" applyAlignment="0" applyProtection="0"/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3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4" borderId="9" applyNumberFormat="0" applyAlignment="0" applyProtection="0"/>
    <xf numFmtId="0" fontId="96" fillId="25" borderId="9" applyNumberFormat="0" applyAlignment="0" applyProtection="0"/>
    <xf numFmtId="0" fontId="97" fillId="25" borderId="10" applyNumberFormat="0" applyAlignment="0" applyProtection="0"/>
    <xf numFmtId="0" fontId="98" fillId="0" borderId="0" applyNumberFormat="0" applyFill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</cellStyleXfs>
  <cellXfs count="56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2" borderId="0" xfId="0" applyFill="1" applyAlignment="1">
      <alignment horizontal="left" vertical="top"/>
    </xf>
    <xf numFmtId="0" fontId="1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5" fontId="15" fillId="33" borderId="14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13" fillId="33" borderId="18" xfId="0" applyFont="1" applyFill="1" applyBorder="1" applyAlignment="1">
      <alignment horizontal="left" vertical="center"/>
    </xf>
    <xf numFmtId="168" fontId="0" fillId="33" borderId="18" xfId="0" applyNumberFormat="1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1" fillId="0" borderId="0" xfId="36" applyFont="1" applyAlignment="1">
      <alignment horizontal="center" vertical="center"/>
    </xf>
    <xf numFmtId="0" fontId="1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 vertical="center"/>
      <protection/>
    </xf>
    <xf numFmtId="0" fontId="42" fillId="32" borderId="0" xfId="36" applyFont="1" applyFill="1" applyAlignment="1" applyProtection="1">
      <alignment horizontal="left" vertical="center"/>
      <protection/>
    </xf>
    <xf numFmtId="0" fontId="0" fillId="32" borderId="0" xfId="0" applyFont="1" applyFill="1" applyAlignment="1" applyProtection="1">
      <alignment horizontal="left" vertical="top"/>
      <protection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7" fillId="34" borderId="22" xfId="0" applyFont="1" applyFill="1" applyBorder="1" applyAlignment="1">
      <alignment horizontal="right" vertical="center"/>
    </xf>
    <xf numFmtId="0" fontId="7" fillId="34" borderId="2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15" fillId="0" borderId="31" xfId="0" applyFont="1" applyBorder="1" applyAlignment="1">
      <alignment horizontal="center" vertical="center"/>
    </xf>
    <xf numFmtId="0" fontId="18" fillId="34" borderId="0" xfId="0" applyFont="1" applyFill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167" fontId="26" fillId="0" borderId="11" xfId="0" applyNumberFormat="1" applyFont="1" applyBorder="1" applyAlignment="1">
      <alignment horizontal="right"/>
    </xf>
    <xf numFmtId="167" fontId="26" fillId="0" borderId="12" xfId="0" applyNumberFormat="1" applyFont="1" applyBorder="1" applyAlignment="1">
      <alignment horizontal="right"/>
    </xf>
    <xf numFmtId="0" fontId="28" fillId="0" borderId="19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167" fontId="28" fillId="0" borderId="0" xfId="0" applyNumberFormat="1" applyFont="1" applyAlignment="1">
      <alignment horizontal="right"/>
    </xf>
    <xf numFmtId="167" fontId="28" fillId="0" borderId="13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7" fontId="13" fillId="0" borderId="0" xfId="0" applyNumberFormat="1" applyFont="1" applyAlignment="1">
      <alignment horizontal="right" vertical="center"/>
    </xf>
    <xf numFmtId="167" fontId="13" fillId="0" borderId="13" xfId="0" applyNumberFormat="1" applyFont="1" applyBorder="1" applyAlignment="1">
      <alignment horizontal="right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2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4" fillId="0" borderId="0" xfId="0" applyNumberFormat="1" applyFont="1" applyFill="1" applyAlignment="1" applyProtection="1">
      <alignment horizontal="left"/>
      <protection/>
    </xf>
    <xf numFmtId="49" fontId="35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left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distributed" wrapText="1"/>
      <protection/>
    </xf>
    <xf numFmtId="49" fontId="3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distributed" wrapText="1"/>
      <protection/>
    </xf>
    <xf numFmtId="49" fontId="34" fillId="0" borderId="35" xfId="0" applyNumberFormat="1" applyFont="1" applyFill="1" applyBorder="1" applyAlignment="1" applyProtection="1">
      <alignment horizontal="left"/>
      <protection/>
    </xf>
    <xf numFmtId="0" fontId="33" fillId="0" borderId="35" xfId="0" applyFont="1" applyFill="1" applyBorder="1" applyAlignment="1" applyProtection="1">
      <alignment vertical="distributed" wrapText="1"/>
      <protection/>
    </xf>
    <xf numFmtId="49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6" fillId="0" borderId="36" xfId="0" applyFont="1" applyFill="1" applyBorder="1" applyAlignment="1" applyProtection="1">
      <alignment horizontal="center"/>
      <protection/>
    </xf>
    <xf numFmtId="0" fontId="36" fillId="0" borderId="37" xfId="0" applyFont="1" applyFill="1" applyBorder="1" applyAlignment="1" applyProtection="1">
      <alignment horizontal="center"/>
      <protection/>
    </xf>
    <xf numFmtId="0" fontId="36" fillId="0" borderId="37" xfId="0" applyFont="1" applyFill="1" applyBorder="1" applyAlignment="1" applyProtection="1">
      <alignment wrapText="1"/>
      <protection/>
    </xf>
    <xf numFmtId="4" fontId="36" fillId="0" borderId="37" xfId="0" applyNumberFormat="1" applyFont="1" applyFill="1" applyBorder="1" applyAlignment="1" applyProtection="1">
      <alignment horizontal="right"/>
      <protection/>
    </xf>
    <xf numFmtId="4" fontId="36" fillId="0" borderId="38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36" xfId="0" applyFont="1" applyBorder="1" applyAlignment="1" applyProtection="1">
      <alignment horizontal="center"/>
      <protection/>
    </xf>
    <xf numFmtId="0" fontId="36" fillId="0" borderId="37" xfId="0" applyFont="1" applyBorder="1" applyAlignment="1" applyProtection="1">
      <alignment horizontal="center"/>
      <protection/>
    </xf>
    <xf numFmtId="0" fontId="36" fillId="0" borderId="37" xfId="0" applyFont="1" applyBorder="1" applyAlignment="1" applyProtection="1">
      <alignment wrapText="1"/>
      <protection/>
    </xf>
    <xf numFmtId="4" fontId="36" fillId="0" borderId="37" xfId="0" applyNumberFormat="1" applyFont="1" applyBorder="1" applyAlignment="1" applyProtection="1">
      <alignment horizontal="right"/>
      <protection/>
    </xf>
    <xf numFmtId="4" fontId="36" fillId="0" borderId="38" xfId="0" applyNumberFormat="1" applyFont="1" applyBorder="1" applyAlignment="1" applyProtection="1">
      <alignment horizontal="right"/>
      <protection/>
    </xf>
    <xf numFmtId="49" fontId="36" fillId="0" borderId="37" xfId="0" applyNumberFormat="1" applyFont="1" applyFill="1" applyBorder="1" applyAlignment="1" applyProtection="1">
      <alignment horizontal="center"/>
      <protection/>
    </xf>
    <xf numFmtId="2" fontId="36" fillId="0" borderId="37" xfId="0" applyNumberFormat="1" applyFont="1" applyBorder="1" applyAlignment="1" applyProtection="1">
      <alignment/>
      <protection/>
    </xf>
    <xf numFmtId="49" fontId="36" fillId="0" borderId="37" xfId="0" applyNumberFormat="1" applyFont="1" applyFill="1" applyBorder="1" applyAlignment="1" applyProtection="1">
      <alignment horizontal="center" vertical="center"/>
      <protection/>
    </xf>
    <xf numFmtId="2" fontId="36" fillId="0" borderId="37" xfId="0" applyNumberFormat="1" applyFont="1" applyFill="1" applyBorder="1" applyAlignment="1" applyProtection="1">
      <alignment/>
      <protection/>
    </xf>
    <xf numFmtId="4" fontId="36" fillId="0" borderId="37" xfId="0" applyNumberFormat="1" applyFont="1" applyBorder="1" applyAlignment="1" applyProtection="1">
      <alignment/>
      <protection/>
    </xf>
    <xf numFmtId="4" fontId="37" fillId="0" borderId="37" xfId="0" applyNumberFormat="1" applyFont="1" applyBorder="1" applyAlignment="1" applyProtection="1">
      <alignment horizontal="right"/>
      <protection/>
    </xf>
    <xf numFmtId="4" fontId="37" fillId="0" borderId="38" xfId="0" applyNumberFormat="1" applyFont="1" applyBorder="1" applyAlignment="1" applyProtection="1">
      <alignment horizontal="right"/>
      <protection/>
    </xf>
    <xf numFmtId="0" fontId="36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wrapText="1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center"/>
      <protection/>
    </xf>
    <xf numFmtId="43" fontId="36" fillId="0" borderId="0" xfId="0" applyNumberFormat="1" applyFont="1" applyBorder="1" applyAlignment="1" applyProtection="1">
      <alignment horizontal="center"/>
      <protection/>
    </xf>
    <xf numFmtId="43" fontId="36" fillId="0" borderId="0" xfId="0" applyNumberFormat="1" applyFont="1" applyFill="1" applyBorder="1" applyAlignment="1" applyProtection="1">
      <alignment horizontal="center"/>
      <protection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center" wrapText="1"/>
      <protection/>
    </xf>
    <xf numFmtId="4" fontId="36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wrapText="1"/>
      <protection/>
    </xf>
    <xf numFmtId="49" fontId="37" fillId="0" borderId="0" xfId="0" applyNumberFormat="1" applyFont="1" applyFill="1" applyBorder="1" applyAlignment="1" applyProtection="1">
      <alignment horizontal="center"/>
      <protection/>
    </xf>
    <xf numFmtId="43" fontId="37" fillId="0" borderId="0" xfId="0" applyNumberFormat="1" applyFont="1" applyFill="1" applyBorder="1" applyAlignment="1" applyProtection="1">
      <alignment horizontal="center"/>
      <protection/>
    </xf>
    <xf numFmtId="43" fontId="37" fillId="0" borderId="0" xfId="0" applyNumberFormat="1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left" wrapText="1"/>
      <protection/>
    </xf>
    <xf numFmtId="49" fontId="37" fillId="0" borderId="0" xfId="0" applyNumberFormat="1" applyFont="1" applyFill="1" applyBorder="1" applyAlignment="1" applyProtection="1">
      <alignment horizontal="left" vertical="center" wrapText="1"/>
      <protection/>
    </xf>
    <xf numFmtId="49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 wrapText="1"/>
      <protection/>
    </xf>
    <xf numFmtId="175" fontId="36" fillId="0" borderId="0" xfId="0" applyNumberFormat="1" applyFont="1" applyBorder="1" applyAlignment="1" applyProtection="1">
      <alignment horizontal="center"/>
      <protection/>
    </xf>
    <xf numFmtId="176" fontId="36" fillId="0" borderId="0" xfId="0" applyNumberFormat="1" applyFont="1" applyBorder="1" applyAlignment="1" applyProtection="1">
      <alignment horizontal="center"/>
      <protection/>
    </xf>
    <xf numFmtId="0" fontId="36" fillId="0" borderId="39" xfId="0" applyFont="1" applyBorder="1" applyAlignment="1" applyProtection="1">
      <alignment horizontal="center" vertical="center"/>
      <protection/>
    </xf>
    <xf numFmtId="0" fontId="36" fillId="0" borderId="40" xfId="0" applyFont="1" applyBorder="1" applyAlignment="1" applyProtection="1">
      <alignment horizontal="center" vertical="center" wrapText="1"/>
      <protection/>
    </xf>
    <xf numFmtId="0" fontId="36" fillId="0" borderId="3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/>
      <protection/>
    </xf>
    <xf numFmtId="0" fontId="36" fillId="0" borderId="37" xfId="0" applyFont="1" applyBorder="1" applyAlignment="1" applyProtection="1">
      <alignment horizontal="left" wrapText="1"/>
      <protection/>
    </xf>
    <xf numFmtId="0" fontId="37" fillId="0" borderId="37" xfId="0" applyFont="1" applyBorder="1" applyAlignment="1" applyProtection="1">
      <alignment horizontal="left" wrapText="1"/>
      <protection/>
    </xf>
    <xf numFmtId="176" fontId="36" fillId="0" borderId="37" xfId="0" applyNumberFormat="1" applyFont="1" applyBorder="1" applyAlignment="1" applyProtection="1">
      <alignment horizontal="center"/>
      <protection/>
    </xf>
    <xf numFmtId="175" fontId="36" fillId="0" borderId="37" xfId="0" applyNumberFormat="1" applyFont="1" applyBorder="1" applyAlignment="1" applyProtection="1">
      <alignment horizontal="center"/>
      <protection/>
    </xf>
    <xf numFmtId="175" fontId="36" fillId="0" borderId="38" xfId="0" applyNumberFormat="1" applyFont="1" applyBorder="1" applyAlignment="1" applyProtection="1">
      <alignment horizontal="center"/>
      <protection/>
    </xf>
    <xf numFmtId="0" fontId="36" fillId="0" borderId="37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0" fontId="0" fillId="0" borderId="23" xfId="0" applyBorder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0" fillId="0" borderId="41" xfId="0" applyBorder="1" applyAlignment="1">
      <alignment horizontal="left" vertical="top"/>
    </xf>
    <xf numFmtId="0" fontId="12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7" fillId="0" borderId="2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13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1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164" fontId="15" fillId="0" borderId="12" xfId="0" applyNumberFormat="1" applyFont="1" applyBorder="1" applyAlignment="1">
      <alignment horizontal="right" vertical="center"/>
    </xf>
    <xf numFmtId="0" fontId="27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27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35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3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left" vertical="center"/>
    </xf>
    <xf numFmtId="4" fontId="27" fillId="0" borderId="0" xfId="0" applyNumberFormat="1" applyFont="1" applyFill="1" applyAlignment="1" applyProtection="1">
      <alignment horizontal="right"/>
      <protection/>
    </xf>
    <xf numFmtId="4" fontId="27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 vertical="center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35" xfId="0" applyNumberForma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9" fillId="34" borderId="43" xfId="0" applyFont="1" applyFill="1" applyBorder="1" applyAlignment="1">
      <alignment horizontal="center" vertical="center" wrapText="1"/>
    </xf>
    <xf numFmtId="4" fontId="9" fillId="34" borderId="4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168" fontId="45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4" fontId="9" fillId="33" borderId="0" xfId="0" applyNumberFormat="1" applyFont="1" applyFill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168" fontId="6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46" fillId="0" borderId="0" xfId="0" applyFont="1" applyFill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/>
      <protection/>
    </xf>
    <xf numFmtId="49" fontId="33" fillId="0" borderId="35" xfId="0" applyNumberFormat="1" applyFont="1" applyFill="1" applyBorder="1" applyAlignment="1" applyProtection="1">
      <alignment/>
      <protection/>
    </xf>
    <xf numFmtId="0" fontId="9" fillId="34" borderId="43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44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45" xfId="0" applyBorder="1" applyAlignment="1" applyProtection="1">
      <alignment/>
      <protection/>
    </xf>
    <xf numFmtId="0" fontId="39" fillId="0" borderId="35" xfId="0" applyFont="1" applyFill="1" applyBorder="1" applyAlignment="1" applyProtection="1">
      <alignment/>
      <protection/>
    </xf>
    <xf numFmtId="0" fontId="48" fillId="0" borderId="44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8" fillId="0" borderId="46" xfId="0" applyFont="1" applyBorder="1" applyAlignment="1" applyProtection="1">
      <alignment/>
      <protection/>
    </xf>
    <xf numFmtId="0" fontId="49" fillId="0" borderId="46" xfId="0" applyFont="1" applyBorder="1" applyAlignment="1" applyProtection="1">
      <alignment/>
      <protection/>
    </xf>
    <xf numFmtId="170" fontId="48" fillId="0" borderId="47" xfId="0" applyNumberFormat="1" applyFont="1" applyBorder="1" applyAlignment="1" applyProtection="1">
      <alignment horizontal="right"/>
      <protection/>
    </xf>
    <xf numFmtId="170" fontId="40" fillId="0" borderId="45" xfId="0" applyNumberFormat="1" applyFont="1" applyBorder="1" applyAlignment="1" applyProtection="1">
      <alignment horizontal="right"/>
      <protection/>
    </xf>
    <xf numFmtId="0" fontId="48" fillId="0" borderId="48" xfId="0" applyFont="1" applyFill="1" applyBorder="1" applyAlignment="1" applyProtection="1">
      <alignment/>
      <protection/>
    </xf>
    <xf numFmtId="170" fontId="48" fillId="0" borderId="49" xfId="0" applyNumberFormat="1" applyFont="1" applyFill="1" applyBorder="1" applyAlignment="1" applyProtection="1">
      <alignment horizontal="right"/>
      <protection/>
    </xf>
    <xf numFmtId="0" fontId="50" fillId="0" borderId="35" xfId="0" applyFont="1" applyBorder="1" applyAlignment="1" applyProtection="1">
      <alignment/>
      <protection/>
    </xf>
    <xf numFmtId="0" fontId="50" fillId="0" borderId="50" xfId="0" applyFont="1" applyBorder="1" applyAlignment="1" applyProtection="1">
      <alignment/>
      <protection/>
    </xf>
    <xf numFmtId="170" fontId="50" fillId="0" borderId="51" xfId="0" applyNumberFormat="1" applyFont="1" applyBorder="1" applyAlignment="1" applyProtection="1">
      <alignment horizontal="right"/>
      <protection/>
    </xf>
    <xf numFmtId="0" fontId="48" fillId="0" borderId="46" xfId="0" applyFont="1" applyBorder="1" applyAlignment="1" applyProtection="1">
      <alignment/>
      <protection/>
    </xf>
    <xf numFmtId="170" fontId="48" fillId="0" borderId="47" xfId="0" applyNumberFormat="1" applyFont="1" applyBorder="1" applyAlignment="1" applyProtection="1">
      <alignment horizontal="right"/>
      <protection/>
    </xf>
    <xf numFmtId="0" fontId="36" fillId="0" borderId="43" xfId="0" applyFont="1" applyBorder="1" applyAlignment="1" applyProtection="1">
      <alignment horizontal="left" vertical="center"/>
      <protection/>
    </xf>
    <xf numFmtId="0" fontId="36" fillId="0" borderId="43" xfId="0" applyFont="1" applyBorder="1" applyAlignment="1" applyProtection="1">
      <alignment horizontal="center" vertical="center"/>
      <protection/>
    </xf>
    <xf numFmtId="0" fontId="36" fillId="0" borderId="43" xfId="0" applyFont="1" applyBorder="1" applyAlignment="1" applyProtection="1">
      <alignment horizontal="center" vertical="center" wrapText="1"/>
      <protection/>
    </xf>
    <xf numFmtId="0" fontId="36" fillId="0" borderId="40" xfId="0" applyFont="1" applyBorder="1" applyAlignment="1" applyProtection="1">
      <alignment horizontal="center"/>
      <protection/>
    </xf>
    <xf numFmtId="0" fontId="36" fillId="0" borderId="40" xfId="0" applyFont="1" applyBorder="1" applyAlignment="1" applyProtection="1">
      <alignment horizontal="center" wrapText="1"/>
      <protection/>
    </xf>
    <xf numFmtId="0" fontId="36" fillId="0" borderId="52" xfId="0" applyFont="1" applyBorder="1" applyAlignment="1" applyProtection="1">
      <alignment horizontal="center" vertical="center" wrapText="1"/>
      <protection/>
    </xf>
    <xf numFmtId="49" fontId="37" fillId="0" borderId="37" xfId="0" applyNumberFormat="1" applyFont="1" applyFill="1" applyBorder="1" applyAlignment="1" applyProtection="1">
      <alignment horizontal="center" vertical="center"/>
      <protection/>
    </xf>
    <xf numFmtId="0" fontId="36" fillId="0" borderId="37" xfId="0" applyFont="1" applyBorder="1" applyAlignment="1" applyProtection="1">
      <alignment/>
      <protection/>
    </xf>
    <xf numFmtId="43" fontId="36" fillId="0" borderId="37" xfId="0" applyNumberFormat="1" applyFont="1" applyFill="1" applyBorder="1" applyAlignment="1" applyProtection="1">
      <alignment horizontal="center"/>
      <protection/>
    </xf>
    <xf numFmtId="49" fontId="37" fillId="0" borderId="37" xfId="0" applyNumberFormat="1" applyFont="1" applyFill="1" applyBorder="1" applyAlignment="1" applyProtection="1">
      <alignment horizontal="left" vertical="center" wrapText="1"/>
      <protection/>
    </xf>
    <xf numFmtId="4" fontId="37" fillId="0" borderId="37" xfId="0" applyNumberFormat="1" applyFont="1" applyFill="1" applyBorder="1" applyAlignment="1" applyProtection="1">
      <alignment horizontal="right"/>
      <protection/>
    </xf>
    <xf numFmtId="0" fontId="36" fillId="0" borderId="0" xfId="0" applyFont="1" applyBorder="1" applyAlignment="1" applyProtection="1">
      <alignment horizontal="center" vertical="center"/>
      <protection/>
    </xf>
    <xf numFmtId="4" fontId="38" fillId="0" borderId="37" xfId="0" applyNumberFormat="1" applyFont="1" applyFill="1" applyBorder="1" applyAlignment="1" applyProtection="1">
      <alignment/>
      <protection/>
    </xf>
    <xf numFmtId="170" fontId="11" fillId="0" borderId="45" xfId="0" applyNumberFormat="1" applyFont="1" applyBorder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11" fillId="0" borderId="5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20" fillId="0" borderId="54" xfId="0" applyFont="1" applyBorder="1" applyAlignment="1" applyProtection="1">
      <alignment/>
      <protection/>
    </xf>
    <xf numFmtId="0" fontId="20" fillId="0" borderId="46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53" xfId="0" applyFont="1" applyFill="1" applyBorder="1" applyAlignment="1" applyProtection="1">
      <alignment/>
      <protection/>
    </xf>
    <xf numFmtId="0" fontId="19" fillId="0" borderId="35" xfId="0" applyFont="1" applyFill="1" applyBorder="1" applyAlignment="1" applyProtection="1">
      <alignment/>
      <protection/>
    </xf>
    <xf numFmtId="0" fontId="19" fillId="0" borderId="55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45" xfId="0" applyFont="1" applyFill="1" applyBorder="1" applyAlignment="1" applyProtection="1">
      <alignment/>
      <protection/>
    </xf>
    <xf numFmtId="0" fontId="20" fillId="0" borderId="54" xfId="0" applyFont="1" applyFill="1" applyBorder="1" applyAlignment="1" applyProtection="1">
      <alignment/>
      <protection/>
    </xf>
    <xf numFmtId="0" fontId="20" fillId="0" borderId="48" xfId="0" applyFont="1" applyFill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0" fontId="11" fillId="0" borderId="5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/>
    </xf>
    <xf numFmtId="177" fontId="50" fillId="0" borderId="0" xfId="0" applyNumberFormat="1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 horizontal="right"/>
      <protection/>
    </xf>
    <xf numFmtId="0" fontId="11" fillId="0" borderId="50" xfId="0" applyFont="1" applyBorder="1" applyAlignment="1" applyProtection="1">
      <alignment/>
      <protection/>
    </xf>
    <xf numFmtId="4" fontId="11" fillId="0" borderId="50" xfId="0" applyNumberFormat="1" applyFont="1" applyBorder="1" applyAlignment="1" applyProtection="1">
      <alignment/>
      <protection/>
    </xf>
    <xf numFmtId="0" fontId="20" fillId="0" borderId="56" xfId="0" applyFont="1" applyBorder="1" applyAlignment="1" applyProtection="1">
      <alignment/>
      <protection/>
    </xf>
    <xf numFmtId="49" fontId="34" fillId="0" borderId="0" xfId="0" applyNumberFormat="1" applyFont="1" applyAlignment="1" applyProtection="1">
      <alignment/>
      <protection/>
    </xf>
    <xf numFmtId="49" fontId="55" fillId="35" borderId="44" xfId="0" applyNumberFormat="1" applyFont="1" applyFill="1" applyBorder="1" applyAlignment="1" applyProtection="1">
      <alignment/>
      <protection/>
    </xf>
    <xf numFmtId="49" fontId="0" fillId="35" borderId="0" xfId="0" applyNumberFormat="1" applyFill="1" applyBorder="1" applyAlignment="1" applyProtection="1">
      <alignment/>
      <protection/>
    </xf>
    <xf numFmtId="4" fontId="0" fillId="35" borderId="0" xfId="0" applyNumberFormat="1" applyFill="1" applyBorder="1" applyAlignment="1" applyProtection="1">
      <alignment/>
      <protection/>
    </xf>
    <xf numFmtId="4" fontId="0" fillId="35" borderId="45" xfId="0" applyNumberFormat="1" applyFill="1" applyBorder="1" applyAlignment="1" applyProtection="1">
      <alignment/>
      <protection/>
    </xf>
    <xf numFmtId="49" fontId="56" fillId="33" borderId="57" xfId="0" applyNumberFormat="1" applyFont="1" applyFill="1" applyBorder="1" applyAlignment="1" applyProtection="1">
      <alignment horizontal="left"/>
      <protection/>
    </xf>
    <xf numFmtId="49" fontId="57" fillId="36" borderId="57" xfId="0" applyNumberFormat="1" applyFont="1" applyFill="1" applyBorder="1" applyAlignment="1" applyProtection="1">
      <alignment horizontal="left"/>
      <protection/>
    </xf>
    <xf numFmtId="49" fontId="57" fillId="36" borderId="58" xfId="0" applyNumberFormat="1" applyFont="1" applyFill="1" applyBorder="1" applyAlignment="1" applyProtection="1">
      <alignment horizontal="left"/>
      <protection/>
    </xf>
    <xf numFmtId="4" fontId="57" fillId="36" borderId="58" xfId="0" applyNumberFormat="1" applyFont="1" applyFill="1" applyBorder="1" applyAlignment="1" applyProtection="1">
      <alignment horizontal="right"/>
      <protection/>
    </xf>
    <xf numFmtId="4" fontId="57" fillId="36" borderId="59" xfId="0" applyNumberFormat="1" applyFont="1" applyFill="1" applyBorder="1" applyAlignment="1" applyProtection="1">
      <alignment horizontal="right"/>
      <protection/>
    </xf>
    <xf numFmtId="49" fontId="58" fillId="33" borderId="57" xfId="0" applyNumberFormat="1" applyFont="1" applyFill="1" applyBorder="1" applyAlignment="1" applyProtection="1">
      <alignment horizontal="left"/>
      <protection/>
    </xf>
    <xf numFmtId="49" fontId="58" fillId="33" borderId="58" xfId="0" applyNumberFormat="1" applyFont="1" applyFill="1" applyBorder="1" applyAlignment="1" applyProtection="1">
      <alignment horizontal="left"/>
      <protection/>
    </xf>
    <xf numFmtId="4" fontId="58" fillId="33" borderId="58" xfId="0" applyNumberFormat="1" applyFont="1" applyFill="1" applyBorder="1" applyAlignment="1" applyProtection="1">
      <alignment horizontal="right"/>
      <protection/>
    </xf>
    <xf numFmtId="4" fontId="58" fillId="33" borderId="59" xfId="0" applyNumberFormat="1" applyFont="1" applyFill="1" applyBorder="1" applyAlignment="1" applyProtection="1">
      <alignment horizontal="right"/>
      <protection/>
    </xf>
    <xf numFmtId="49" fontId="56" fillId="37" borderId="57" xfId="0" applyNumberFormat="1" applyFont="1" applyFill="1" applyBorder="1" applyAlignment="1" applyProtection="1">
      <alignment horizontal="left"/>
      <protection/>
    </xf>
    <xf numFmtId="4" fontId="56" fillId="37" borderId="58" xfId="0" applyNumberFormat="1" applyFont="1" applyFill="1" applyBorder="1" applyAlignment="1" applyProtection="1">
      <alignment horizontal="right"/>
      <protection/>
    </xf>
    <xf numFmtId="4" fontId="56" fillId="37" borderId="59" xfId="0" applyNumberFormat="1" applyFont="1" applyFill="1" applyBorder="1" applyAlignment="1" applyProtection="1">
      <alignment/>
      <protection/>
    </xf>
    <xf numFmtId="4" fontId="56" fillId="0" borderId="58" xfId="0" applyNumberFormat="1" applyFont="1" applyFill="1" applyBorder="1" applyAlignment="1" applyProtection="1">
      <alignment/>
      <protection/>
    </xf>
    <xf numFmtId="49" fontId="57" fillId="36" borderId="60" xfId="0" applyNumberFormat="1" applyFont="1" applyFill="1" applyBorder="1" applyAlignment="1" applyProtection="1">
      <alignment horizontal="left"/>
      <protection/>
    </xf>
    <xf numFmtId="49" fontId="57" fillId="36" borderId="61" xfId="0" applyNumberFormat="1" applyFont="1" applyFill="1" applyBorder="1" applyAlignment="1" applyProtection="1">
      <alignment horizontal="left"/>
      <protection/>
    </xf>
    <xf numFmtId="4" fontId="57" fillId="36" borderId="61" xfId="0" applyNumberFormat="1" applyFont="1" applyFill="1" applyBorder="1" applyAlignment="1" applyProtection="1">
      <alignment horizontal="right"/>
      <protection/>
    </xf>
    <xf numFmtId="4" fontId="57" fillId="36" borderId="62" xfId="0" applyNumberFormat="1" applyFont="1" applyFill="1" applyBorder="1" applyAlignment="1" applyProtection="1">
      <alignment horizontal="right"/>
      <protection/>
    </xf>
    <xf numFmtId="49" fontId="55" fillId="35" borderId="63" xfId="0" applyNumberFormat="1" applyFont="1" applyFill="1" applyBorder="1" applyAlignment="1" applyProtection="1">
      <alignment/>
      <protection/>
    </xf>
    <xf numFmtId="49" fontId="0" fillId="35" borderId="64" xfId="0" applyNumberFormat="1" applyFill="1" applyBorder="1" applyAlignment="1" applyProtection="1">
      <alignment/>
      <protection/>
    </xf>
    <xf numFmtId="4" fontId="0" fillId="35" borderId="64" xfId="0" applyNumberFormat="1" applyFill="1" applyBorder="1" applyAlignment="1" applyProtection="1">
      <alignment/>
      <protection/>
    </xf>
    <xf numFmtId="4" fontId="0" fillId="35" borderId="65" xfId="0" applyNumberFormat="1" applyFill="1" applyBorder="1" applyAlignment="1" applyProtection="1">
      <alignment/>
      <protection/>
    </xf>
    <xf numFmtId="170" fontId="11" fillId="0" borderId="45" xfId="0" applyNumberFormat="1" applyFont="1" applyFill="1" applyBorder="1" applyAlignment="1" applyProtection="1">
      <alignment horizontal="right"/>
      <protection/>
    </xf>
    <xf numFmtId="0" fontId="31" fillId="0" borderId="0" xfId="0" applyFont="1" applyAlignment="1">
      <alignment horizontal="left" vertical="top"/>
    </xf>
    <xf numFmtId="49" fontId="56" fillId="33" borderId="58" xfId="0" applyNumberFormat="1" applyFont="1" applyFill="1" applyBorder="1" applyAlignment="1" applyProtection="1">
      <alignment horizontal="center"/>
      <protection/>
    </xf>
    <xf numFmtId="4" fontId="56" fillId="33" borderId="58" xfId="0" applyNumberFormat="1" applyFont="1" applyFill="1" applyBorder="1" applyAlignment="1" applyProtection="1">
      <alignment horizontal="center"/>
      <protection/>
    </xf>
    <xf numFmtId="4" fontId="56" fillId="33" borderId="59" xfId="0" applyNumberFormat="1" applyFont="1" applyFill="1" applyBorder="1" applyAlignment="1" applyProtection="1">
      <alignment horizontal="center"/>
      <protection/>
    </xf>
    <xf numFmtId="49" fontId="56" fillId="37" borderId="58" xfId="0" applyNumberFormat="1" applyFont="1" applyFill="1" applyBorder="1" applyAlignment="1" applyProtection="1">
      <alignment horizontal="center"/>
      <protection/>
    </xf>
    <xf numFmtId="49" fontId="57" fillId="36" borderId="58" xfId="0" applyNumberFormat="1" applyFont="1" applyFill="1" applyBorder="1" applyAlignment="1" applyProtection="1">
      <alignment horizontal="center"/>
      <protection/>
    </xf>
    <xf numFmtId="4" fontId="57" fillId="36" borderId="58" xfId="0" applyNumberFormat="1" applyFont="1" applyFill="1" applyBorder="1" applyAlignment="1" applyProtection="1">
      <alignment horizontal="left"/>
      <protection/>
    </xf>
    <xf numFmtId="49" fontId="56" fillId="0" borderId="66" xfId="0" applyNumberFormat="1" applyFont="1" applyFill="1" applyBorder="1" applyAlignment="1" applyProtection="1">
      <alignment horizontal="left"/>
      <protection/>
    </xf>
    <xf numFmtId="49" fontId="56" fillId="0" borderId="67" xfId="0" applyNumberFormat="1" applyFont="1" applyFill="1" applyBorder="1" applyAlignment="1" applyProtection="1">
      <alignment horizontal="center"/>
      <protection/>
    </xf>
    <xf numFmtId="4" fontId="56" fillId="0" borderId="67" xfId="0" applyNumberFormat="1" applyFont="1" applyFill="1" applyBorder="1" applyAlignment="1" applyProtection="1">
      <alignment horizontal="right"/>
      <protection/>
    </xf>
    <xf numFmtId="4" fontId="56" fillId="0" borderId="67" xfId="0" applyNumberFormat="1" applyFont="1" applyFill="1" applyBorder="1" applyAlignment="1" applyProtection="1">
      <alignment/>
      <protection/>
    </xf>
    <xf numFmtId="4" fontId="56" fillId="0" borderId="68" xfId="0" applyNumberFormat="1" applyFont="1" applyFill="1" applyBorder="1" applyAlignment="1" applyProtection="1">
      <alignment/>
      <protection/>
    </xf>
    <xf numFmtId="165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right" vertical="center"/>
    </xf>
    <xf numFmtId="171" fontId="56" fillId="37" borderId="5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36" fillId="38" borderId="0" xfId="0" applyFont="1" applyFill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Alignment="1">
      <alignment horizontal="left"/>
    </xf>
    <xf numFmtId="0" fontId="0" fillId="0" borderId="69" xfId="0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12" fillId="0" borderId="42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top"/>
    </xf>
    <xf numFmtId="164" fontId="0" fillId="33" borderId="18" xfId="0" applyNumberFormat="1" applyFont="1" applyFill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8" fontId="0" fillId="33" borderId="18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167" fontId="28" fillId="0" borderId="0" xfId="0" applyNumberFormat="1" applyFont="1" applyAlignment="1">
      <alignment horizontal="right"/>
    </xf>
    <xf numFmtId="167" fontId="28" fillId="0" borderId="13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13" fillId="33" borderId="18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NumberFormat="1" applyFont="1" applyAlignment="1">
      <alignment horizontal="right" vertical="center"/>
    </xf>
    <xf numFmtId="167" fontId="13" fillId="0" borderId="13" xfId="0" applyNumberFormat="1" applyFont="1" applyBorder="1" applyAlignment="1">
      <alignment horizontal="right" vertical="center"/>
    </xf>
    <xf numFmtId="4" fontId="0" fillId="0" borderId="0" xfId="0" applyNumberFormat="1" applyFill="1" applyAlignment="1" applyProtection="1">
      <alignment horizontal="right" vertical="center"/>
      <protection/>
    </xf>
    <xf numFmtId="4" fontId="0" fillId="0" borderId="0" xfId="0" applyNumberFormat="1" applyFill="1" applyBorder="1" applyAlignment="1" applyProtection="1">
      <alignment horizontal="right"/>
      <protection/>
    </xf>
    <xf numFmtId="4" fontId="0" fillId="0" borderId="35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35" xfId="0" applyFont="1" applyFill="1" applyBorder="1" applyAlignment="1" applyProtection="1">
      <alignment horizontal="right"/>
      <protection/>
    </xf>
    <xf numFmtId="171" fontId="56" fillId="0" borderId="58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1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top"/>
    </xf>
    <xf numFmtId="0" fontId="7" fillId="34" borderId="22" xfId="0" applyFont="1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164" fontId="7" fillId="34" borderId="22" xfId="0" applyNumberFormat="1" applyFont="1" applyFill="1" applyBorder="1" applyAlignment="1">
      <alignment horizontal="right" vertical="center"/>
    </xf>
    <xf numFmtId="0" fontId="0" fillId="34" borderId="7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2" fillId="0" borderId="42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64" fontId="18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164" fontId="11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center"/>
    </xf>
    <xf numFmtId="164" fontId="0" fillId="33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164" fontId="0" fillId="0" borderId="18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42" fillId="32" borderId="0" xfId="36" applyFont="1" applyFill="1" applyAlignment="1" applyProtection="1">
      <alignment horizontal="center" vertical="center"/>
      <protection/>
    </xf>
    <xf numFmtId="166" fontId="9" fillId="33" borderId="0" xfId="0" applyNumberFormat="1" applyFont="1" applyFill="1" applyAlignment="1">
      <alignment horizontal="left" vertical="top"/>
    </xf>
    <xf numFmtId="0" fontId="9" fillId="34" borderId="43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left" vertical="top"/>
    </xf>
    <xf numFmtId="0" fontId="9" fillId="34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164" fontId="24" fillId="33" borderId="0" xfId="0" applyNumberFormat="1" applyFont="1" applyFill="1" applyAlignment="1">
      <alignment horizontal="right"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 horizontal="left" vertical="center" wrapText="1"/>
    </xf>
    <xf numFmtId="164" fontId="24" fillId="0" borderId="0" xfId="0" applyNumberFormat="1" applyFont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64" fontId="24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4" fontId="0" fillId="0" borderId="32" xfId="0" applyNumberFormat="1" applyFont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164" fontId="0" fillId="33" borderId="32" xfId="0" applyNumberFormat="1" applyFont="1" applyFill="1" applyBorder="1" applyAlignment="1">
      <alignment horizontal="right" vertical="center"/>
    </xf>
    <xf numFmtId="164" fontId="0" fillId="33" borderId="34" xfId="0" applyNumberFormat="1" applyFont="1" applyFill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164" fontId="32" fillId="40" borderId="32" xfId="0" applyNumberFormat="1" applyFont="1" applyFill="1" applyBorder="1" applyAlignment="1">
      <alignment horizontal="right" vertical="center"/>
    </xf>
    <xf numFmtId="164" fontId="32" fillId="40" borderId="33" xfId="0" applyNumberFormat="1" applyFont="1" applyFill="1" applyBorder="1" applyAlignment="1">
      <alignment horizontal="right" vertical="center"/>
    </xf>
    <xf numFmtId="164" fontId="32" fillId="40" borderId="34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64" fontId="24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164" fontId="45" fillId="0" borderId="0" xfId="0" applyNumberFormat="1" applyFont="1" applyFill="1" applyBorder="1" applyAlignment="1">
      <alignment horizontal="right" vertical="center"/>
    </xf>
    <xf numFmtId="164" fontId="44" fillId="0" borderId="0" xfId="0" applyNumberFormat="1" applyFont="1" applyFill="1" applyBorder="1" applyAlignment="1">
      <alignment horizontal="right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0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164" fontId="32" fillId="33" borderId="32" xfId="0" applyNumberFormat="1" applyFont="1" applyFill="1" applyBorder="1" applyAlignment="1">
      <alignment horizontal="right" vertical="center"/>
    </xf>
    <xf numFmtId="164" fontId="32" fillId="33" borderId="34" xfId="0" applyNumberFormat="1" applyFont="1" applyFill="1" applyBorder="1" applyAlignment="1">
      <alignment horizontal="right" vertical="center"/>
    </xf>
    <xf numFmtId="0" fontId="60" fillId="0" borderId="25" xfId="0" applyFont="1" applyBorder="1" applyAlignment="1">
      <alignment horizontal="left" vertical="center" wrapText="1"/>
    </xf>
    <xf numFmtId="0" fontId="47" fillId="0" borderId="63" xfId="0" applyFont="1" applyFill="1" applyBorder="1" applyAlignment="1" applyProtection="1">
      <alignment horizontal="center"/>
      <protection/>
    </xf>
    <xf numFmtId="0" fontId="47" fillId="0" borderId="64" xfId="0" applyFont="1" applyFill="1" applyBorder="1" applyAlignment="1" applyProtection="1">
      <alignment horizontal="center"/>
      <protection/>
    </xf>
    <xf numFmtId="0" fontId="47" fillId="0" borderId="65" xfId="0" applyFont="1" applyFill="1" applyBorder="1" applyAlignment="1" applyProtection="1">
      <alignment horizontal="center"/>
      <protection/>
    </xf>
    <xf numFmtId="0" fontId="47" fillId="0" borderId="54" xfId="0" applyFont="1" applyFill="1" applyBorder="1" applyAlignment="1" applyProtection="1">
      <alignment horizontal="center"/>
      <protection/>
    </xf>
    <xf numFmtId="0" fontId="47" fillId="0" borderId="48" xfId="0" applyFont="1" applyFill="1" applyBorder="1" applyAlignment="1" applyProtection="1">
      <alignment horizontal="center"/>
      <protection/>
    </xf>
    <xf numFmtId="0" fontId="47" fillId="0" borderId="49" xfId="0" applyFont="1" applyFill="1" applyBorder="1" applyAlignment="1" applyProtection="1">
      <alignment horizontal="center"/>
      <protection/>
    </xf>
    <xf numFmtId="0" fontId="0" fillId="0" borderId="18" xfId="0" applyFont="1" applyBorder="1" applyAlignment="1">
      <alignment horizontal="left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2" xfId="49"/>
    <cellStyle name="normální 2 6" xfId="50"/>
    <cellStyle name="normální 2 7" xfId="51"/>
    <cellStyle name="normální 2 8" xfId="52"/>
    <cellStyle name="normální 2 9" xfId="53"/>
    <cellStyle name="normální 3" xfId="54"/>
    <cellStyle name="normální 3 10" xfId="55"/>
    <cellStyle name="normální 3 2 2 23" xfId="56"/>
    <cellStyle name="normální 3 22" xfId="57"/>
    <cellStyle name="normální 3 23" xfId="58"/>
    <cellStyle name="normální 3 24" xfId="59"/>
    <cellStyle name="normální 3 31" xfId="60"/>
    <cellStyle name="normální 3 32" xfId="61"/>
    <cellStyle name="normální 3 33" xfId="62"/>
    <cellStyle name="normální 3 34" xfId="63"/>
    <cellStyle name="normální 3 35" xfId="64"/>
    <cellStyle name="Podhlavička" xfId="65"/>
    <cellStyle name="Followed Hyperlink" xfId="66"/>
    <cellStyle name="Poznámka" xfId="67"/>
    <cellStyle name="Percent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739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1BC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4C2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739C.tmp" descr="C:\KROSplusData\System\Temp\rad2739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1BC8.tmp" descr="C:\KROSplusData\System\Temp\radF1BC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4C2A.tmp" descr="C:\KROSplusData\System\Temp\rad34C2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E4" sqref="BE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9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37" t="s">
        <v>44</v>
      </c>
      <c r="B1" s="38"/>
      <c r="C1" s="38"/>
      <c r="D1" s="39" t="s">
        <v>45</v>
      </c>
      <c r="E1" s="38"/>
      <c r="F1" s="38"/>
      <c r="G1" s="38"/>
      <c r="H1" s="38"/>
      <c r="I1" s="38"/>
      <c r="J1" s="38"/>
      <c r="K1" s="40" t="s">
        <v>215</v>
      </c>
      <c r="L1" s="40"/>
      <c r="M1" s="40"/>
      <c r="N1" s="40"/>
      <c r="O1" s="40"/>
      <c r="P1" s="40"/>
      <c r="Q1" s="40"/>
      <c r="R1" s="40"/>
      <c r="S1" s="40"/>
      <c r="T1" s="38"/>
      <c r="U1" s="38"/>
      <c r="V1" s="38"/>
      <c r="W1" s="40" t="s">
        <v>216</v>
      </c>
      <c r="X1" s="40"/>
      <c r="Y1" s="40"/>
      <c r="Z1" s="40"/>
      <c r="AA1" s="40"/>
      <c r="AB1" s="40"/>
      <c r="AC1" s="40"/>
      <c r="AD1" s="40"/>
      <c r="AE1" s="40"/>
      <c r="AF1" s="40"/>
      <c r="AG1" s="38"/>
      <c r="AH1" s="3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46</v>
      </c>
      <c r="BT1" s="4" t="s">
        <v>47</v>
      </c>
      <c r="BU1" s="4" t="s">
        <v>47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461" t="s">
        <v>48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R2" s="454" t="s">
        <v>49</v>
      </c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S2" s="6" t="s">
        <v>50</v>
      </c>
      <c r="BT2" s="6" t="s">
        <v>51</v>
      </c>
    </row>
    <row r="3" spans="2:72" s="2" customFormat="1" ht="7.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/>
      <c r="BS3" s="6" t="s">
        <v>50</v>
      </c>
      <c r="BT3" s="6" t="s">
        <v>52</v>
      </c>
    </row>
    <row r="4" spans="2:71" s="2" customFormat="1" ht="37.5" customHeight="1">
      <c r="B4" s="45"/>
      <c r="C4" s="443" t="s">
        <v>53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6"/>
      <c r="AS4" s="7" t="s">
        <v>54</v>
      </c>
      <c r="BE4" s="8" t="s">
        <v>55</v>
      </c>
      <c r="BS4" s="6" t="s">
        <v>56</v>
      </c>
    </row>
    <row r="5" spans="2:71" s="2" customFormat="1" ht="7.5" customHeight="1">
      <c r="B5" s="45"/>
      <c r="AQ5" s="46"/>
      <c r="BE5" s="455" t="s">
        <v>57</v>
      </c>
      <c r="BS5" s="6" t="s">
        <v>50</v>
      </c>
    </row>
    <row r="6" spans="2:71" s="2" customFormat="1" ht="26.25" customHeight="1">
      <c r="B6" s="45"/>
      <c r="D6" s="10" t="s">
        <v>58</v>
      </c>
      <c r="K6" s="445" t="s">
        <v>494</v>
      </c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Q6" s="46"/>
      <c r="BE6" s="451"/>
      <c r="BS6" s="6" t="s">
        <v>59</v>
      </c>
    </row>
    <row r="7" spans="2:71" s="2" customFormat="1" ht="7.5" customHeight="1">
      <c r="B7" s="45"/>
      <c r="AQ7" s="46"/>
      <c r="BE7" s="451"/>
      <c r="BS7" s="6" t="s">
        <v>60</v>
      </c>
    </row>
    <row r="8" spans="2:71" s="2" customFormat="1" ht="15" customHeight="1">
      <c r="B8" s="45"/>
      <c r="D8" s="47" t="s">
        <v>61</v>
      </c>
      <c r="K8" s="50" t="s">
        <v>62</v>
      </c>
      <c r="AK8" s="47" t="s">
        <v>63</v>
      </c>
      <c r="AN8" s="270"/>
      <c r="AQ8" s="46"/>
      <c r="BE8" s="451"/>
      <c r="BS8" s="6" t="s">
        <v>64</v>
      </c>
    </row>
    <row r="9" spans="2:71" s="2" customFormat="1" ht="15" customHeight="1">
      <c r="B9" s="45"/>
      <c r="AQ9" s="46"/>
      <c r="BE9" s="451"/>
      <c r="BS9" s="6" t="s">
        <v>65</v>
      </c>
    </row>
    <row r="10" spans="2:71" s="2" customFormat="1" ht="15" customHeight="1">
      <c r="B10" s="45"/>
      <c r="D10" s="47" t="s">
        <v>66</v>
      </c>
      <c r="AK10" s="47" t="s">
        <v>67</v>
      </c>
      <c r="AN10" s="50"/>
      <c r="AQ10" s="46"/>
      <c r="BE10" s="451"/>
      <c r="BS10" s="6" t="s">
        <v>59</v>
      </c>
    </row>
    <row r="11" spans="2:71" s="2" customFormat="1" ht="19.5" customHeight="1">
      <c r="B11" s="45"/>
      <c r="E11" s="50" t="s">
        <v>62</v>
      </c>
      <c r="AK11" s="47" t="s">
        <v>68</v>
      </c>
      <c r="AN11" s="50"/>
      <c r="AQ11" s="46"/>
      <c r="BE11" s="451"/>
      <c r="BS11" s="6" t="s">
        <v>59</v>
      </c>
    </row>
    <row r="12" spans="2:71" s="2" customFormat="1" ht="7.5" customHeight="1">
      <c r="B12" s="45"/>
      <c r="AQ12" s="46"/>
      <c r="BE12" s="451"/>
      <c r="BS12" s="6" t="s">
        <v>59</v>
      </c>
    </row>
    <row r="13" spans="2:71" s="2" customFormat="1" ht="15" customHeight="1">
      <c r="B13" s="45"/>
      <c r="D13" s="47" t="s">
        <v>69</v>
      </c>
      <c r="AK13" s="47" t="s">
        <v>67</v>
      </c>
      <c r="AN13" s="9"/>
      <c r="AQ13" s="46"/>
      <c r="BE13" s="451"/>
      <c r="BS13" s="6" t="s">
        <v>59</v>
      </c>
    </row>
    <row r="14" spans="2:71" s="2" customFormat="1" ht="15.75" customHeight="1">
      <c r="B14" s="45"/>
      <c r="E14" s="456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7" t="s">
        <v>68</v>
      </c>
      <c r="AN14" s="9"/>
      <c r="AQ14" s="46"/>
      <c r="BE14" s="451"/>
      <c r="BS14" s="6" t="s">
        <v>59</v>
      </c>
    </row>
    <row r="15" spans="2:71" s="2" customFormat="1" ht="7.5" customHeight="1">
      <c r="B15" s="45"/>
      <c r="AQ15" s="46"/>
      <c r="BE15" s="451"/>
      <c r="BS15" s="6" t="s">
        <v>47</v>
      </c>
    </row>
    <row r="16" spans="2:71" s="2" customFormat="1" ht="15" customHeight="1">
      <c r="B16" s="45"/>
      <c r="D16" s="47" t="s">
        <v>70</v>
      </c>
      <c r="AK16" s="47" t="s">
        <v>67</v>
      </c>
      <c r="AN16" s="50"/>
      <c r="AQ16" s="46"/>
      <c r="BE16" s="451"/>
      <c r="BS16" s="6" t="s">
        <v>47</v>
      </c>
    </row>
    <row r="17" spans="2:71" ht="19.5" customHeight="1">
      <c r="B17" s="45"/>
      <c r="E17" s="50" t="s">
        <v>62</v>
      </c>
      <c r="AK17" s="47" t="s">
        <v>68</v>
      </c>
      <c r="AN17" s="50"/>
      <c r="AQ17" s="46"/>
      <c r="AR17" s="2"/>
      <c r="BE17" s="45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71</v>
      </c>
    </row>
    <row r="18" spans="2:71" ht="7.5" customHeight="1">
      <c r="B18" s="45"/>
      <c r="AQ18" s="46"/>
      <c r="AR18" s="2"/>
      <c r="BE18" s="45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50</v>
      </c>
    </row>
    <row r="19" spans="2:71" ht="15" customHeight="1">
      <c r="B19" s="45"/>
      <c r="D19" s="47" t="s">
        <v>72</v>
      </c>
      <c r="AK19" s="47" t="s">
        <v>67</v>
      </c>
      <c r="AN19" s="50"/>
      <c r="AQ19" s="46"/>
      <c r="AR19" s="2"/>
      <c r="BE19" s="45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59</v>
      </c>
    </row>
    <row r="20" spans="2:70" ht="19.5" customHeight="1">
      <c r="B20" s="45"/>
      <c r="E20" s="50" t="s">
        <v>62</v>
      </c>
      <c r="AK20" s="47" t="s">
        <v>68</v>
      </c>
      <c r="AN20" s="50"/>
      <c r="AQ20" s="46"/>
      <c r="AR20" s="2"/>
      <c r="BE20" s="45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45"/>
      <c r="AQ21" s="46"/>
      <c r="AR21" s="2"/>
      <c r="BE21" s="45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45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Q22" s="46"/>
      <c r="AR22" s="2"/>
      <c r="BE22" s="45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45"/>
      <c r="D23" s="51" t="s">
        <v>73</v>
      </c>
      <c r="AK23" s="450">
        <f>AG87</f>
        <v>0</v>
      </c>
      <c r="AL23" s="451"/>
      <c r="AM23" s="451"/>
      <c r="AN23" s="451"/>
      <c r="AO23" s="451"/>
      <c r="AQ23" s="46"/>
      <c r="AR23" s="2"/>
      <c r="BE23" s="45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45"/>
      <c r="D24" s="51" t="s">
        <v>74</v>
      </c>
      <c r="AK24" s="450">
        <f>AG97</f>
        <v>0</v>
      </c>
      <c r="AL24" s="451"/>
      <c r="AM24" s="451"/>
      <c r="AN24" s="451"/>
      <c r="AO24" s="451"/>
      <c r="AQ24" s="46"/>
      <c r="AR24" s="2"/>
      <c r="BE24" s="45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57" s="6" customFormat="1" ht="7.5" customHeight="1">
      <c r="B25" s="48"/>
      <c r="AQ25" s="49"/>
      <c r="BE25" s="444"/>
    </row>
    <row r="26" spans="2:57" s="6" customFormat="1" ht="27" customHeight="1">
      <c r="B26" s="48"/>
      <c r="D26" s="192" t="s">
        <v>75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462">
        <f>SUM(AK23:AO25)</f>
        <v>0</v>
      </c>
      <c r="AL26" s="463"/>
      <c r="AM26" s="463"/>
      <c r="AN26" s="463"/>
      <c r="AO26" s="463"/>
      <c r="AQ26" s="49"/>
      <c r="BE26" s="444"/>
    </row>
    <row r="27" spans="2:57" s="6" customFormat="1" ht="7.5" customHeight="1">
      <c r="B27" s="48"/>
      <c r="AQ27" s="49"/>
      <c r="BE27" s="444"/>
    </row>
    <row r="28" spans="2:57" s="6" customFormat="1" ht="15" customHeight="1">
      <c r="B28" s="194"/>
      <c r="D28" s="35" t="s">
        <v>76</v>
      </c>
      <c r="F28" s="35" t="s">
        <v>77</v>
      </c>
      <c r="L28" s="447">
        <v>0.21</v>
      </c>
      <c r="M28" s="448"/>
      <c r="N28" s="448"/>
      <c r="O28" s="448"/>
      <c r="T28" s="100" t="s">
        <v>78</v>
      </c>
      <c r="W28" s="449">
        <f>AK26</f>
        <v>0</v>
      </c>
      <c r="X28" s="448"/>
      <c r="Y28" s="448"/>
      <c r="Z28" s="448"/>
      <c r="AA28" s="448"/>
      <c r="AB28" s="448"/>
      <c r="AC28" s="448"/>
      <c r="AD28" s="448"/>
      <c r="AE28" s="448"/>
      <c r="AK28" s="449">
        <f>W28*0.21</f>
        <v>0</v>
      </c>
      <c r="AL28" s="448"/>
      <c r="AM28" s="448"/>
      <c r="AN28" s="448"/>
      <c r="AO28" s="448"/>
      <c r="AQ28" s="195"/>
      <c r="BE28" s="448"/>
    </row>
    <row r="29" spans="2:57" s="6" customFormat="1" ht="15" customHeight="1">
      <c r="B29" s="194"/>
      <c r="F29" s="35" t="s">
        <v>79</v>
      </c>
      <c r="L29" s="447">
        <v>0.15</v>
      </c>
      <c r="M29" s="448"/>
      <c r="N29" s="448"/>
      <c r="O29" s="448"/>
      <c r="T29" s="100" t="s">
        <v>78</v>
      </c>
      <c r="W29" s="449">
        <v>0</v>
      </c>
      <c r="X29" s="448"/>
      <c r="Y29" s="448"/>
      <c r="Z29" s="448"/>
      <c r="AA29" s="448"/>
      <c r="AB29" s="448"/>
      <c r="AC29" s="448"/>
      <c r="AD29" s="448"/>
      <c r="AE29" s="448"/>
      <c r="AK29" s="449">
        <f>W29*0.21</f>
        <v>0</v>
      </c>
      <c r="AL29" s="448"/>
      <c r="AM29" s="448"/>
      <c r="AN29" s="448"/>
      <c r="AO29" s="448"/>
      <c r="AQ29" s="195"/>
      <c r="BE29" s="448"/>
    </row>
    <row r="30" spans="2:57" s="6" customFormat="1" ht="15" customHeight="1" hidden="1">
      <c r="B30" s="194"/>
      <c r="F30" s="35" t="s">
        <v>80</v>
      </c>
      <c r="L30" s="447">
        <v>0.21</v>
      </c>
      <c r="M30" s="448"/>
      <c r="N30" s="448"/>
      <c r="O30" s="448"/>
      <c r="T30" s="100" t="s">
        <v>78</v>
      </c>
      <c r="W30" s="449" t="e">
        <f>ROUNDUP($BB$87+SUM($CF$98:$CF$99),2)</f>
        <v>#REF!</v>
      </c>
      <c r="X30" s="448"/>
      <c r="Y30" s="448"/>
      <c r="Z30" s="448"/>
      <c r="AA30" s="448"/>
      <c r="AB30" s="448"/>
      <c r="AC30" s="448"/>
      <c r="AD30" s="448"/>
      <c r="AE30" s="448"/>
      <c r="AK30" s="449">
        <v>0</v>
      </c>
      <c r="AL30" s="448"/>
      <c r="AM30" s="448"/>
      <c r="AN30" s="448"/>
      <c r="AO30" s="448"/>
      <c r="AQ30" s="195"/>
      <c r="BE30" s="448"/>
    </row>
    <row r="31" spans="2:57" s="6" customFormat="1" ht="15" customHeight="1" hidden="1">
      <c r="B31" s="194"/>
      <c r="F31" s="35" t="s">
        <v>81</v>
      </c>
      <c r="L31" s="447">
        <v>0.15</v>
      </c>
      <c r="M31" s="448"/>
      <c r="N31" s="448"/>
      <c r="O31" s="448"/>
      <c r="T31" s="100" t="s">
        <v>78</v>
      </c>
      <c r="W31" s="449" t="e">
        <f>ROUNDUP($BC$87+SUM($CG$98:$CG$99),2)</f>
        <v>#REF!</v>
      </c>
      <c r="X31" s="448"/>
      <c r="Y31" s="448"/>
      <c r="Z31" s="448"/>
      <c r="AA31" s="448"/>
      <c r="AB31" s="448"/>
      <c r="AC31" s="448"/>
      <c r="AD31" s="448"/>
      <c r="AE31" s="448"/>
      <c r="AK31" s="449">
        <v>0</v>
      </c>
      <c r="AL31" s="448"/>
      <c r="AM31" s="448"/>
      <c r="AN31" s="448"/>
      <c r="AO31" s="448"/>
      <c r="AQ31" s="195"/>
      <c r="BE31" s="448"/>
    </row>
    <row r="32" spans="2:57" s="6" customFormat="1" ht="15" customHeight="1" hidden="1">
      <c r="B32" s="194"/>
      <c r="F32" s="35" t="s">
        <v>82</v>
      </c>
      <c r="L32" s="447">
        <v>0</v>
      </c>
      <c r="M32" s="448"/>
      <c r="N32" s="448"/>
      <c r="O32" s="448"/>
      <c r="T32" s="100" t="s">
        <v>78</v>
      </c>
      <c r="W32" s="449" t="e">
        <f>ROUNDUP($BD$87+SUM($CH$98:$CH$99),2)</f>
        <v>#REF!</v>
      </c>
      <c r="X32" s="448"/>
      <c r="Y32" s="448"/>
      <c r="Z32" s="448"/>
      <c r="AA32" s="448"/>
      <c r="AB32" s="448"/>
      <c r="AC32" s="448"/>
      <c r="AD32" s="448"/>
      <c r="AE32" s="448"/>
      <c r="AK32" s="449">
        <v>0</v>
      </c>
      <c r="AL32" s="448"/>
      <c r="AM32" s="448"/>
      <c r="AN32" s="448"/>
      <c r="AO32" s="448"/>
      <c r="AQ32" s="195"/>
      <c r="BE32" s="448"/>
    </row>
    <row r="33" spans="2:57" s="6" customFormat="1" ht="7.5" customHeight="1">
      <c r="B33" s="48"/>
      <c r="AQ33" s="49"/>
      <c r="BE33" s="444"/>
    </row>
    <row r="34" spans="2:57" s="6" customFormat="1" ht="27" customHeight="1">
      <c r="B34" s="48"/>
      <c r="C34" s="55"/>
      <c r="D34" s="56" t="s">
        <v>83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9" t="s">
        <v>84</v>
      </c>
      <c r="U34" s="57"/>
      <c r="V34" s="57"/>
      <c r="W34" s="57"/>
      <c r="X34" s="457" t="s">
        <v>85</v>
      </c>
      <c r="Y34" s="458"/>
      <c r="Z34" s="458"/>
      <c r="AA34" s="458"/>
      <c r="AB34" s="458"/>
      <c r="AC34" s="57"/>
      <c r="AD34" s="57"/>
      <c r="AE34" s="57"/>
      <c r="AF34" s="57"/>
      <c r="AG34" s="57"/>
      <c r="AH34" s="57"/>
      <c r="AI34" s="57"/>
      <c r="AJ34" s="57"/>
      <c r="AK34" s="459">
        <f>SUM(AK26:AO29)</f>
        <v>0</v>
      </c>
      <c r="AL34" s="458"/>
      <c r="AM34" s="458"/>
      <c r="AN34" s="458"/>
      <c r="AO34" s="460"/>
      <c r="AP34" s="55"/>
      <c r="AQ34" s="49"/>
      <c r="BE34" s="444"/>
    </row>
    <row r="35" spans="2:43" s="6" customFormat="1" ht="15" customHeight="1">
      <c r="B35" s="48"/>
      <c r="AQ35" s="49"/>
    </row>
    <row r="36" spans="2:43" s="412" customFormat="1" ht="14.25" customHeight="1">
      <c r="B36" s="413"/>
      <c r="D36" s="414"/>
      <c r="AK36" s="441"/>
      <c r="AL36" s="442"/>
      <c r="AM36" s="442"/>
      <c r="AN36" s="442"/>
      <c r="AO36" s="442"/>
      <c r="AQ36" s="415"/>
    </row>
    <row r="37" spans="2:43" s="2" customFormat="1" ht="14.25" customHeight="1">
      <c r="B37" s="45"/>
      <c r="D37" s="414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41"/>
      <c r="AL37" s="475"/>
      <c r="AM37" s="475"/>
      <c r="AN37" s="475"/>
      <c r="AO37" s="475"/>
      <c r="AQ37" s="46"/>
    </row>
    <row r="38" spans="2:43" s="2" customFormat="1" ht="14.25" customHeight="1">
      <c r="B38" s="45"/>
      <c r="D38" s="382"/>
      <c r="AK38" s="441"/>
      <c r="AL38" s="442"/>
      <c r="AM38" s="442"/>
      <c r="AN38" s="442"/>
      <c r="AO38" s="442"/>
      <c r="AQ38" s="46"/>
    </row>
    <row r="39" spans="2:43" s="2" customFormat="1" ht="14.25" customHeight="1">
      <c r="B39" s="45"/>
      <c r="D39" s="382"/>
      <c r="AQ39" s="46"/>
    </row>
    <row r="40" spans="2:43" s="2" customFormat="1" ht="14.25" customHeight="1">
      <c r="B40" s="45"/>
      <c r="AQ40" s="46"/>
    </row>
    <row r="41" spans="2:43" s="2" customFormat="1" ht="14.25" customHeight="1">
      <c r="B41" s="45"/>
      <c r="AQ41" s="46"/>
    </row>
    <row r="42" spans="2:43" s="2" customFormat="1" ht="14.25" customHeight="1">
      <c r="B42" s="45"/>
      <c r="AQ42" s="46"/>
    </row>
    <row r="43" spans="2:43" s="2" customFormat="1" ht="14.25" customHeight="1">
      <c r="B43" s="45"/>
      <c r="AQ43" s="46"/>
    </row>
    <row r="44" spans="2:43" s="2" customFormat="1" ht="14.25" customHeight="1">
      <c r="B44" s="45"/>
      <c r="AQ44" s="46"/>
    </row>
    <row r="45" spans="2:43" s="2" customFormat="1" ht="14.25" customHeight="1">
      <c r="B45" s="45"/>
      <c r="AQ45" s="46"/>
    </row>
    <row r="46" spans="2:43" s="2" customFormat="1" ht="14.25" customHeight="1">
      <c r="B46" s="45"/>
      <c r="AQ46" s="46"/>
    </row>
    <row r="47" spans="2:43" s="2" customFormat="1" ht="14.25" customHeight="1">
      <c r="B47" s="45"/>
      <c r="AQ47" s="46"/>
    </row>
    <row r="48" spans="2:43" s="2" customFormat="1" ht="14.25" customHeight="1">
      <c r="B48" s="45"/>
      <c r="AQ48" s="46"/>
    </row>
    <row r="49" spans="2:43" s="6" customFormat="1" ht="15.75" customHeight="1">
      <c r="B49" s="48"/>
      <c r="D49" s="60" t="s">
        <v>86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C49" s="60" t="s">
        <v>87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2"/>
      <c r="AQ49" s="49"/>
    </row>
    <row r="50" spans="2:43" s="2" customFormat="1" ht="14.25" customHeight="1">
      <c r="B50" s="45"/>
      <c r="D50" s="61"/>
      <c r="Z50" s="62"/>
      <c r="AC50" s="61"/>
      <c r="AO50" s="62"/>
      <c r="AQ50" s="46"/>
    </row>
    <row r="51" spans="2:43" s="2" customFormat="1" ht="14.25" customHeight="1">
      <c r="B51" s="45"/>
      <c r="D51" s="61"/>
      <c r="Z51" s="62"/>
      <c r="AC51" s="61"/>
      <c r="AO51" s="62"/>
      <c r="AQ51" s="46"/>
    </row>
    <row r="52" spans="2:43" s="2" customFormat="1" ht="14.25" customHeight="1">
      <c r="B52" s="45"/>
      <c r="D52" s="61"/>
      <c r="Z52" s="62"/>
      <c r="AC52" s="61"/>
      <c r="AO52" s="62"/>
      <c r="AQ52" s="46"/>
    </row>
    <row r="53" spans="2:43" s="2" customFormat="1" ht="14.25" customHeight="1">
      <c r="B53" s="45"/>
      <c r="D53" s="61"/>
      <c r="Z53" s="62"/>
      <c r="AC53" s="61"/>
      <c r="AO53" s="62"/>
      <c r="AQ53" s="46"/>
    </row>
    <row r="54" spans="2:43" s="2" customFormat="1" ht="14.25" customHeight="1">
      <c r="B54" s="45"/>
      <c r="D54" s="61"/>
      <c r="Z54" s="62"/>
      <c r="AC54" s="61"/>
      <c r="AO54" s="62"/>
      <c r="AQ54" s="46"/>
    </row>
    <row r="55" spans="2:43" s="2" customFormat="1" ht="14.25" customHeight="1">
      <c r="B55" s="45"/>
      <c r="D55" s="61"/>
      <c r="Z55" s="62"/>
      <c r="AC55" s="61"/>
      <c r="AO55" s="62"/>
      <c r="AQ55" s="46"/>
    </row>
    <row r="56" spans="2:43" s="2" customFormat="1" ht="14.25" customHeight="1">
      <c r="B56" s="45"/>
      <c r="D56" s="61"/>
      <c r="Z56" s="62"/>
      <c r="AC56" s="61"/>
      <c r="AO56" s="62"/>
      <c r="AQ56" s="46"/>
    </row>
    <row r="57" spans="2:43" s="2" customFormat="1" ht="14.25" customHeight="1">
      <c r="B57" s="45"/>
      <c r="D57" s="61"/>
      <c r="Z57" s="62"/>
      <c r="AC57" s="61"/>
      <c r="AO57" s="62"/>
      <c r="AQ57" s="46"/>
    </row>
    <row r="58" spans="2:43" s="6" customFormat="1" ht="15.75" customHeight="1">
      <c r="B58" s="48"/>
      <c r="D58" s="63" t="s">
        <v>88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 t="s">
        <v>89</v>
      </c>
      <c r="S58" s="64"/>
      <c r="T58" s="64"/>
      <c r="U58" s="64"/>
      <c r="V58" s="64"/>
      <c r="W58" s="64"/>
      <c r="X58" s="64"/>
      <c r="Y58" s="64"/>
      <c r="Z58" s="66"/>
      <c r="AC58" s="63" t="s">
        <v>88</v>
      </c>
      <c r="AD58" s="64"/>
      <c r="AE58" s="64"/>
      <c r="AF58" s="64"/>
      <c r="AG58" s="64"/>
      <c r="AH58" s="64"/>
      <c r="AI58" s="64"/>
      <c r="AJ58" s="64"/>
      <c r="AK58" s="64"/>
      <c r="AL58" s="64"/>
      <c r="AM58" s="65" t="s">
        <v>89</v>
      </c>
      <c r="AN58" s="64"/>
      <c r="AO58" s="66"/>
      <c r="AQ58" s="49"/>
    </row>
    <row r="59" spans="2:43" s="2" customFormat="1" ht="14.25" customHeight="1">
      <c r="B59" s="45"/>
      <c r="AQ59" s="46"/>
    </row>
    <row r="60" spans="2:43" s="6" customFormat="1" ht="15.75" customHeight="1">
      <c r="B60" s="48"/>
      <c r="D60" s="60" t="s">
        <v>90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  <c r="AC60" s="60" t="s">
        <v>91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2"/>
      <c r="AQ60" s="49"/>
    </row>
    <row r="61" spans="2:43" s="2" customFormat="1" ht="14.25" customHeight="1">
      <c r="B61" s="45"/>
      <c r="D61" s="61"/>
      <c r="Z61" s="62"/>
      <c r="AC61" s="61"/>
      <c r="AO61" s="62"/>
      <c r="AQ61" s="46"/>
    </row>
    <row r="62" spans="2:43" s="2" customFormat="1" ht="14.25" customHeight="1">
      <c r="B62" s="45"/>
      <c r="D62" s="61"/>
      <c r="Z62" s="62"/>
      <c r="AC62" s="61"/>
      <c r="AO62" s="62"/>
      <c r="AQ62" s="46"/>
    </row>
    <row r="63" spans="2:43" s="2" customFormat="1" ht="14.25" customHeight="1">
      <c r="B63" s="45"/>
      <c r="D63" s="61"/>
      <c r="Z63" s="62"/>
      <c r="AC63" s="61"/>
      <c r="AO63" s="62"/>
      <c r="AQ63" s="46"/>
    </row>
    <row r="64" spans="2:43" s="2" customFormat="1" ht="14.25" customHeight="1">
      <c r="B64" s="45"/>
      <c r="D64" s="61"/>
      <c r="Z64" s="62"/>
      <c r="AC64" s="61"/>
      <c r="AO64" s="62"/>
      <c r="AQ64" s="46"/>
    </row>
    <row r="65" spans="2:43" s="2" customFormat="1" ht="14.25" customHeight="1">
      <c r="B65" s="45"/>
      <c r="D65" s="61"/>
      <c r="Z65" s="62"/>
      <c r="AC65" s="61"/>
      <c r="AO65" s="62"/>
      <c r="AQ65" s="46"/>
    </row>
    <row r="66" spans="2:43" s="2" customFormat="1" ht="14.25" customHeight="1">
      <c r="B66" s="45"/>
      <c r="D66" s="61"/>
      <c r="Z66" s="62"/>
      <c r="AC66" s="61"/>
      <c r="AO66" s="62"/>
      <c r="AQ66" s="46"/>
    </row>
    <row r="67" spans="2:43" s="2" customFormat="1" ht="14.25" customHeight="1">
      <c r="B67" s="45"/>
      <c r="D67" s="61"/>
      <c r="Z67" s="62"/>
      <c r="AC67" s="61"/>
      <c r="AO67" s="62"/>
      <c r="AQ67" s="46"/>
    </row>
    <row r="68" spans="2:43" s="2" customFormat="1" ht="14.25" customHeight="1">
      <c r="B68" s="45"/>
      <c r="D68" s="61"/>
      <c r="Z68" s="62"/>
      <c r="AC68" s="61"/>
      <c r="AO68" s="62"/>
      <c r="AQ68" s="46"/>
    </row>
    <row r="69" spans="2:43" s="6" customFormat="1" ht="15.75" customHeight="1">
      <c r="B69" s="48"/>
      <c r="D69" s="63" t="s">
        <v>88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 t="s">
        <v>89</v>
      </c>
      <c r="S69" s="64"/>
      <c r="T69" s="64"/>
      <c r="U69" s="64"/>
      <c r="V69" s="64"/>
      <c r="W69" s="64"/>
      <c r="X69" s="64"/>
      <c r="Y69" s="64"/>
      <c r="Z69" s="66"/>
      <c r="AC69" s="63" t="s">
        <v>88</v>
      </c>
      <c r="AD69" s="64"/>
      <c r="AE69" s="64"/>
      <c r="AF69" s="64"/>
      <c r="AG69" s="64"/>
      <c r="AH69" s="64"/>
      <c r="AI69" s="64"/>
      <c r="AJ69" s="64"/>
      <c r="AK69" s="64"/>
      <c r="AL69" s="64"/>
      <c r="AM69" s="65" t="s">
        <v>89</v>
      </c>
      <c r="AN69" s="64"/>
      <c r="AO69" s="66"/>
      <c r="AQ69" s="49"/>
    </row>
    <row r="70" spans="2:43" s="6" customFormat="1" ht="7.5" customHeight="1">
      <c r="B70" s="48"/>
      <c r="AQ70" s="49"/>
    </row>
    <row r="71" spans="2:43" s="6" customFormat="1" ht="7.5" customHeight="1"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9"/>
    </row>
    <row r="75" spans="2:43" s="6" customFormat="1" ht="7.5" customHeight="1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2"/>
    </row>
    <row r="76" spans="2:43" s="6" customFormat="1" ht="37.5" customHeight="1">
      <c r="B76" s="48"/>
      <c r="C76" s="443" t="s">
        <v>92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444"/>
      <c r="AD76" s="444"/>
      <c r="AE76" s="444"/>
      <c r="AF76" s="444"/>
      <c r="AG76" s="444"/>
      <c r="AH76" s="444"/>
      <c r="AI76" s="444"/>
      <c r="AJ76" s="444"/>
      <c r="AK76" s="444"/>
      <c r="AL76" s="444"/>
      <c r="AM76" s="444"/>
      <c r="AN76" s="444"/>
      <c r="AO76" s="444"/>
      <c r="AP76" s="444"/>
      <c r="AQ76" s="49"/>
    </row>
    <row r="77" spans="2:43" s="6" customFormat="1" ht="7.5" customHeight="1">
      <c r="B77" s="48"/>
      <c r="AQ77" s="49"/>
    </row>
    <row r="78" spans="2:43" s="10" customFormat="1" ht="27" customHeight="1">
      <c r="B78" s="196"/>
      <c r="C78" s="10" t="s">
        <v>58</v>
      </c>
      <c r="L78" s="445" t="str">
        <f>$K$6</f>
        <v>Stavební úpravy kotelny ŠLP</v>
      </c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Q78" s="197"/>
    </row>
    <row r="79" spans="2:43" s="6" customFormat="1" ht="7.5" customHeight="1">
      <c r="B79" s="48"/>
      <c r="AQ79" s="49"/>
    </row>
    <row r="80" spans="2:43" s="6" customFormat="1" ht="15.75" customHeight="1">
      <c r="B80" s="48"/>
      <c r="C80" s="47" t="s">
        <v>61</v>
      </c>
      <c r="L80" s="198" t="str">
        <f>IF($K$8="","",$K$8)</f>
        <v> </v>
      </c>
      <c r="AI80" s="47" t="s">
        <v>63</v>
      </c>
      <c r="AM80" s="270"/>
      <c r="AQ80" s="49"/>
    </row>
    <row r="81" spans="2:43" s="6" customFormat="1" ht="7.5" customHeight="1">
      <c r="B81" s="48"/>
      <c r="AQ81" s="49"/>
    </row>
    <row r="82" spans="2:56" s="6" customFormat="1" ht="18.75" customHeight="1">
      <c r="B82" s="48"/>
      <c r="C82" s="47" t="s">
        <v>66</v>
      </c>
      <c r="L82" s="50" t="str">
        <f>IF($E$11="","",$E$11)</f>
        <v> </v>
      </c>
      <c r="AI82" s="47" t="s">
        <v>70</v>
      </c>
      <c r="AM82" s="446" t="str">
        <f>IF($E$17="","",$E$17)</f>
        <v> </v>
      </c>
      <c r="AN82" s="444"/>
      <c r="AO82" s="444"/>
      <c r="AP82" s="444"/>
      <c r="AQ82" s="49"/>
      <c r="AS82" s="466" t="s">
        <v>93</v>
      </c>
      <c r="AT82" s="467"/>
      <c r="AU82" s="11"/>
      <c r="AV82" s="11"/>
      <c r="AW82" s="11"/>
      <c r="AX82" s="11"/>
      <c r="AY82" s="11"/>
      <c r="AZ82" s="11"/>
      <c r="BA82" s="11"/>
      <c r="BB82" s="11"/>
      <c r="BC82" s="11"/>
      <c r="BD82" s="12"/>
    </row>
    <row r="83" spans="2:56" s="6" customFormat="1" ht="15.75" customHeight="1">
      <c r="B83" s="48"/>
      <c r="C83" s="47" t="s">
        <v>69</v>
      </c>
      <c r="L83" s="50"/>
      <c r="AI83" s="47" t="s">
        <v>72</v>
      </c>
      <c r="AM83" s="446" t="str">
        <f>IF($E$20="","",$E$20)</f>
        <v> </v>
      </c>
      <c r="AN83" s="444"/>
      <c r="AO83" s="444"/>
      <c r="AP83" s="444"/>
      <c r="AQ83" s="49"/>
      <c r="AS83" s="468"/>
      <c r="AT83" s="444"/>
      <c r="BD83" s="13"/>
    </row>
    <row r="84" spans="2:56" s="6" customFormat="1" ht="12" customHeight="1">
      <c r="B84" s="48"/>
      <c r="AQ84" s="49"/>
      <c r="AS84" s="468"/>
      <c r="AT84" s="444"/>
      <c r="BD84" s="13"/>
    </row>
    <row r="85" spans="2:57" s="6" customFormat="1" ht="30" customHeight="1">
      <c r="B85" s="48"/>
      <c r="C85" s="464" t="s">
        <v>94</v>
      </c>
      <c r="D85" s="458"/>
      <c r="E85" s="458"/>
      <c r="F85" s="458"/>
      <c r="G85" s="458"/>
      <c r="H85" s="57"/>
      <c r="I85" s="465" t="s">
        <v>95</v>
      </c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458"/>
      <c r="V85" s="458"/>
      <c r="W85" s="458"/>
      <c r="X85" s="458"/>
      <c r="Y85" s="458"/>
      <c r="Z85" s="458"/>
      <c r="AA85" s="458"/>
      <c r="AB85" s="458"/>
      <c r="AC85" s="458"/>
      <c r="AD85" s="458"/>
      <c r="AE85" s="458"/>
      <c r="AF85" s="458"/>
      <c r="AG85" s="465" t="s">
        <v>96</v>
      </c>
      <c r="AH85" s="458"/>
      <c r="AI85" s="458"/>
      <c r="AJ85" s="458"/>
      <c r="AK85" s="458"/>
      <c r="AL85" s="458"/>
      <c r="AM85" s="458"/>
      <c r="AN85" s="465" t="s">
        <v>97</v>
      </c>
      <c r="AO85" s="458"/>
      <c r="AP85" s="460"/>
      <c r="AQ85" s="49"/>
      <c r="AS85" s="84" t="s">
        <v>98</v>
      </c>
      <c r="AT85" s="85" t="s">
        <v>99</v>
      </c>
      <c r="AU85" s="85" t="s">
        <v>100</v>
      </c>
      <c r="AV85" s="85" t="s">
        <v>101</v>
      </c>
      <c r="AW85" s="85" t="s">
        <v>102</v>
      </c>
      <c r="AX85" s="85" t="s">
        <v>103</v>
      </c>
      <c r="AY85" s="85" t="s">
        <v>104</v>
      </c>
      <c r="AZ85" s="85" t="s">
        <v>105</v>
      </c>
      <c r="BA85" s="85" t="s">
        <v>106</v>
      </c>
      <c r="BB85" s="85" t="s">
        <v>107</v>
      </c>
      <c r="BC85" s="85" t="s">
        <v>108</v>
      </c>
      <c r="BD85" s="86" t="s">
        <v>109</v>
      </c>
      <c r="BE85" s="14"/>
    </row>
    <row r="86" spans="2:56" s="6" customFormat="1" ht="12" customHeight="1">
      <c r="B86" s="48"/>
      <c r="AQ86" s="49"/>
      <c r="AS86" s="87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2"/>
    </row>
    <row r="87" spans="2:76" s="10" customFormat="1" ht="33" customHeight="1">
      <c r="B87" s="196"/>
      <c r="C87" s="70" t="s">
        <v>110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471">
        <f>AG88+AG89+AG90+AG91</f>
        <v>0</v>
      </c>
      <c r="AH87" s="476"/>
      <c r="AI87" s="476"/>
      <c r="AJ87" s="476"/>
      <c r="AK87" s="476"/>
      <c r="AL87" s="476"/>
      <c r="AM87" s="476"/>
      <c r="AN87" s="471">
        <f>AN88+AN89+AN90+AN91</f>
        <v>0</v>
      </c>
      <c r="AO87" s="476"/>
      <c r="AP87" s="476"/>
      <c r="AQ87" s="197"/>
      <c r="AS87" s="199"/>
      <c r="AT87" s="200"/>
      <c r="AU87" s="201" t="e">
        <f>ROUNDUP(SUM($AU$88:$AU$89),5)</f>
        <v>#REF!</v>
      </c>
      <c r="AV87" s="200">
        <f>ROUNDUP($AZ$87*$L$28,2)</f>
        <v>0</v>
      </c>
      <c r="AW87" s="200">
        <f>ROUNDUP($BA$87*$L$29,2)</f>
        <v>0</v>
      </c>
      <c r="AX87" s="200" t="e">
        <f>ROUNDUP($BB$87*$L$28,2)</f>
        <v>#REF!</v>
      </c>
      <c r="AY87" s="200" t="e">
        <f>ROUNDUP($BC$87*$L$29,2)</f>
        <v>#REF!</v>
      </c>
      <c r="AZ87" s="200">
        <f>ROUNDUP(SUM($AZ$88:$AZ$89),2)</f>
        <v>0</v>
      </c>
      <c r="BA87" s="200">
        <f>ROUNDUP(SUM($BA$88:$BA$89),2)</f>
        <v>0</v>
      </c>
      <c r="BB87" s="200" t="e">
        <f>ROUNDUP(SUM($BB$88:$BB$89),2)</f>
        <v>#REF!</v>
      </c>
      <c r="BC87" s="200" t="e">
        <f>ROUNDUP(SUM($BC$88:$BC$89),2)</f>
        <v>#REF!</v>
      </c>
      <c r="BD87" s="202" t="e">
        <f>ROUNDUP(SUM($BD$88:$BD$89),2)</f>
        <v>#REF!</v>
      </c>
      <c r="BS87" s="10" t="s">
        <v>111</v>
      </c>
      <c r="BT87" s="10" t="s">
        <v>112</v>
      </c>
      <c r="BU87" s="15" t="s">
        <v>113</v>
      </c>
      <c r="BV87" s="10" t="s">
        <v>114</v>
      </c>
      <c r="BW87" s="10" t="s">
        <v>115</v>
      </c>
      <c r="BX87" s="10" t="s">
        <v>116</v>
      </c>
    </row>
    <row r="88" spans="1:76" s="16" customFormat="1" ht="28.5" customHeight="1">
      <c r="A88" s="36" t="s">
        <v>217</v>
      </c>
      <c r="B88" s="203"/>
      <c r="C88" s="204"/>
      <c r="D88" s="452" t="s">
        <v>207</v>
      </c>
      <c r="E88" s="453"/>
      <c r="F88" s="453"/>
      <c r="G88" s="453"/>
      <c r="H88" s="453"/>
      <c r="I88" s="204"/>
      <c r="J88" s="452" t="s">
        <v>117</v>
      </c>
      <c r="K88" s="453"/>
      <c r="L88" s="453"/>
      <c r="M88" s="453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3"/>
      <c r="AD88" s="453"/>
      <c r="AE88" s="453"/>
      <c r="AF88" s="453"/>
      <c r="AG88" s="439">
        <f>'D.1.1.1 - bourací práce'!M27</f>
        <v>0</v>
      </c>
      <c r="AH88" s="440"/>
      <c r="AI88" s="440"/>
      <c r="AJ88" s="440"/>
      <c r="AK88" s="440"/>
      <c r="AL88" s="440"/>
      <c r="AM88" s="440"/>
      <c r="AN88" s="439">
        <f aca="true" t="shared" si="0" ref="AN88:AN95">AG88*1.21</f>
        <v>0</v>
      </c>
      <c r="AO88" s="440"/>
      <c r="AP88" s="440"/>
      <c r="AQ88" s="205"/>
      <c r="AS88" s="206">
        <f>'D.1.1.1 - bourací práce'!$M$25</f>
        <v>0</v>
      </c>
      <c r="AT88" s="207">
        <f>ROUNDUP(SUM($AV$88:$AW$88),1)</f>
        <v>0</v>
      </c>
      <c r="AU88" s="208" t="e">
        <f>'D.1.1.1 - bourací práce'!$W$117</f>
        <v>#REF!</v>
      </c>
      <c r="AV88" s="207">
        <f>'D.1.1.1 - bourací práce'!$M$29</f>
        <v>0</v>
      </c>
      <c r="AW88" s="207">
        <f>'D.1.1.1 - bourací práce'!$M$30</f>
        <v>0</v>
      </c>
      <c r="AX88" s="207">
        <f>'D.1.1.1 - bourací práce'!$M$31</f>
        <v>0</v>
      </c>
      <c r="AY88" s="207">
        <f>'D.1.1.1 - bourací práce'!$M$32</f>
        <v>0</v>
      </c>
      <c r="AZ88" s="207">
        <f>'D.1.1.1 - bourací práce'!$H$29</f>
        <v>0</v>
      </c>
      <c r="BA88" s="207">
        <f>'D.1.1.1 - bourací práce'!$H$30</f>
        <v>0</v>
      </c>
      <c r="BB88" s="207" t="e">
        <f>'D.1.1.1 - bourací práce'!$H$31</f>
        <v>#REF!</v>
      </c>
      <c r="BC88" s="207" t="e">
        <f>'D.1.1.1 - bourací práce'!$H$32</f>
        <v>#REF!</v>
      </c>
      <c r="BD88" s="209" t="e">
        <f>'D.1.1.1 - bourací práce'!$H$33</f>
        <v>#REF!</v>
      </c>
      <c r="BT88" s="16" t="s">
        <v>60</v>
      </c>
      <c r="BV88" s="16" t="s">
        <v>114</v>
      </c>
      <c r="BW88" s="16" t="s">
        <v>118</v>
      </c>
      <c r="BX88" s="16" t="s">
        <v>115</v>
      </c>
    </row>
    <row r="89" spans="1:76" s="16" customFormat="1" ht="28.5" customHeight="1">
      <c r="A89" s="36" t="s">
        <v>217</v>
      </c>
      <c r="B89" s="203"/>
      <c r="C89" s="204"/>
      <c r="D89" s="452" t="s">
        <v>208</v>
      </c>
      <c r="E89" s="453"/>
      <c r="F89" s="453"/>
      <c r="G89" s="453"/>
      <c r="H89" s="453"/>
      <c r="I89" s="204"/>
      <c r="J89" s="452" t="s">
        <v>119</v>
      </c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39">
        <f>'D.1.1.2 - nové kce'!M27</f>
        <v>0</v>
      </c>
      <c r="AH89" s="440"/>
      <c r="AI89" s="440"/>
      <c r="AJ89" s="440"/>
      <c r="AK89" s="440"/>
      <c r="AL89" s="440"/>
      <c r="AM89" s="440"/>
      <c r="AN89" s="439">
        <f t="shared" si="0"/>
        <v>0</v>
      </c>
      <c r="AO89" s="440"/>
      <c r="AP89" s="440"/>
      <c r="AQ89" s="205"/>
      <c r="AS89" s="210">
        <f>'D.1.1.2 - nové kce'!$M$25</f>
        <v>0</v>
      </c>
      <c r="AT89" s="211">
        <f>ROUNDUP(SUM($AV$89:$AW$89),1)</f>
        <v>0</v>
      </c>
      <c r="AU89" s="212" t="e">
        <f>'D.1.1.2 - nové kce'!$W$129</f>
        <v>#REF!</v>
      </c>
      <c r="AV89" s="211">
        <f>'D.1.1.2 - nové kce'!$M$29</f>
        <v>0</v>
      </c>
      <c r="AW89" s="211">
        <f>'D.1.1.2 - nové kce'!$M$30</f>
        <v>0</v>
      </c>
      <c r="AX89" s="211">
        <f>'D.1.1.2 - nové kce'!$M$31</f>
        <v>0</v>
      </c>
      <c r="AY89" s="211">
        <f>'D.1.1.2 - nové kce'!$M$32</f>
        <v>0</v>
      </c>
      <c r="AZ89" s="211">
        <f>'D.1.1.2 - nové kce'!$H$29</f>
        <v>0</v>
      </c>
      <c r="BA89" s="211">
        <f>'D.1.1.2 - nové kce'!$H$30</f>
        <v>0</v>
      </c>
      <c r="BB89" s="211">
        <f>'D.1.1.2 - nové kce'!$H$31</f>
        <v>0</v>
      </c>
      <c r="BC89" s="211">
        <f>'D.1.1.2 - nové kce'!$H$32</f>
        <v>0</v>
      </c>
      <c r="BD89" s="213">
        <f>'D.1.1.2 - nové kce'!$H$33</f>
        <v>0</v>
      </c>
      <c r="BT89" s="16" t="s">
        <v>60</v>
      </c>
      <c r="BV89" s="16" t="s">
        <v>114</v>
      </c>
      <c r="BW89" s="16" t="s">
        <v>120</v>
      </c>
      <c r="BX89" s="16" t="s">
        <v>115</v>
      </c>
    </row>
    <row r="90" spans="1:76" s="16" customFormat="1" ht="28.5" customHeight="1">
      <c r="A90" s="36" t="s">
        <v>217</v>
      </c>
      <c r="B90" s="203"/>
      <c r="C90" s="204"/>
      <c r="D90" s="452" t="s">
        <v>202</v>
      </c>
      <c r="E90" s="453"/>
      <c r="F90" s="453"/>
      <c r="G90" s="453"/>
      <c r="H90" s="453"/>
      <c r="I90" s="204"/>
      <c r="J90" s="452" t="s">
        <v>336</v>
      </c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39">
        <f>'D.1.4.3 - VZT+UT'!G6</f>
        <v>0</v>
      </c>
      <c r="AH90" s="440"/>
      <c r="AI90" s="440"/>
      <c r="AJ90" s="440"/>
      <c r="AK90" s="440"/>
      <c r="AL90" s="440"/>
      <c r="AM90" s="440"/>
      <c r="AN90" s="439">
        <f t="shared" si="0"/>
        <v>0</v>
      </c>
      <c r="AO90" s="440"/>
      <c r="AP90" s="440"/>
      <c r="AQ90" s="205"/>
      <c r="AS90" s="210">
        <f>'D.1.1.2 - nové kce'!$M$25</f>
        <v>0</v>
      </c>
      <c r="AT90" s="211">
        <f>ROUNDUP(SUM($AV$89:$AW$89),1)</f>
        <v>0</v>
      </c>
      <c r="AU90" s="212" t="e">
        <f>'D.1.1.2 - nové kce'!$W$129</f>
        <v>#REF!</v>
      </c>
      <c r="AV90" s="211">
        <f>'D.1.1.2 - nové kce'!$M$29</f>
        <v>0</v>
      </c>
      <c r="AW90" s="211">
        <f>'D.1.1.2 - nové kce'!$M$30</f>
        <v>0</v>
      </c>
      <c r="AX90" s="211">
        <f>'D.1.1.2 - nové kce'!$M$31</f>
        <v>0</v>
      </c>
      <c r="AY90" s="211">
        <f>'D.1.1.2 - nové kce'!$M$32</f>
        <v>0</v>
      </c>
      <c r="AZ90" s="211">
        <f>'D.1.1.2 - nové kce'!$H$29</f>
        <v>0</v>
      </c>
      <c r="BA90" s="211">
        <f>'D.1.1.2 - nové kce'!$H$30</f>
        <v>0</v>
      </c>
      <c r="BB90" s="211">
        <f>'D.1.1.2 - nové kce'!$H$31</f>
        <v>0</v>
      </c>
      <c r="BC90" s="211">
        <f>'D.1.1.2 - nové kce'!$H$32</f>
        <v>0</v>
      </c>
      <c r="BD90" s="213">
        <f>'D.1.1.2 - nové kce'!$H$33</f>
        <v>0</v>
      </c>
      <c r="BT90" s="16" t="s">
        <v>60</v>
      </c>
      <c r="BV90" s="16" t="s">
        <v>114</v>
      </c>
      <c r="BW90" s="16" t="s">
        <v>120</v>
      </c>
      <c r="BX90" s="16" t="s">
        <v>115</v>
      </c>
    </row>
    <row r="91" spans="1:76" s="16" customFormat="1" ht="28.5" customHeight="1">
      <c r="A91" s="36" t="s">
        <v>217</v>
      </c>
      <c r="B91" s="203"/>
      <c r="C91" s="204"/>
      <c r="D91" s="452" t="s">
        <v>203</v>
      </c>
      <c r="E91" s="453"/>
      <c r="F91" s="453"/>
      <c r="G91" s="453"/>
      <c r="H91" s="453"/>
      <c r="I91" s="204"/>
      <c r="J91" s="452" t="s">
        <v>204</v>
      </c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E91" s="453"/>
      <c r="AF91" s="453"/>
      <c r="AG91" s="439">
        <f>SUM(AG92:AM95)</f>
        <v>0</v>
      </c>
      <c r="AH91" s="440"/>
      <c r="AI91" s="440"/>
      <c r="AJ91" s="440"/>
      <c r="AK91" s="440"/>
      <c r="AL91" s="440"/>
      <c r="AM91" s="440"/>
      <c r="AN91" s="439">
        <f t="shared" si="0"/>
        <v>0</v>
      </c>
      <c r="AO91" s="440"/>
      <c r="AP91" s="440"/>
      <c r="AQ91" s="205"/>
      <c r="AS91" s="210">
        <f>'D.1.1.2 - nové kce'!$M$25</f>
        <v>0</v>
      </c>
      <c r="AT91" s="211">
        <f>ROUNDUP(SUM($AV$89:$AW$89),1)</f>
        <v>0</v>
      </c>
      <c r="AU91" s="212" t="e">
        <f>'D.1.1.2 - nové kce'!$W$129</f>
        <v>#REF!</v>
      </c>
      <c r="AV91" s="211">
        <f>'D.1.1.2 - nové kce'!$M$29</f>
        <v>0</v>
      </c>
      <c r="AW91" s="211">
        <f>'D.1.1.2 - nové kce'!$M$30</f>
        <v>0</v>
      </c>
      <c r="AX91" s="211">
        <f>'D.1.1.2 - nové kce'!$M$31</f>
        <v>0</v>
      </c>
      <c r="AY91" s="211">
        <f>'D.1.1.2 - nové kce'!$M$32</f>
        <v>0</v>
      </c>
      <c r="AZ91" s="211">
        <f>'D.1.1.2 - nové kce'!$H$29</f>
        <v>0</v>
      </c>
      <c r="BA91" s="211">
        <f>'D.1.1.2 - nové kce'!$H$30</f>
        <v>0</v>
      </c>
      <c r="BB91" s="211">
        <f>'D.1.1.2 - nové kce'!$H$31</f>
        <v>0</v>
      </c>
      <c r="BC91" s="211">
        <f>'D.1.1.2 - nové kce'!$H$32</f>
        <v>0</v>
      </c>
      <c r="BD91" s="213">
        <f>'D.1.1.2 - nové kce'!$H$33</f>
        <v>0</v>
      </c>
      <c r="BT91" s="16" t="s">
        <v>60</v>
      </c>
      <c r="BV91" s="16" t="s">
        <v>114</v>
      </c>
      <c r="BW91" s="16" t="s">
        <v>120</v>
      </c>
      <c r="BX91" s="16" t="s">
        <v>115</v>
      </c>
    </row>
    <row r="92" spans="2:86" s="6" customFormat="1" ht="21" customHeight="1">
      <c r="B92" s="48"/>
      <c r="D92" s="75" t="s">
        <v>287</v>
      </c>
      <c r="AG92" s="437">
        <f>'D.1.4.7a - Silnoproud-rekap'!F20</f>
        <v>0</v>
      </c>
      <c r="AH92" s="438"/>
      <c r="AI92" s="438"/>
      <c r="AJ92" s="438"/>
      <c r="AK92" s="438"/>
      <c r="AL92" s="438"/>
      <c r="AM92" s="438"/>
      <c r="AN92" s="439">
        <f t="shared" si="0"/>
        <v>0</v>
      </c>
      <c r="AO92" s="440"/>
      <c r="AP92" s="440"/>
      <c r="AQ92" s="49"/>
      <c r="AS92" s="17"/>
      <c r="AT92" s="18"/>
      <c r="AU92" s="18"/>
      <c r="AV92" s="214"/>
      <c r="BY92" s="19"/>
      <c r="BZ92" s="19"/>
      <c r="CA92" s="19"/>
      <c r="CB92" s="19"/>
      <c r="CC92" s="19"/>
      <c r="CD92" s="19"/>
      <c r="CE92" s="19"/>
      <c r="CF92" s="19"/>
      <c r="CG92" s="19"/>
      <c r="CH92" s="19"/>
    </row>
    <row r="93" spans="2:86" s="6" customFormat="1" ht="21" customHeight="1">
      <c r="B93" s="48"/>
      <c r="D93" s="75" t="s">
        <v>288</v>
      </c>
      <c r="AG93" s="437">
        <f>'D.1.4.7b - Stehovani_DA'!E18</f>
        <v>0</v>
      </c>
      <c r="AH93" s="438"/>
      <c r="AI93" s="438"/>
      <c r="AJ93" s="438"/>
      <c r="AK93" s="438"/>
      <c r="AL93" s="438"/>
      <c r="AM93" s="438"/>
      <c r="AN93" s="439">
        <f t="shared" si="0"/>
        <v>0</v>
      </c>
      <c r="AO93" s="440"/>
      <c r="AP93" s="440"/>
      <c r="AQ93" s="49"/>
      <c r="AS93" s="17"/>
      <c r="AT93" s="18"/>
      <c r="AU93" s="18"/>
      <c r="AV93" s="214"/>
      <c r="BY93" s="19"/>
      <c r="BZ93" s="19"/>
      <c r="CA93" s="19"/>
      <c r="CB93" s="19"/>
      <c r="CC93" s="19"/>
      <c r="CD93" s="19"/>
      <c r="CE93" s="19"/>
      <c r="CF93" s="19"/>
      <c r="CG93" s="19"/>
      <c r="CH93" s="19"/>
    </row>
    <row r="94" spans="2:86" s="6" customFormat="1" ht="21" customHeight="1">
      <c r="B94" s="48"/>
      <c r="D94" s="75" t="s">
        <v>467</v>
      </c>
      <c r="AG94" s="437">
        <f>'D.1.4.7.d - NN pro lis'!E34</f>
        <v>0</v>
      </c>
      <c r="AH94" s="438"/>
      <c r="AI94" s="438"/>
      <c r="AJ94" s="438"/>
      <c r="AK94" s="438"/>
      <c r="AL94" s="438"/>
      <c r="AM94" s="438"/>
      <c r="AN94" s="439">
        <f t="shared" si="0"/>
        <v>0</v>
      </c>
      <c r="AO94" s="440"/>
      <c r="AP94" s="440"/>
      <c r="AQ94" s="49"/>
      <c r="AS94" s="394"/>
      <c r="AT94" s="395"/>
      <c r="AU94" s="395"/>
      <c r="AV94" s="396"/>
      <c r="BY94" s="19"/>
      <c r="BZ94" s="19"/>
      <c r="CA94" s="19"/>
      <c r="CB94" s="19"/>
      <c r="CC94" s="19"/>
      <c r="CD94" s="19"/>
      <c r="CE94" s="19"/>
      <c r="CF94" s="19"/>
      <c r="CG94" s="19"/>
      <c r="CH94" s="19"/>
    </row>
    <row r="95" spans="2:86" s="6" customFormat="1" ht="21" customHeight="1">
      <c r="B95" s="48"/>
      <c r="D95" s="75" t="s">
        <v>468</v>
      </c>
      <c r="AG95" s="437">
        <f>'D.1.4.7.e - telefony'!E15</f>
        <v>0</v>
      </c>
      <c r="AH95" s="438"/>
      <c r="AI95" s="438"/>
      <c r="AJ95" s="438"/>
      <c r="AK95" s="438"/>
      <c r="AL95" s="438"/>
      <c r="AM95" s="438"/>
      <c r="AN95" s="439">
        <f t="shared" si="0"/>
        <v>0</v>
      </c>
      <c r="AO95" s="440"/>
      <c r="AP95" s="440"/>
      <c r="AQ95" s="49"/>
      <c r="AS95" s="394"/>
      <c r="AT95" s="395"/>
      <c r="AU95" s="395"/>
      <c r="AV95" s="396"/>
      <c r="BY95" s="19"/>
      <c r="BZ95" s="19"/>
      <c r="CA95" s="19"/>
      <c r="CB95" s="19"/>
      <c r="CC95" s="19"/>
      <c r="CD95" s="19"/>
      <c r="CE95" s="19"/>
      <c r="CF95" s="19"/>
      <c r="CG95" s="19"/>
      <c r="CH95" s="19"/>
    </row>
    <row r="96" spans="2:70" ht="14.25" customHeight="1">
      <c r="B96" s="45"/>
      <c r="AQ96" s="46"/>
      <c r="AR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2:49" s="6" customFormat="1" ht="30.75" customHeight="1">
      <c r="B97" s="48"/>
      <c r="C97" s="70" t="s">
        <v>205</v>
      </c>
      <c r="D97" s="14"/>
      <c r="AG97" s="471">
        <f>ROUNDUP(SUM($AG$98:$AG$98),2)</f>
        <v>0</v>
      </c>
      <c r="AH97" s="444"/>
      <c r="AI97" s="444"/>
      <c r="AJ97" s="444"/>
      <c r="AK97" s="444"/>
      <c r="AL97" s="444"/>
      <c r="AM97" s="444"/>
      <c r="AN97" s="471">
        <f>ROUNDUP(SUM($AN$98:$AN$98),2)</f>
        <v>0</v>
      </c>
      <c r="AO97" s="444"/>
      <c r="AP97" s="444"/>
      <c r="AQ97" s="49"/>
      <c r="AS97" s="84" t="s">
        <v>121</v>
      </c>
      <c r="AT97" s="85" t="s">
        <v>122</v>
      </c>
      <c r="AU97" s="85" t="s">
        <v>76</v>
      </c>
      <c r="AV97" s="86" t="s">
        <v>99</v>
      </c>
      <c r="AW97" s="14"/>
    </row>
    <row r="98" spans="2:89" s="6" customFormat="1" ht="21" customHeight="1">
      <c r="B98" s="48"/>
      <c r="D98" s="75" t="s">
        <v>206</v>
      </c>
      <c r="AG98" s="472">
        <v>0</v>
      </c>
      <c r="AH98" s="473"/>
      <c r="AI98" s="473"/>
      <c r="AJ98" s="473"/>
      <c r="AK98" s="473"/>
      <c r="AL98" s="473"/>
      <c r="AM98" s="473"/>
      <c r="AN98" s="474">
        <f>AG98*1.21</f>
        <v>0</v>
      </c>
      <c r="AO98" s="444"/>
      <c r="AP98" s="444"/>
      <c r="AQ98" s="49"/>
      <c r="AR98" s="14"/>
      <c r="AS98" s="17">
        <v>0</v>
      </c>
      <c r="AT98" s="18" t="s">
        <v>123</v>
      </c>
      <c r="AU98" s="18" t="s">
        <v>77</v>
      </c>
      <c r="AV98" s="214">
        <f>ROUNDUP(IF($AU$98="základní",$AG$98*$L$28,IF($AU$98="snížená",$AG$98*$L$29,0)),2)</f>
        <v>0</v>
      </c>
      <c r="BV98" s="6" t="s">
        <v>124</v>
      </c>
      <c r="BY98" s="19">
        <f>IF($AU$98="základní",$AV$98,0)</f>
        <v>0</v>
      </c>
      <c r="BZ98" s="19">
        <f>IF($AU$98="snížená",$AV$98,0)</f>
        <v>0</v>
      </c>
      <c r="CA98" s="19">
        <v>0</v>
      </c>
      <c r="CB98" s="19">
        <v>0</v>
      </c>
      <c r="CC98" s="19">
        <v>0</v>
      </c>
      <c r="CD98" s="19">
        <f>IF($AU$98="základní",$AG$98,0)</f>
        <v>0</v>
      </c>
      <c r="CE98" s="19">
        <f>IF($AU$98="snížená",$AG$98,0)</f>
        <v>0</v>
      </c>
      <c r="CF98" s="19">
        <f>IF($AU$98="zákl. přenesená",$AG$98,0)</f>
        <v>0</v>
      </c>
      <c r="CG98" s="19">
        <f>IF($AU$98="sníž. přenesená",$AG$98,0)</f>
        <v>0</v>
      </c>
      <c r="CH98" s="19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čast",1,IF(8892="investiční čast",2,3))</f>
        <v>1</v>
      </c>
      <c r="CK98" s="6" t="str">
        <f>IF($D$98="Vyplň vlastní","","x")</f>
        <v>x</v>
      </c>
    </row>
    <row r="99" spans="2:43" s="6" customFormat="1" ht="12" customHeight="1">
      <c r="B99" s="48"/>
      <c r="AQ99" s="49"/>
    </row>
    <row r="100" spans="2:43" s="6" customFormat="1" ht="30.75" customHeight="1">
      <c r="B100" s="48"/>
      <c r="C100" s="83" t="s">
        <v>126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469">
        <f>AG87+AG97</f>
        <v>0</v>
      </c>
      <c r="AH100" s="470"/>
      <c r="AI100" s="470"/>
      <c r="AJ100" s="470"/>
      <c r="AK100" s="470"/>
      <c r="AL100" s="470"/>
      <c r="AM100" s="470"/>
      <c r="AN100" s="469">
        <f>AN87+AN97</f>
        <v>0</v>
      </c>
      <c r="AO100" s="470"/>
      <c r="AP100" s="470"/>
      <c r="AQ100" s="49"/>
    </row>
    <row r="101" spans="2:43" s="6" customFormat="1" ht="7.5" customHeight="1"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9"/>
    </row>
  </sheetData>
  <sheetProtection/>
  <mergeCells count="70">
    <mergeCell ref="AK37:AO37"/>
    <mergeCell ref="AK38:AO38"/>
    <mergeCell ref="AN87:AP87"/>
    <mergeCell ref="AG92:AM92"/>
    <mergeCell ref="AN92:AP92"/>
    <mergeCell ref="J88:AF88"/>
    <mergeCell ref="AG88:AM88"/>
    <mergeCell ref="AN88:AP88"/>
    <mergeCell ref="AG87:AM87"/>
    <mergeCell ref="AN89:AP89"/>
    <mergeCell ref="D88:H88"/>
    <mergeCell ref="AG100:AM100"/>
    <mergeCell ref="AN100:AP100"/>
    <mergeCell ref="AG97:AM97"/>
    <mergeCell ref="AN97:AP97"/>
    <mergeCell ref="AG98:AM98"/>
    <mergeCell ref="AN98:AP98"/>
    <mergeCell ref="D89:H89"/>
    <mergeCell ref="J89:AF89"/>
    <mergeCell ref="AG89:AM89"/>
    <mergeCell ref="C85:G85"/>
    <mergeCell ref="I85:AF85"/>
    <mergeCell ref="AG85:AM85"/>
    <mergeCell ref="AN85:AP85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C2:AP2"/>
    <mergeCell ref="W28:AE28"/>
    <mergeCell ref="AK28:AO28"/>
    <mergeCell ref="L29:O29"/>
    <mergeCell ref="W29:AE29"/>
    <mergeCell ref="AK29:AO29"/>
    <mergeCell ref="AK26:AO26"/>
    <mergeCell ref="L28:O28"/>
    <mergeCell ref="AG90:AM90"/>
    <mergeCell ref="AN90:AP90"/>
    <mergeCell ref="AR2:BE2"/>
    <mergeCell ref="C4:AP4"/>
    <mergeCell ref="BE5:BE34"/>
    <mergeCell ref="K6:AO6"/>
    <mergeCell ref="E14:AJ14"/>
    <mergeCell ref="AK23:AO23"/>
    <mergeCell ref="X34:AB34"/>
    <mergeCell ref="AK34:AO34"/>
    <mergeCell ref="L30:O30"/>
    <mergeCell ref="W30:AE30"/>
    <mergeCell ref="AK30:AO30"/>
    <mergeCell ref="AK24:AO24"/>
    <mergeCell ref="D91:H91"/>
    <mergeCell ref="J91:AF91"/>
    <mergeCell ref="AG91:AM91"/>
    <mergeCell ref="AN91:AP91"/>
    <mergeCell ref="D90:H90"/>
    <mergeCell ref="J90:AF90"/>
    <mergeCell ref="AG95:AM95"/>
    <mergeCell ref="AN95:AP95"/>
    <mergeCell ref="AK36:AO36"/>
    <mergeCell ref="AG93:AM93"/>
    <mergeCell ref="AN93:AP93"/>
    <mergeCell ref="AG94:AM94"/>
    <mergeCell ref="AN94:AP94"/>
    <mergeCell ref="C76:AP76"/>
    <mergeCell ref="L78:AO78"/>
    <mergeCell ref="AM82:AP82"/>
  </mergeCells>
  <dataValidations count="2">
    <dataValidation type="list" allowBlank="1" showInputMessage="1" showErrorMessage="1" error="Povoleny jsou hodnoty stavební čast, technologická čast, investiční čast." sqref="AT98:AT99">
      <formula1>"stavební čast,technologická čast,investiční čast"</formula1>
    </dataValidation>
    <dataValidation type="list" allowBlank="1" showInputMessage="1" showErrorMessage="1" error="Povoleny jsou hodnoty základní, snížená, zákl. přenesená, sníž. přenesená, nulová." sqref="AU98:AU99">
      <formula1>"základní,snížená,zákl. přenesená,sníž. přenesená,nulová"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01 - bourací práce'!C2" tooltip="001 - bourací práce" display="/"/>
    <hyperlink ref="A89" location="'002 - nové kce - hlavní o...'!C2" tooltip="002 - nové kce - hlavní o..." display="/"/>
    <hyperlink ref="A90" location="'002 - nové kce - hlavní o...'!C2" tooltip="002 - nové kce - hlavní o..." display="/"/>
    <hyperlink ref="A91" location="'002 - nové kce - hlavní o...'!C2" tooltip="002 - nové kce - hlavní o..." display="/"/>
  </hyperlink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5"/>
  <sheetViews>
    <sheetView view="pageBreakPreview" zoomScaleSheetLayoutView="100" zoomScalePageLayoutView="0" workbookViewId="0" topLeftCell="A1">
      <selection activeCell="D8" sqref="D8:D14"/>
    </sheetView>
  </sheetViews>
  <sheetFormatPr defaultColWidth="9.33203125" defaultRowHeight="13.5"/>
  <cols>
    <col min="1" max="1" width="73.33203125" style="118" customWidth="1"/>
    <col min="2" max="2" width="4.16015625" style="118" bestFit="1" customWidth="1"/>
    <col min="3" max="3" width="7" style="248" bestFit="1" customWidth="1"/>
    <col min="4" max="4" width="12" style="118" customWidth="1"/>
    <col min="5" max="5" width="17.16015625" style="248" bestFit="1" customWidth="1"/>
    <col min="6" max="16384" width="9.33203125" style="119" customWidth="1"/>
  </cols>
  <sheetData>
    <row r="2" ht="13.5">
      <c r="A2" s="355" t="s">
        <v>494</v>
      </c>
    </row>
    <row r="3" ht="13.5">
      <c r="A3" s="355"/>
    </row>
    <row r="4" spans="1:5" ht="15">
      <c r="A4" s="356" t="s">
        <v>447</v>
      </c>
      <c r="B4" s="357"/>
      <c r="C4" s="358"/>
      <c r="D4" s="357"/>
      <c r="E4" s="359"/>
    </row>
    <row r="5" spans="1:5" ht="12">
      <c r="A5" s="360" t="s">
        <v>402</v>
      </c>
      <c r="B5" s="383" t="s">
        <v>403</v>
      </c>
      <c r="C5" s="384" t="s">
        <v>404</v>
      </c>
      <c r="D5" s="383" t="s">
        <v>405</v>
      </c>
      <c r="E5" s="385" t="s">
        <v>351</v>
      </c>
    </row>
    <row r="6" spans="1:5" ht="14.25">
      <c r="A6" s="361"/>
      <c r="B6" s="362" t="s">
        <v>406</v>
      </c>
      <c r="C6" s="363"/>
      <c r="D6" s="362"/>
      <c r="E6" s="364"/>
    </row>
    <row r="7" spans="1:5" ht="12">
      <c r="A7" s="365" t="s">
        <v>407</v>
      </c>
      <c r="B7" s="366" t="s">
        <v>406</v>
      </c>
      <c r="C7" s="367"/>
      <c r="D7" s="366"/>
      <c r="E7" s="368"/>
    </row>
    <row r="8" spans="1:5" ht="12">
      <c r="A8" s="369" t="s">
        <v>441</v>
      </c>
      <c r="B8" s="386" t="s">
        <v>15</v>
      </c>
      <c r="C8" s="370">
        <v>40</v>
      </c>
      <c r="D8" s="436"/>
      <c r="E8" s="397">
        <f>D8*C8</f>
        <v>0</v>
      </c>
    </row>
    <row r="9" spans="1:5" ht="12">
      <c r="A9" s="369" t="s">
        <v>442</v>
      </c>
      <c r="B9" s="386" t="s">
        <v>181</v>
      </c>
      <c r="C9" s="370">
        <v>35</v>
      </c>
      <c r="D9" s="436"/>
      <c r="E9" s="397">
        <f aca="true" t="shared" si="0" ref="E9:E14">D9*C9</f>
        <v>0</v>
      </c>
    </row>
    <row r="10" spans="1:5" ht="12">
      <c r="A10" s="369" t="s">
        <v>443</v>
      </c>
      <c r="B10" s="386" t="s">
        <v>181</v>
      </c>
      <c r="C10" s="370">
        <v>4</v>
      </c>
      <c r="D10" s="436"/>
      <c r="E10" s="397">
        <f t="shared" si="0"/>
        <v>0</v>
      </c>
    </row>
    <row r="11" spans="1:5" ht="12">
      <c r="A11" s="369" t="s">
        <v>444</v>
      </c>
      <c r="B11" s="386" t="s">
        <v>36</v>
      </c>
      <c r="C11" s="370">
        <v>2</v>
      </c>
      <c r="D11" s="436"/>
      <c r="E11" s="397">
        <f t="shared" si="0"/>
        <v>0</v>
      </c>
    </row>
    <row r="12" spans="1:5" ht="12">
      <c r="A12" s="369" t="s">
        <v>445</v>
      </c>
      <c r="B12" s="386" t="s">
        <v>36</v>
      </c>
      <c r="C12" s="370">
        <v>4</v>
      </c>
      <c r="D12" s="436"/>
      <c r="E12" s="397">
        <f>D12*C12</f>
        <v>0</v>
      </c>
    </row>
    <row r="13" spans="1:5" ht="12">
      <c r="A13" s="369" t="s">
        <v>446</v>
      </c>
      <c r="B13" s="386" t="s">
        <v>181</v>
      </c>
      <c r="C13" s="370">
        <v>1</v>
      </c>
      <c r="D13" s="436"/>
      <c r="E13" s="397">
        <f t="shared" si="0"/>
        <v>0</v>
      </c>
    </row>
    <row r="14" spans="1:5" ht="12" thickBot="1">
      <c r="A14" s="369" t="s">
        <v>412</v>
      </c>
      <c r="B14" s="386" t="s">
        <v>181</v>
      </c>
      <c r="C14" s="370">
        <v>1</v>
      </c>
      <c r="D14" s="436"/>
      <c r="E14" s="397">
        <f t="shared" si="0"/>
        <v>0</v>
      </c>
    </row>
    <row r="15" spans="1:5" ht="15" thickBot="1">
      <c r="A15" s="373" t="s">
        <v>448</v>
      </c>
      <c r="B15" s="374"/>
      <c r="C15" s="375"/>
      <c r="D15" s="374"/>
      <c r="E15" s="376">
        <f>SUM(E8:E14)</f>
        <v>0</v>
      </c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7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50" sqref="F150:I15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8.33203125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41"/>
      <c r="B1" s="38"/>
      <c r="C1" s="38"/>
      <c r="D1" s="39" t="s">
        <v>45</v>
      </c>
      <c r="E1" s="38"/>
      <c r="F1" s="40" t="s">
        <v>218</v>
      </c>
      <c r="G1" s="40"/>
      <c r="H1" s="489" t="s">
        <v>219</v>
      </c>
      <c r="I1" s="489"/>
      <c r="J1" s="489"/>
      <c r="K1" s="489"/>
      <c r="L1" s="40" t="s">
        <v>220</v>
      </c>
      <c r="M1" s="38"/>
      <c r="N1" s="38"/>
      <c r="O1" s="39" t="s">
        <v>127</v>
      </c>
      <c r="P1" s="38"/>
      <c r="Q1" s="38"/>
      <c r="R1" s="38"/>
      <c r="S1" s="40" t="s">
        <v>221</v>
      </c>
      <c r="T1" s="40"/>
      <c r="U1" s="41"/>
      <c r="V1" s="4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461" t="s">
        <v>48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S2" s="454" t="s">
        <v>49</v>
      </c>
      <c r="T2" s="451"/>
      <c r="U2" s="451"/>
      <c r="V2" s="451"/>
      <c r="W2" s="451"/>
      <c r="X2" s="451"/>
      <c r="Y2" s="451"/>
      <c r="Z2" s="451"/>
      <c r="AA2" s="451"/>
      <c r="AB2" s="451"/>
      <c r="AC2" s="451"/>
      <c r="AT2" s="2" t="s">
        <v>118</v>
      </c>
    </row>
    <row r="3" spans="2:46" s="2" customFormat="1" ht="7.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AT3" s="2" t="s">
        <v>128</v>
      </c>
    </row>
    <row r="4" spans="2:46" s="2" customFormat="1" ht="37.5" customHeight="1">
      <c r="B4" s="45"/>
      <c r="C4" s="443" t="s">
        <v>129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6"/>
      <c r="T4" s="7" t="s">
        <v>54</v>
      </c>
      <c r="AT4" s="2" t="s">
        <v>47</v>
      </c>
    </row>
    <row r="5" spans="2:18" s="2" customFormat="1" ht="7.5" customHeight="1">
      <c r="B5" s="45"/>
      <c r="R5" s="46"/>
    </row>
    <row r="6" spans="2:18" s="2" customFormat="1" ht="15.75" customHeight="1">
      <c r="B6" s="45"/>
      <c r="D6" s="47" t="s">
        <v>58</v>
      </c>
      <c r="F6" s="486" t="str">
        <f>'Rekapitulace stavby'!$K$6</f>
        <v>Stavební úpravy kotelny ŠLP</v>
      </c>
      <c r="G6" s="451"/>
      <c r="H6" s="451"/>
      <c r="I6" s="451"/>
      <c r="J6" s="451"/>
      <c r="K6" s="451"/>
      <c r="L6" s="451"/>
      <c r="M6" s="451"/>
      <c r="N6" s="451"/>
      <c r="O6" s="451"/>
      <c r="P6" s="451"/>
      <c r="R6" s="46"/>
    </row>
    <row r="7" spans="2:18" s="6" customFormat="1" ht="18.75" customHeight="1">
      <c r="B7" s="48"/>
      <c r="D7" s="10" t="s">
        <v>130</v>
      </c>
      <c r="F7" s="445" t="s">
        <v>209</v>
      </c>
      <c r="G7" s="444"/>
      <c r="H7" s="444"/>
      <c r="I7" s="444"/>
      <c r="J7" s="444"/>
      <c r="K7" s="444"/>
      <c r="L7" s="444"/>
      <c r="M7" s="444"/>
      <c r="N7" s="444"/>
      <c r="O7" s="444"/>
      <c r="P7" s="444"/>
      <c r="R7" s="49"/>
    </row>
    <row r="8" spans="2:18" s="6" customFormat="1" ht="7.5" customHeight="1">
      <c r="B8" s="48"/>
      <c r="R8" s="49"/>
    </row>
    <row r="9" spans="2:18" s="6" customFormat="1" ht="15" customHeight="1">
      <c r="B9" s="48"/>
      <c r="D9" s="47" t="s">
        <v>61</v>
      </c>
      <c r="F9" s="50" t="s">
        <v>62</v>
      </c>
      <c r="M9" s="47" t="s">
        <v>63</v>
      </c>
      <c r="O9" s="490"/>
      <c r="P9" s="444"/>
      <c r="R9" s="49"/>
    </row>
    <row r="10" spans="2:18" s="6" customFormat="1" ht="7.5" customHeight="1">
      <c r="B10" s="48"/>
      <c r="R10" s="49"/>
    </row>
    <row r="11" spans="2:18" s="6" customFormat="1" ht="15" customHeight="1">
      <c r="B11" s="48"/>
      <c r="D11" s="47" t="s">
        <v>66</v>
      </c>
      <c r="M11" s="47" t="s">
        <v>67</v>
      </c>
      <c r="O11" s="446">
        <f>IF('Rekapitulace stavby'!$AN$10="","",'Rekapitulace stavby'!$AN$10)</f>
      </c>
      <c r="P11" s="444"/>
      <c r="R11" s="49"/>
    </row>
    <row r="12" spans="2:18" s="6" customFormat="1" ht="18.75" customHeight="1">
      <c r="B12" s="48"/>
      <c r="E12" s="50" t="str">
        <f>IF('Rekapitulace stavby'!$E$11="","",'Rekapitulace stavby'!$E$11)</f>
        <v> </v>
      </c>
      <c r="M12" s="47" t="s">
        <v>68</v>
      </c>
      <c r="O12" s="446">
        <f>IF('Rekapitulace stavby'!$AN$11="","",'Rekapitulace stavby'!$AN$11)</f>
      </c>
      <c r="P12" s="444"/>
      <c r="R12" s="49"/>
    </row>
    <row r="13" spans="2:18" s="6" customFormat="1" ht="7.5" customHeight="1">
      <c r="B13" s="48"/>
      <c r="R13" s="49"/>
    </row>
    <row r="14" spans="2:18" s="6" customFormat="1" ht="15" customHeight="1">
      <c r="B14" s="48"/>
      <c r="D14" s="47" t="s">
        <v>69</v>
      </c>
      <c r="M14" s="47" t="s">
        <v>67</v>
      </c>
      <c r="O14" s="488">
        <f>IF('Rekapitulace stavby'!$AN$13="","",'Rekapitulace stavby'!$AN$13)</f>
      </c>
      <c r="P14" s="444"/>
      <c r="R14" s="49"/>
    </row>
    <row r="15" spans="2:18" s="6" customFormat="1" ht="18.75" customHeight="1">
      <c r="B15" s="48"/>
      <c r="E15" s="488">
        <f>IF('Rekapitulace stavby'!$E$14="","",'Rekapitulace stavby'!$E$14)</f>
      </c>
      <c r="F15" s="444"/>
      <c r="G15" s="444"/>
      <c r="H15" s="444"/>
      <c r="I15" s="444"/>
      <c r="J15" s="444"/>
      <c r="K15" s="444"/>
      <c r="L15" s="444"/>
      <c r="M15" s="47" t="s">
        <v>68</v>
      </c>
      <c r="O15" s="488">
        <f>IF('Rekapitulace stavby'!$AN$14="","",'Rekapitulace stavby'!$AN$14)</f>
      </c>
      <c r="P15" s="444"/>
      <c r="R15" s="49"/>
    </row>
    <row r="16" spans="2:18" s="6" customFormat="1" ht="7.5" customHeight="1">
      <c r="B16" s="48"/>
      <c r="R16" s="49"/>
    </row>
    <row r="17" spans="2:18" s="6" customFormat="1" ht="15" customHeight="1">
      <c r="B17" s="48"/>
      <c r="D17" s="47" t="s">
        <v>70</v>
      </c>
      <c r="M17" s="47" t="s">
        <v>67</v>
      </c>
      <c r="O17" s="446">
        <f>IF('Rekapitulace stavby'!$AN$16="","",'Rekapitulace stavby'!$AN$16)</f>
      </c>
      <c r="P17" s="444"/>
      <c r="R17" s="49"/>
    </row>
    <row r="18" spans="2:18" s="6" customFormat="1" ht="18.75" customHeight="1">
      <c r="B18" s="48"/>
      <c r="E18" s="50" t="str">
        <f>IF('Rekapitulace stavby'!$E$17="","",'Rekapitulace stavby'!$E$17)</f>
        <v> </v>
      </c>
      <c r="M18" s="47" t="s">
        <v>68</v>
      </c>
      <c r="O18" s="446">
        <f>IF('Rekapitulace stavby'!$AN$17="","",'Rekapitulace stavby'!$AN$17)</f>
      </c>
      <c r="P18" s="444"/>
      <c r="R18" s="49"/>
    </row>
    <row r="19" spans="2:18" s="6" customFormat="1" ht="7.5" customHeight="1">
      <c r="B19" s="48"/>
      <c r="R19" s="49"/>
    </row>
    <row r="20" spans="2:18" s="6" customFormat="1" ht="15" customHeight="1">
      <c r="B20" s="48"/>
      <c r="D20" s="47" t="s">
        <v>72</v>
      </c>
      <c r="M20" s="47" t="s">
        <v>67</v>
      </c>
      <c r="O20" s="446">
        <f>IF('Rekapitulace stavby'!$AN$19="","",'Rekapitulace stavby'!$AN$19)</f>
      </c>
      <c r="P20" s="444"/>
      <c r="R20" s="49"/>
    </row>
    <row r="21" spans="2:18" s="6" customFormat="1" ht="18.75" customHeight="1">
      <c r="B21" s="48"/>
      <c r="E21" s="50" t="str">
        <f>IF('Rekapitulace stavby'!$E$20="","",'Rekapitulace stavby'!$E$20)</f>
        <v> </v>
      </c>
      <c r="M21" s="47" t="s">
        <v>68</v>
      </c>
      <c r="O21" s="446">
        <f>IF('Rekapitulace stavby'!$AN$20="","",'Rekapitulace stavby'!$AN$20)</f>
      </c>
      <c r="P21" s="444"/>
      <c r="R21" s="49"/>
    </row>
    <row r="22" spans="2:18" s="6" customFormat="1" ht="7.5" customHeight="1">
      <c r="B22" s="48"/>
      <c r="R22" s="49"/>
    </row>
    <row r="23" spans="2:18" s="6" customFormat="1" ht="7.5" customHeight="1">
      <c r="B23" s="4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R23" s="49"/>
    </row>
    <row r="24" spans="2:18" s="6" customFormat="1" ht="15" customHeight="1">
      <c r="B24" s="48"/>
      <c r="D24" s="23" t="s">
        <v>131</v>
      </c>
      <c r="M24" s="450">
        <f>N88</f>
        <v>0</v>
      </c>
      <c r="N24" s="444"/>
      <c r="O24" s="444"/>
      <c r="P24" s="444"/>
      <c r="R24" s="49"/>
    </row>
    <row r="25" spans="2:18" s="6" customFormat="1" ht="15" customHeight="1">
      <c r="B25" s="48"/>
      <c r="D25" s="51" t="s">
        <v>125</v>
      </c>
      <c r="M25" s="450">
        <f>N92</f>
        <v>0</v>
      </c>
      <c r="N25" s="444"/>
      <c r="O25" s="444"/>
      <c r="P25" s="444"/>
      <c r="R25" s="49"/>
    </row>
    <row r="26" spans="2:18" s="6" customFormat="1" ht="7.5" customHeight="1">
      <c r="B26" s="48"/>
      <c r="R26" s="49"/>
    </row>
    <row r="27" spans="2:18" s="6" customFormat="1" ht="26.25" customHeight="1">
      <c r="B27" s="48"/>
      <c r="D27" s="52" t="s">
        <v>75</v>
      </c>
      <c r="M27" s="487">
        <f>SUM(M24:P26)</f>
        <v>0</v>
      </c>
      <c r="N27" s="444"/>
      <c r="O27" s="444"/>
      <c r="P27" s="444"/>
      <c r="R27" s="49"/>
    </row>
    <row r="28" spans="2:18" s="6" customFormat="1" ht="7.5" customHeight="1">
      <c r="B28" s="4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R28" s="49"/>
    </row>
    <row r="29" spans="2:18" s="6" customFormat="1" ht="15" customHeight="1">
      <c r="B29" s="48"/>
      <c r="D29" s="35" t="s">
        <v>76</v>
      </c>
      <c r="E29" s="35" t="s">
        <v>77</v>
      </c>
      <c r="F29" s="53">
        <v>0.21</v>
      </c>
      <c r="G29" s="54" t="s">
        <v>78</v>
      </c>
      <c r="H29" s="480">
        <f>M27</f>
        <v>0</v>
      </c>
      <c r="I29" s="444"/>
      <c r="J29" s="444"/>
      <c r="M29" s="480">
        <f>F29*H29</f>
        <v>0</v>
      </c>
      <c r="N29" s="444"/>
      <c r="O29" s="444"/>
      <c r="P29" s="444"/>
      <c r="R29" s="49"/>
    </row>
    <row r="30" spans="2:18" s="6" customFormat="1" ht="15" customHeight="1">
      <c r="B30" s="48"/>
      <c r="E30" s="35" t="s">
        <v>79</v>
      </c>
      <c r="F30" s="53">
        <v>0.15</v>
      </c>
      <c r="G30" s="54" t="s">
        <v>78</v>
      </c>
      <c r="H30" s="480">
        <v>0</v>
      </c>
      <c r="I30" s="444"/>
      <c r="J30" s="444"/>
      <c r="M30" s="480">
        <f>F30*H30</f>
        <v>0</v>
      </c>
      <c r="N30" s="444"/>
      <c r="O30" s="444"/>
      <c r="P30" s="444"/>
      <c r="R30" s="49"/>
    </row>
    <row r="31" spans="2:18" s="6" customFormat="1" ht="15" customHeight="1" hidden="1">
      <c r="B31" s="48"/>
      <c r="E31" s="35" t="s">
        <v>80</v>
      </c>
      <c r="F31" s="53">
        <v>0.21</v>
      </c>
      <c r="G31" s="54" t="s">
        <v>78</v>
      </c>
      <c r="H31" s="480" t="e">
        <f>ROUNDUP((((SUM($BG$92:$BG$99)+SUM($BG$117:$BG$153))+SUM(#REF!))),2)</f>
        <v>#REF!</v>
      </c>
      <c r="I31" s="444"/>
      <c r="J31" s="444"/>
      <c r="M31" s="480">
        <v>0</v>
      </c>
      <c r="N31" s="444"/>
      <c r="O31" s="444"/>
      <c r="P31" s="444"/>
      <c r="R31" s="49"/>
    </row>
    <row r="32" spans="2:18" s="6" customFormat="1" ht="15" customHeight="1" hidden="1">
      <c r="B32" s="48"/>
      <c r="E32" s="35" t="s">
        <v>81</v>
      </c>
      <c r="F32" s="53">
        <v>0.15</v>
      </c>
      <c r="G32" s="54" t="s">
        <v>78</v>
      </c>
      <c r="H32" s="480" t="e">
        <f>ROUNDUP((((SUM($BH$92:$BH$99)+SUM($BH$117:$BH$153))+SUM(#REF!))),2)</f>
        <v>#REF!</v>
      </c>
      <c r="I32" s="444"/>
      <c r="J32" s="444"/>
      <c r="M32" s="480">
        <v>0</v>
      </c>
      <c r="N32" s="444"/>
      <c r="O32" s="444"/>
      <c r="P32" s="444"/>
      <c r="R32" s="49"/>
    </row>
    <row r="33" spans="2:18" s="6" customFormat="1" ht="15" customHeight="1" hidden="1">
      <c r="B33" s="48"/>
      <c r="E33" s="35" t="s">
        <v>82</v>
      </c>
      <c r="F33" s="53">
        <v>0</v>
      </c>
      <c r="G33" s="54" t="s">
        <v>78</v>
      </c>
      <c r="H33" s="480" t="e">
        <f>ROUNDUP((((SUM($BI$92:$BI$99)+SUM($BI$117:$BI$153))+SUM(#REF!))),2)</f>
        <v>#REF!</v>
      </c>
      <c r="I33" s="444"/>
      <c r="J33" s="444"/>
      <c r="M33" s="480">
        <v>0</v>
      </c>
      <c r="N33" s="444"/>
      <c r="O33" s="444"/>
      <c r="P33" s="444"/>
      <c r="R33" s="49"/>
    </row>
    <row r="34" spans="2:18" s="6" customFormat="1" ht="7.5" customHeight="1">
      <c r="B34" s="48"/>
      <c r="R34" s="49"/>
    </row>
    <row r="35" spans="2:18" s="6" customFormat="1" ht="26.25" customHeight="1">
      <c r="B35" s="48"/>
      <c r="C35" s="55"/>
      <c r="D35" s="56" t="s">
        <v>83</v>
      </c>
      <c r="E35" s="57"/>
      <c r="F35" s="57"/>
      <c r="G35" s="58" t="s">
        <v>84</v>
      </c>
      <c r="H35" s="59" t="s">
        <v>85</v>
      </c>
      <c r="I35" s="57"/>
      <c r="J35" s="57"/>
      <c r="K35" s="57"/>
      <c r="L35" s="459">
        <f>SUM(M27:P30)</f>
        <v>0</v>
      </c>
      <c r="M35" s="458"/>
      <c r="N35" s="458"/>
      <c r="O35" s="458"/>
      <c r="P35" s="460"/>
      <c r="Q35" s="55"/>
      <c r="R35" s="49"/>
    </row>
    <row r="36" spans="2:18" s="6" customFormat="1" ht="15" customHeight="1">
      <c r="B36" s="48"/>
      <c r="R36" s="49"/>
    </row>
    <row r="37" spans="2:18" s="6" customFormat="1" ht="15" customHeight="1">
      <c r="B37" s="48"/>
      <c r="R37" s="49"/>
    </row>
    <row r="38" spans="2:18" ht="14.25" customHeight="1">
      <c r="B38" s="45"/>
      <c r="R38" s="46"/>
    </row>
    <row r="39" spans="2:18" ht="14.25" customHeight="1">
      <c r="B39" s="45"/>
      <c r="R39" s="46"/>
    </row>
    <row r="40" spans="2:18" ht="14.25" customHeight="1">
      <c r="B40" s="45"/>
      <c r="R40" s="46"/>
    </row>
    <row r="41" spans="2:18" ht="14.25" customHeight="1">
      <c r="B41" s="45"/>
      <c r="R41" s="46"/>
    </row>
    <row r="42" spans="2:18" ht="14.25" customHeight="1">
      <c r="B42" s="45"/>
      <c r="R42" s="46"/>
    </row>
    <row r="43" spans="2:18" ht="14.25" customHeight="1">
      <c r="B43" s="45"/>
      <c r="R43" s="46"/>
    </row>
    <row r="44" spans="2:18" ht="14.25" customHeight="1">
      <c r="B44" s="45"/>
      <c r="R44" s="46"/>
    </row>
    <row r="45" spans="2:18" ht="14.25" customHeight="1">
      <c r="B45" s="45"/>
      <c r="R45" s="46"/>
    </row>
    <row r="46" spans="2:18" ht="14.25" customHeight="1">
      <c r="B46" s="45"/>
      <c r="R46" s="46"/>
    </row>
    <row r="47" spans="2:18" ht="14.25" customHeight="1">
      <c r="B47" s="45"/>
      <c r="R47" s="46"/>
    </row>
    <row r="48" spans="2:18" ht="14.25" customHeight="1">
      <c r="B48" s="45"/>
      <c r="R48" s="46"/>
    </row>
    <row r="49" spans="2:18" ht="14.25" customHeight="1">
      <c r="B49" s="45"/>
      <c r="R49" s="46"/>
    </row>
    <row r="50" spans="2:18" s="6" customFormat="1" ht="15.75" customHeight="1">
      <c r="B50" s="48"/>
      <c r="D50" s="60" t="s">
        <v>86</v>
      </c>
      <c r="E50" s="11"/>
      <c r="F50" s="11"/>
      <c r="G50" s="11"/>
      <c r="H50" s="12"/>
      <c r="J50" s="60" t="s">
        <v>87</v>
      </c>
      <c r="K50" s="11"/>
      <c r="L50" s="11"/>
      <c r="M50" s="11"/>
      <c r="N50" s="11"/>
      <c r="O50" s="11"/>
      <c r="P50" s="12"/>
      <c r="R50" s="49"/>
    </row>
    <row r="51" spans="2:18" ht="14.25" customHeight="1">
      <c r="B51" s="45"/>
      <c r="D51" s="61"/>
      <c r="H51" s="62"/>
      <c r="J51" s="61"/>
      <c r="P51" s="62"/>
      <c r="R51" s="46"/>
    </row>
    <row r="52" spans="2:18" ht="14.25" customHeight="1">
      <c r="B52" s="45"/>
      <c r="D52" s="61"/>
      <c r="H52" s="62"/>
      <c r="J52" s="61"/>
      <c r="P52" s="62"/>
      <c r="R52" s="46"/>
    </row>
    <row r="53" spans="2:18" ht="14.25" customHeight="1">
      <c r="B53" s="45"/>
      <c r="D53" s="61"/>
      <c r="H53" s="62"/>
      <c r="J53" s="61"/>
      <c r="P53" s="62"/>
      <c r="R53" s="46"/>
    </row>
    <row r="54" spans="2:18" ht="14.25" customHeight="1">
      <c r="B54" s="45"/>
      <c r="D54" s="61"/>
      <c r="H54" s="62"/>
      <c r="J54" s="61"/>
      <c r="P54" s="62"/>
      <c r="R54" s="46"/>
    </row>
    <row r="55" spans="2:18" ht="14.25" customHeight="1">
      <c r="B55" s="45"/>
      <c r="D55" s="61"/>
      <c r="H55" s="62"/>
      <c r="J55" s="61"/>
      <c r="P55" s="62"/>
      <c r="R55" s="46"/>
    </row>
    <row r="56" spans="2:18" ht="14.25" customHeight="1">
      <c r="B56" s="45"/>
      <c r="D56" s="61"/>
      <c r="H56" s="62"/>
      <c r="J56" s="61"/>
      <c r="P56" s="62"/>
      <c r="R56" s="46"/>
    </row>
    <row r="57" spans="2:18" ht="14.25" customHeight="1">
      <c r="B57" s="45"/>
      <c r="D57" s="61"/>
      <c r="H57" s="62"/>
      <c r="J57" s="61"/>
      <c r="P57" s="62"/>
      <c r="R57" s="46"/>
    </row>
    <row r="58" spans="2:18" ht="14.25" customHeight="1">
      <c r="B58" s="45"/>
      <c r="D58" s="61"/>
      <c r="H58" s="62"/>
      <c r="J58" s="61"/>
      <c r="P58" s="62"/>
      <c r="R58" s="46"/>
    </row>
    <row r="59" spans="2:18" s="6" customFormat="1" ht="15.75" customHeight="1">
      <c r="B59" s="48"/>
      <c r="D59" s="63" t="s">
        <v>88</v>
      </c>
      <c r="E59" s="64"/>
      <c r="F59" s="64"/>
      <c r="G59" s="65" t="s">
        <v>89</v>
      </c>
      <c r="H59" s="66"/>
      <c r="J59" s="63" t="s">
        <v>88</v>
      </c>
      <c r="K59" s="64"/>
      <c r="L59" s="64"/>
      <c r="M59" s="64"/>
      <c r="N59" s="65" t="s">
        <v>89</v>
      </c>
      <c r="O59" s="64"/>
      <c r="P59" s="66"/>
      <c r="R59" s="49"/>
    </row>
    <row r="60" spans="2:18" ht="14.25" customHeight="1">
      <c r="B60" s="45"/>
      <c r="R60" s="46"/>
    </row>
    <row r="61" spans="2:18" s="6" customFormat="1" ht="15.75" customHeight="1">
      <c r="B61" s="48"/>
      <c r="D61" s="60" t="s">
        <v>90</v>
      </c>
      <c r="E61" s="11"/>
      <c r="F61" s="11"/>
      <c r="G61" s="11"/>
      <c r="H61" s="12"/>
      <c r="J61" s="60" t="s">
        <v>91</v>
      </c>
      <c r="K61" s="11"/>
      <c r="L61" s="11"/>
      <c r="M61" s="11"/>
      <c r="N61" s="11"/>
      <c r="O61" s="11"/>
      <c r="P61" s="12"/>
      <c r="R61" s="49"/>
    </row>
    <row r="62" spans="2:18" ht="14.25" customHeight="1">
      <c r="B62" s="45"/>
      <c r="D62" s="61"/>
      <c r="H62" s="62"/>
      <c r="J62" s="61"/>
      <c r="P62" s="62"/>
      <c r="R62" s="46"/>
    </row>
    <row r="63" spans="2:18" ht="14.25" customHeight="1">
      <c r="B63" s="45"/>
      <c r="D63" s="61"/>
      <c r="H63" s="62"/>
      <c r="J63" s="61"/>
      <c r="P63" s="62"/>
      <c r="R63" s="46"/>
    </row>
    <row r="64" spans="2:18" ht="14.25" customHeight="1">
      <c r="B64" s="45"/>
      <c r="D64" s="61"/>
      <c r="H64" s="62"/>
      <c r="J64" s="61"/>
      <c r="P64" s="62"/>
      <c r="R64" s="46"/>
    </row>
    <row r="65" spans="2:18" ht="14.25" customHeight="1">
      <c r="B65" s="45"/>
      <c r="D65" s="61"/>
      <c r="H65" s="62"/>
      <c r="J65" s="61"/>
      <c r="P65" s="62"/>
      <c r="R65" s="46"/>
    </row>
    <row r="66" spans="2:18" ht="14.25" customHeight="1">
      <c r="B66" s="45"/>
      <c r="D66" s="61"/>
      <c r="H66" s="62"/>
      <c r="J66" s="61"/>
      <c r="P66" s="62"/>
      <c r="R66" s="46"/>
    </row>
    <row r="67" spans="2:18" ht="14.25" customHeight="1">
      <c r="B67" s="45"/>
      <c r="D67" s="61"/>
      <c r="H67" s="62"/>
      <c r="J67" s="61"/>
      <c r="P67" s="62"/>
      <c r="R67" s="46"/>
    </row>
    <row r="68" spans="2:18" ht="14.25" customHeight="1">
      <c r="B68" s="45"/>
      <c r="D68" s="61"/>
      <c r="H68" s="62"/>
      <c r="J68" s="61"/>
      <c r="P68" s="62"/>
      <c r="R68" s="46"/>
    </row>
    <row r="69" spans="2:18" ht="14.25" customHeight="1">
      <c r="B69" s="45"/>
      <c r="D69" s="61"/>
      <c r="H69" s="62"/>
      <c r="J69" s="61"/>
      <c r="P69" s="62"/>
      <c r="R69" s="46"/>
    </row>
    <row r="70" spans="2:18" s="6" customFormat="1" ht="15.75" customHeight="1">
      <c r="B70" s="48"/>
      <c r="D70" s="63" t="s">
        <v>88</v>
      </c>
      <c r="E70" s="64"/>
      <c r="F70" s="64"/>
      <c r="G70" s="65" t="s">
        <v>89</v>
      </c>
      <c r="H70" s="66"/>
      <c r="J70" s="63" t="s">
        <v>88</v>
      </c>
      <c r="K70" s="64"/>
      <c r="L70" s="64"/>
      <c r="M70" s="64"/>
      <c r="N70" s="65" t="s">
        <v>89</v>
      </c>
      <c r="O70" s="64"/>
      <c r="P70" s="66"/>
      <c r="R70" s="49"/>
    </row>
    <row r="71" spans="2:18" s="6" customFormat="1" ht="15" customHeight="1"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9"/>
    </row>
    <row r="75" spans="2:18" s="6" customFormat="1" ht="7.5" customHeight="1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2"/>
    </row>
    <row r="76" spans="2:18" s="6" customFormat="1" ht="37.5" customHeight="1">
      <c r="B76" s="48"/>
      <c r="C76" s="443" t="s">
        <v>132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9"/>
    </row>
    <row r="77" spans="2:18" s="6" customFormat="1" ht="7.5" customHeight="1">
      <c r="B77" s="48"/>
      <c r="R77" s="49"/>
    </row>
    <row r="78" spans="2:18" s="6" customFormat="1" ht="15" customHeight="1">
      <c r="B78" s="48"/>
      <c r="C78" s="47" t="s">
        <v>58</v>
      </c>
      <c r="F78" s="486" t="str">
        <f>$F$6</f>
        <v>Stavební úpravy kotelny ŠLP</v>
      </c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R78" s="49"/>
    </row>
    <row r="79" spans="2:18" s="6" customFormat="1" ht="15" customHeight="1">
      <c r="B79" s="48"/>
      <c r="C79" s="10" t="s">
        <v>130</v>
      </c>
      <c r="F79" s="445" t="str">
        <f>$F$7</f>
        <v>D 1.1.1 - bourací práce</v>
      </c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R79" s="49"/>
    </row>
    <row r="80" spans="2:18" s="6" customFormat="1" ht="7.5" customHeight="1">
      <c r="B80" s="48"/>
      <c r="R80" s="49"/>
    </row>
    <row r="81" spans="2:18" s="6" customFormat="1" ht="18.75" customHeight="1">
      <c r="B81" s="48"/>
      <c r="C81" s="47" t="s">
        <v>61</v>
      </c>
      <c r="F81" s="50" t="str">
        <f>$F$9</f>
        <v> </v>
      </c>
      <c r="K81" s="47" t="s">
        <v>63</v>
      </c>
      <c r="M81" s="493"/>
      <c r="N81" s="444"/>
      <c r="O81" s="444"/>
      <c r="P81" s="444"/>
      <c r="R81" s="49"/>
    </row>
    <row r="82" spans="2:18" s="6" customFormat="1" ht="7.5" customHeight="1">
      <c r="B82" s="48"/>
      <c r="R82" s="49"/>
    </row>
    <row r="83" spans="2:18" s="6" customFormat="1" ht="15.75" customHeight="1">
      <c r="B83" s="48"/>
      <c r="C83" s="47" t="s">
        <v>66</v>
      </c>
      <c r="F83" s="50" t="str">
        <f>$E$12</f>
        <v> </v>
      </c>
      <c r="K83" s="47" t="s">
        <v>70</v>
      </c>
      <c r="M83" s="446" t="str">
        <f>$E$18</f>
        <v> </v>
      </c>
      <c r="N83" s="444"/>
      <c r="O83" s="444"/>
      <c r="P83" s="444"/>
      <c r="Q83" s="444"/>
      <c r="R83" s="49"/>
    </row>
    <row r="84" spans="2:18" s="6" customFormat="1" ht="15" customHeight="1">
      <c r="B84" s="48"/>
      <c r="C84" s="47" t="s">
        <v>69</v>
      </c>
      <c r="F84" s="50">
        <f>IF($E$15="","",$E$15)</f>
      </c>
      <c r="K84" s="47" t="s">
        <v>72</v>
      </c>
      <c r="M84" s="446" t="str">
        <f>$E$21</f>
        <v> </v>
      </c>
      <c r="N84" s="444"/>
      <c r="O84" s="444"/>
      <c r="P84" s="444"/>
      <c r="Q84" s="444"/>
      <c r="R84" s="49"/>
    </row>
    <row r="85" spans="2:18" s="6" customFormat="1" ht="11.25" customHeight="1">
      <c r="B85" s="48"/>
      <c r="R85" s="49"/>
    </row>
    <row r="86" spans="2:18" s="6" customFormat="1" ht="30" customHeight="1">
      <c r="B86" s="48"/>
      <c r="C86" s="494" t="s">
        <v>133</v>
      </c>
      <c r="D86" s="470"/>
      <c r="E86" s="470"/>
      <c r="F86" s="470"/>
      <c r="G86" s="470"/>
      <c r="H86" s="55"/>
      <c r="I86" s="55"/>
      <c r="J86" s="55"/>
      <c r="K86" s="55"/>
      <c r="L86" s="55"/>
      <c r="M86" s="55"/>
      <c r="N86" s="494" t="s">
        <v>134</v>
      </c>
      <c r="O86" s="444"/>
      <c r="P86" s="444"/>
      <c r="Q86" s="444"/>
      <c r="R86" s="49"/>
    </row>
    <row r="87" spans="2:18" s="6" customFormat="1" ht="11.25" customHeight="1">
      <c r="B87" s="48"/>
      <c r="R87" s="49"/>
    </row>
    <row r="88" spans="2:47" s="6" customFormat="1" ht="30" customHeight="1">
      <c r="B88" s="48"/>
      <c r="C88" s="70" t="s">
        <v>135</v>
      </c>
      <c r="N88" s="471">
        <f>N89</f>
        <v>0</v>
      </c>
      <c r="O88" s="444"/>
      <c r="P88" s="444"/>
      <c r="Q88" s="444"/>
      <c r="R88" s="49"/>
      <c r="AU88" s="6" t="s">
        <v>136</v>
      </c>
    </row>
    <row r="89" spans="2:18" s="15" customFormat="1" ht="25.5" customHeight="1">
      <c r="B89" s="71"/>
      <c r="D89" s="72" t="s">
        <v>137</v>
      </c>
      <c r="N89" s="495">
        <f>N90</f>
        <v>0</v>
      </c>
      <c r="O89" s="496"/>
      <c r="P89" s="496"/>
      <c r="Q89" s="496"/>
      <c r="R89" s="73"/>
    </row>
    <row r="90" spans="2:18" s="23" customFormat="1" ht="21" customHeight="1">
      <c r="B90" s="74"/>
      <c r="D90" s="75" t="s">
        <v>138</v>
      </c>
      <c r="N90" s="474">
        <f>N119</f>
        <v>0</v>
      </c>
      <c r="O90" s="496"/>
      <c r="P90" s="496"/>
      <c r="Q90" s="496"/>
      <c r="R90" s="76"/>
    </row>
    <row r="91" spans="2:18" s="6" customFormat="1" ht="22.5" customHeight="1">
      <c r="B91" s="48"/>
      <c r="R91" s="49"/>
    </row>
    <row r="92" spans="2:21" s="6" customFormat="1" ht="30" customHeight="1">
      <c r="B92" s="48"/>
      <c r="C92" s="70" t="s">
        <v>139</v>
      </c>
      <c r="N92" s="471">
        <f>SUM(N93:Q98)</f>
        <v>0</v>
      </c>
      <c r="O92" s="444"/>
      <c r="P92" s="444"/>
      <c r="Q92" s="444"/>
      <c r="R92" s="49"/>
      <c r="T92" s="77"/>
      <c r="U92" s="78" t="s">
        <v>76</v>
      </c>
    </row>
    <row r="93" spans="2:62" s="6" customFormat="1" ht="18.75" customHeight="1">
      <c r="B93" s="48"/>
      <c r="D93" s="497" t="s">
        <v>140</v>
      </c>
      <c r="E93" s="444"/>
      <c r="F93" s="444"/>
      <c r="G93" s="444"/>
      <c r="H93" s="444"/>
      <c r="N93" s="498">
        <v>0</v>
      </c>
      <c r="O93" s="444"/>
      <c r="P93" s="444"/>
      <c r="Q93" s="444"/>
      <c r="R93" s="49"/>
      <c r="T93" s="79"/>
      <c r="U93" s="80" t="s">
        <v>77</v>
      </c>
      <c r="AY93" s="6" t="s">
        <v>141</v>
      </c>
      <c r="BE93" s="19">
        <f>IF($U$93="základní",$N$93,0)</f>
        <v>0</v>
      </c>
      <c r="BF93" s="19">
        <f>IF($U$93="snížená",$N$93,0)</f>
        <v>0</v>
      </c>
      <c r="BG93" s="19">
        <f>IF($U$93="zákl. přenesená",$N$93,0)</f>
        <v>0</v>
      </c>
      <c r="BH93" s="19">
        <f>IF($U$93="sníž. přenesená",$N$93,0)</f>
        <v>0</v>
      </c>
      <c r="BI93" s="19">
        <f>IF($U$93="nulová",$N$93,0)</f>
        <v>0</v>
      </c>
      <c r="BJ93" s="6" t="s">
        <v>60</v>
      </c>
    </row>
    <row r="94" spans="2:62" s="6" customFormat="1" ht="18.75" customHeight="1">
      <c r="B94" s="48"/>
      <c r="D94" s="497" t="s">
        <v>142</v>
      </c>
      <c r="E94" s="444"/>
      <c r="F94" s="444"/>
      <c r="G94" s="444"/>
      <c r="H94" s="444"/>
      <c r="N94" s="498">
        <v>0</v>
      </c>
      <c r="O94" s="444"/>
      <c r="P94" s="444"/>
      <c r="Q94" s="444"/>
      <c r="R94" s="49"/>
      <c r="T94" s="79"/>
      <c r="U94" s="80" t="s">
        <v>77</v>
      </c>
      <c r="AY94" s="6" t="s">
        <v>141</v>
      </c>
      <c r="BE94" s="19">
        <f>IF($U$94="základní",$N$94,0)</f>
        <v>0</v>
      </c>
      <c r="BF94" s="19">
        <f>IF($U$94="snížená",$N$94,0)</f>
        <v>0</v>
      </c>
      <c r="BG94" s="19">
        <f>IF($U$94="zákl. přenesená",$N$94,0)</f>
        <v>0</v>
      </c>
      <c r="BH94" s="19">
        <f>IF($U$94="sníž. přenesená",$N$94,0)</f>
        <v>0</v>
      </c>
      <c r="BI94" s="19">
        <f>IF($U$94="nulová",$N$94,0)</f>
        <v>0</v>
      </c>
      <c r="BJ94" s="6" t="s">
        <v>60</v>
      </c>
    </row>
    <row r="95" spans="2:62" s="6" customFormat="1" ht="18.75" customHeight="1">
      <c r="B95" s="48"/>
      <c r="D95" s="497" t="s">
        <v>143</v>
      </c>
      <c r="E95" s="444"/>
      <c r="F95" s="444"/>
      <c r="G95" s="444"/>
      <c r="H95" s="444"/>
      <c r="N95" s="498">
        <v>0</v>
      </c>
      <c r="O95" s="444"/>
      <c r="P95" s="444"/>
      <c r="Q95" s="444"/>
      <c r="R95" s="49"/>
      <c r="T95" s="79"/>
      <c r="U95" s="80" t="s">
        <v>77</v>
      </c>
      <c r="AY95" s="6" t="s">
        <v>141</v>
      </c>
      <c r="BE95" s="19">
        <f>IF($U$95="základní",$N$95,0)</f>
        <v>0</v>
      </c>
      <c r="BF95" s="19">
        <f>IF($U$95="snížená",$N$95,0)</f>
        <v>0</v>
      </c>
      <c r="BG95" s="19">
        <f>IF($U$95="zákl. přenesená",$N$95,0)</f>
        <v>0</v>
      </c>
      <c r="BH95" s="19">
        <f>IF($U$95="sníž. přenesená",$N$95,0)</f>
        <v>0</v>
      </c>
      <c r="BI95" s="19">
        <f>IF($U$95="nulová",$N$95,0)</f>
        <v>0</v>
      </c>
      <c r="BJ95" s="6" t="s">
        <v>60</v>
      </c>
    </row>
    <row r="96" spans="2:62" s="6" customFormat="1" ht="18.75" customHeight="1">
      <c r="B96" s="48"/>
      <c r="D96" s="497" t="s">
        <v>144</v>
      </c>
      <c r="E96" s="444"/>
      <c r="F96" s="444"/>
      <c r="G96" s="444"/>
      <c r="H96" s="444"/>
      <c r="N96" s="498">
        <v>0</v>
      </c>
      <c r="O96" s="444"/>
      <c r="P96" s="444"/>
      <c r="Q96" s="444"/>
      <c r="R96" s="49"/>
      <c r="T96" s="79"/>
      <c r="U96" s="80" t="s">
        <v>77</v>
      </c>
      <c r="AY96" s="6" t="s">
        <v>141</v>
      </c>
      <c r="BE96" s="19">
        <f>IF($U$96="základní",$N$96,0)</f>
        <v>0</v>
      </c>
      <c r="BF96" s="19">
        <f>IF($U$96="snížená",$N$96,0)</f>
        <v>0</v>
      </c>
      <c r="BG96" s="19">
        <f>IF($U$96="zákl. přenesená",$N$96,0)</f>
        <v>0</v>
      </c>
      <c r="BH96" s="19">
        <f>IF($U$96="sníž. přenesená",$N$96,0)</f>
        <v>0</v>
      </c>
      <c r="BI96" s="19">
        <f>IF($U$96="nulová",$N$96,0)</f>
        <v>0</v>
      </c>
      <c r="BJ96" s="6" t="s">
        <v>60</v>
      </c>
    </row>
    <row r="97" spans="2:62" s="6" customFormat="1" ht="18.75" customHeight="1">
      <c r="B97" s="48"/>
      <c r="D97" s="497" t="s">
        <v>145</v>
      </c>
      <c r="E97" s="444"/>
      <c r="F97" s="444"/>
      <c r="G97" s="444"/>
      <c r="H97" s="444"/>
      <c r="N97" s="498">
        <v>0</v>
      </c>
      <c r="O97" s="444"/>
      <c r="P97" s="444"/>
      <c r="Q97" s="444"/>
      <c r="R97" s="49"/>
      <c r="T97" s="79"/>
      <c r="U97" s="80" t="s">
        <v>77</v>
      </c>
      <c r="AY97" s="6" t="s">
        <v>141</v>
      </c>
      <c r="BE97" s="19">
        <f>IF($U$97="základní",$N$97,0)</f>
        <v>0</v>
      </c>
      <c r="BF97" s="19">
        <f>IF($U$97="snížená",$N$97,0)</f>
        <v>0</v>
      </c>
      <c r="BG97" s="19">
        <f>IF($U$97="zákl. přenesená",$N$97,0)</f>
        <v>0</v>
      </c>
      <c r="BH97" s="19">
        <f>IF($U$97="sníž. přenesená",$N$97,0)</f>
        <v>0</v>
      </c>
      <c r="BI97" s="19">
        <f>IF($U$97="nulová",$N$97,0)</f>
        <v>0</v>
      </c>
      <c r="BJ97" s="6" t="s">
        <v>60</v>
      </c>
    </row>
    <row r="98" spans="2:62" s="6" customFormat="1" ht="18.75" customHeight="1">
      <c r="B98" s="48"/>
      <c r="D98" s="75" t="s">
        <v>146</v>
      </c>
      <c r="N98" s="498">
        <v>0</v>
      </c>
      <c r="O98" s="444"/>
      <c r="P98" s="444"/>
      <c r="Q98" s="444"/>
      <c r="R98" s="49"/>
      <c r="T98" s="81"/>
      <c r="U98" s="82" t="s">
        <v>77</v>
      </c>
      <c r="AY98" s="6" t="s">
        <v>147</v>
      </c>
      <c r="BE98" s="19">
        <f>IF($U$98="základní",$N$98,0)</f>
        <v>0</v>
      </c>
      <c r="BF98" s="19">
        <f>IF($U$98="snížená",$N$98,0)</f>
        <v>0</v>
      </c>
      <c r="BG98" s="19">
        <f>IF($U$98="zákl. přenesená",$N$98,0)</f>
        <v>0</v>
      </c>
      <c r="BH98" s="19">
        <f>IF($U$98="sníž. přenesená",$N$98,0)</f>
        <v>0</v>
      </c>
      <c r="BI98" s="19">
        <f>IF($U$98="nulová",$N$98,0)</f>
        <v>0</v>
      </c>
      <c r="BJ98" s="6" t="s">
        <v>60</v>
      </c>
    </row>
    <row r="99" spans="2:18" s="6" customFormat="1" ht="14.25" customHeight="1">
      <c r="B99" s="48"/>
      <c r="R99" s="49"/>
    </row>
    <row r="100" spans="2:18" s="6" customFormat="1" ht="30" customHeight="1">
      <c r="B100" s="48"/>
      <c r="C100" s="83" t="s">
        <v>126</v>
      </c>
      <c r="D100" s="55"/>
      <c r="E100" s="55"/>
      <c r="F100" s="55"/>
      <c r="G100" s="55"/>
      <c r="H100" s="55"/>
      <c r="I100" s="55"/>
      <c r="J100" s="55"/>
      <c r="K100" s="55"/>
      <c r="L100" s="469">
        <f>N88+N92</f>
        <v>0</v>
      </c>
      <c r="M100" s="470"/>
      <c r="N100" s="470"/>
      <c r="O100" s="470"/>
      <c r="P100" s="470"/>
      <c r="Q100" s="470"/>
      <c r="R100" s="49"/>
    </row>
    <row r="101" spans="2:18" s="6" customFormat="1" ht="7.5" customHeight="1"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9"/>
    </row>
    <row r="105" spans="2:18" s="6" customFormat="1" ht="7.5" customHeight="1"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2"/>
    </row>
    <row r="106" spans="2:18" s="6" customFormat="1" ht="37.5" customHeight="1">
      <c r="B106" s="48"/>
      <c r="C106" s="443" t="s">
        <v>148</v>
      </c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  <c r="R106" s="49"/>
    </row>
    <row r="107" spans="2:18" s="6" customFormat="1" ht="7.5" customHeight="1">
      <c r="B107" s="48"/>
      <c r="R107" s="49"/>
    </row>
    <row r="108" spans="2:18" s="6" customFormat="1" ht="15" customHeight="1">
      <c r="B108" s="48"/>
      <c r="C108" s="47" t="s">
        <v>58</v>
      </c>
      <c r="F108" s="486" t="str">
        <f>$F$6</f>
        <v>Stavební úpravy kotelny ŠLP</v>
      </c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R108" s="49"/>
    </row>
    <row r="109" spans="2:18" s="6" customFormat="1" ht="15" customHeight="1">
      <c r="B109" s="48"/>
      <c r="C109" s="10" t="s">
        <v>130</v>
      </c>
      <c r="F109" s="445" t="str">
        <f>$F$7</f>
        <v>D 1.1.1 - bourací práce</v>
      </c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R109" s="49"/>
    </row>
    <row r="110" spans="2:18" s="6" customFormat="1" ht="7.5" customHeight="1">
      <c r="B110" s="48"/>
      <c r="R110" s="49"/>
    </row>
    <row r="111" spans="2:18" s="6" customFormat="1" ht="18.75" customHeight="1">
      <c r="B111" s="48"/>
      <c r="C111" s="47" t="s">
        <v>61</v>
      </c>
      <c r="F111" s="50" t="str">
        <f>$F$9</f>
        <v> </v>
      </c>
      <c r="K111" s="47" t="s">
        <v>63</v>
      </c>
      <c r="M111" s="493"/>
      <c r="N111" s="444"/>
      <c r="O111" s="444"/>
      <c r="P111" s="444"/>
      <c r="R111" s="49"/>
    </row>
    <row r="112" spans="2:18" s="6" customFormat="1" ht="7.5" customHeight="1">
      <c r="B112" s="48"/>
      <c r="R112" s="49"/>
    </row>
    <row r="113" spans="2:18" s="6" customFormat="1" ht="15.75" customHeight="1">
      <c r="B113" s="48"/>
      <c r="C113" s="47" t="s">
        <v>66</v>
      </c>
      <c r="F113" s="50" t="str">
        <f>$E$12</f>
        <v> </v>
      </c>
      <c r="K113" s="47" t="s">
        <v>70</v>
      </c>
      <c r="M113" s="446" t="str">
        <f>$E$18</f>
        <v> </v>
      </c>
      <c r="N113" s="444"/>
      <c r="O113" s="444"/>
      <c r="P113" s="444"/>
      <c r="Q113" s="444"/>
      <c r="R113" s="49"/>
    </row>
    <row r="114" spans="2:18" s="6" customFormat="1" ht="15" customHeight="1">
      <c r="B114" s="48"/>
      <c r="C114" s="47" t="s">
        <v>69</v>
      </c>
      <c r="F114" s="50">
        <f>IF($E$15="","",$E$15)</f>
      </c>
      <c r="K114" s="47" t="s">
        <v>72</v>
      </c>
      <c r="M114" s="446" t="str">
        <f>$E$21</f>
        <v> </v>
      </c>
      <c r="N114" s="444"/>
      <c r="O114" s="444"/>
      <c r="P114" s="444"/>
      <c r="Q114" s="444"/>
      <c r="R114" s="49"/>
    </row>
    <row r="115" spans="2:18" s="6" customFormat="1" ht="11.25" customHeight="1">
      <c r="B115" s="48"/>
      <c r="R115" s="49"/>
    </row>
    <row r="116" spans="2:27" s="24" customFormat="1" ht="30" customHeight="1">
      <c r="B116" s="251"/>
      <c r="C116" s="249" t="s">
        <v>149</v>
      </c>
      <c r="D116" s="249" t="s">
        <v>150</v>
      </c>
      <c r="E116" s="249" t="s">
        <v>94</v>
      </c>
      <c r="F116" s="491" t="s">
        <v>151</v>
      </c>
      <c r="G116" s="492"/>
      <c r="H116" s="492"/>
      <c r="I116" s="492"/>
      <c r="J116" s="249" t="s">
        <v>152</v>
      </c>
      <c r="K116" s="249" t="s">
        <v>153</v>
      </c>
      <c r="L116" s="491" t="s">
        <v>154</v>
      </c>
      <c r="M116" s="492"/>
      <c r="N116" s="491" t="s">
        <v>155</v>
      </c>
      <c r="O116" s="492"/>
      <c r="P116" s="492"/>
      <c r="Q116" s="492"/>
      <c r="R116" s="252"/>
      <c r="T116" s="84" t="s">
        <v>156</v>
      </c>
      <c r="U116" s="85" t="s">
        <v>76</v>
      </c>
      <c r="V116" s="85" t="s">
        <v>157</v>
      </c>
      <c r="W116" s="85" t="s">
        <v>158</v>
      </c>
      <c r="X116" s="85" t="s">
        <v>159</v>
      </c>
      <c r="Y116" s="85" t="s">
        <v>160</v>
      </c>
      <c r="Z116" s="85" t="s">
        <v>161</v>
      </c>
      <c r="AA116" s="86" t="s">
        <v>162</v>
      </c>
    </row>
    <row r="117" spans="2:63" s="6" customFormat="1" ht="30" customHeight="1">
      <c r="B117" s="48"/>
      <c r="C117" s="70" t="s">
        <v>131</v>
      </c>
      <c r="N117" s="505">
        <f>N118</f>
        <v>0</v>
      </c>
      <c r="O117" s="444"/>
      <c r="P117" s="444"/>
      <c r="Q117" s="444"/>
      <c r="R117" s="49"/>
      <c r="T117" s="87"/>
      <c r="U117" s="11"/>
      <c r="V117" s="11"/>
      <c r="W117" s="88" t="e">
        <f>$W$118+#REF!</f>
        <v>#REF!</v>
      </c>
      <c r="X117" s="11"/>
      <c r="Y117" s="88" t="e">
        <f>$Y$118+#REF!</f>
        <v>#REF!</v>
      </c>
      <c r="Z117" s="11"/>
      <c r="AA117" s="89" t="e">
        <f>$AA$118+#REF!</f>
        <v>#REF!</v>
      </c>
      <c r="AT117" s="6" t="s">
        <v>111</v>
      </c>
      <c r="AU117" s="6" t="s">
        <v>136</v>
      </c>
      <c r="BK117" s="25" t="e">
        <f>$BK$118+#REF!</f>
        <v>#REF!</v>
      </c>
    </row>
    <row r="118" spans="2:63" s="26" customFormat="1" ht="37.5" customHeight="1">
      <c r="B118" s="90"/>
      <c r="D118" s="91" t="s">
        <v>137</v>
      </c>
      <c r="N118" s="506">
        <f>N119</f>
        <v>0</v>
      </c>
      <c r="O118" s="507"/>
      <c r="P118" s="507"/>
      <c r="Q118" s="507"/>
      <c r="R118" s="92"/>
      <c r="T118" s="93"/>
      <c r="W118" s="94">
        <f>$W$119</f>
        <v>227.704474</v>
      </c>
      <c r="Y118" s="94">
        <f>$Y$119</f>
        <v>0</v>
      </c>
      <c r="AA118" s="95">
        <f>$AA$119</f>
        <v>10.81765</v>
      </c>
      <c r="AR118" s="27" t="s">
        <v>60</v>
      </c>
      <c r="AT118" s="27" t="s">
        <v>111</v>
      </c>
      <c r="AU118" s="27" t="s">
        <v>112</v>
      </c>
      <c r="AY118" s="27" t="s">
        <v>163</v>
      </c>
      <c r="BK118" s="28">
        <f>$BK$119</f>
        <v>0</v>
      </c>
    </row>
    <row r="119" spans="2:63" s="26" customFormat="1" ht="21" customHeight="1">
      <c r="B119" s="90"/>
      <c r="D119" s="96" t="s">
        <v>138</v>
      </c>
      <c r="N119" s="509">
        <f>SUM(N120:Q157)</f>
        <v>0</v>
      </c>
      <c r="O119" s="507"/>
      <c r="P119" s="507"/>
      <c r="Q119" s="507"/>
      <c r="R119" s="92"/>
      <c r="T119" s="93"/>
      <c r="W119" s="94">
        <f>SUM($W$120:$W$153)</f>
        <v>227.704474</v>
      </c>
      <c r="Y119" s="94">
        <f>SUM($Y$120:$Y$153)</f>
        <v>0</v>
      </c>
      <c r="AA119" s="95">
        <f>SUM($AA$120:$AA$153)</f>
        <v>10.81765</v>
      </c>
      <c r="AR119" s="27" t="s">
        <v>60</v>
      </c>
      <c r="AT119" s="27" t="s">
        <v>111</v>
      </c>
      <c r="AU119" s="27" t="s">
        <v>60</v>
      </c>
      <c r="AY119" s="27" t="s">
        <v>163</v>
      </c>
      <c r="BK119" s="28">
        <f>SUM($BK$120:$BK$153)</f>
        <v>0</v>
      </c>
    </row>
    <row r="120" spans="2:64" s="6" customFormat="1" ht="15.75" customHeight="1">
      <c r="B120" s="48"/>
      <c r="C120" s="273">
        <v>1</v>
      </c>
      <c r="D120" s="97" t="s">
        <v>165</v>
      </c>
      <c r="E120" s="98" t="s">
        <v>166</v>
      </c>
      <c r="F120" s="485" t="s">
        <v>167</v>
      </c>
      <c r="G120" s="478"/>
      <c r="H120" s="478"/>
      <c r="I120" s="478"/>
      <c r="J120" s="99" t="s">
        <v>168</v>
      </c>
      <c r="K120" s="30">
        <f>K129</f>
        <v>6.878000000000001</v>
      </c>
      <c r="L120" s="477"/>
      <c r="M120" s="478"/>
      <c r="N120" s="479">
        <f>K120*L120</f>
        <v>0</v>
      </c>
      <c r="O120" s="478"/>
      <c r="P120" s="478"/>
      <c r="Q120" s="478"/>
      <c r="R120" s="49"/>
      <c r="T120" s="29"/>
      <c r="U120" s="100" t="s">
        <v>77</v>
      </c>
      <c r="V120" s="101">
        <v>1.283</v>
      </c>
      <c r="W120" s="101">
        <f>$V$120*$K$120</f>
        <v>8.824474</v>
      </c>
      <c r="X120" s="101">
        <v>0</v>
      </c>
      <c r="Y120" s="101">
        <f>$X$120*$K$120</f>
        <v>0</v>
      </c>
      <c r="Z120" s="101">
        <v>1.175</v>
      </c>
      <c r="AA120" s="102">
        <f>$Z$120*$K$120</f>
        <v>8.081650000000002</v>
      </c>
      <c r="AR120" s="6" t="s">
        <v>164</v>
      </c>
      <c r="AT120" s="6" t="s">
        <v>165</v>
      </c>
      <c r="AU120" s="6" t="s">
        <v>128</v>
      </c>
      <c r="AY120" s="6" t="s">
        <v>163</v>
      </c>
      <c r="BE120" s="19">
        <f>IF($U$120="základní",$N$120,0)</f>
        <v>0</v>
      </c>
      <c r="BF120" s="19">
        <f>IF($U$120="snížená",$N$120,0)</f>
        <v>0</v>
      </c>
      <c r="BG120" s="19">
        <f>IF($U$120="zákl. přenesená",$N$120,0)</f>
        <v>0</v>
      </c>
      <c r="BH120" s="19">
        <f>IF($U$120="sníž. přenesená",$N$120,0)</f>
        <v>0</v>
      </c>
      <c r="BI120" s="19">
        <f>IF($U$120="nulová",$N$120,0)</f>
        <v>0</v>
      </c>
      <c r="BJ120" s="6" t="s">
        <v>60</v>
      </c>
      <c r="BK120" s="19">
        <f>ROUND($L$120*$K$120,2)</f>
        <v>0</v>
      </c>
      <c r="BL120" s="6" t="s">
        <v>164</v>
      </c>
    </row>
    <row r="121" spans="2:51" s="6" customFormat="1" ht="15.75" customHeight="1">
      <c r="B121" s="103"/>
      <c r="C121" s="272"/>
      <c r="E121" s="32"/>
      <c r="F121" s="499" t="s">
        <v>275</v>
      </c>
      <c r="G121" s="500"/>
      <c r="H121" s="500"/>
      <c r="I121" s="500"/>
      <c r="J121" s="500"/>
      <c r="K121" s="500"/>
      <c r="L121" s="500"/>
      <c r="M121" s="500"/>
      <c r="R121" s="104"/>
      <c r="T121" s="105"/>
      <c r="AA121" s="106"/>
      <c r="AT121" s="32" t="s">
        <v>2</v>
      </c>
      <c r="AU121" s="32" t="s">
        <v>128</v>
      </c>
      <c r="AV121" s="32" t="s">
        <v>60</v>
      </c>
      <c r="AW121" s="32" t="s">
        <v>136</v>
      </c>
      <c r="AX121" s="32" t="s">
        <v>112</v>
      </c>
      <c r="AY121" s="32" t="s">
        <v>163</v>
      </c>
    </row>
    <row r="122" spans="2:51" s="6" customFormat="1" ht="15.75" customHeight="1">
      <c r="B122" s="103"/>
      <c r="C122" s="272"/>
      <c r="E122" s="32"/>
      <c r="F122" s="502" t="s">
        <v>224</v>
      </c>
      <c r="G122" s="502"/>
      <c r="H122" s="502"/>
      <c r="I122" s="502"/>
      <c r="J122" s="502"/>
      <c r="K122" s="502"/>
      <c r="L122" s="502"/>
      <c r="M122" s="502"/>
      <c r="R122" s="104"/>
      <c r="T122" s="105"/>
      <c r="AA122" s="106"/>
      <c r="AT122" s="32"/>
      <c r="AU122" s="32"/>
      <c r="AV122" s="32"/>
      <c r="AW122" s="32"/>
      <c r="AX122" s="32"/>
      <c r="AY122" s="32"/>
    </row>
    <row r="123" spans="2:51" s="6" customFormat="1" ht="15.75" customHeight="1">
      <c r="B123" s="103"/>
      <c r="C123" s="272"/>
      <c r="E123" s="32"/>
      <c r="F123" s="483" t="s">
        <v>222</v>
      </c>
      <c r="G123" s="484"/>
      <c r="H123" s="484"/>
      <c r="I123" s="484"/>
      <c r="K123" s="108">
        <v>4.392</v>
      </c>
      <c r="R123" s="104"/>
      <c r="T123" s="105"/>
      <c r="AA123" s="106"/>
      <c r="AT123" s="32"/>
      <c r="AU123" s="32"/>
      <c r="AV123" s="32"/>
      <c r="AW123" s="32"/>
      <c r="AX123" s="32"/>
      <c r="AY123" s="32"/>
    </row>
    <row r="124" spans="2:51" s="6" customFormat="1" ht="15.75" customHeight="1">
      <c r="B124" s="103"/>
      <c r="C124" s="272"/>
      <c r="E124" s="32"/>
      <c r="F124" s="501" t="s">
        <v>276</v>
      </c>
      <c r="G124" s="481"/>
      <c r="H124" s="481"/>
      <c r="I124" s="481"/>
      <c r="J124" s="481"/>
      <c r="K124" s="481"/>
      <c r="L124" s="481"/>
      <c r="M124" s="481"/>
      <c r="R124" s="104"/>
      <c r="T124" s="105"/>
      <c r="AA124" s="106"/>
      <c r="AT124" s="32" t="s">
        <v>2</v>
      </c>
      <c r="AU124" s="32" t="s">
        <v>128</v>
      </c>
      <c r="AV124" s="32" t="s">
        <v>60</v>
      </c>
      <c r="AW124" s="32" t="s">
        <v>136</v>
      </c>
      <c r="AX124" s="32" t="s">
        <v>112</v>
      </c>
      <c r="AY124" s="32" t="s">
        <v>163</v>
      </c>
    </row>
    <row r="125" spans="2:51" s="6" customFormat="1" ht="15.75" customHeight="1">
      <c r="B125" s="103"/>
      <c r="C125" s="272"/>
      <c r="E125" s="32"/>
      <c r="F125" s="481" t="s">
        <v>225</v>
      </c>
      <c r="G125" s="481"/>
      <c r="H125" s="481"/>
      <c r="I125" s="481"/>
      <c r="J125" s="481"/>
      <c r="K125" s="481"/>
      <c r="L125" s="481"/>
      <c r="M125" s="481"/>
      <c r="R125" s="104"/>
      <c r="T125" s="105"/>
      <c r="AA125" s="106"/>
      <c r="AT125" s="32"/>
      <c r="AU125" s="32"/>
      <c r="AV125" s="32"/>
      <c r="AW125" s="32"/>
      <c r="AX125" s="32"/>
      <c r="AY125" s="32"/>
    </row>
    <row r="126" spans="2:51" s="6" customFormat="1" ht="15.75" customHeight="1">
      <c r="B126" s="107"/>
      <c r="C126" s="272"/>
      <c r="E126" s="33"/>
      <c r="F126" s="483" t="s">
        <v>223</v>
      </c>
      <c r="G126" s="484"/>
      <c r="H126" s="484"/>
      <c r="I126" s="484"/>
      <c r="K126" s="108">
        <v>2.353</v>
      </c>
      <c r="R126" s="109"/>
      <c r="T126" s="110"/>
      <c r="AA126" s="111"/>
      <c r="AT126" s="33" t="s">
        <v>2</v>
      </c>
      <c r="AU126" s="33" t="s">
        <v>128</v>
      </c>
      <c r="AV126" s="33" t="s">
        <v>128</v>
      </c>
      <c r="AW126" s="33" t="s">
        <v>136</v>
      </c>
      <c r="AX126" s="33" t="s">
        <v>112</v>
      </c>
      <c r="AY126" s="33" t="s">
        <v>163</v>
      </c>
    </row>
    <row r="127" spans="2:51" s="6" customFormat="1" ht="15.75" customHeight="1">
      <c r="B127" s="107"/>
      <c r="C127" s="272"/>
      <c r="E127" s="33"/>
      <c r="F127" s="508" t="s">
        <v>277</v>
      </c>
      <c r="G127" s="502"/>
      <c r="H127" s="502"/>
      <c r="I127" s="502"/>
      <c r="J127" s="502"/>
      <c r="K127" s="502"/>
      <c r="L127" s="502"/>
      <c r="M127" s="502"/>
      <c r="R127" s="109"/>
      <c r="T127" s="110"/>
      <c r="AA127" s="111"/>
      <c r="AT127" s="33"/>
      <c r="AU127" s="33"/>
      <c r="AV127" s="33"/>
      <c r="AW127" s="33"/>
      <c r="AX127" s="33"/>
      <c r="AY127" s="33"/>
    </row>
    <row r="128" spans="2:51" s="6" customFormat="1" ht="15.75" customHeight="1">
      <c r="B128" s="107"/>
      <c r="C128" s="272"/>
      <c r="E128" s="33"/>
      <c r="F128" s="483" t="s">
        <v>226</v>
      </c>
      <c r="G128" s="484"/>
      <c r="H128" s="484"/>
      <c r="I128" s="484"/>
      <c r="K128" s="108">
        <v>0.133</v>
      </c>
      <c r="R128" s="109"/>
      <c r="T128" s="110"/>
      <c r="AA128" s="111"/>
      <c r="AT128" s="33"/>
      <c r="AU128" s="33"/>
      <c r="AV128" s="33"/>
      <c r="AW128" s="33"/>
      <c r="AX128" s="33"/>
      <c r="AY128" s="33"/>
    </row>
    <row r="129" spans="2:51" s="6" customFormat="1" ht="15.75" customHeight="1">
      <c r="B129" s="112"/>
      <c r="C129" s="272"/>
      <c r="E129" s="34"/>
      <c r="F129" s="503" t="s">
        <v>3</v>
      </c>
      <c r="G129" s="504"/>
      <c r="H129" s="504"/>
      <c r="I129" s="504"/>
      <c r="K129" s="113">
        <f>K123+K126+K128</f>
        <v>6.878000000000001</v>
      </c>
      <c r="R129" s="114"/>
      <c r="T129" s="115"/>
      <c r="AA129" s="116"/>
      <c r="AT129" s="34" t="s">
        <v>2</v>
      </c>
      <c r="AU129" s="34" t="s">
        <v>128</v>
      </c>
      <c r="AV129" s="34" t="s">
        <v>164</v>
      </c>
      <c r="AW129" s="34" t="s">
        <v>136</v>
      </c>
      <c r="AX129" s="34" t="s">
        <v>60</v>
      </c>
      <c r="AY129" s="34" t="s">
        <v>163</v>
      </c>
    </row>
    <row r="130" spans="2:51" s="6" customFormat="1" ht="15.75" customHeight="1">
      <c r="B130" s="112"/>
      <c r="C130" s="273">
        <v>2</v>
      </c>
      <c r="D130" s="97" t="s">
        <v>165</v>
      </c>
      <c r="E130" s="98" t="s">
        <v>243</v>
      </c>
      <c r="F130" s="485" t="s">
        <v>244</v>
      </c>
      <c r="G130" s="478"/>
      <c r="H130" s="478"/>
      <c r="I130" s="478"/>
      <c r="J130" s="99" t="s">
        <v>168</v>
      </c>
      <c r="K130" s="30">
        <f>K138</f>
        <v>5.765000000000001</v>
      </c>
      <c r="L130" s="477"/>
      <c r="M130" s="478"/>
      <c r="N130" s="479">
        <f>K130*L130</f>
        <v>0</v>
      </c>
      <c r="O130" s="478"/>
      <c r="P130" s="478"/>
      <c r="Q130" s="478"/>
      <c r="R130" s="114"/>
      <c r="T130" s="115"/>
      <c r="AA130" s="116"/>
      <c r="AT130" s="34"/>
      <c r="AU130" s="34"/>
      <c r="AV130" s="34"/>
      <c r="AW130" s="34"/>
      <c r="AX130" s="34"/>
      <c r="AY130" s="34"/>
    </row>
    <row r="131" spans="2:51" s="6" customFormat="1" ht="15.75" customHeight="1">
      <c r="B131" s="112"/>
      <c r="C131" s="272"/>
      <c r="E131" s="32"/>
      <c r="F131" s="481" t="s">
        <v>239</v>
      </c>
      <c r="G131" s="482"/>
      <c r="H131" s="482"/>
      <c r="I131" s="482"/>
      <c r="K131" s="32"/>
      <c r="R131" s="114"/>
      <c r="T131" s="115"/>
      <c r="AA131" s="116"/>
      <c r="AT131" s="34"/>
      <c r="AU131" s="34"/>
      <c r="AV131" s="34"/>
      <c r="AW131" s="34"/>
      <c r="AX131" s="34"/>
      <c r="AY131" s="34"/>
    </row>
    <row r="132" spans="2:51" s="6" customFormat="1" ht="15.75" customHeight="1">
      <c r="B132" s="112"/>
      <c r="C132" s="272"/>
      <c r="E132" s="32"/>
      <c r="F132" s="483" t="s">
        <v>240</v>
      </c>
      <c r="G132" s="484"/>
      <c r="H132" s="484"/>
      <c r="I132" s="484"/>
      <c r="K132" s="108">
        <v>1.008</v>
      </c>
      <c r="R132" s="114"/>
      <c r="T132" s="115"/>
      <c r="AA132" s="116"/>
      <c r="AT132" s="34"/>
      <c r="AU132" s="34"/>
      <c r="AV132" s="34"/>
      <c r="AW132" s="34"/>
      <c r="AX132" s="34"/>
      <c r="AY132" s="34"/>
    </row>
    <row r="133" spans="2:51" s="6" customFormat="1" ht="15.75" customHeight="1">
      <c r="B133" s="112"/>
      <c r="C133" s="272"/>
      <c r="E133" s="33"/>
      <c r="F133" s="481" t="s">
        <v>241</v>
      </c>
      <c r="G133" s="482"/>
      <c r="H133" s="482"/>
      <c r="I133" s="482"/>
      <c r="K133" s="32"/>
      <c r="R133" s="114"/>
      <c r="T133" s="115"/>
      <c r="AA133" s="116"/>
      <c r="AT133" s="34"/>
      <c r="AU133" s="34"/>
      <c r="AV133" s="34"/>
      <c r="AW133" s="34"/>
      <c r="AX133" s="34"/>
      <c r="AY133" s="34"/>
    </row>
    <row r="134" spans="2:51" s="6" customFormat="1" ht="15.75" customHeight="1">
      <c r="B134" s="112"/>
      <c r="C134" s="272"/>
      <c r="E134" s="33"/>
      <c r="F134" s="483" t="s">
        <v>242</v>
      </c>
      <c r="G134" s="484"/>
      <c r="H134" s="484"/>
      <c r="I134" s="484"/>
      <c r="K134" s="108">
        <v>1.216</v>
      </c>
      <c r="R134" s="114"/>
      <c r="T134" s="115"/>
      <c r="AA134" s="116"/>
      <c r="AT134" s="34"/>
      <c r="AU134" s="34"/>
      <c r="AV134" s="34"/>
      <c r="AW134" s="34"/>
      <c r="AX134" s="34"/>
      <c r="AY134" s="34"/>
    </row>
    <row r="135" spans="2:51" s="6" customFormat="1" ht="15.75" customHeight="1">
      <c r="B135" s="112"/>
      <c r="C135" s="272"/>
      <c r="E135" s="33"/>
      <c r="F135" s="481" t="s">
        <v>492</v>
      </c>
      <c r="G135" s="482"/>
      <c r="H135" s="482"/>
      <c r="I135" s="482"/>
      <c r="K135" s="108"/>
      <c r="R135" s="114"/>
      <c r="T135" s="115"/>
      <c r="AA135" s="116"/>
      <c r="AT135" s="34"/>
      <c r="AU135" s="34"/>
      <c r="AV135" s="34"/>
      <c r="AW135" s="34"/>
      <c r="AX135" s="34"/>
      <c r="AY135" s="34"/>
    </row>
    <row r="136" spans="2:51" s="6" customFormat="1" ht="15.75" customHeight="1">
      <c r="B136" s="112"/>
      <c r="C136" s="272"/>
      <c r="E136" s="33"/>
      <c r="F136" s="276" t="s">
        <v>493</v>
      </c>
      <c r="G136" s="33"/>
      <c r="H136" s="33"/>
      <c r="I136" s="33"/>
      <c r="K136" s="108">
        <f>0.18*5.5*4.7</f>
        <v>4.6530000000000005</v>
      </c>
      <c r="R136" s="114"/>
      <c r="T136" s="115"/>
      <c r="AA136" s="116"/>
      <c r="AT136" s="34"/>
      <c r="AU136" s="34"/>
      <c r="AV136" s="34"/>
      <c r="AW136" s="34"/>
      <c r="AX136" s="34"/>
      <c r="AY136" s="34"/>
    </row>
    <row r="137" spans="2:51" s="6" customFormat="1" ht="15.75" customHeight="1">
      <c r="B137" s="112"/>
      <c r="C137" s="272"/>
      <c r="E137" s="33"/>
      <c r="F137" s="503" t="s">
        <v>3</v>
      </c>
      <c r="G137" s="504"/>
      <c r="H137" s="504"/>
      <c r="I137" s="504"/>
      <c r="K137" s="113">
        <f>K132+K134+K136</f>
        <v>6.877000000000001</v>
      </c>
      <c r="R137" s="114"/>
      <c r="T137" s="115"/>
      <c r="AA137" s="116"/>
      <c r="AT137" s="34"/>
      <c r="AU137" s="34"/>
      <c r="AV137" s="34"/>
      <c r="AW137" s="34"/>
      <c r="AX137" s="34"/>
      <c r="AY137" s="34"/>
    </row>
    <row r="138" spans="2:51" s="6" customFormat="1" ht="15.75" customHeight="1">
      <c r="B138" s="112"/>
      <c r="C138" s="272"/>
      <c r="E138" s="34"/>
      <c r="F138" s="511" t="s">
        <v>245</v>
      </c>
      <c r="G138" s="512"/>
      <c r="H138" s="512"/>
      <c r="I138" s="512"/>
      <c r="J138" s="277"/>
      <c r="K138" s="278">
        <f>(K132+K134)/2+K136</f>
        <v>5.765000000000001</v>
      </c>
      <c r="R138" s="114"/>
      <c r="T138" s="115"/>
      <c r="AA138" s="116"/>
      <c r="AT138" s="34"/>
      <c r="AU138" s="34"/>
      <c r="AV138" s="34"/>
      <c r="AW138" s="34"/>
      <c r="AX138" s="34"/>
      <c r="AY138" s="34"/>
    </row>
    <row r="139" spans="2:64" s="6" customFormat="1" ht="12">
      <c r="B139" s="48"/>
      <c r="C139" s="273">
        <v>3</v>
      </c>
      <c r="D139" s="97" t="s">
        <v>165</v>
      </c>
      <c r="E139" s="98" t="s">
        <v>170</v>
      </c>
      <c r="F139" s="513" t="s">
        <v>274</v>
      </c>
      <c r="G139" s="478"/>
      <c r="H139" s="478"/>
      <c r="I139" s="478"/>
      <c r="J139" s="99" t="s">
        <v>171</v>
      </c>
      <c r="K139" s="30">
        <f>K142</f>
        <v>1</v>
      </c>
      <c r="L139" s="477"/>
      <c r="M139" s="478"/>
      <c r="N139" s="479">
        <f>K139*L139</f>
        <v>0</v>
      </c>
      <c r="O139" s="478"/>
      <c r="P139" s="478"/>
      <c r="Q139" s="478"/>
      <c r="R139" s="49"/>
      <c r="T139" s="29"/>
      <c r="U139" s="100" t="s">
        <v>77</v>
      </c>
      <c r="V139" s="101">
        <v>0.72</v>
      </c>
      <c r="W139" s="101">
        <f>$V$139*$K$139</f>
        <v>0.72</v>
      </c>
      <c r="X139" s="101">
        <v>0</v>
      </c>
      <c r="Y139" s="101">
        <f>$X$139*$K$139</f>
        <v>0</v>
      </c>
      <c r="Z139" s="101">
        <v>0.009</v>
      </c>
      <c r="AA139" s="102">
        <f>$Z$139*$K$139</f>
        <v>0.009</v>
      </c>
      <c r="AR139" s="6" t="s">
        <v>164</v>
      </c>
      <c r="AT139" s="6" t="s">
        <v>165</v>
      </c>
      <c r="AU139" s="6" t="s">
        <v>128</v>
      </c>
      <c r="AY139" s="6" t="s">
        <v>163</v>
      </c>
      <c r="BE139" s="19">
        <f>IF($U$139="základní",$N$139,0)</f>
        <v>0</v>
      </c>
      <c r="BF139" s="19">
        <f>IF($U$139="snížená",$N$139,0)</f>
        <v>0</v>
      </c>
      <c r="BG139" s="19">
        <f>IF($U$139="zákl. přenesená",$N$139,0)</f>
        <v>0</v>
      </c>
      <c r="BH139" s="19">
        <f>IF($U$139="sníž. přenesená",$N$139,0)</f>
        <v>0</v>
      </c>
      <c r="BI139" s="19">
        <f>IF($U$139="nulová",$N$139,0)</f>
        <v>0</v>
      </c>
      <c r="BJ139" s="6" t="s">
        <v>60</v>
      </c>
      <c r="BK139" s="19">
        <f>ROUND($L$139*$K$139,2)</f>
        <v>0</v>
      </c>
      <c r="BL139" s="6" t="s">
        <v>164</v>
      </c>
    </row>
    <row r="140" spans="2:51" s="6" customFormat="1" ht="15.75" customHeight="1">
      <c r="B140" s="103"/>
      <c r="C140" s="272"/>
      <c r="E140" s="32"/>
      <c r="F140" s="500" t="s">
        <v>227</v>
      </c>
      <c r="G140" s="500"/>
      <c r="H140" s="500"/>
      <c r="I140" s="500"/>
      <c r="J140" s="500"/>
      <c r="K140" s="500"/>
      <c r="L140" s="500"/>
      <c r="M140" s="500"/>
      <c r="R140" s="104"/>
      <c r="T140" s="105"/>
      <c r="AA140" s="106"/>
      <c r="AT140" s="32" t="s">
        <v>2</v>
      </c>
      <c r="AU140" s="32" t="s">
        <v>128</v>
      </c>
      <c r="AV140" s="32" t="s">
        <v>60</v>
      </c>
      <c r="AW140" s="32" t="s">
        <v>136</v>
      </c>
      <c r="AX140" s="32" t="s">
        <v>112</v>
      </c>
      <c r="AY140" s="32" t="s">
        <v>163</v>
      </c>
    </row>
    <row r="141" spans="2:51" s="6" customFormat="1" ht="15.75" customHeight="1">
      <c r="B141" s="107"/>
      <c r="C141" s="272"/>
      <c r="E141" s="33"/>
      <c r="F141" s="483" t="s">
        <v>228</v>
      </c>
      <c r="G141" s="484"/>
      <c r="H141" s="484"/>
      <c r="I141" s="484"/>
      <c r="K141" s="108">
        <v>1</v>
      </c>
      <c r="R141" s="109"/>
      <c r="T141" s="110"/>
      <c r="AA141" s="111"/>
      <c r="AT141" s="33" t="s">
        <v>2</v>
      </c>
      <c r="AU141" s="33" t="s">
        <v>128</v>
      </c>
      <c r="AV141" s="33" t="s">
        <v>128</v>
      </c>
      <c r="AW141" s="33" t="s">
        <v>136</v>
      </c>
      <c r="AX141" s="33" t="s">
        <v>112</v>
      </c>
      <c r="AY141" s="33" t="s">
        <v>163</v>
      </c>
    </row>
    <row r="142" spans="2:51" s="6" customFormat="1" ht="15.75" customHeight="1">
      <c r="B142" s="112"/>
      <c r="C142" s="272"/>
      <c r="E142" s="34"/>
      <c r="F142" s="503" t="s">
        <v>3</v>
      </c>
      <c r="G142" s="504"/>
      <c r="H142" s="504"/>
      <c r="I142" s="504"/>
      <c r="K142" s="113">
        <f>K141</f>
        <v>1</v>
      </c>
      <c r="R142" s="114"/>
      <c r="T142" s="115"/>
      <c r="AA142" s="116"/>
      <c r="AT142" s="34" t="s">
        <v>2</v>
      </c>
      <c r="AU142" s="34" t="s">
        <v>128</v>
      </c>
      <c r="AV142" s="34" t="s">
        <v>164</v>
      </c>
      <c r="AW142" s="34" t="s">
        <v>136</v>
      </c>
      <c r="AX142" s="34" t="s">
        <v>60</v>
      </c>
      <c r="AY142" s="34" t="s">
        <v>163</v>
      </c>
    </row>
    <row r="143" spans="2:64" s="6" customFormat="1" ht="12">
      <c r="B143" s="48"/>
      <c r="C143" s="275">
        <v>4</v>
      </c>
      <c r="D143" s="97"/>
      <c r="E143" s="98"/>
      <c r="F143" s="514" t="s">
        <v>477</v>
      </c>
      <c r="G143" s="478"/>
      <c r="H143" s="478"/>
      <c r="I143" s="478"/>
      <c r="J143" s="99" t="s">
        <v>171</v>
      </c>
      <c r="K143" s="30">
        <f>K146</f>
        <v>3</v>
      </c>
      <c r="L143" s="477"/>
      <c r="M143" s="478"/>
      <c r="N143" s="479">
        <f>K143*L143</f>
        <v>0</v>
      </c>
      <c r="O143" s="478"/>
      <c r="P143" s="478"/>
      <c r="Q143" s="478"/>
      <c r="R143" s="49"/>
      <c r="S143" s="6">
        <f>N143/112</f>
        <v>0</v>
      </c>
      <c r="T143" s="29"/>
      <c r="U143" s="100" t="s">
        <v>77</v>
      </c>
      <c r="V143" s="101">
        <v>0.72</v>
      </c>
      <c r="W143" s="101">
        <f>$V$143*$K$143</f>
        <v>2.16</v>
      </c>
      <c r="X143" s="101">
        <v>0</v>
      </c>
      <c r="Y143" s="101">
        <f>$X$143*$K$143</f>
        <v>0</v>
      </c>
      <c r="Z143" s="101">
        <v>0.009</v>
      </c>
      <c r="AA143" s="102">
        <f>$Z$143*$K$143</f>
        <v>0.026999999999999996</v>
      </c>
      <c r="AR143" s="6" t="s">
        <v>164</v>
      </c>
      <c r="AT143" s="6" t="s">
        <v>165</v>
      </c>
      <c r="AU143" s="6" t="s">
        <v>128</v>
      </c>
      <c r="AY143" s="6" t="s">
        <v>163</v>
      </c>
      <c r="BE143" s="19">
        <f>IF($U$143="základní",$N$143,0)</f>
        <v>0</v>
      </c>
      <c r="BF143" s="19">
        <f>IF($U$143="snížená",$N$143,0)</f>
        <v>0</v>
      </c>
      <c r="BG143" s="19">
        <f>IF($U$143="zákl. přenesená",$N$143,0)</f>
        <v>0</v>
      </c>
      <c r="BH143" s="19">
        <f>IF($U$143="sníž. přenesená",$N$143,0)</f>
        <v>0</v>
      </c>
      <c r="BI143" s="19">
        <f>IF($U$143="nulová",$N$143,0)</f>
        <v>0</v>
      </c>
      <c r="BJ143" s="6" t="s">
        <v>60</v>
      </c>
      <c r="BK143" s="19">
        <f>ROUND($L$143*$K$143,2)</f>
        <v>0</v>
      </c>
      <c r="BL143" s="6" t="s">
        <v>164</v>
      </c>
    </row>
    <row r="144" spans="2:51" s="6" customFormat="1" ht="15.75" customHeight="1">
      <c r="B144" s="103"/>
      <c r="C144" s="272"/>
      <c r="E144" s="32"/>
      <c r="F144" s="483" t="s">
        <v>229</v>
      </c>
      <c r="G144" s="484"/>
      <c r="H144" s="484"/>
      <c r="I144" s="484"/>
      <c r="K144" s="108">
        <v>2</v>
      </c>
      <c r="R144" s="104"/>
      <c r="T144" s="105"/>
      <c r="AA144" s="106"/>
      <c r="AT144" s="32" t="s">
        <v>2</v>
      </c>
      <c r="AU144" s="32" t="s">
        <v>128</v>
      </c>
      <c r="AV144" s="32" t="s">
        <v>60</v>
      </c>
      <c r="AW144" s="32" t="s">
        <v>136</v>
      </c>
      <c r="AX144" s="32" t="s">
        <v>112</v>
      </c>
      <c r="AY144" s="32" t="s">
        <v>163</v>
      </c>
    </row>
    <row r="145" spans="2:51" s="6" customFormat="1" ht="15.75" customHeight="1">
      <c r="B145" s="107"/>
      <c r="C145" s="272"/>
      <c r="E145" s="33"/>
      <c r="F145" s="483" t="s">
        <v>230</v>
      </c>
      <c r="G145" s="484"/>
      <c r="H145" s="484"/>
      <c r="I145" s="484"/>
      <c r="K145" s="108">
        <v>1</v>
      </c>
      <c r="R145" s="109"/>
      <c r="T145" s="110"/>
      <c r="AA145" s="111"/>
      <c r="AT145" s="33" t="s">
        <v>2</v>
      </c>
      <c r="AU145" s="33" t="s">
        <v>128</v>
      </c>
      <c r="AV145" s="33" t="s">
        <v>128</v>
      </c>
      <c r="AW145" s="33" t="s">
        <v>136</v>
      </c>
      <c r="AX145" s="33" t="s">
        <v>112</v>
      </c>
      <c r="AY145" s="33" t="s">
        <v>163</v>
      </c>
    </row>
    <row r="146" spans="2:51" s="6" customFormat="1" ht="15.75" customHeight="1">
      <c r="B146" s="112"/>
      <c r="C146" s="272"/>
      <c r="E146" s="34"/>
      <c r="F146" s="503" t="s">
        <v>3</v>
      </c>
      <c r="G146" s="504"/>
      <c r="H146" s="504"/>
      <c r="I146" s="504"/>
      <c r="K146" s="113">
        <f>SUM(K144:K145)</f>
        <v>3</v>
      </c>
      <c r="R146" s="114"/>
      <c r="T146" s="115"/>
      <c r="AA146" s="116"/>
      <c r="AT146" s="34" t="s">
        <v>2</v>
      </c>
      <c r="AU146" s="34" t="s">
        <v>128</v>
      </c>
      <c r="AV146" s="34" t="s">
        <v>164</v>
      </c>
      <c r="AW146" s="34" t="s">
        <v>136</v>
      </c>
      <c r="AX146" s="34" t="s">
        <v>60</v>
      </c>
      <c r="AY146" s="34" t="s">
        <v>163</v>
      </c>
    </row>
    <row r="147" spans="2:64" s="6" customFormat="1" ht="41.25" customHeight="1">
      <c r="B147" s="48"/>
      <c r="C147" s="275">
        <v>5</v>
      </c>
      <c r="D147" s="97"/>
      <c r="E147" s="98"/>
      <c r="F147" s="510" t="s">
        <v>509</v>
      </c>
      <c r="G147" s="478"/>
      <c r="H147" s="478"/>
      <c r="I147" s="478"/>
      <c r="J147" s="99" t="s">
        <v>33</v>
      </c>
      <c r="K147" s="30">
        <v>300</v>
      </c>
      <c r="L147" s="477"/>
      <c r="M147" s="478"/>
      <c r="N147" s="479">
        <f aca="true" t="shared" si="0" ref="N147:N153">K147*L147</f>
        <v>0</v>
      </c>
      <c r="O147" s="478"/>
      <c r="P147" s="478"/>
      <c r="Q147" s="478"/>
      <c r="R147" s="49"/>
      <c r="T147" s="29"/>
      <c r="U147" s="100" t="s">
        <v>77</v>
      </c>
      <c r="V147" s="101">
        <v>0.72</v>
      </c>
      <c r="W147" s="101">
        <f>$V$147*$K$147</f>
        <v>216</v>
      </c>
      <c r="X147" s="101">
        <v>0</v>
      </c>
      <c r="Y147" s="101">
        <f>$X$147*$K$147</f>
        <v>0</v>
      </c>
      <c r="Z147" s="101">
        <v>0.009</v>
      </c>
      <c r="AA147" s="102">
        <f>$Z$147*$K$147</f>
        <v>2.6999999999999997</v>
      </c>
      <c r="AR147" s="6" t="s">
        <v>164</v>
      </c>
      <c r="AT147" s="6" t="s">
        <v>165</v>
      </c>
      <c r="AU147" s="6" t="s">
        <v>128</v>
      </c>
      <c r="AY147" s="6" t="s">
        <v>163</v>
      </c>
      <c r="BE147" s="19">
        <f>IF($U$147="základní",$N$147,0)</f>
        <v>0</v>
      </c>
      <c r="BF147" s="19">
        <f>IF($U$147="snížená",$N$147,0)</f>
        <v>0</v>
      </c>
      <c r="BG147" s="19">
        <f>IF($U$147="zákl. přenesená",$N$147,0)</f>
        <v>0</v>
      </c>
      <c r="BH147" s="19">
        <f>IF($U$147="sníž. přenesená",$N$147,0)</f>
        <v>0</v>
      </c>
      <c r="BI147" s="19">
        <f>IF($U$147="nulová",$N$147,0)</f>
        <v>0</v>
      </c>
      <c r="BJ147" s="6" t="s">
        <v>60</v>
      </c>
      <c r="BK147" s="19">
        <f>ROUND($L$147*$K$147,2)</f>
        <v>0</v>
      </c>
      <c r="BL147" s="6" t="s">
        <v>164</v>
      </c>
    </row>
    <row r="148" spans="2:51" s="6" customFormat="1" ht="12">
      <c r="B148" s="103"/>
      <c r="C148" s="275">
        <v>6</v>
      </c>
      <c r="D148" s="97"/>
      <c r="E148" s="98"/>
      <c r="F148" s="515" t="s">
        <v>478</v>
      </c>
      <c r="G148" s="516"/>
      <c r="H148" s="516"/>
      <c r="I148" s="517"/>
      <c r="J148" s="274" t="s">
        <v>181</v>
      </c>
      <c r="K148" s="30">
        <v>1</v>
      </c>
      <c r="L148" s="477"/>
      <c r="M148" s="478"/>
      <c r="N148" s="479">
        <f t="shared" si="0"/>
        <v>0</v>
      </c>
      <c r="O148" s="478"/>
      <c r="P148" s="478"/>
      <c r="Q148" s="478"/>
      <c r="R148" s="104"/>
      <c r="T148" s="105"/>
      <c r="AA148" s="106"/>
      <c r="AT148" s="32"/>
      <c r="AU148" s="32"/>
      <c r="AV148" s="32"/>
      <c r="AW148" s="32"/>
      <c r="AX148" s="32"/>
      <c r="AY148" s="32"/>
    </row>
    <row r="149" spans="2:51" s="6" customFormat="1" ht="12">
      <c r="B149" s="103"/>
      <c r="C149" s="275">
        <v>7</v>
      </c>
      <c r="D149" s="97"/>
      <c r="E149" s="98"/>
      <c r="F149" s="510" t="s">
        <v>476</v>
      </c>
      <c r="G149" s="478"/>
      <c r="H149" s="478"/>
      <c r="I149" s="478"/>
      <c r="J149" s="274" t="s">
        <v>181</v>
      </c>
      <c r="K149" s="30">
        <v>1</v>
      </c>
      <c r="L149" s="477"/>
      <c r="M149" s="478"/>
      <c r="N149" s="479">
        <f t="shared" si="0"/>
        <v>0</v>
      </c>
      <c r="O149" s="478"/>
      <c r="P149" s="478"/>
      <c r="Q149" s="478"/>
      <c r="R149" s="104"/>
      <c r="T149" s="105"/>
      <c r="AA149" s="106"/>
      <c r="AT149" s="32"/>
      <c r="AU149" s="32"/>
      <c r="AV149" s="32"/>
      <c r="AW149" s="32"/>
      <c r="AX149" s="32"/>
      <c r="AY149" s="32"/>
    </row>
    <row r="150" spans="2:51" s="6" customFormat="1" ht="27.75" customHeight="1">
      <c r="B150" s="103"/>
      <c r="C150" s="275">
        <v>8</v>
      </c>
      <c r="D150" s="97"/>
      <c r="E150" s="98"/>
      <c r="F150" s="510" t="s">
        <v>485</v>
      </c>
      <c r="G150" s="478"/>
      <c r="H150" s="478"/>
      <c r="I150" s="478"/>
      <c r="J150" s="99" t="s">
        <v>452</v>
      </c>
      <c r="K150" s="30">
        <v>4</v>
      </c>
      <c r="L150" s="477"/>
      <c r="M150" s="478"/>
      <c r="N150" s="479">
        <f t="shared" si="0"/>
        <v>0</v>
      </c>
      <c r="O150" s="478"/>
      <c r="P150" s="478"/>
      <c r="Q150" s="478"/>
      <c r="R150" s="104"/>
      <c r="T150" s="105"/>
      <c r="AA150" s="106"/>
      <c r="AT150" s="32"/>
      <c r="AU150" s="32"/>
      <c r="AV150" s="32"/>
      <c r="AW150" s="32"/>
      <c r="AX150" s="32"/>
      <c r="AY150" s="32"/>
    </row>
    <row r="151" spans="2:51" s="6" customFormat="1" ht="12">
      <c r="B151" s="103"/>
      <c r="C151" s="275">
        <v>9</v>
      </c>
      <c r="D151" s="97"/>
      <c r="E151" s="98"/>
      <c r="F151" s="510" t="s">
        <v>461</v>
      </c>
      <c r="G151" s="478"/>
      <c r="H151" s="478"/>
      <c r="I151" s="478"/>
      <c r="J151" s="274" t="s">
        <v>36</v>
      </c>
      <c r="K151" s="30">
        <v>4</v>
      </c>
      <c r="L151" s="477"/>
      <c r="M151" s="478"/>
      <c r="N151" s="479">
        <f t="shared" si="0"/>
        <v>0</v>
      </c>
      <c r="O151" s="478"/>
      <c r="P151" s="478"/>
      <c r="Q151" s="478"/>
      <c r="R151" s="104"/>
      <c r="T151" s="105"/>
      <c r="AA151" s="106"/>
      <c r="AT151" s="32"/>
      <c r="AU151" s="32"/>
      <c r="AV151" s="32"/>
      <c r="AW151" s="32"/>
      <c r="AX151" s="32"/>
      <c r="AY151" s="32"/>
    </row>
    <row r="152" spans="2:51" s="6" customFormat="1" ht="28.5" customHeight="1">
      <c r="B152" s="103"/>
      <c r="C152" s="275">
        <v>10</v>
      </c>
      <c r="D152" s="97"/>
      <c r="E152" s="98"/>
      <c r="F152" s="510" t="s">
        <v>486</v>
      </c>
      <c r="G152" s="567"/>
      <c r="H152" s="567"/>
      <c r="I152" s="567"/>
      <c r="J152" s="274" t="s">
        <v>181</v>
      </c>
      <c r="K152" s="30">
        <v>1</v>
      </c>
      <c r="L152" s="477"/>
      <c r="M152" s="478"/>
      <c r="N152" s="479">
        <f t="shared" si="0"/>
        <v>0</v>
      </c>
      <c r="O152" s="478"/>
      <c r="P152" s="478"/>
      <c r="Q152" s="478"/>
      <c r="R152" s="104"/>
      <c r="T152" s="105"/>
      <c r="AA152" s="106"/>
      <c r="AT152" s="32"/>
      <c r="AU152" s="32"/>
      <c r="AV152" s="32"/>
      <c r="AW152" s="32"/>
      <c r="AX152" s="32"/>
      <c r="AY152" s="32"/>
    </row>
    <row r="153" spans="2:51" s="6" customFormat="1" ht="30.75" customHeight="1">
      <c r="B153" s="103"/>
      <c r="C153" s="275">
        <v>11</v>
      </c>
      <c r="D153" s="97"/>
      <c r="E153" s="98"/>
      <c r="F153" s="510" t="s">
        <v>488</v>
      </c>
      <c r="G153" s="567"/>
      <c r="H153" s="567"/>
      <c r="I153" s="567"/>
      <c r="J153" s="274" t="s">
        <v>36</v>
      </c>
      <c r="K153" s="30">
        <v>2</v>
      </c>
      <c r="L153" s="477"/>
      <c r="M153" s="478"/>
      <c r="N153" s="479">
        <f t="shared" si="0"/>
        <v>0</v>
      </c>
      <c r="O153" s="478"/>
      <c r="P153" s="478"/>
      <c r="Q153" s="478"/>
      <c r="R153" s="104"/>
      <c r="T153" s="105"/>
      <c r="AA153" s="106"/>
      <c r="AT153" s="32"/>
      <c r="AU153" s="32"/>
      <c r="AV153" s="32"/>
      <c r="AW153" s="32"/>
      <c r="AX153" s="32"/>
      <c r="AY153" s="32"/>
    </row>
    <row r="154" spans="2:51" s="6" customFormat="1" ht="30.75" customHeight="1">
      <c r="B154" s="103"/>
      <c r="C154" s="275">
        <v>12</v>
      </c>
      <c r="D154" s="97"/>
      <c r="E154" s="98"/>
      <c r="F154" s="510" t="s">
        <v>487</v>
      </c>
      <c r="G154" s="567"/>
      <c r="H154" s="567"/>
      <c r="I154" s="567"/>
      <c r="J154" s="274" t="s">
        <v>36</v>
      </c>
      <c r="K154" s="30">
        <v>2</v>
      </c>
      <c r="L154" s="477"/>
      <c r="M154" s="478"/>
      <c r="N154" s="479">
        <f>K154*L154</f>
        <v>0</v>
      </c>
      <c r="O154" s="478"/>
      <c r="P154" s="478"/>
      <c r="Q154" s="478"/>
      <c r="R154" s="104"/>
      <c r="T154" s="105"/>
      <c r="AA154" s="106"/>
      <c r="AT154" s="32"/>
      <c r="AU154" s="32"/>
      <c r="AV154" s="32"/>
      <c r="AW154" s="32"/>
      <c r="AX154" s="32"/>
      <c r="AY154" s="32"/>
    </row>
    <row r="155" spans="2:51" s="6" customFormat="1" ht="30.75" customHeight="1">
      <c r="B155" s="103"/>
      <c r="C155" s="275">
        <v>13</v>
      </c>
      <c r="D155" s="97"/>
      <c r="E155" s="98"/>
      <c r="F155" s="510" t="s">
        <v>489</v>
      </c>
      <c r="G155" s="567"/>
      <c r="H155" s="567"/>
      <c r="I155" s="567"/>
      <c r="J155" s="274" t="s">
        <v>36</v>
      </c>
      <c r="K155" s="30">
        <v>1</v>
      </c>
      <c r="L155" s="477"/>
      <c r="M155" s="478"/>
      <c r="N155" s="479">
        <f>K155*L155</f>
        <v>0</v>
      </c>
      <c r="O155" s="478"/>
      <c r="P155" s="478"/>
      <c r="Q155" s="478"/>
      <c r="R155" s="104"/>
      <c r="T155" s="105"/>
      <c r="AA155" s="106"/>
      <c r="AT155" s="32"/>
      <c r="AU155" s="32"/>
      <c r="AV155" s="32"/>
      <c r="AW155" s="32"/>
      <c r="AX155" s="32"/>
      <c r="AY155" s="32"/>
    </row>
    <row r="156" spans="2:51" s="6" customFormat="1" ht="12">
      <c r="B156" s="103"/>
      <c r="C156" s="275">
        <v>14</v>
      </c>
      <c r="D156" s="97"/>
      <c r="E156" s="98"/>
      <c r="F156" s="510" t="s">
        <v>490</v>
      </c>
      <c r="G156" s="567"/>
      <c r="H156" s="567"/>
      <c r="I156" s="567"/>
      <c r="J156" s="274" t="s">
        <v>36</v>
      </c>
      <c r="K156" s="30">
        <v>1</v>
      </c>
      <c r="L156" s="477"/>
      <c r="M156" s="478"/>
      <c r="N156" s="479">
        <f>K156*L156</f>
        <v>0</v>
      </c>
      <c r="O156" s="478"/>
      <c r="P156" s="478"/>
      <c r="Q156" s="478"/>
      <c r="R156" s="104"/>
      <c r="T156" s="105"/>
      <c r="AA156" s="106"/>
      <c r="AT156" s="32"/>
      <c r="AU156" s="32"/>
      <c r="AV156" s="32"/>
      <c r="AW156" s="32"/>
      <c r="AX156" s="32"/>
      <c r="AY156" s="32"/>
    </row>
    <row r="157" spans="2:51" s="6" customFormat="1" ht="30.75" customHeight="1">
      <c r="B157" s="103"/>
      <c r="C157" s="275">
        <v>15</v>
      </c>
      <c r="D157" s="97"/>
      <c r="E157" s="98"/>
      <c r="F157" s="510" t="s">
        <v>491</v>
      </c>
      <c r="G157" s="567"/>
      <c r="H157" s="567"/>
      <c r="I157" s="567"/>
      <c r="J157" s="274" t="s">
        <v>36</v>
      </c>
      <c r="K157" s="30">
        <v>1</v>
      </c>
      <c r="L157" s="477"/>
      <c r="M157" s="478"/>
      <c r="N157" s="479">
        <f>K157*L157</f>
        <v>0</v>
      </c>
      <c r="O157" s="478"/>
      <c r="P157" s="478"/>
      <c r="Q157" s="478"/>
      <c r="R157" s="104"/>
      <c r="T157" s="105"/>
      <c r="AA157" s="106"/>
      <c r="AT157" s="32"/>
      <c r="AU157" s="32"/>
      <c r="AV157" s="32"/>
      <c r="AW157" s="32"/>
      <c r="AX157" s="32"/>
      <c r="AY157" s="32"/>
    </row>
  </sheetData>
  <sheetProtection/>
  <mergeCells count="133">
    <mergeCell ref="F153:I153"/>
    <mergeCell ref="L153:M153"/>
    <mergeCell ref="N153:Q153"/>
    <mergeCell ref="F152:I152"/>
    <mergeCell ref="L152:M152"/>
    <mergeCell ref="N152:Q152"/>
    <mergeCell ref="F151:I151"/>
    <mergeCell ref="L151:M151"/>
    <mergeCell ref="N151:Q151"/>
    <mergeCell ref="F150:I150"/>
    <mergeCell ref="L150:M150"/>
    <mergeCell ref="N150:Q150"/>
    <mergeCell ref="F149:I149"/>
    <mergeCell ref="L149:M149"/>
    <mergeCell ref="N149:Q149"/>
    <mergeCell ref="F148:I148"/>
    <mergeCell ref="N148:Q148"/>
    <mergeCell ref="L148:M148"/>
    <mergeCell ref="N139:Q139"/>
    <mergeCell ref="F139:I139"/>
    <mergeCell ref="L139:M139"/>
    <mergeCell ref="N147:Q147"/>
    <mergeCell ref="N143:Q143"/>
    <mergeCell ref="F144:I144"/>
    <mergeCell ref="F145:I145"/>
    <mergeCell ref="L143:M143"/>
    <mergeCell ref="F143:I143"/>
    <mergeCell ref="F146:I146"/>
    <mergeCell ref="F147:I147"/>
    <mergeCell ref="F138:I138"/>
    <mergeCell ref="F134:I134"/>
    <mergeCell ref="F137:I137"/>
    <mergeCell ref="F141:I141"/>
    <mergeCell ref="F142:I142"/>
    <mergeCell ref="F140:M140"/>
    <mergeCell ref="L147:M147"/>
    <mergeCell ref="F135:I135"/>
    <mergeCell ref="F129:I129"/>
    <mergeCell ref="F128:I128"/>
    <mergeCell ref="N117:Q117"/>
    <mergeCell ref="N118:Q118"/>
    <mergeCell ref="F125:M125"/>
    <mergeCell ref="F127:M127"/>
    <mergeCell ref="F126:I126"/>
    <mergeCell ref="N119:Q119"/>
    <mergeCell ref="N120:Q120"/>
    <mergeCell ref="L116:M116"/>
    <mergeCell ref="F123:I123"/>
    <mergeCell ref="F121:M121"/>
    <mergeCell ref="F124:M124"/>
    <mergeCell ref="F122:M122"/>
    <mergeCell ref="F120:I120"/>
    <mergeCell ref="L120:M120"/>
    <mergeCell ref="M113:Q113"/>
    <mergeCell ref="N94:Q94"/>
    <mergeCell ref="D95:H95"/>
    <mergeCell ref="N95:Q95"/>
    <mergeCell ref="D94:H94"/>
    <mergeCell ref="D96:H96"/>
    <mergeCell ref="N96:Q96"/>
    <mergeCell ref="D97:H97"/>
    <mergeCell ref="N97:Q97"/>
    <mergeCell ref="N98:Q98"/>
    <mergeCell ref="L100:Q100"/>
    <mergeCell ref="F109:P109"/>
    <mergeCell ref="M111:P111"/>
    <mergeCell ref="M114:Q114"/>
    <mergeCell ref="F116:I116"/>
    <mergeCell ref="N89:Q89"/>
    <mergeCell ref="N90:Q90"/>
    <mergeCell ref="N92:Q92"/>
    <mergeCell ref="D93:H93"/>
    <mergeCell ref="N93:Q93"/>
    <mergeCell ref="C106:Q106"/>
    <mergeCell ref="F108:P108"/>
    <mergeCell ref="N116:Q116"/>
    <mergeCell ref="C76:Q76"/>
    <mergeCell ref="N88:Q88"/>
    <mergeCell ref="M84:Q84"/>
    <mergeCell ref="M81:P81"/>
    <mergeCell ref="M83:Q83"/>
    <mergeCell ref="C86:G86"/>
    <mergeCell ref="N86:Q86"/>
    <mergeCell ref="F79:P7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O12:P12"/>
    <mergeCell ref="O14:P14"/>
    <mergeCell ref="O20:P20"/>
    <mergeCell ref="O21:P21"/>
    <mergeCell ref="H1:K1"/>
    <mergeCell ref="C2:Q2"/>
    <mergeCell ref="O9:P9"/>
    <mergeCell ref="O11:P11"/>
    <mergeCell ref="S2:AC2"/>
    <mergeCell ref="C4:Q4"/>
    <mergeCell ref="F6:P6"/>
    <mergeCell ref="F7:P7"/>
    <mergeCell ref="M27:P27"/>
    <mergeCell ref="H29:J29"/>
    <mergeCell ref="E15:L15"/>
    <mergeCell ref="O15:P15"/>
    <mergeCell ref="O17:P17"/>
    <mergeCell ref="O18:P18"/>
    <mergeCell ref="M24:P24"/>
    <mergeCell ref="M25:P25"/>
    <mergeCell ref="M29:P29"/>
    <mergeCell ref="F133:I133"/>
    <mergeCell ref="L130:M130"/>
    <mergeCell ref="N130:Q130"/>
    <mergeCell ref="F131:I131"/>
    <mergeCell ref="F132:I132"/>
    <mergeCell ref="F130:I130"/>
    <mergeCell ref="F78:P78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 horizontalCentered="1"/>
  <pageMargins left="0.3937007874015748" right="0.3937007874015748" top="0.5905511811023623" bottom="0.5905511811023623" header="0" footer="0"/>
  <pageSetup fitToHeight="0" horizontalDpi="600" verticalDpi="600" orientation="portrait" paperSize="9" scale="98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0"/>
  <sheetViews>
    <sheetView showGridLines="0" zoomScaleSheetLayoutView="100" zoomScalePageLayoutView="0" workbookViewId="0" topLeftCell="A1">
      <pane ySplit="1" topLeftCell="A85" activePane="bottomLeft" state="frozen"/>
      <selection pane="topLeft" activeCell="A1" sqref="A1"/>
      <selection pane="bottomLeft" activeCell="E97" sqref="E9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41"/>
      <c r="B1" s="38"/>
      <c r="C1" s="38"/>
      <c r="D1" s="39" t="s">
        <v>45</v>
      </c>
      <c r="E1" s="38"/>
      <c r="F1" s="40" t="s">
        <v>218</v>
      </c>
      <c r="G1" s="40"/>
      <c r="H1" s="489" t="s">
        <v>219</v>
      </c>
      <c r="I1" s="489"/>
      <c r="J1" s="489"/>
      <c r="K1" s="489"/>
      <c r="L1" s="40" t="s">
        <v>220</v>
      </c>
      <c r="M1" s="38"/>
      <c r="N1" s="38"/>
      <c r="O1" s="39" t="s">
        <v>127</v>
      </c>
      <c r="P1" s="38"/>
      <c r="Q1" s="38"/>
      <c r="R1" s="38"/>
      <c r="S1" s="40" t="s">
        <v>221</v>
      </c>
      <c r="T1" s="40"/>
      <c r="U1" s="41"/>
      <c r="V1" s="4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461" t="s">
        <v>48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S2" s="454" t="s">
        <v>49</v>
      </c>
      <c r="T2" s="451"/>
      <c r="U2" s="451"/>
      <c r="V2" s="451"/>
      <c r="W2" s="451"/>
      <c r="X2" s="451"/>
      <c r="Y2" s="451"/>
      <c r="Z2" s="451"/>
      <c r="AA2" s="451"/>
      <c r="AB2" s="451"/>
      <c r="AC2" s="451"/>
      <c r="AT2" s="2" t="s">
        <v>120</v>
      </c>
    </row>
    <row r="3" spans="2:46" s="2" customFormat="1" ht="7.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AT3" s="2" t="s">
        <v>128</v>
      </c>
    </row>
    <row r="4" spans="2:46" s="2" customFormat="1" ht="37.5" customHeight="1">
      <c r="B4" s="45"/>
      <c r="C4" s="443" t="s">
        <v>129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6"/>
      <c r="T4" s="7" t="s">
        <v>54</v>
      </c>
      <c r="AT4" s="2" t="s">
        <v>47</v>
      </c>
    </row>
    <row r="5" spans="2:18" s="2" customFormat="1" ht="7.5" customHeight="1">
      <c r="B5" s="45"/>
      <c r="R5" s="46"/>
    </row>
    <row r="6" spans="2:18" s="2" customFormat="1" ht="15.75" customHeight="1">
      <c r="B6" s="45"/>
      <c r="D6" s="47" t="s">
        <v>58</v>
      </c>
      <c r="F6" s="486" t="str">
        <f>'Rekapitulace stavby'!$K$6</f>
        <v>Stavební úpravy kotelny ŠLP</v>
      </c>
      <c r="G6" s="451"/>
      <c r="H6" s="451"/>
      <c r="I6" s="451"/>
      <c r="J6" s="451"/>
      <c r="K6" s="451"/>
      <c r="L6" s="451"/>
      <c r="M6" s="451"/>
      <c r="N6" s="451"/>
      <c r="O6" s="451"/>
      <c r="P6" s="451"/>
      <c r="R6" s="46"/>
    </row>
    <row r="7" spans="2:18" s="6" customFormat="1" ht="18.75" customHeight="1">
      <c r="B7" s="48"/>
      <c r="D7" s="10" t="s">
        <v>130</v>
      </c>
      <c r="F7" s="445" t="s">
        <v>210</v>
      </c>
      <c r="G7" s="444"/>
      <c r="H7" s="444"/>
      <c r="I7" s="444"/>
      <c r="J7" s="444"/>
      <c r="K7" s="444"/>
      <c r="L7" s="444"/>
      <c r="M7" s="444"/>
      <c r="N7" s="444"/>
      <c r="O7" s="444"/>
      <c r="P7" s="444"/>
      <c r="R7" s="49"/>
    </row>
    <row r="8" spans="2:18" s="6" customFormat="1" ht="7.5" customHeight="1">
      <c r="B8" s="48"/>
      <c r="R8" s="49"/>
    </row>
    <row r="9" spans="2:18" s="6" customFormat="1" ht="15" customHeight="1">
      <c r="B9" s="48"/>
      <c r="D9" s="47" t="s">
        <v>61</v>
      </c>
      <c r="F9" s="50" t="s">
        <v>62</v>
      </c>
      <c r="M9" s="47" t="s">
        <v>63</v>
      </c>
      <c r="O9" s="490"/>
      <c r="P9" s="444"/>
      <c r="R9" s="49"/>
    </row>
    <row r="10" spans="2:18" s="6" customFormat="1" ht="7.5" customHeight="1">
      <c r="B10" s="48"/>
      <c r="R10" s="49"/>
    </row>
    <row r="11" spans="2:18" s="6" customFormat="1" ht="15" customHeight="1">
      <c r="B11" s="48"/>
      <c r="D11" s="47" t="s">
        <v>66</v>
      </c>
      <c r="M11" s="47" t="s">
        <v>67</v>
      </c>
      <c r="O11" s="446">
        <f>IF('Rekapitulace stavby'!$AN$10="","",'Rekapitulace stavby'!$AN$10)</f>
      </c>
      <c r="P11" s="444"/>
      <c r="R11" s="49"/>
    </row>
    <row r="12" spans="2:18" s="6" customFormat="1" ht="18.75" customHeight="1">
      <c r="B12" s="48"/>
      <c r="E12" s="50" t="str">
        <f>IF('Rekapitulace stavby'!$E$11="","",'Rekapitulace stavby'!$E$11)</f>
        <v> </v>
      </c>
      <c r="M12" s="47" t="s">
        <v>68</v>
      </c>
      <c r="O12" s="446">
        <f>IF('Rekapitulace stavby'!$AN$11="","",'Rekapitulace stavby'!$AN$11)</f>
      </c>
      <c r="P12" s="444"/>
      <c r="R12" s="49"/>
    </row>
    <row r="13" spans="2:18" s="6" customFormat="1" ht="7.5" customHeight="1">
      <c r="B13" s="48"/>
      <c r="R13" s="49"/>
    </row>
    <row r="14" spans="2:18" s="6" customFormat="1" ht="15" customHeight="1">
      <c r="B14" s="48"/>
      <c r="D14" s="47" t="s">
        <v>69</v>
      </c>
      <c r="M14" s="47" t="s">
        <v>67</v>
      </c>
      <c r="O14" s="488"/>
      <c r="P14" s="444"/>
      <c r="R14" s="49"/>
    </row>
    <row r="15" spans="2:18" s="6" customFormat="1" ht="18.75" customHeight="1">
      <c r="B15" s="48"/>
      <c r="E15" s="488"/>
      <c r="F15" s="444"/>
      <c r="G15" s="444"/>
      <c r="H15" s="444"/>
      <c r="I15" s="444"/>
      <c r="J15" s="444"/>
      <c r="K15" s="444"/>
      <c r="L15" s="444"/>
      <c r="M15" s="47" t="s">
        <v>68</v>
      </c>
      <c r="O15" s="488"/>
      <c r="P15" s="444"/>
      <c r="R15" s="49"/>
    </row>
    <row r="16" spans="2:18" s="6" customFormat="1" ht="7.5" customHeight="1">
      <c r="B16" s="48"/>
      <c r="R16" s="49"/>
    </row>
    <row r="17" spans="2:18" s="6" customFormat="1" ht="15" customHeight="1">
      <c r="B17" s="48"/>
      <c r="D17" s="47" t="s">
        <v>70</v>
      </c>
      <c r="M17" s="47" t="s">
        <v>67</v>
      </c>
      <c r="O17" s="446">
        <f>IF('Rekapitulace stavby'!$AN$16="","",'Rekapitulace stavby'!$AN$16)</f>
      </c>
      <c r="P17" s="444"/>
      <c r="R17" s="49"/>
    </row>
    <row r="18" spans="2:18" s="6" customFormat="1" ht="18.75" customHeight="1">
      <c r="B18" s="48"/>
      <c r="E18" s="50" t="str">
        <f>IF('Rekapitulace stavby'!$E$17="","",'Rekapitulace stavby'!$E$17)</f>
        <v> </v>
      </c>
      <c r="M18" s="47" t="s">
        <v>68</v>
      </c>
      <c r="O18" s="446">
        <f>IF('Rekapitulace stavby'!$AN$17="","",'Rekapitulace stavby'!$AN$17)</f>
      </c>
      <c r="P18" s="444"/>
      <c r="R18" s="49"/>
    </row>
    <row r="19" spans="2:18" s="6" customFormat="1" ht="7.5" customHeight="1">
      <c r="B19" s="48"/>
      <c r="R19" s="49"/>
    </row>
    <row r="20" spans="2:18" s="6" customFormat="1" ht="15" customHeight="1">
      <c r="B20" s="48"/>
      <c r="D20" s="47" t="s">
        <v>72</v>
      </c>
      <c r="M20" s="47" t="s">
        <v>67</v>
      </c>
      <c r="O20" s="446">
        <f>IF('Rekapitulace stavby'!$AN$19="","",'Rekapitulace stavby'!$AN$19)</f>
      </c>
      <c r="P20" s="444"/>
      <c r="R20" s="49"/>
    </row>
    <row r="21" spans="2:18" s="6" customFormat="1" ht="18.75" customHeight="1">
      <c r="B21" s="48"/>
      <c r="E21" s="50" t="str">
        <f>IF('Rekapitulace stavby'!$E$20="","",'Rekapitulace stavby'!$E$20)</f>
        <v> </v>
      </c>
      <c r="M21" s="47" t="s">
        <v>68</v>
      </c>
      <c r="O21" s="446">
        <f>IF('Rekapitulace stavby'!$AN$20="","",'Rekapitulace stavby'!$AN$20)</f>
      </c>
      <c r="P21" s="444"/>
      <c r="R21" s="49"/>
    </row>
    <row r="22" spans="2:18" s="6" customFormat="1" ht="7.5" customHeight="1">
      <c r="B22" s="48"/>
      <c r="R22" s="49"/>
    </row>
    <row r="23" spans="2:18" s="6" customFormat="1" ht="7.5" customHeight="1">
      <c r="B23" s="4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R23" s="49"/>
    </row>
    <row r="24" spans="2:18" s="6" customFormat="1" ht="15" customHeight="1">
      <c r="B24" s="48"/>
      <c r="D24" s="23" t="s">
        <v>131</v>
      </c>
      <c r="M24" s="450">
        <f>N88</f>
        <v>0</v>
      </c>
      <c r="N24" s="444"/>
      <c r="O24" s="444"/>
      <c r="P24" s="444"/>
      <c r="R24" s="49"/>
    </row>
    <row r="25" spans="2:18" s="6" customFormat="1" ht="15" customHeight="1">
      <c r="B25" s="48"/>
      <c r="D25" s="51" t="s">
        <v>125</v>
      </c>
      <c r="M25" s="450">
        <f>N104</f>
        <v>0</v>
      </c>
      <c r="N25" s="444"/>
      <c r="O25" s="444"/>
      <c r="P25" s="444"/>
      <c r="R25" s="49"/>
    </row>
    <row r="26" spans="2:18" s="6" customFormat="1" ht="7.5" customHeight="1">
      <c r="B26" s="48"/>
      <c r="R26" s="49"/>
    </row>
    <row r="27" spans="2:18" s="6" customFormat="1" ht="26.25" customHeight="1">
      <c r="B27" s="48"/>
      <c r="D27" s="52" t="s">
        <v>75</v>
      </c>
      <c r="M27" s="487">
        <f>SUM(M24:P26)</f>
        <v>0</v>
      </c>
      <c r="N27" s="444"/>
      <c r="O27" s="444"/>
      <c r="P27" s="444"/>
      <c r="R27" s="49"/>
    </row>
    <row r="28" spans="2:18" s="6" customFormat="1" ht="7.5" customHeight="1">
      <c r="B28" s="4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R28" s="49"/>
    </row>
    <row r="29" spans="2:18" s="6" customFormat="1" ht="15" customHeight="1">
      <c r="B29" s="48"/>
      <c r="D29" s="35" t="s">
        <v>76</v>
      </c>
      <c r="E29" s="35" t="s">
        <v>77</v>
      </c>
      <c r="F29" s="53">
        <v>0.21</v>
      </c>
      <c r="G29" s="54" t="s">
        <v>78</v>
      </c>
      <c r="H29" s="480">
        <f>M27</f>
        <v>0</v>
      </c>
      <c r="I29" s="444"/>
      <c r="J29" s="444"/>
      <c r="M29" s="480">
        <f>H29*0.21</f>
        <v>0</v>
      </c>
      <c r="N29" s="444"/>
      <c r="O29" s="444"/>
      <c r="P29" s="444"/>
      <c r="R29" s="49"/>
    </row>
    <row r="30" spans="2:18" s="6" customFormat="1" ht="15" customHeight="1">
      <c r="B30" s="48"/>
      <c r="E30" s="35" t="s">
        <v>79</v>
      </c>
      <c r="F30" s="53">
        <v>0.15</v>
      </c>
      <c r="G30" s="54" t="s">
        <v>78</v>
      </c>
      <c r="H30" s="480">
        <v>0</v>
      </c>
      <c r="I30" s="444"/>
      <c r="J30" s="444"/>
      <c r="M30" s="480">
        <f>H30*0.21</f>
        <v>0</v>
      </c>
      <c r="N30" s="444"/>
      <c r="O30" s="444"/>
      <c r="P30" s="444"/>
      <c r="R30" s="49"/>
    </row>
    <row r="31" spans="2:18" s="6" customFormat="1" ht="15" customHeight="1" hidden="1">
      <c r="B31" s="48"/>
      <c r="E31" s="35" t="s">
        <v>80</v>
      </c>
      <c r="F31" s="53">
        <v>0.21</v>
      </c>
      <c r="G31" s="54" t="s">
        <v>78</v>
      </c>
      <c r="H31" s="480">
        <f>ROUNDUP((((SUM($BG$104:$BG$111)+SUM($BG$129:$BG$292))+SUM($BG$295:$BG$299))),2)</f>
        <v>0</v>
      </c>
      <c r="I31" s="444"/>
      <c r="J31" s="444"/>
      <c r="M31" s="480">
        <v>0</v>
      </c>
      <c r="N31" s="444"/>
      <c r="O31" s="444"/>
      <c r="P31" s="444"/>
      <c r="R31" s="49"/>
    </row>
    <row r="32" spans="2:18" s="6" customFormat="1" ht="15" customHeight="1" hidden="1">
      <c r="B32" s="48"/>
      <c r="E32" s="35" t="s">
        <v>81</v>
      </c>
      <c r="F32" s="53">
        <v>0.15</v>
      </c>
      <c r="G32" s="54" t="s">
        <v>78</v>
      </c>
      <c r="H32" s="480">
        <f>ROUNDUP((((SUM($BH$104:$BH$111)+SUM($BH$129:$BH$292))+SUM($BH$295:$BH$299))),2)</f>
        <v>0</v>
      </c>
      <c r="I32" s="444"/>
      <c r="J32" s="444"/>
      <c r="M32" s="480">
        <v>0</v>
      </c>
      <c r="N32" s="444"/>
      <c r="O32" s="444"/>
      <c r="P32" s="444"/>
      <c r="R32" s="49"/>
    </row>
    <row r="33" spans="2:18" s="6" customFormat="1" ht="15" customHeight="1" hidden="1">
      <c r="B33" s="48"/>
      <c r="E33" s="35" t="s">
        <v>82</v>
      </c>
      <c r="F33" s="53">
        <v>0</v>
      </c>
      <c r="G33" s="54" t="s">
        <v>78</v>
      </c>
      <c r="H33" s="480">
        <f>ROUNDUP((((SUM($BI$104:$BI$111)+SUM($BI$129:$BI$292))+SUM($BI$295:$BI$299))),2)</f>
        <v>0</v>
      </c>
      <c r="I33" s="444"/>
      <c r="J33" s="444"/>
      <c r="M33" s="480">
        <v>0</v>
      </c>
      <c r="N33" s="444"/>
      <c r="O33" s="444"/>
      <c r="P33" s="444"/>
      <c r="R33" s="49"/>
    </row>
    <row r="34" spans="2:18" s="6" customFormat="1" ht="7.5" customHeight="1">
      <c r="B34" s="48"/>
      <c r="R34" s="49"/>
    </row>
    <row r="35" spans="2:18" s="6" customFormat="1" ht="26.25" customHeight="1">
      <c r="B35" s="48"/>
      <c r="C35" s="55"/>
      <c r="D35" s="56" t="s">
        <v>83</v>
      </c>
      <c r="E35" s="57"/>
      <c r="F35" s="57"/>
      <c r="G35" s="58" t="s">
        <v>84</v>
      </c>
      <c r="H35" s="59" t="s">
        <v>85</v>
      </c>
      <c r="I35" s="57"/>
      <c r="J35" s="57"/>
      <c r="K35" s="57"/>
      <c r="L35" s="459">
        <f>SUM(M27:P30)</f>
        <v>0</v>
      </c>
      <c r="M35" s="458"/>
      <c r="N35" s="458"/>
      <c r="O35" s="458"/>
      <c r="P35" s="460"/>
      <c r="Q35" s="55"/>
      <c r="R35" s="49"/>
    </row>
    <row r="36" spans="2:18" s="6" customFormat="1" ht="15" customHeight="1">
      <c r="B36" s="48"/>
      <c r="R36" s="49"/>
    </row>
    <row r="37" spans="2:18" s="6" customFormat="1" ht="15" customHeight="1">
      <c r="B37" s="48"/>
      <c r="R37" s="49"/>
    </row>
    <row r="38" spans="2:18" ht="14.25" customHeight="1">
      <c r="B38" s="45"/>
      <c r="R38" s="46"/>
    </row>
    <row r="39" spans="2:18" ht="14.25" customHeight="1">
      <c r="B39" s="45"/>
      <c r="R39" s="46"/>
    </row>
    <row r="40" spans="2:18" ht="14.25" customHeight="1">
      <c r="B40" s="45"/>
      <c r="R40" s="46"/>
    </row>
    <row r="41" spans="2:18" ht="14.25" customHeight="1">
      <c r="B41" s="45"/>
      <c r="R41" s="46"/>
    </row>
    <row r="42" spans="2:18" ht="14.25" customHeight="1">
      <c r="B42" s="45"/>
      <c r="R42" s="46"/>
    </row>
    <row r="43" spans="2:18" ht="14.25" customHeight="1">
      <c r="B43" s="45"/>
      <c r="R43" s="46"/>
    </row>
    <row r="44" spans="2:18" ht="14.25" customHeight="1">
      <c r="B44" s="45"/>
      <c r="R44" s="46"/>
    </row>
    <row r="45" spans="2:18" ht="14.25" customHeight="1">
      <c r="B45" s="45"/>
      <c r="R45" s="46"/>
    </row>
    <row r="46" spans="2:18" ht="14.25" customHeight="1">
      <c r="B46" s="45"/>
      <c r="R46" s="46"/>
    </row>
    <row r="47" spans="2:18" ht="14.25" customHeight="1">
      <c r="B47" s="45"/>
      <c r="R47" s="46"/>
    </row>
    <row r="48" spans="2:18" ht="14.25" customHeight="1">
      <c r="B48" s="45"/>
      <c r="R48" s="46"/>
    </row>
    <row r="49" spans="2:18" ht="14.25" customHeight="1">
      <c r="B49" s="45"/>
      <c r="R49" s="46"/>
    </row>
    <row r="50" spans="2:18" s="6" customFormat="1" ht="15.75" customHeight="1">
      <c r="B50" s="48"/>
      <c r="D50" s="60" t="s">
        <v>86</v>
      </c>
      <c r="E50" s="11"/>
      <c r="F50" s="11"/>
      <c r="G50" s="11"/>
      <c r="H50" s="12"/>
      <c r="J50" s="60" t="s">
        <v>87</v>
      </c>
      <c r="K50" s="11"/>
      <c r="L50" s="11"/>
      <c r="M50" s="11"/>
      <c r="N50" s="11"/>
      <c r="O50" s="11"/>
      <c r="P50" s="12"/>
      <c r="R50" s="49"/>
    </row>
    <row r="51" spans="2:18" ht="14.25" customHeight="1">
      <c r="B51" s="45"/>
      <c r="D51" s="61"/>
      <c r="H51" s="62"/>
      <c r="J51" s="61"/>
      <c r="P51" s="62"/>
      <c r="R51" s="46"/>
    </row>
    <row r="52" spans="2:18" ht="14.25" customHeight="1">
      <c r="B52" s="45"/>
      <c r="D52" s="61"/>
      <c r="H52" s="62"/>
      <c r="J52" s="61"/>
      <c r="P52" s="62"/>
      <c r="R52" s="46"/>
    </row>
    <row r="53" spans="2:18" ht="14.25" customHeight="1">
      <c r="B53" s="45"/>
      <c r="D53" s="61"/>
      <c r="H53" s="62"/>
      <c r="J53" s="61"/>
      <c r="P53" s="62"/>
      <c r="R53" s="46"/>
    </row>
    <row r="54" spans="2:18" ht="14.25" customHeight="1">
      <c r="B54" s="45"/>
      <c r="D54" s="61"/>
      <c r="H54" s="62"/>
      <c r="J54" s="61"/>
      <c r="P54" s="62"/>
      <c r="R54" s="46"/>
    </row>
    <row r="55" spans="2:18" ht="14.25" customHeight="1">
      <c r="B55" s="45"/>
      <c r="D55" s="61"/>
      <c r="H55" s="62"/>
      <c r="J55" s="61"/>
      <c r="P55" s="62"/>
      <c r="R55" s="46"/>
    </row>
    <row r="56" spans="2:18" ht="14.25" customHeight="1">
      <c r="B56" s="45"/>
      <c r="D56" s="61"/>
      <c r="H56" s="62"/>
      <c r="J56" s="61"/>
      <c r="P56" s="62"/>
      <c r="R56" s="46"/>
    </row>
    <row r="57" spans="2:18" ht="14.25" customHeight="1">
      <c r="B57" s="45"/>
      <c r="D57" s="61"/>
      <c r="H57" s="62"/>
      <c r="J57" s="61"/>
      <c r="P57" s="62"/>
      <c r="R57" s="46"/>
    </row>
    <row r="58" spans="2:18" ht="14.25" customHeight="1">
      <c r="B58" s="45"/>
      <c r="D58" s="61"/>
      <c r="H58" s="62"/>
      <c r="J58" s="61"/>
      <c r="P58" s="62"/>
      <c r="R58" s="46"/>
    </row>
    <row r="59" spans="2:18" s="6" customFormat="1" ht="15.75" customHeight="1">
      <c r="B59" s="48"/>
      <c r="D59" s="63" t="s">
        <v>88</v>
      </c>
      <c r="E59" s="64"/>
      <c r="F59" s="64"/>
      <c r="G59" s="65" t="s">
        <v>89</v>
      </c>
      <c r="H59" s="66"/>
      <c r="J59" s="63" t="s">
        <v>88</v>
      </c>
      <c r="K59" s="64"/>
      <c r="L59" s="64"/>
      <c r="M59" s="64"/>
      <c r="N59" s="65" t="s">
        <v>89</v>
      </c>
      <c r="O59" s="64"/>
      <c r="P59" s="66"/>
      <c r="R59" s="49"/>
    </row>
    <row r="60" spans="2:18" ht="14.25" customHeight="1">
      <c r="B60" s="45"/>
      <c r="R60" s="46"/>
    </row>
    <row r="61" spans="2:18" s="6" customFormat="1" ht="15.75" customHeight="1">
      <c r="B61" s="48"/>
      <c r="D61" s="60" t="s">
        <v>90</v>
      </c>
      <c r="E61" s="11"/>
      <c r="F61" s="11"/>
      <c r="G61" s="11"/>
      <c r="H61" s="12"/>
      <c r="J61" s="60" t="s">
        <v>91</v>
      </c>
      <c r="K61" s="11"/>
      <c r="L61" s="11"/>
      <c r="M61" s="11"/>
      <c r="N61" s="11"/>
      <c r="O61" s="11"/>
      <c r="P61" s="12"/>
      <c r="R61" s="49"/>
    </row>
    <row r="62" spans="2:18" ht="14.25" customHeight="1">
      <c r="B62" s="45"/>
      <c r="D62" s="61"/>
      <c r="H62" s="62"/>
      <c r="J62" s="61"/>
      <c r="P62" s="62"/>
      <c r="R62" s="46"/>
    </row>
    <row r="63" spans="2:18" ht="14.25" customHeight="1">
      <c r="B63" s="45"/>
      <c r="D63" s="61"/>
      <c r="H63" s="62"/>
      <c r="J63" s="61"/>
      <c r="P63" s="62"/>
      <c r="R63" s="46"/>
    </row>
    <row r="64" spans="2:18" ht="14.25" customHeight="1">
      <c r="B64" s="45"/>
      <c r="D64" s="61"/>
      <c r="H64" s="62"/>
      <c r="J64" s="61"/>
      <c r="P64" s="62"/>
      <c r="R64" s="46"/>
    </row>
    <row r="65" spans="2:18" ht="14.25" customHeight="1">
      <c r="B65" s="45"/>
      <c r="D65" s="61"/>
      <c r="H65" s="62"/>
      <c r="J65" s="61"/>
      <c r="P65" s="62"/>
      <c r="R65" s="46"/>
    </row>
    <row r="66" spans="2:18" ht="14.25" customHeight="1">
      <c r="B66" s="45"/>
      <c r="D66" s="61"/>
      <c r="H66" s="62"/>
      <c r="J66" s="61"/>
      <c r="P66" s="62"/>
      <c r="R66" s="46"/>
    </row>
    <row r="67" spans="2:18" ht="14.25" customHeight="1">
      <c r="B67" s="45"/>
      <c r="D67" s="61"/>
      <c r="H67" s="62"/>
      <c r="J67" s="61"/>
      <c r="P67" s="62"/>
      <c r="R67" s="46"/>
    </row>
    <row r="68" spans="2:18" ht="14.25" customHeight="1">
      <c r="B68" s="45"/>
      <c r="D68" s="61"/>
      <c r="H68" s="62"/>
      <c r="J68" s="61"/>
      <c r="P68" s="62"/>
      <c r="R68" s="46"/>
    </row>
    <row r="69" spans="2:18" ht="14.25" customHeight="1">
      <c r="B69" s="45"/>
      <c r="D69" s="61"/>
      <c r="H69" s="62"/>
      <c r="J69" s="61"/>
      <c r="P69" s="62"/>
      <c r="R69" s="46"/>
    </row>
    <row r="70" spans="2:18" s="6" customFormat="1" ht="15.75" customHeight="1">
      <c r="B70" s="48"/>
      <c r="D70" s="63" t="s">
        <v>88</v>
      </c>
      <c r="E70" s="64"/>
      <c r="F70" s="64"/>
      <c r="G70" s="65" t="s">
        <v>89</v>
      </c>
      <c r="H70" s="66"/>
      <c r="J70" s="63" t="s">
        <v>88</v>
      </c>
      <c r="K70" s="64"/>
      <c r="L70" s="64"/>
      <c r="M70" s="64"/>
      <c r="N70" s="65" t="s">
        <v>89</v>
      </c>
      <c r="O70" s="64"/>
      <c r="P70" s="66"/>
      <c r="R70" s="49"/>
    </row>
    <row r="71" spans="2:18" s="6" customFormat="1" ht="15" customHeight="1"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9"/>
    </row>
    <row r="75" spans="2:18" s="6" customFormat="1" ht="7.5" customHeight="1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2"/>
    </row>
    <row r="76" spans="2:18" s="6" customFormat="1" ht="37.5" customHeight="1">
      <c r="B76" s="48"/>
      <c r="C76" s="443" t="s">
        <v>132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9"/>
    </row>
    <row r="77" spans="2:18" s="6" customFormat="1" ht="7.5" customHeight="1">
      <c r="B77" s="48"/>
      <c r="R77" s="49"/>
    </row>
    <row r="78" spans="2:18" s="6" customFormat="1" ht="15" customHeight="1">
      <c r="B78" s="48"/>
      <c r="C78" s="47" t="s">
        <v>58</v>
      </c>
      <c r="F78" s="486" t="str">
        <f>$F$6</f>
        <v>Stavební úpravy kotelny ŠLP</v>
      </c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R78" s="49"/>
    </row>
    <row r="79" spans="2:18" s="6" customFormat="1" ht="15" customHeight="1">
      <c r="B79" s="48"/>
      <c r="C79" s="10" t="s">
        <v>130</v>
      </c>
      <c r="F79" s="445" t="str">
        <f>$F$7</f>
        <v>D 1.1.2 - nové kce - hlavní objekt</v>
      </c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R79" s="49"/>
    </row>
    <row r="80" spans="2:18" s="6" customFormat="1" ht="7.5" customHeight="1">
      <c r="B80" s="48"/>
      <c r="R80" s="49"/>
    </row>
    <row r="81" spans="2:18" s="6" customFormat="1" ht="18.75" customHeight="1">
      <c r="B81" s="48"/>
      <c r="C81" s="47" t="s">
        <v>61</v>
      </c>
      <c r="F81" s="50" t="str">
        <f>$F$9</f>
        <v> </v>
      </c>
      <c r="K81" s="47" t="s">
        <v>63</v>
      </c>
      <c r="M81" s="493"/>
      <c r="N81" s="444"/>
      <c r="O81" s="444"/>
      <c r="P81" s="444"/>
      <c r="R81" s="49"/>
    </row>
    <row r="82" spans="2:18" s="6" customFormat="1" ht="7.5" customHeight="1">
      <c r="B82" s="48"/>
      <c r="R82" s="49"/>
    </row>
    <row r="83" spans="2:18" s="6" customFormat="1" ht="15.75" customHeight="1">
      <c r="B83" s="48"/>
      <c r="C83" s="47" t="s">
        <v>66</v>
      </c>
      <c r="F83" s="50" t="str">
        <f>$E$12</f>
        <v> </v>
      </c>
      <c r="K83" s="47" t="s">
        <v>70</v>
      </c>
      <c r="M83" s="446" t="str">
        <f>$E$18</f>
        <v> </v>
      </c>
      <c r="N83" s="444"/>
      <c r="O83" s="444"/>
      <c r="P83" s="444"/>
      <c r="Q83" s="444"/>
      <c r="R83" s="49"/>
    </row>
    <row r="84" spans="2:18" s="6" customFormat="1" ht="15" customHeight="1">
      <c r="B84" s="48"/>
      <c r="C84" s="47" t="s">
        <v>69</v>
      </c>
      <c r="F84" s="50">
        <f>IF($E$15="","",$E$15)</f>
      </c>
      <c r="K84" s="47" t="s">
        <v>72</v>
      </c>
      <c r="M84" s="446" t="str">
        <f>$E$21</f>
        <v> </v>
      </c>
      <c r="N84" s="444"/>
      <c r="O84" s="444"/>
      <c r="P84" s="444"/>
      <c r="Q84" s="444"/>
      <c r="R84" s="49"/>
    </row>
    <row r="85" spans="2:18" s="6" customFormat="1" ht="11.25" customHeight="1">
      <c r="B85" s="48"/>
      <c r="R85" s="49"/>
    </row>
    <row r="86" spans="2:18" s="6" customFormat="1" ht="30" customHeight="1">
      <c r="B86" s="48"/>
      <c r="C86" s="494" t="s">
        <v>133</v>
      </c>
      <c r="D86" s="470"/>
      <c r="E86" s="470"/>
      <c r="F86" s="470"/>
      <c r="G86" s="470"/>
      <c r="H86" s="55"/>
      <c r="I86" s="55"/>
      <c r="J86" s="55"/>
      <c r="K86" s="55"/>
      <c r="L86" s="55"/>
      <c r="M86" s="55"/>
      <c r="N86" s="494" t="s">
        <v>134</v>
      </c>
      <c r="O86" s="444"/>
      <c r="P86" s="444"/>
      <c r="Q86" s="444"/>
      <c r="R86" s="49"/>
    </row>
    <row r="87" spans="2:18" s="6" customFormat="1" ht="11.25" customHeight="1">
      <c r="B87" s="48"/>
      <c r="R87" s="49"/>
    </row>
    <row r="88" spans="2:47" s="6" customFormat="1" ht="30" customHeight="1">
      <c r="B88" s="48"/>
      <c r="C88" s="70" t="s">
        <v>135</v>
      </c>
      <c r="N88" s="471">
        <f>N89+N97</f>
        <v>0</v>
      </c>
      <c r="O88" s="444"/>
      <c r="P88" s="444"/>
      <c r="Q88" s="444"/>
      <c r="R88" s="49"/>
      <c r="AU88" s="6" t="s">
        <v>136</v>
      </c>
    </row>
    <row r="89" spans="2:18" s="15" customFormat="1" ht="25.5" customHeight="1">
      <c r="B89" s="71"/>
      <c r="D89" s="72" t="s">
        <v>137</v>
      </c>
      <c r="N89" s="495">
        <f>SUM(N90:Q96)</f>
        <v>0</v>
      </c>
      <c r="O89" s="496"/>
      <c r="P89" s="496"/>
      <c r="Q89" s="496"/>
      <c r="R89" s="73"/>
    </row>
    <row r="90" spans="2:18" s="23" customFormat="1" ht="21" customHeight="1">
      <c r="B90" s="74"/>
      <c r="D90" s="75" t="s">
        <v>173</v>
      </c>
      <c r="N90" s="474">
        <f>N131</f>
        <v>0</v>
      </c>
      <c r="O90" s="496"/>
      <c r="P90" s="496"/>
      <c r="Q90" s="496"/>
      <c r="R90" s="76"/>
    </row>
    <row r="91" spans="2:18" s="23" customFormat="1" ht="21" customHeight="1">
      <c r="B91" s="74"/>
      <c r="D91" s="75" t="s">
        <v>174</v>
      </c>
      <c r="N91" s="474">
        <f>N142</f>
        <v>0</v>
      </c>
      <c r="O91" s="496"/>
      <c r="P91" s="496"/>
      <c r="Q91" s="496"/>
      <c r="R91" s="76"/>
    </row>
    <row r="92" spans="2:18" s="23" customFormat="1" ht="21" customHeight="1">
      <c r="B92" s="74"/>
      <c r="D92" s="75" t="s">
        <v>175</v>
      </c>
      <c r="N92" s="474">
        <f>N149</f>
        <v>0</v>
      </c>
      <c r="O92" s="496"/>
      <c r="P92" s="496"/>
      <c r="Q92" s="496"/>
      <c r="R92" s="76"/>
    </row>
    <row r="93" spans="2:18" s="23" customFormat="1" ht="21" customHeight="1">
      <c r="B93" s="74"/>
      <c r="D93" s="75" t="s">
        <v>176</v>
      </c>
      <c r="N93" s="474">
        <f>N177</f>
        <v>0</v>
      </c>
      <c r="O93" s="496"/>
      <c r="P93" s="496"/>
      <c r="Q93" s="496"/>
      <c r="R93" s="76"/>
    </row>
    <row r="94" spans="2:18" s="23" customFormat="1" ht="21" customHeight="1">
      <c r="B94" s="74"/>
      <c r="D94" s="75" t="s">
        <v>177</v>
      </c>
      <c r="N94" s="474">
        <f>N190</f>
        <v>0</v>
      </c>
      <c r="O94" s="496"/>
      <c r="P94" s="496"/>
      <c r="Q94" s="496"/>
      <c r="R94" s="76"/>
    </row>
    <row r="95" spans="2:18" s="23" customFormat="1" ht="21" customHeight="1">
      <c r="B95" s="74"/>
      <c r="D95" s="75" t="s">
        <v>138</v>
      </c>
      <c r="N95" s="474">
        <f>N215</f>
        <v>0</v>
      </c>
      <c r="O95" s="496"/>
      <c r="P95" s="496"/>
      <c r="Q95" s="496"/>
      <c r="R95" s="76"/>
    </row>
    <row r="96" spans="2:18" s="23" customFormat="1" ht="15.75" customHeight="1">
      <c r="B96" s="74"/>
      <c r="D96" s="75" t="s">
        <v>178</v>
      </c>
      <c r="N96" s="474">
        <f>N219</f>
        <v>0</v>
      </c>
      <c r="O96" s="496"/>
      <c r="P96" s="496"/>
      <c r="Q96" s="496"/>
      <c r="R96" s="76"/>
    </row>
    <row r="97" spans="2:18" s="15" customFormat="1" ht="25.5" customHeight="1">
      <c r="B97" s="71"/>
      <c r="D97" s="72" t="s">
        <v>179</v>
      </c>
      <c r="N97" s="495">
        <f>SUM(N98:Q102)</f>
        <v>0</v>
      </c>
      <c r="O97" s="496"/>
      <c r="P97" s="496"/>
      <c r="Q97" s="496"/>
      <c r="R97" s="73"/>
    </row>
    <row r="98" spans="2:18" s="23" customFormat="1" ht="21" customHeight="1">
      <c r="B98" s="74"/>
      <c r="D98" s="75" t="s">
        <v>180</v>
      </c>
      <c r="N98" s="474">
        <f>N222</f>
        <v>0</v>
      </c>
      <c r="O98" s="496"/>
      <c r="P98" s="496"/>
      <c r="Q98" s="496"/>
      <c r="R98" s="76"/>
    </row>
    <row r="99" spans="2:18" s="23" customFormat="1" ht="21" customHeight="1">
      <c r="B99" s="74"/>
      <c r="D99" s="75" t="s">
        <v>470</v>
      </c>
      <c r="N99" s="474">
        <f>N243</f>
        <v>0</v>
      </c>
      <c r="O99" s="496"/>
      <c r="P99" s="496"/>
      <c r="Q99" s="496"/>
      <c r="R99" s="76"/>
    </row>
    <row r="100" spans="2:18" s="23" customFormat="1" ht="21" customHeight="1">
      <c r="B100" s="74"/>
      <c r="D100" s="75" t="s">
        <v>0</v>
      </c>
      <c r="N100" s="474">
        <f>N246</f>
        <v>0</v>
      </c>
      <c r="O100" s="496"/>
      <c r="P100" s="496"/>
      <c r="Q100" s="496"/>
      <c r="R100" s="76"/>
    </row>
    <row r="101" spans="2:18" s="23" customFormat="1" ht="21" customHeight="1">
      <c r="B101" s="74"/>
      <c r="D101" s="75" t="s">
        <v>1</v>
      </c>
      <c r="N101" s="474">
        <f>N257</f>
        <v>0</v>
      </c>
      <c r="O101" s="496"/>
      <c r="P101" s="496"/>
      <c r="Q101" s="496"/>
      <c r="R101" s="76"/>
    </row>
    <row r="102" spans="2:18" s="23" customFormat="1" ht="21" customHeight="1">
      <c r="B102" s="74"/>
      <c r="D102" s="75" t="s">
        <v>571</v>
      </c>
      <c r="N102" s="474">
        <f>N267</f>
        <v>0</v>
      </c>
      <c r="O102" s="496"/>
      <c r="P102" s="496"/>
      <c r="Q102" s="496"/>
      <c r="R102" s="76"/>
    </row>
    <row r="103" spans="2:18" s="6" customFormat="1" ht="22.5" customHeight="1">
      <c r="B103" s="48"/>
      <c r="R103" s="49"/>
    </row>
    <row r="104" spans="2:21" s="6" customFormat="1" ht="30" customHeight="1">
      <c r="B104" s="48"/>
      <c r="C104" s="70" t="s">
        <v>139</v>
      </c>
      <c r="N104" s="471">
        <f>SUM(N105:Q110)</f>
        <v>0</v>
      </c>
      <c r="O104" s="444"/>
      <c r="P104" s="444"/>
      <c r="Q104" s="444"/>
      <c r="R104" s="49"/>
      <c r="T104" s="77"/>
      <c r="U104" s="78" t="s">
        <v>76</v>
      </c>
    </row>
    <row r="105" spans="2:62" s="6" customFormat="1" ht="18.75" customHeight="1">
      <c r="B105" s="48"/>
      <c r="D105" s="497" t="s">
        <v>140</v>
      </c>
      <c r="E105" s="444"/>
      <c r="F105" s="444"/>
      <c r="G105" s="444"/>
      <c r="H105" s="444"/>
      <c r="N105" s="498">
        <v>0</v>
      </c>
      <c r="O105" s="444"/>
      <c r="P105" s="444"/>
      <c r="Q105" s="444"/>
      <c r="R105" s="49"/>
      <c r="T105" s="79"/>
      <c r="U105" s="80" t="s">
        <v>77</v>
      </c>
      <c r="AY105" s="6" t="s">
        <v>141</v>
      </c>
      <c r="BE105" s="19">
        <f>IF($U$105="základní",$N$105,0)</f>
        <v>0</v>
      </c>
      <c r="BF105" s="19">
        <f>IF($U$105="snížená",$N$105,0)</f>
        <v>0</v>
      </c>
      <c r="BG105" s="19">
        <f>IF($U$105="zákl. přenesená",$N$105,0)</f>
        <v>0</v>
      </c>
      <c r="BH105" s="19">
        <f>IF($U$105="sníž. přenesená",$N$105,0)</f>
        <v>0</v>
      </c>
      <c r="BI105" s="19">
        <f>IF($U$105="nulová",$N$105,0)</f>
        <v>0</v>
      </c>
      <c r="BJ105" s="6" t="s">
        <v>60</v>
      </c>
    </row>
    <row r="106" spans="2:62" s="6" customFormat="1" ht="18.75" customHeight="1">
      <c r="B106" s="48"/>
      <c r="D106" s="497" t="s">
        <v>142</v>
      </c>
      <c r="E106" s="444"/>
      <c r="F106" s="444"/>
      <c r="G106" s="444"/>
      <c r="H106" s="444"/>
      <c r="N106" s="498">
        <v>0</v>
      </c>
      <c r="O106" s="444"/>
      <c r="P106" s="444"/>
      <c r="Q106" s="444"/>
      <c r="R106" s="49"/>
      <c r="T106" s="79"/>
      <c r="U106" s="80" t="s">
        <v>77</v>
      </c>
      <c r="AY106" s="6" t="s">
        <v>141</v>
      </c>
      <c r="BE106" s="19">
        <f>IF($U$106="základní",$N$106,0)</f>
        <v>0</v>
      </c>
      <c r="BF106" s="19">
        <f>IF($U$106="snížená",$N$106,0)</f>
        <v>0</v>
      </c>
      <c r="BG106" s="19">
        <f>IF($U$106="zákl. přenesená",$N$106,0)</f>
        <v>0</v>
      </c>
      <c r="BH106" s="19">
        <f>IF($U$106="sníž. přenesená",$N$106,0)</f>
        <v>0</v>
      </c>
      <c r="BI106" s="19">
        <f>IF($U$106="nulová",$N$106,0)</f>
        <v>0</v>
      </c>
      <c r="BJ106" s="6" t="s">
        <v>60</v>
      </c>
    </row>
    <row r="107" spans="2:62" s="6" customFormat="1" ht="18.75" customHeight="1">
      <c r="B107" s="48"/>
      <c r="D107" s="497" t="s">
        <v>143</v>
      </c>
      <c r="E107" s="444"/>
      <c r="F107" s="444"/>
      <c r="G107" s="444"/>
      <c r="H107" s="444"/>
      <c r="N107" s="498">
        <v>0</v>
      </c>
      <c r="O107" s="444"/>
      <c r="P107" s="444"/>
      <c r="Q107" s="444"/>
      <c r="R107" s="49"/>
      <c r="T107" s="79"/>
      <c r="U107" s="80" t="s">
        <v>77</v>
      </c>
      <c r="AY107" s="6" t="s">
        <v>141</v>
      </c>
      <c r="BE107" s="19">
        <f>IF($U$107="základní",$N$107,0)</f>
        <v>0</v>
      </c>
      <c r="BF107" s="19">
        <f>IF($U$107="snížená",$N$107,0)</f>
        <v>0</v>
      </c>
      <c r="BG107" s="19">
        <f>IF($U$107="zákl. přenesená",$N$107,0)</f>
        <v>0</v>
      </c>
      <c r="BH107" s="19">
        <f>IF($U$107="sníž. přenesená",$N$107,0)</f>
        <v>0</v>
      </c>
      <c r="BI107" s="19">
        <f>IF($U$107="nulová",$N$107,0)</f>
        <v>0</v>
      </c>
      <c r="BJ107" s="6" t="s">
        <v>60</v>
      </c>
    </row>
    <row r="108" spans="2:62" s="6" customFormat="1" ht="18.75" customHeight="1">
      <c r="B108" s="48"/>
      <c r="D108" s="497" t="s">
        <v>144</v>
      </c>
      <c r="E108" s="444"/>
      <c r="F108" s="444"/>
      <c r="G108" s="444"/>
      <c r="H108" s="444"/>
      <c r="N108" s="498">
        <v>0</v>
      </c>
      <c r="O108" s="444"/>
      <c r="P108" s="444"/>
      <c r="Q108" s="444"/>
      <c r="R108" s="49"/>
      <c r="T108" s="79"/>
      <c r="U108" s="80" t="s">
        <v>77</v>
      </c>
      <c r="AY108" s="6" t="s">
        <v>141</v>
      </c>
      <c r="BE108" s="19">
        <f>IF($U$108="základní",$N$108,0)</f>
        <v>0</v>
      </c>
      <c r="BF108" s="19">
        <f>IF($U$108="snížená",$N$108,0)</f>
        <v>0</v>
      </c>
      <c r="BG108" s="19">
        <f>IF($U$108="zákl. přenesená",$N$108,0)</f>
        <v>0</v>
      </c>
      <c r="BH108" s="19">
        <f>IF($U$108="sníž. přenesená",$N$108,0)</f>
        <v>0</v>
      </c>
      <c r="BI108" s="19">
        <f>IF($U$108="nulová",$N$108,0)</f>
        <v>0</v>
      </c>
      <c r="BJ108" s="6" t="s">
        <v>60</v>
      </c>
    </row>
    <row r="109" spans="2:62" s="6" customFormat="1" ht="18.75" customHeight="1">
      <c r="B109" s="48"/>
      <c r="D109" s="497" t="s">
        <v>145</v>
      </c>
      <c r="E109" s="444"/>
      <c r="F109" s="444"/>
      <c r="G109" s="444"/>
      <c r="H109" s="444"/>
      <c r="N109" s="498">
        <v>0</v>
      </c>
      <c r="O109" s="444"/>
      <c r="P109" s="444"/>
      <c r="Q109" s="444"/>
      <c r="R109" s="49"/>
      <c r="T109" s="79"/>
      <c r="U109" s="80" t="s">
        <v>77</v>
      </c>
      <c r="AY109" s="6" t="s">
        <v>141</v>
      </c>
      <c r="BE109" s="19">
        <f>IF($U$109="základní",$N$109,0)</f>
        <v>0</v>
      </c>
      <c r="BF109" s="19">
        <f>IF($U$109="snížená",$N$109,0)</f>
        <v>0</v>
      </c>
      <c r="BG109" s="19">
        <f>IF($U$109="zákl. přenesená",$N$109,0)</f>
        <v>0</v>
      </c>
      <c r="BH109" s="19">
        <f>IF($U$109="sníž. přenesená",$N$109,0)</f>
        <v>0</v>
      </c>
      <c r="BI109" s="19">
        <f>IF($U$109="nulová",$N$109,0)</f>
        <v>0</v>
      </c>
      <c r="BJ109" s="6" t="s">
        <v>60</v>
      </c>
    </row>
    <row r="110" spans="2:62" s="6" customFormat="1" ht="18.75" customHeight="1">
      <c r="B110" s="48"/>
      <c r="D110" s="75" t="s">
        <v>146</v>
      </c>
      <c r="N110" s="498">
        <v>0</v>
      </c>
      <c r="O110" s="444"/>
      <c r="P110" s="444"/>
      <c r="Q110" s="444"/>
      <c r="R110" s="49"/>
      <c r="T110" s="81"/>
      <c r="U110" s="82" t="s">
        <v>77</v>
      </c>
      <c r="AY110" s="6" t="s">
        <v>147</v>
      </c>
      <c r="BE110" s="19">
        <f>IF($U$110="základní",$N$110,0)</f>
        <v>0</v>
      </c>
      <c r="BF110" s="19">
        <f>IF($U$110="snížená",$N$110,0)</f>
        <v>0</v>
      </c>
      <c r="BG110" s="19">
        <f>IF($U$110="zákl. přenesená",$N$110,0)</f>
        <v>0</v>
      </c>
      <c r="BH110" s="19">
        <f>IF($U$110="sníž. přenesená",$N$110,0)</f>
        <v>0</v>
      </c>
      <c r="BI110" s="19">
        <f>IF($U$110="nulová",$N$110,0)</f>
        <v>0</v>
      </c>
      <c r="BJ110" s="6" t="s">
        <v>60</v>
      </c>
    </row>
    <row r="111" spans="2:18" s="6" customFormat="1" ht="14.25" customHeight="1">
      <c r="B111" s="48"/>
      <c r="R111" s="49"/>
    </row>
    <row r="112" spans="2:18" s="6" customFormat="1" ht="30" customHeight="1">
      <c r="B112" s="48"/>
      <c r="C112" s="83" t="s">
        <v>126</v>
      </c>
      <c r="D112" s="55"/>
      <c r="E112" s="55"/>
      <c r="F112" s="55"/>
      <c r="G112" s="55"/>
      <c r="H112" s="55"/>
      <c r="I112" s="55"/>
      <c r="J112" s="55"/>
      <c r="K112" s="55"/>
      <c r="L112" s="469">
        <f>N88+N104</f>
        <v>0</v>
      </c>
      <c r="M112" s="470"/>
      <c r="N112" s="470"/>
      <c r="O112" s="470"/>
      <c r="P112" s="470"/>
      <c r="Q112" s="470"/>
      <c r="R112" s="49"/>
    </row>
    <row r="113" spans="2:18" s="6" customFormat="1" ht="7.5" customHeight="1"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9"/>
    </row>
    <row r="117" spans="2:18" s="6" customFormat="1" ht="7.5" customHeight="1"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2"/>
    </row>
    <row r="118" spans="2:18" s="6" customFormat="1" ht="37.5" customHeight="1">
      <c r="B118" s="48"/>
      <c r="C118" s="443" t="s">
        <v>148</v>
      </c>
      <c r="D118" s="444"/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  <c r="O118" s="444"/>
      <c r="P118" s="444"/>
      <c r="Q118" s="444"/>
      <c r="R118" s="49"/>
    </row>
    <row r="119" spans="2:18" s="6" customFormat="1" ht="7.5" customHeight="1">
      <c r="B119" s="48"/>
      <c r="R119" s="49"/>
    </row>
    <row r="120" spans="2:18" s="6" customFormat="1" ht="15" customHeight="1">
      <c r="B120" s="48"/>
      <c r="C120" s="47" t="s">
        <v>58</v>
      </c>
      <c r="F120" s="486" t="str">
        <f>$F$6</f>
        <v>Stavební úpravy kotelny ŠLP</v>
      </c>
      <c r="G120" s="444"/>
      <c r="H120" s="444"/>
      <c r="I120" s="444"/>
      <c r="J120" s="444"/>
      <c r="K120" s="444"/>
      <c r="L120" s="444"/>
      <c r="M120" s="444"/>
      <c r="N120" s="444"/>
      <c r="O120" s="444"/>
      <c r="P120" s="444"/>
      <c r="R120" s="49"/>
    </row>
    <row r="121" spans="2:18" s="6" customFormat="1" ht="15" customHeight="1">
      <c r="B121" s="48"/>
      <c r="C121" s="10" t="s">
        <v>130</v>
      </c>
      <c r="F121" s="445" t="str">
        <f>$F$7</f>
        <v>D 1.1.2 - nové kce - hlavní objekt</v>
      </c>
      <c r="G121" s="444"/>
      <c r="H121" s="444"/>
      <c r="I121" s="444"/>
      <c r="J121" s="444"/>
      <c r="K121" s="444"/>
      <c r="L121" s="444"/>
      <c r="M121" s="444"/>
      <c r="N121" s="444"/>
      <c r="O121" s="444"/>
      <c r="P121" s="444"/>
      <c r="R121" s="49"/>
    </row>
    <row r="122" spans="2:18" s="6" customFormat="1" ht="7.5" customHeight="1">
      <c r="B122" s="48"/>
      <c r="R122" s="49"/>
    </row>
    <row r="123" spans="2:18" s="6" customFormat="1" ht="18.75" customHeight="1">
      <c r="B123" s="48"/>
      <c r="C123" s="47" t="s">
        <v>61</v>
      </c>
      <c r="F123" s="50" t="str">
        <f>$F$9</f>
        <v> </v>
      </c>
      <c r="K123" s="47" t="s">
        <v>63</v>
      </c>
      <c r="M123" s="493"/>
      <c r="N123" s="444"/>
      <c r="O123" s="444"/>
      <c r="P123" s="444"/>
      <c r="R123" s="49"/>
    </row>
    <row r="124" spans="2:18" s="6" customFormat="1" ht="7.5" customHeight="1">
      <c r="B124" s="48"/>
      <c r="R124" s="49"/>
    </row>
    <row r="125" spans="2:18" s="6" customFormat="1" ht="15.75" customHeight="1">
      <c r="B125" s="48"/>
      <c r="C125" s="47" t="s">
        <v>66</v>
      </c>
      <c r="F125" s="50" t="str">
        <f>$E$12</f>
        <v> </v>
      </c>
      <c r="K125" s="47" t="s">
        <v>70</v>
      </c>
      <c r="M125" s="446" t="str">
        <f>$E$18</f>
        <v> </v>
      </c>
      <c r="N125" s="444"/>
      <c r="O125" s="444"/>
      <c r="P125" s="444"/>
      <c r="Q125" s="444"/>
      <c r="R125" s="49"/>
    </row>
    <row r="126" spans="2:18" s="6" customFormat="1" ht="15" customHeight="1">
      <c r="B126" s="48"/>
      <c r="C126" s="47" t="s">
        <v>69</v>
      </c>
      <c r="F126" s="50">
        <f>IF($E$15="","",$E$15)</f>
      </c>
      <c r="K126" s="47" t="s">
        <v>72</v>
      </c>
      <c r="M126" s="446" t="str">
        <f>$E$21</f>
        <v> </v>
      </c>
      <c r="N126" s="444"/>
      <c r="O126" s="444"/>
      <c r="P126" s="444"/>
      <c r="Q126" s="444"/>
      <c r="R126" s="49"/>
    </row>
    <row r="127" spans="2:18" s="6" customFormat="1" ht="11.25" customHeight="1">
      <c r="B127" s="48"/>
      <c r="R127" s="49"/>
    </row>
    <row r="128" spans="2:27" s="24" customFormat="1" ht="30" customHeight="1">
      <c r="B128" s="251"/>
      <c r="C128" s="249" t="s">
        <v>149</v>
      </c>
      <c r="D128" s="249" t="s">
        <v>150</v>
      </c>
      <c r="E128" s="249" t="s">
        <v>94</v>
      </c>
      <c r="F128" s="491" t="s">
        <v>151</v>
      </c>
      <c r="G128" s="492"/>
      <c r="H128" s="492"/>
      <c r="I128" s="492"/>
      <c r="J128" s="249" t="s">
        <v>152</v>
      </c>
      <c r="K128" s="249" t="s">
        <v>153</v>
      </c>
      <c r="L128" s="491" t="s">
        <v>154</v>
      </c>
      <c r="M128" s="492"/>
      <c r="N128" s="491" t="s">
        <v>155</v>
      </c>
      <c r="O128" s="492"/>
      <c r="P128" s="492"/>
      <c r="Q128" s="492"/>
      <c r="R128" s="252"/>
      <c r="T128" s="84" t="s">
        <v>156</v>
      </c>
      <c r="U128" s="85" t="s">
        <v>76</v>
      </c>
      <c r="V128" s="85" t="s">
        <v>157</v>
      </c>
      <c r="W128" s="85" t="s">
        <v>158</v>
      </c>
      <c r="X128" s="85" t="s">
        <v>159</v>
      </c>
      <c r="Y128" s="85" t="s">
        <v>160</v>
      </c>
      <c r="Z128" s="85" t="s">
        <v>161</v>
      </c>
      <c r="AA128" s="86" t="s">
        <v>162</v>
      </c>
    </row>
    <row r="129" spans="2:63" s="6" customFormat="1" ht="30" customHeight="1">
      <c r="B129" s="48"/>
      <c r="C129" s="70" t="s">
        <v>131</v>
      </c>
      <c r="N129" s="505">
        <f>N130+N221</f>
        <v>0</v>
      </c>
      <c r="O129" s="444"/>
      <c r="P129" s="444"/>
      <c r="Q129" s="444"/>
      <c r="R129" s="49"/>
      <c r="T129" s="87"/>
      <c r="U129" s="11"/>
      <c r="V129" s="11"/>
      <c r="W129" s="88" t="e">
        <f>$W$130+$W$221+$W$286+$W$294</f>
        <v>#REF!</v>
      </c>
      <c r="X129" s="11"/>
      <c r="Y129" s="88" t="e">
        <f>$Y$130+$Y$221+$Y$286+$Y$294</f>
        <v>#REF!</v>
      </c>
      <c r="Z129" s="11"/>
      <c r="AA129" s="89" t="e">
        <f>$AA$130+$AA$221+$AA$286+$AA$294</f>
        <v>#REF!</v>
      </c>
      <c r="AT129" s="6" t="s">
        <v>111</v>
      </c>
      <c r="AU129" s="6" t="s">
        <v>136</v>
      </c>
      <c r="BK129" s="25" t="e">
        <f>$BK$130+$BK$221+$BK$286+$BK$294</f>
        <v>#REF!</v>
      </c>
    </row>
    <row r="130" spans="2:63" s="26" customFormat="1" ht="37.5" customHeight="1">
      <c r="B130" s="90"/>
      <c r="D130" s="91" t="s">
        <v>137</v>
      </c>
      <c r="N130" s="506">
        <f>N131+N142+N149+N177+N190+N215+N219</f>
        <v>0</v>
      </c>
      <c r="O130" s="507"/>
      <c r="P130" s="507"/>
      <c r="Q130" s="507"/>
      <c r="R130" s="92"/>
      <c r="T130" s="93"/>
      <c r="W130" s="94" t="e">
        <f>$W$131+$W$142+$W$149+$W$177+$W$190+$W$215</f>
        <v>#REF!</v>
      </c>
      <c r="Y130" s="94" t="e">
        <f>$Y$131+$Y$142+$Y$149+$Y$177+$Y$190+$Y$215</f>
        <v>#REF!</v>
      </c>
      <c r="AA130" s="95" t="e">
        <f>$AA$131+$AA$142+$AA$149+$AA$177+$AA$190+$AA$215</f>
        <v>#REF!</v>
      </c>
      <c r="AR130" s="27" t="s">
        <v>60</v>
      </c>
      <c r="AT130" s="27" t="s">
        <v>111</v>
      </c>
      <c r="AU130" s="27" t="s">
        <v>112</v>
      </c>
      <c r="AY130" s="27" t="s">
        <v>163</v>
      </c>
      <c r="BK130" s="28" t="e">
        <f>$BK$131+$BK$142+$BK$149+$BK$177+$BK$190+$BK$215</f>
        <v>#REF!</v>
      </c>
    </row>
    <row r="131" spans="2:63" s="26" customFormat="1" ht="21" customHeight="1">
      <c r="B131" s="90"/>
      <c r="D131" s="96" t="s">
        <v>173</v>
      </c>
      <c r="N131" s="509">
        <f>SUM(N132:Q141)</f>
        <v>0</v>
      </c>
      <c r="O131" s="507"/>
      <c r="P131" s="507"/>
      <c r="Q131" s="507"/>
      <c r="R131" s="92"/>
      <c r="T131" s="93"/>
      <c r="W131" s="94">
        <f>SUM($W$132:$W$141)</f>
        <v>1.4611680000000002</v>
      </c>
      <c r="Y131" s="94">
        <f>SUM($Y$132:$Y$141)</f>
        <v>0</v>
      </c>
      <c r="AA131" s="95">
        <f>SUM($AA$132:$AA$141)</f>
        <v>0</v>
      </c>
      <c r="AR131" s="27" t="s">
        <v>60</v>
      </c>
      <c r="AT131" s="27" t="s">
        <v>111</v>
      </c>
      <c r="AU131" s="27" t="s">
        <v>60</v>
      </c>
      <c r="AY131" s="27" t="s">
        <v>163</v>
      </c>
      <c r="BK131" s="28">
        <f>SUM($BK$132:$BK$141)</f>
        <v>0</v>
      </c>
    </row>
    <row r="132" spans="2:64" s="6" customFormat="1" ht="27" customHeight="1">
      <c r="B132" s="48"/>
      <c r="C132" s="273">
        <v>1</v>
      </c>
      <c r="D132" s="97" t="s">
        <v>165</v>
      </c>
      <c r="E132" s="98" t="s">
        <v>4</v>
      </c>
      <c r="F132" s="485" t="s">
        <v>5</v>
      </c>
      <c r="G132" s="478"/>
      <c r="H132" s="478"/>
      <c r="I132" s="478"/>
      <c r="J132" s="99" t="s">
        <v>168</v>
      </c>
      <c r="K132" s="30">
        <f>K138</f>
        <v>1.112</v>
      </c>
      <c r="L132" s="477"/>
      <c r="M132" s="478"/>
      <c r="N132" s="479">
        <f>K132*L132</f>
        <v>0</v>
      </c>
      <c r="O132" s="478"/>
      <c r="P132" s="478"/>
      <c r="Q132" s="478"/>
      <c r="R132" s="49"/>
      <c r="T132" s="29"/>
      <c r="U132" s="100" t="s">
        <v>77</v>
      </c>
      <c r="V132" s="101">
        <v>0.462</v>
      </c>
      <c r="W132" s="101">
        <f>$V$132*$K$132</f>
        <v>0.5137440000000001</v>
      </c>
      <c r="X132" s="101">
        <v>0</v>
      </c>
      <c r="Y132" s="101">
        <f>$X$132*$K$132</f>
        <v>0</v>
      </c>
      <c r="Z132" s="101">
        <v>0</v>
      </c>
      <c r="AA132" s="102">
        <f>$Z$132*$K$132</f>
        <v>0</v>
      </c>
      <c r="AR132" s="6" t="s">
        <v>164</v>
      </c>
      <c r="AT132" s="6" t="s">
        <v>165</v>
      </c>
      <c r="AU132" s="6" t="s">
        <v>128</v>
      </c>
      <c r="AY132" s="6" t="s">
        <v>163</v>
      </c>
      <c r="BE132" s="19">
        <f>IF($U$132="základní",$N$132,0)</f>
        <v>0</v>
      </c>
      <c r="BF132" s="19">
        <f>IF($U$132="snížená",$N$132,0)</f>
        <v>0</v>
      </c>
      <c r="BG132" s="19">
        <f>IF($U$132="zákl. přenesená",$N$132,0)</f>
        <v>0</v>
      </c>
      <c r="BH132" s="19">
        <f>IF($U$132="sníž. přenesená",$N$132,0)</f>
        <v>0</v>
      </c>
      <c r="BI132" s="19">
        <f>IF($U$132="nulová",$N$132,0)</f>
        <v>0</v>
      </c>
      <c r="BJ132" s="6" t="s">
        <v>60</v>
      </c>
      <c r="BK132" s="19">
        <f>ROUND($L$132*$K$132,2)</f>
        <v>0</v>
      </c>
      <c r="BL132" s="6" t="s">
        <v>164</v>
      </c>
    </row>
    <row r="133" spans="2:51" s="6" customFormat="1" ht="15.75" customHeight="1">
      <c r="B133" s="103"/>
      <c r="C133" s="272"/>
      <c r="E133" s="32"/>
      <c r="F133" s="481" t="s">
        <v>239</v>
      </c>
      <c r="G133" s="482"/>
      <c r="H133" s="482"/>
      <c r="I133" s="482"/>
      <c r="K133" s="32"/>
      <c r="R133" s="104"/>
      <c r="T133" s="105"/>
      <c r="AA133" s="106"/>
      <c r="AT133" s="32" t="s">
        <v>2</v>
      </c>
      <c r="AU133" s="32" t="s">
        <v>128</v>
      </c>
      <c r="AV133" s="32" t="s">
        <v>60</v>
      </c>
      <c r="AW133" s="32" t="s">
        <v>136</v>
      </c>
      <c r="AX133" s="32" t="s">
        <v>112</v>
      </c>
      <c r="AY133" s="32" t="s">
        <v>163</v>
      </c>
    </row>
    <row r="134" spans="2:51" s="6" customFormat="1" ht="15.75" customHeight="1">
      <c r="B134" s="103"/>
      <c r="C134" s="272"/>
      <c r="E134" s="32"/>
      <c r="F134" s="483" t="s">
        <v>240</v>
      </c>
      <c r="G134" s="484"/>
      <c r="H134" s="484"/>
      <c r="I134" s="484"/>
      <c r="K134" s="108">
        <v>1.008</v>
      </c>
      <c r="R134" s="104"/>
      <c r="T134" s="105"/>
      <c r="AA134" s="106"/>
      <c r="AT134" s="32" t="s">
        <v>2</v>
      </c>
      <c r="AU134" s="32" t="s">
        <v>128</v>
      </c>
      <c r="AV134" s="32" t="s">
        <v>60</v>
      </c>
      <c r="AW134" s="32" t="s">
        <v>136</v>
      </c>
      <c r="AX134" s="32" t="s">
        <v>112</v>
      </c>
      <c r="AY134" s="32" t="s">
        <v>163</v>
      </c>
    </row>
    <row r="135" spans="2:51" s="6" customFormat="1" ht="15.75" customHeight="1">
      <c r="B135" s="107"/>
      <c r="C135" s="272"/>
      <c r="E135" s="33"/>
      <c r="F135" s="481" t="s">
        <v>241</v>
      </c>
      <c r="G135" s="482"/>
      <c r="H135" s="482"/>
      <c r="I135" s="482"/>
      <c r="K135" s="32"/>
      <c r="R135" s="109"/>
      <c r="T135" s="110"/>
      <c r="AA135" s="111"/>
      <c r="AT135" s="33" t="s">
        <v>2</v>
      </c>
      <c r="AU135" s="33" t="s">
        <v>128</v>
      </c>
      <c r="AV135" s="33" t="s">
        <v>128</v>
      </c>
      <c r="AW135" s="33" t="s">
        <v>136</v>
      </c>
      <c r="AX135" s="33" t="s">
        <v>112</v>
      </c>
      <c r="AY135" s="33" t="s">
        <v>163</v>
      </c>
    </row>
    <row r="136" spans="2:51" s="6" customFormat="1" ht="15.75" customHeight="1">
      <c r="B136" s="107"/>
      <c r="C136" s="272"/>
      <c r="E136" s="33"/>
      <c r="F136" s="483" t="s">
        <v>242</v>
      </c>
      <c r="G136" s="484"/>
      <c r="H136" s="484"/>
      <c r="I136" s="484"/>
      <c r="K136" s="108">
        <v>1.216</v>
      </c>
      <c r="R136" s="109"/>
      <c r="T136" s="110"/>
      <c r="AA136" s="111"/>
      <c r="AT136" s="33"/>
      <c r="AU136" s="33"/>
      <c r="AV136" s="33"/>
      <c r="AW136" s="33"/>
      <c r="AX136" s="33"/>
      <c r="AY136" s="33"/>
    </row>
    <row r="137" spans="2:51" s="6" customFormat="1" ht="15.75" customHeight="1">
      <c r="B137" s="107"/>
      <c r="C137" s="272"/>
      <c r="E137" s="33"/>
      <c r="F137" s="503" t="s">
        <v>3</v>
      </c>
      <c r="G137" s="504"/>
      <c r="H137" s="504"/>
      <c r="I137" s="504"/>
      <c r="K137" s="113">
        <f>K134+K136</f>
        <v>2.224</v>
      </c>
      <c r="R137" s="109"/>
      <c r="T137" s="110"/>
      <c r="AA137" s="111"/>
      <c r="AT137" s="33"/>
      <c r="AU137" s="33"/>
      <c r="AV137" s="33"/>
      <c r="AW137" s="33"/>
      <c r="AX137" s="33"/>
      <c r="AY137" s="33"/>
    </row>
    <row r="138" spans="2:51" s="6" customFormat="1" ht="15.75" customHeight="1">
      <c r="B138" s="112"/>
      <c r="C138" s="272"/>
      <c r="E138" s="34"/>
      <c r="F138" s="511" t="s">
        <v>246</v>
      </c>
      <c r="G138" s="512"/>
      <c r="H138" s="512"/>
      <c r="I138" s="512"/>
      <c r="J138" s="277"/>
      <c r="K138" s="278">
        <f>K137/2</f>
        <v>1.112</v>
      </c>
      <c r="R138" s="114"/>
      <c r="S138" s="14"/>
      <c r="T138" s="115"/>
      <c r="AA138" s="116"/>
      <c r="AT138" s="34" t="s">
        <v>2</v>
      </c>
      <c r="AU138" s="34" t="s">
        <v>128</v>
      </c>
      <c r="AV138" s="34" t="s">
        <v>164</v>
      </c>
      <c r="AW138" s="34" t="s">
        <v>136</v>
      </c>
      <c r="AX138" s="34" t="s">
        <v>60</v>
      </c>
      <c r="AY138" s="34" t="s">
        <v>163</v>
      </c>
    </row>
    <row r="139" spans="2:64" s="6" customFormat="1" ht="27" customHeight="1">
      <c r="B139" s="48"/>
      <c r="C139" s="273">
        <v>2</v>
      </c>
      <c r="D139" s="97" t="s">
        <v>165</v>
      </c>
      <c r="E139" s="98" t="s">
        <v>7</v>
      </c>
      <c r="F139" s="485" t="s">
        <v>8</v>
      </c>
      <c r="G139" s="478"/>
      <c r="H139" s="478"/>
      <c r="I139" s="478"/>
      <c r="J139" s="99" t="s">
        <v>168</v>
      </c>
      <c r="K139" s="30">
        <f>K132</f>
        <v>1.112</v>
      </c>
      <c r="L139" s="477"/>
      <c r="M139" s="478"/>
      <c r="N139" s="479">
        <f>K139*L139</f>
        <v>0</v>
      </c>
      <c r="O139" s="478"/>
      <c r="P139" s="478"/>
      <c r="Q139" s="478"/>
      <c r="R139" s="49"/>
      <c r="T139" s="29"/>
      <c r="U139" s="100" t="s">
        <v>77</v>
      </c>
      <c r="V139" s="101">
        <v>0.085</v>
      </c>
      <c r="W139" s="101">
        <f>$V$139*$K$139</f>
        <v>0.09452000000000002</v>
      </c>
      <c r="X139" s="101">
        <v>0</v>
      </c>
      <c r="Y139" s="101">
        <f>$X$139*$K$139</f>
        <v>0</v>
      </c>
      <c r="Z139" s="101">
        <v>0</v>
      </c>
      <c r="AA139" s="102">
        <f>$Z$139*$K$139</f>
        <v>0</v>
      </c>
      <c r="AR139" s="6" t="s">
        <v>164</v>
      </c>
      <c r="AT139" s="6" t="s">
        <v>165</v>
      </c>
      <c r="AU139" s="6" t="s">
        <v>128</v>
      </c>
      <c r="AY139" s="6" t="s">
        <v>163</v>
      </c>
      <c r="BE139" s="19">
        <f>IF($U$139="základní",$N$139,0)</f>
        <v>0</v>
      </c>
      <c r="BF139" s="19">
        <f>IF($U$139="snížená",$N$139,0)</f>
        <v>0</v>
      </c>
      <c r="BG139" s="19">
        <f>IF($U$139="zákl. přenesená",$N$139,0)</f>
        <v>0</v>
      </c>
      <c r="BH139" s="19">
        <f>IF($U$139="sníž. přenesená",$N$139,0)</f>
        <v>0</v>
      </c>
      <c r="BI139" s="19">
        <f>IF($U$139="nulová",$N$139,0)</f>
        <v>0</v>
      </c>
      <c r="BJ139" s="6" t="s">
        <v>60</v>
      </c>
      <c r="BK139" s="19">
        <f>ROUND($L$139*$K$139,2)</f>
        <v>0</v>
      </c>
      <c r="BL139" s="6" t="s">
        <v>164</v>
      </c>
    </row>
    <row r="140" spans="2:64" s="6" customFormat="1" ht="27" customHeight="1">
      <c r="B140" s="48"/>
      <c r="C140" s="273">
        <v>3</v>
      </c>
      <c r="D140" s="97" t="s">
        <v>165</v>
      </c>
      <c r="E140" s="98" t="s">
        <v>9</v>
      </c>
      <c r="F140" s="485" t="s">
        <v>10</v>
      </c>
      <c r="G140" s="478"/>
      <c r="H140" s="478"/>
      <c r="I140" s="478"/>
      <c r="J140" s="99" t="s">
        <v>168</v>
      </c>
      <c r="K140" s="30">
        <f>K132</f>
        <v>1.112</v>
      </c>
      <c r="L140" s="477"/>
      <c r="M140" s="478"/>
      <c r="N140" s="479">
        <f>K140*L140</f>
        <v>0</v>
      </c>
      <c r="O140" s="478"/>
      <c r="P140" s="478"/>
      <c r="Q140" s="478"/>
      <c r="R140" s="49"/>
      <c r="T140" s="29"/>
      <c r="U140" s="100" t="s">
        <v>77</v>
      </c>
      <c r="V140" s="101">
        <v>0.115</v>
      </c>
      <c r="W140" s="101">
        <f>$V$140*$K$140</f>
        <v>0.12788000000000002</v>
      </c>
      <c r="X140" s="101">
        <v>0</v>
      </c>
      <c r="Y140" s="101">
        <f>$X$140*$K$140</f>
        <v>0</v>
      </c>
      <c r="Z140" s="101">
        <v>0</v>
      </c>
      <c r="AA140" s="102">
        <f>$Z$140*$K$140</f>
        <v>0</v>
      </c>
      <c r="AR140" s="6" t="s">
        <v>164</v>
      </c>
      <c r="AT140" s="6" t="s">
        <v>165</v>
      </c>
      <c r="AU140" s="6" t="s">
        <v>128</v>
      </c>
      <c r="AY140" s="6" t="s">
        <v>163</v>
      </c>
      <c r="BE140" s="19">
        <f>IF($U$140="základní",$N$140,0)</f>
        <v>0</v>
      </c>
      <c r="BF140" s="19">
        <f>IF($U$140="snížená",$N$140,0)</f>
        <v>0</v>
      </c>
      <c r="BG140" s="19">
        <f>IF($U$140="zákl. přenesená",$N$140,0)</f>
        <v>0</v>
      </c>
      <c r="BH140" s="19">
        <f>IF($U$140="sníž. přenesená",$N$140,0)</f>
        <v>0</v>
      </c>
      <c r="BI140" s="19">
        <f>IF($U$140="nulová",$N$140,0)</f>
        <v>0</v>
      </c>
      <c r="BJ140" s="6" t="s">
        <v>60</v>
      </c>
      <c r="BK140" s="19">
        <f>ROUND($L$140*$K$140,2)</f>
        <v>0</v>
      </c>
      <c r="BL140" s="6" t="s">
        <v>164</v>
      </c>
    </row>
    <row r="141" spans="2:64" s="6" customFormat="1" ht="15.75" customHeight="1">
      <c r="B141" s="48"/>
      <c r="C141" s="273">
        <v>4</v>
      </c>
      <c r="D141" s="97" t="s">
        <v>165</v>
      </c>
      <c r="E141" s="98" t="s">
        <v>11</v>
      </c>
      <c r="F141" s="485" t="s">
        <v>12</v>
      </c>
      <c r="G141" s="478"/>
      <c r="H141" s="478"/>
      <c r="I141" s="478"/>
      <c r="J141" s="99" t="s">
        <v>168</v>
      </c>
      <c r="K141" s="30">
        <f>K132</f>
        <v>1.112</v>
      </c>
      <c r="L141" s="477"/>
      <c r="M141" s="478"/>
      <c r="N141" s="479">
        <f>K141*L141</f>
        <v>0</v>
      </c>
      <c r="O141" s="478"/>
      <c r="P141" s="478"/>
      <c r="Q141" s="478"/>
      <c r="R141" s="49"/>
      <c r="T141" s="29"/>
      <c r="U141" s="100" t="s">
        <v>77</v>
      </c>
      <c r="V141" s="101">
        <v>0.652</v>
      </c>
      <c r="W141" s="101">
        <f>$V$141*$K$141</f>
        <v>0.7250240000000001</v>
      </c>
      <c r="X141" s="101">
        <v>0</v>
      </c>
      <c r="Y141" s="101">
        <f>$X$141*$K$141</f>
        <v>0</v>
      </c>
      <c r="Z141" s="101">
        <v>0</v>
      </c>
      <c r="AA141" s="102">
        <f>$Z$141*$K$141</f>
        <v>0</v>
      </c>
      <c r="AR141" s="6" t="s">
        <v>164</v>
      </c>
      <c r="AT141" s="6" t="s">
        <v>165</v>
      </c>
      <c r="AU141" s="6" t="s">
        <v>128</v>
      </c>
      <c r="AY141" s="6" t="s">
        <v>163</v>
      </c>
      <c r="BE141" s="19">
        <f>IF($U$141="základní",$N$141,0)</f>
        <v>0</v>
      </c>
      <c r="BF141" s="19">
        <f>IF($U$141="snížená",$N$141,0)</f>
        <v>0</v>
      </c>
      <c r="BG141" s="19">
        <f>IF($U$141="zákl. přenesená",$N$141,0)</f>
        <v>0</v>
      </c>
      <c r="BH141" s="19">
        <f>IF($U$141="sníž. přenesená",$N$141,0)</f>
        <v>0</v>
      </c>
      <c r="BI141" s="19">
        <f>IF($U$141="nulová",$N$141,0)</f>
        <v>0</v>
      </c>
      <c r="BJ141" s="6" t="s">
        <v>60</v>
      </c>
      <c r="BK141" s="19">
        <f>ROUND($L$141*$K$141,2)</f>
        <v>0</v>
      </c>
      <c r="BL141" s="6" t="s">
        <v>164</v>
      </c>
    </row>
    <row r="142" spans="2:63" s="26" customFormat="1" ht="30.75" customHeight="1">
      <c r="B142" s="90"/>
      <c r="C142" s="279"/>
      <c r="D142" s="96" t="s">
        <v>174</v>
      </c>
      <c r="N142" s="509">
        <f>N143</f>
        <v>0</v>
      </c>
      <c r="O142" s="507"/>
      <c r="P142" s="507"/>
      <c r="Q142" s="507"/>
      <c r="R142" s="92"/>
      <c r="T142" s="93"/>
      <c r="W142" s="94">
        <f>SUM($W$143:$W$148)</f>
        <v>0.1668</v>
      </c>
      <c r="Y142" s="94">
        <f>SUM($Y$143:$Y$148)</f>
        <v>0.00037808000000000004</v>
      </c>
      <c r="AA142" s="95">
        <f>SUM($AA$143:$AA$148)</f>
        <v>0</v>
      </c>
      <c r="AR142" s="27" t="s">
        <v>60</v>
      </c>
      <c r="AT142" s="27" t="s">
        <v>111</v>
      </c>
      <c r="AU142" s="27" t="s">
        <v>60</v>
      </c>
      <c r="AY142" s="27" t="s">
        <v>163</v>
      </c>
      <c r="BK142" s="28">
        <f>SUM($BK$143:$BK$148)</f>
        <v>0</v>
      </c>
    </row>
    <row r="143" spans="2:64" s="6" customFormat="1" ht="27" customHeight="1">
      <c r="B143" s="48"/>
      <c r="C143" s="275">
        <v>5</v>
      </c>
      <c r="D143" s="97"/>
      <c r="E143" s="98"/>
      <c r="F143" s="514" t="s">
        <v>238</v>
      </c>
      <c r="G143" s="478"/>
      <c r="H143" s="478"/>
      <c r="I143" s="478"/>
      <c r="J143" s="274" t="s">
        <v>168</v>
      </c>
      <c r="K143" s="30">
        <f>K148</f>
        <v>2.224</v>
      </c>
      <c r="L143" s="477"/>
      <c r="M143" s="478"/>
      <c r="N143" s="479">
        <f>K143*L143</f>
        <v>0</v>
      </c>
      <c r="O143" s="478"/>
      <c r="P143" s="478"/>
      <c r="Q143" s="478"/>
      <c r="R143" s="49"/>
      <c r="T143" s="29"/>
      <c r="U143" s="100" t="s">
        <v>77</v>
      </c>
      <c r="V143" s="101">
        <v>0.075</v>
      </c>
      <c r="W143" s="101">
        <f>$V$143*$K$143</f>
        <v>0.1668</v>
      </c>
      <c r="X143" s="101">
        <v>0.00017</v>
      </c>
      <c r="Y143" s="101">
        <f>$X$143*$K$143</f>
        <v>0.00037808000000000004</v>
      </c>
      <c r="Z143" s="101">
        <v>0</v>
      </c>
      <c r="AA143" s="102">
        <f>$Z$143*$K$143</f>
        <v>0</v>
      </c>
      <c r="AR143" s="6" t="s">
        <v>164</v>
      </c>
      <c r="AT143" s="6" t="s">
        <v>165</v>
      </c>
      <c r="AU143" s="6" t="s">
        <v>128</v>
      </c>
      <c r="AY143" s="6" t="s">
        <v>163</v>
      </c>
      <c r="BE143" s="19">
        <f>IF($U$143="základní",$N$143,0)</f>
        <v>0</v>
      </c>
      <c r="BF143" s="19">
        <f>IF($U$143="snížená",$N$143,0)</f>
        <v>0</v>
      </c>
      <c r="BG143" s="19">
        <f>IF($U$143="zákl. přenesená",$N$143,0)</f>
        <v>0</v>
      </c>
      <c r="BH143" s="19">
        <f>IF($U$143="sníž. přenesená",$N$143,0)</f>
        <v>0</v>
      </c>
      <c r="BI143" s="19">
        <f>IF($U$143="nulová",$N$143,0)</f>
        <v>0</v>
      </c>
      <c r="BJ143" s="6" t="s">
        <v>60</v>
      </c>
      <c r="BK143" s="19">
        <f>ROUND($L$143*$K$143,2)</f>
        <v>0</v>
      </c>
      <c r="BL143" s="6" t="s">
        <v>164</v>
      </c>
    </row>
    <row r="144" spans="2:51" s="6" customFormat="1" ht="15.75" customHeight="1">
      <c r="B144" s="103"/>
      <c r="C144" s="272"/>
      <c r="E144" s="32"/>
      <c r="F144" s="481" t="s">
        <v>239</v>
      </c>
      <c r="G144" s="482"/>
      <c r="H144" s="482"/>
      <c r="I144" s="482"/>
      <c r="K144" s="32"/>
      <c r="R144" s="104"/>
      <c r="T144" s="105"/>
      <c r="AA144" s="106"/>
      <c r="AT144" s="32" t="s">
        <v>2</v>
      </c>
      <c r="AU144" s="32" t="s">
        <v>128</v>
      </c>
      <c r="AV144" s="32" t="s">
        <v>60</v>
      </c>
      <c r="AW144" s="32" t="s">
        <v>136</v>
      </c>
      <c r="AX144" s="32" t="s">
        <v>112</v>
      </c>
      <c r="AY144" s="32" t="s">
        <v>163</v>
      </c>
    </row>
    <row r="145" spans="2:51" s="6" customFormat="1" ht="15.75" customHeight="1">
      <c r="B145" s="103"/>
      <c r="C145" s="272"/>
      <c r="E145" s="32"/>
      <c r="F145" s="483" t="s">
        <v>240</v>
      </c>
      <c r="G145" s="484"/>
      <c r="H145" s="484"/>
      <c r="I145" s="484"/>
      <c r="K145" s="108">
        <v>1.008</v>
      </c>
      <c r="R145" s="104"/>
      <c r="T145" s="105"/>
      <c r="AA145" s="106"/>
      <c r="AT145" s="32" t="s">
        <v>2</v>
      </c>
      <c r="AU145" s="32" t="s">
        <v>128</v>
      </c>
      <c r="AV145" s="32" t="s">
        <v>60</v>
      </c>
      <c r="AW145" s="32" t="s">
        <v>136</v>
      </c>
      <c r="AX145" s="32" t="s">
        <v>112</v>
      </c>
      <c r="AY145" s="32" t="s">
        <v>163</v>
      </c>
    </row>
    <row r="146" spans="2:51" s="6" customFormat="1" ht="15.75" customHeight="1">
      <c r="B146" s="103"/>
      <c r="C146" s="272"/>
      <c r="E146" s="32"/>
      <c r="F146" s="481" t="s">
        <v>241</v>
      </c>
      <c r="G146" s="482"/>
      <c r="H146" s="482"/>
      <c r="I146" s="482"/>
      <c r="K146" s="32"/>
      <c r="R146" s="104"/>
      <c r="T146" s="105"/>
      <c r="AA146" s="106"/>
      <c r="AT146" s="32"/>
      <c r="AU146" s="32"/>
      <c r="AV146" s="32"/>
      <c r="AW146" s="32"/>
      <c r="AX146" s="32"/>
      <c r="AY146" s="32"/>
    </row>
    <row r="147" spans="2:51" s="6" customFormat="1" ht="15.75" customHeight="1">
      <c r="B147" s="107"/>
      <c r="C147" s="272"/>
      <c r="E147" s="33"/>
      <c r="F147" s="483" t="s">
        <v>242</v>
      </c>
      <c r="G147" s="484"/>
      <c r="H147" s="484"/>
      <c r="I147" s="484"/>
      <c r="K147" s="108">
        <v>1.216</v>
      </c>
      <c r="R147" s="109"/>
      <c r="T147" s="110"/>
      <c r="AA147" s="111"/>
      <c r="AT147" s="33" t="s">
        <v>2</v>
      </c>
      <c r="AU147" s="33" t="s">
        <v>128</v>
      </c>
      <c r="AV147" s="33" t="s">
        <v>128</v>
      </c>
      <c r="AW147" s="33" t="s">
        <v>136</v>
      </c>
      <c r="AX147" s="33" t="s">
        <v>112</v>
      </c>
      <c r="AY147" s="33" t="s">
        <v>163</v>
      </c>
    </row>
    <row r="148" spans="2:51" s="6" customFormat="1" ht="15.75" customHeight="1">
      <c r="B148" s="112"/>
      <c r="C148" s="272"/>
      <c r="E148" s="34"/>
      <c r="F148" s="503" t="s">
        <v>3</v>
      </c>
      <c r="G148" s="504"/>
      <c r="H148" s="504"/>
      <c r="I148" s="504"/>
      <c r="K148" s="113">
        <f>K145+K147</f>
        <v>2.224</v>
      </c>
      <c r="R148" s="114"/>
      <c r="T148" s="115"/>
      <c r="AA148" s="116"/>
      <c r="AT148" s="34" t="s">
        <v>2</v>
      </c>
      <c r="AU148" s="34" t="s">
        <v>128</v>
      </c>
      <c r="AV148" s="34" t="s">
        <v>164</v>
      </c>
      <c r="AW148" s="34" t="s">
        <v>136</v>
      </c>
      <c r="AX148" s="34" t="s">
        <v>60</v>
      </c>
      <c r="AY148" s="34" t="s">
        <v>163</v>
      </c>
    </row>
    <row r="149" spans="2:63" s="26" customFormat="1" ht="13.5">
      <c r="B149" s="90"/>
      <c r="C149" s="279"/>
      <c r="D149" s="96" t="s">
        <v>175</v>
      </c>
      <c r="N149" s="509">
        <f>SUM(N150:Q168)</f>
        <v>0</v>
      </c>
      <c r="O149" s="507"/>
      <c r="P149" s="507"/>
      <c r="Q149" s="507"/>
      <c r="R149" s="92"/>
      <c r="T149" s="93"/>
      <c r="W149" s="94">
        <f>SUM($W$150:$W$167)</f>
        <v>82.75374719999999</v>
      </c>
      <c r="Y149" s="94">
        <f>SUM($Y$150:$Y$167)</f>
        <v>20.366269836</v>
      </c>
      <c r="AA149" s="95">
        <f>SUM($AA$150:$AA$167)</f>
        <v>0</v>
      </c>
      <c r="AR149" s="27" t="s">
        <v>60</v>
      </c>
      <c r="AT149" s="27" t="s">
        <v>111</v>
      </c>
      <c r="AU149" s="27" t="s">
        <v>60</v>
      </c>
      <c r="AY149" s="27" t="s">
        <v>163</v>
      </c>
      <c r="BK149" s="28">
        <f>SUM($BK$150:$BK$167)</f>
        <v>0</v>
      </c>
    </row>
    <row r="150" spans="2:64" s="6" customFormat="1" ht="39" customHeight="1">
      <c r="B150" s="48"/>
      <c r="C150" s="273">
        <v>6</v>
      </c>
      <c r="D150" s="97" t="s">
        <v>165</v>
      </c>
      <c r="E150" s="98" t="s">
        <v>200</v>
      </c>
      <c r="F150" s="485" t="s">
        <v>201</v>
      </c>
      <c r="G150" s="478"/>
      <c r="H150" s="478"/>
      <c r="I150" s="478"/>
      <c r="J150" s="99" t="s">
        <v>169</v>
      </c>
      <c r="K150" s="30">
        <f>K163</f>
        <v>114.8408</v>
      </c>
      <c r="L150" s="477"/>
      <c r="M150" s="478"/>
      <c r="N150" s="479">
        <f>K150*L150</f>
        <v>0</v>
      </c>
      <c r="O150" s="478"/>
      <c r="P150" s="478"/>
      <c r="Q150" s="478"/>
      <c r="R150" s="49"/>
      <c r="T150" s="29"/>
      <c r="U150" s="100" t="s">
        <v>77</v>
      </c>
      <c r="V150" s="101">
        <v>0.709</v>
      </c>
      <c r="W150" s="101">
        <f>$V$150*$K$150</f>
        <v>81.42212719999999</v>
      </c>
      <c r="X150" s="101">
        <v>0.17517</v>
      </c>
      <c r="Y150" s="101">
        <f>$X$150*$K$150</f>
        <v>20.116662936</v>
      </c>
      <c r="Z150" s="101">
        <v>0</v>
      </c>
      <c r="AA150" s="102">
        <f>$Z$150*$K$150</f>
        <v>0</v>
      </c>
      <c r="AR150" s="6" t="s">
        <v>164</v>
      </c>
      <c r="AT150" s="6" t="s">
        <v>165</v>
      </c>
      <c r="AU150" s="6" t="s">
        <v>128</v>
      </c>
      <c r="AY150" s="6" t="s">
        <v>163</v>
      </c>
      <c r="BE150" s="19">
        <f>IF($U$150="základní",$N$150,0)</f>
        <v>0</v>
      </c>
      <c r="BF150" s="19">
        <f>IF($U$150="snížená",$N$150,0)</f>
        <v>0</v>
      </c>
      <c r="BG150" s="19">
        <f>IF($U$150="zákl. přenesená",$N$150,0)</f>
        <v>0</v>
      </c>
      <c r="BH150" s="19">
        <f>IF($U$150="sníž. přenesená",$N$150,0)</f>
        <v>0</v>
      </c>
      <c r="BI150" s="19">
        <f>IF($U$150="nulová",$N$150,0)</f>
        <v>0</v>
      </c>
      <c r="BJ150" s="6" t="s">
        <v>60</v>
      </c>
      <c r="BK150" s="19">
        <f>ROUND($L$150*$K$150,2)</f>
        <v>0</v>
      </c>
      <c r="BL150" s="6" t="s">
        <v>164</v>
      </c>
    </row>
    <row r="151" spans="2:51" s="6" customFormat="1" ht="15.75" customHeight="1">
      <c r="B151" s="103"/>
      <c r="C151" s="272"/>
      <c r="E151" s="32"/>
      <c r="F151" s="481" t="s">
        <v>247</v>
      </c>
      <c r="G151" s="482"/>
      <c r="H151" s="482"/>
      <c r="I151" s="482"/>
      <c r="K151" s="32"/>
      <c r="R151" s="104"/>
      <c r="T151" s="105"/>
      <c r="AA151" s="106"/>
      <c r="AT151" s="32" t="s">
        <v>2</v>
      </c>
      <c r="AU151" s="32" t="s">
        <v>128</v>
      </c>
      <c r="AV151" s="32" t="s">
        <v>60</v>
      </c>
      <c r="AW151" s="32" t="s">
        <v>136</v>
      </c>
      <c r="AX151" s="32" t="s">
        <v>112</v>
      </c>
      <c r="AY151" s="32" t="s">
        <v>163</v>
      </c>
    </row>
    <row r="152" spans="2:51" s="6" customFormat="1" ht="15.75" customHeight="1">
      <c r="B152" s="103"/>
      <c r="C152" s="272"/>
      <c r="E152" s="32"/>
      <c r="F152" s="481" t="s">
        <v>249</v>
      </c>
      <c r="G152" s="481"/>
      <c r="H152" s="481"/>
      <c r="I152" s="481"/>
      <c r="K152" s="32"/>
      <c r="R152" s="104"/>
      <c r="T152" s="105"/>
      <c r="AA152" s="106"/>
      <c r="AT152" s="32"/>
      <c r="AU152" s="32"/>
      <c r="AV152" s="32"/>
      <c r="AW152" s="32"/>
      <c r="AX152" s="32"/>
      <c r="AY152" s="32"/>
    </row>
    <row r="153" spans="2:51" s="6" customFormat="1" ht="15.75" customHeight="1">
      <c r="B153" s="107"/>
      <c r="C153" s="272"/>
      <c r="E153" s="33"/>
      <c r="F153" s="483" t="s">
        <v>248</v>
      </c>
      <c r="G153" s="484"/>
      <c r="H153" s="484"/>
      <c r="I153" s="484"/>
      <c r="K153" s="108">
        <v>129.685</v>
      </c>
      <c r="R153" s="109"/>
      <c r="T153" s="110"/>
      <c r="AA153" s="111"/>
      <c r="AT153" s="33" t="s">
        <v>2</v>
      </c>
      <c r="AU153" s="33" t="s">
        <v>128</v>
      </c>
      <c r="AV153" s="33" t="s">
        <v>128</v>
      </c>
      <c r="AW153" s="33" t="s">
        <v>136</v>
      </c>
      <c r="AX153" s="33" t="s">
        <v>112</v>
      </c>
      <c r="AY153" s="33" t="s">
        <v>163</v>
      </c>
    </row>
    <row r="154" spans="2:51" s="6" customFormat="1" ht="15.75" customHeight="1">
      <c r="B154" s="107"/>
      <c r="C154" s="272"/>
      <c r="E154" s="33"/>
      <c r="F154" s="481" t="s">
        <v>273</v>
      </c>
      <c r="G154" s="482"/>
      <c r="H154" s="482"/>
      <c r="I154" s="482"/>
      <c r="K154" s="108"/>
      <c r="R154" s="109"/>
      <c r="T154" s="110"/>
      <c r="AA154" s="111"/>
      <c r="AT154" s="33"/>
      <c r="AU154" s="33"/>
      <c r="AV154" s="33"/>
      <c r="AW154" s="33"/>
      <c r="AX154" s="33"/>
      <c r="AY154" s="33"/>
    </row>
    <row r="155" spans="2:51" s="6" customFormat="1" ht="15.75" customHeight="1">
      <c r="B155" s="107"/>
      <c r="C155" s="272"/>
      <c r="E155" s="33"/>
      <c r="F155" s="276">
        <v>48.066</v>
      </c>
      <c r="G155" s="33"/>
      <c r="H155" s="33"/>
      <c r="I155" s="33"/>
      <c r="K155" s="108">
        <v>-48.066</v>
      </c>
      <c r="R155" s="109"/>
      <c r="T155" s="110"/>
      <c r="AA155" s="111"/>
      <c r="AT155" s="33"/>
      <c r="AU155" s="33"/>
      <c r="AV155" s="33"/>
      <c r="AW155" s="33"/>
      <c r="AX155" s="33"/>
      <c r="AY155" s="33"/>
    </row>
    <row r="156" spans="2:51" s="6" customFormat="1" ht="15.75" customHeight="1">
      <c r="B156" s="107"/>
      <c r="C156" s="272"/>
      <c r="E156" s="33"/>
      <c r="F156" s="481" t="s">
        <v>255</v>
      </c>
      <c r="G156" s="482"/>
      <c r="H156" s="482"/>
      <c r="I156" s="482"/>
      <c r="K156" s="32"/>
      <c r="R156" s="109"/>
      <c r="T156" s="110"/>
      <c r="AA156" s="111"/>
      <c r="AT156" s="33"/>
      <c r="AU156" s="33"/>
      <c r="AV156" s="33"/>
      <c r="AW156" s="33"/>
      <c r="AX156" s="33"/>
      <c r="AY156" s="33"/>
    </row>
    <row r="157" spans="2:51" s="6" customFormat="1" ht="15.75" customHeight="1">
      <c r="B157" s="107"/>
      <c r="C157" s="272"/>
      <c r="E157" s="33"/>
      <c r="F157" s="483" t="s">
        <v>256</v>
      </c>
      <c r="G157" s="484"/>
      <c r="H157" s="484"/>
      <c r="I157" s="484"/>
      <c r="K157" s="108">
        <f>1.09*2.02</f>
        <v>2.2018</v>
      </c>
      <c r="R157" s="109"/>
      <c r="T157" s="110"/>
      <c r="AA157" s="111"/>
      <c r="AT157" s="33"/>
      <c r="AU157" s="33"/>
      <c r="AV157" s="33"/>
      <c r="AW157" s="33"/>
      <c r="AX157" s="33"/>
      <c r="AY157" s="33"/>
    </row>
    <row r="158" spans="2:51" s="6" customFormat="1" ht="15.75" customHeight="1">
      <c r="B158" s="107"/>
      <c r="C158" s="272"/>
      <c r="E158" s="33"/>
      <c r="F158" s="500" t="s">
        <v>250</v>
      </c>
      <c r="G158" s="500"/>
      <c r="H158" s="500"/>
      <c r="I158" s="500"/>
      <c r="J158" s="500"/>
      <c r="K158" s="500"/>
      <c r="R158" s="109"/>
      <c r="T158" s="110"/>
      <c r="AA158" s="111"/>
      <c r="AT158" s="33"/>
      <c r="AU158" s="33"/>
      <c r="AV158" s="33"/>
      <c r="AW158" s="33"/>
      <c r="AX158" s="33"/>
      <c r="AY158" s="33"/>
    </row>
    <row r="159" spans="2:51" s="6" customFormat="1" ht="15.75" customHeight="1">
      <c r="B159" s="107"/>
      <c r="C159" s="272"/>
      <c r="E159" s="33"/>
      <c r="F159" s="481" t="s">
        <v>251</v>
      </c>
      <c r="G159" s="482"/>
      <c r="H159" s="482"/>
      <c r="I159" s="482"/>
      <c r="K159" s="32"/>
      <c r="R159" s="109"/>
      <c r="T159" s="110"/>
      <c r="AA159" s="111"/>
      <c r="AT159" s="33"/>
      <c r="AU159" s="33"/>
      <c r="AV159" s="33"/>
      <c r="AW159" s="33"/>
      <c r="AX159" s="33"/>
      <c r="AY159" s="33"/>
    </row>
    <row r="160" spans="2:51" s="6" customFormat="1" ht="15.75" customHeight="1">
      <c r="B160" s="107"/>
      <c r="C160" s="272"/>
      <c r="E160" s="33"/>
      <c r="F160" s="483" t="s">
        <v>252</v>
      </c>
      <c r="G160" s="484"/>
      <c r="H160" s="484"/>
      <c r="I160" s="484"/>
      <c r="K160" s="108">
        <v>24.84</v>
      </c>
      <c r="R160" s="109"/>
      <c r="T160" s="110"/>
      <c r="AA160" s="111"/>
      <c r="AT160" s="33"/>
      <c r="AU160" s="33"/>
      <c r="AV160" s="33"/>
      <c r="AW160" s="33"/>
      <c r="AX160" s="33"/>
      <c r="AY160" s="33"/>
    </row>
    <row r="161" spans="2:51" s="6" customFormat="1" ht="15.75" customHeight="1">
      <c r="B161" s="107"/>
      <c r="C161" s="272"/>
      <c r="E161" s="33"/>
      <c r="F161" s="481" t="s">
        <v>253</v>
      </c>
      <c r="G161" s="481"/>
      <c r="H161" s="481"/>
      <c r="I161" s="481"/>
      <c r="J161" s="481"/>
      <c r="K161" s="481"/>
      <c r="R161" s="109"/>
      <c r="T161" s="110"/>
      <c r="AA161" s="111"/>
      <c r="AT161" s="33"/>
      <c r="AU161" s="33"/>
      <c r="AV161" s="33"/>
      <c r="AW161" s="33"/>
      <c r="AX161" s="33"/>
      <c r="AY161" s="33"/>
    </row>
    <row r="162" spans="2:51" s="6" customFormat="1" ht="15.75" customHeight="1">
      <c r="B162" s="107"/>
      <c r="C162" s="272"/>
      <c r="E162" s="33"/>
      <c r="F162" s="483" t="s">
        <v>254</v>
      </c>
      <c r="G162" s="484"/>
      <c r="H162" s="484"/>
      <c r="I162" s="484"/>
      <c r="K162" s="108">
        <v>6.18</v>
      </c>
      <c r="R162" s="109"/>
      <c r="T162" s="110"/>
      <c r="AA162" s="111"/>
      <c r="AT162" s="33"/>
      <c r="AU162" s="33"/>
      <c r="AV162" s="33"/>
      <c r="AW162" s="33"/>
      <c r="AX162" s="33"/>
      <c r="AY162" s="33"/>
    </row>
    <row r="163" spans="2:51" s="6" customFormat="1" ht="15.75" customHeight="1">
      <c r="B163" s="112"/>
      <c r="C163" s="272"/>
      <c r="E163" s="34"/>
      <c r="F163" s="503" t="s">
        <v>3</v>
      </c>
      <c r="G163" s="504"/>
      <c r="H163" s="504"/>
      <c r="I163" s="504"/>
      <c r="K163" s="113">
        <f>SUM(K153:K162)</f>
        <v>114.8408</v>
      </c>
      <c r="R163" s="114"/>
      <c r="T163" s="115"/>
      <c r="AA163" s="116"/>
      <c r="AT163" s="34" t="s">
        <v>2</v>
      </c>
      <c r="AU163" s="34" t="s">
        <v>128</v>
      </c>
      <c r="AV163" s="34" t="s">
        <v>164</v>
      </c>
      <c r="AW163" s="34" t="s">
        <v>136</v>
      </c>
      <c r="AX163" s="34" t="s">
        <v>60</v>
      </c>
      <c r="AY163" s="34" t="s">
        <v>163</v>
      </c>
    </row>
    <row r="164" spans="2:64" s="6" customFormat="1" ht="39" customHeight="1">
      <c r="B164" s="48"/>
      <c r="C164" s="273">
        <v>7</v>
      </c>
      <c r="D164" s="97" t="s">
        <v>165</v>
      </c>
      <c r="E164" s="98" t="s">
        <v>17</v>
      </c>
      <c r="F164" s="485" t="s">
        <v>18</v>
      </c>
      <c r="G164" s="478"/>
      <c r="H164" s="478"/>
      <c r="I164" s="478"/>
      <c r="J164" s="99" t="s">
        <v>169</v>
      </c>
      <c r="K164" s="30">
        <f>K167</f>
        <v>2.395</v>
      </c>
      <c r="L164" s="477"/>
      <c r="M164" s="478"/>
      <c r="N164" s="479">
        <f>K164*L164</f>
        <v>0</v>
      </c>
      <c r="O164" s="478"/>
      <c r="P164" s="478"/>
      <c r="Q164" s="478"/>
      <c r="R164" s="49"/>
      <c r="T164" s="29"/>
      <c r="U164" s="100" t="s">
        <v>77</v>
      </c>
      <c r="V164" s="101">
        <v>0.556</v>
      </c>
      <c r="W164" s="101">
        <f>$V$164*$K$164</f>
        <v>1.33162</v>
      </c>
      <c r="X164" s="101">
        <v>0.10422</v>
      </c>
      <c r="Y164" s="101">
        <f>$X$164*$K$164</f>
        <v>0.2496069</v>
      </c>
      <c r="Z164" s="101">
        <v>0</v>
      </c>
      <c r="AA164" s="102">
        <f>$Z$164*$K$164</f>
        <v>0</v>
      </c>
      <c r="AR164" s="6" t="s">
        <v>164</v>
      </c>
      <c r="AT164" s="6" t="s">
        <v>165</v>
      </c>
      <c r="AU164" s="6" t="s">
        <v>128</v>
      </c>
      <c r="AY164" s="6" t="s">
        <v>163</v>
      </c>
      <c r="BE164" s="19">
        <f>IF($U$164="základní",$N$164,0)</f>
        <v>0</v>
      </c>
      <c r="BF164" s="19">
        <f>IF($U$164="snížená",$N$164,0)</f>
        <v>0</v>
      </c>
      <c r="BG164" s="19">
        <f>IF($U$164="zákl. přenesená",$N$164,0)</f>
        <v>0</v>
      </c>
      <c r="BH164" s="19">
        <f>IF($U$164="sníž. přenesená",$N$164,0)</f>
        <v>0</v>
      </c>
      <c r="BI164" s="19">
        <f>IF($U$164="nulová",$N$164,0)</f>
        <v>0</v>
      </c>
      <c r="BJ164" s="6" t="s">
        <v>60</v>
      </c>
      <c r="BK164" s="19">
        <f>ROUND($L$164*$K$164,2)</f>
        <v>0</v>
      </c>
      <c r="BL164" s="6" t="s">
        <v>164</v>
      </c>
    </row>
    <row r="165" spans="2:51" s="6" customFormat="1" ht="15.75" customHeight="1">
      <c r="B165" s="103"/>
      <c r="C165" s="272"/>
      <c r="E165" s="32"/>
      <c r="F165" s="481" t="s">
        <v>257</v>
      </c>
      <c r="G165" s="482"/>
      <c r="H165" s="482"/>
      <c r="I165" s="482"/>
      <c r="K165" s="32"/>
      <c r="R165" s="104"/>
      <c r="T165" s="105"/>
      <c r="AA165" s="106"/>
      <c r="AT165" s="32" t="s">
        <v>2</v>
      </c>
      <c r="AU165" s="32" t="s">
        <v>128</v>
      </c>
      <c r="AV165" s="32" t="s">
        <v>60</v>
      </c>
      <c r="AW165" s="32" t="s">
        <v>136</v>
      </c>
      <c r="AX165" s="32" t="s">
        <v>112</v>
      </c>
      <c r="AY165" s="32" t="s">
        <v>163</v>
      </c>
    </row>
    <row r="166" spans="2:51" s="6" customFormat="1" ht="15.75" customHeight="1">
      <c r="B166" s="107"/>
      <c r="C166" s="272"/>
      <c r="E166" s="33"/>
      <c r="F166" s="483" t="s">
        <v>258</v>
      </c>
      <c r="G166" s="484"/>
      <c r="H166" s="484"/>
      <c r="I166" s="484"/>
      <c r="K166" s="108">
        <v>2.395</v>
      </c>
      <c r="R166" s="109"/>
      <c r="T166" s="110"/>
      <c r="AA166" s="111"/>
      <c r="AT166" s="33" t="s">
        <v>2</v>
      </c>
      <c r="AU166" s="33" t="s">
        <v>128</v>
      </c>
      <c r="AV166" s="33" t="s">
        <v>128</v>
      </c>
      <c r="AW166" s="33" t="s">
        <v>136</v>
      </c>
      <c r="AX166" s="33" t="s">
        <v>112</v>
      </c>
      <c r="AY166" s="33" t="s">
        <v>163</v>
      </c>
    </row>
    <row r="167" spans="2:51" s="6" customFormat="1" ht="15.75" customHeight="1">
      <c r="B167" s="112"/>
      <c r="C167" s="272"/>
      <c r="E167" s="34"/>
      <c r="F167" s="503" t="s">
        <v>3</v>
      </c>
      <c r="G167" s="504"/>
      <c r="H167" s="504"/>
      <c r="I167" s="504"/>
      <c r="K167" s="113">
        <f>K166</f>
        <v>2.395</v>
      </c>
      <c r="R167" s="114"/>
      <c r="T167" s="115"/>
      <c r="AA167" s="116"/>
      <c r="AT167" s="34" t="s">
        <v>2</v>
      </c>
      <c r="AU167" s="34" t="s">
        <v>128</v>
      </c>
      <c r="AV167" s="34" t="s">
        <v>164</v>
      </c>
      <c r="AW167" s="34" t="s">
        <v>136</v>
      </c>
      <c r="AX167" s="34" t="s">
        <v>60</v>
      </c>
      <c r="AY167" s="34" t="s">
        <v>163</v>
      </c>
    </row>
    <row r="168" spans="2:64" s="6" customFormat="1" ht="12">
      <c r="B168" s="48"/>
      <c r="C168" s="273">
        <v>8</v>
      </c>
      <c r="D168" s="97" t="s">
        <v>165</v>
      </c>
      <c r="E168" s="98" t="s">
        <v>19</v>
      </c>
      <c r="F168" s="514" t="s">
        <v>481</v>
      </c>
      <c r="G168" s="478"/>
      <c r="H168" s="478"/>
      <c r="I168" s="478"/>
      <c r="J168" s="99" t="s">
        <v>14</v>
      </c>
      <c r="K168" s="30">
        <f>K176</f>
        <v>0.1975</v>
      </c>
      <c r="L168" s="477"/>
      <c r="M168" s="478"/>
      <c r="N168" s="479">
        <f>K168*L168</f>
        <v>0</v>
      </c>
      <c r="O168" s="478"/>
      <c r="P168" s="478"/>
      <c r="Q168" s="478"/>
      <c r="R168" s="49"/>
      <c r="S168" s="398"/>
      <c r="T168" s="29"/>
      <c r="U168" s="100" t="s">
        <v>77</v>
      </c>
      <c r="V168" s="101">
        <v>18.175</v>
      </c>
      <c r="W168" s="101">
        <f>$V$168*$K$168</f>
        <v>3.5895625000000004</v>
      </c>
      <c r="X168" s="101">
        <v>0.01954</v>
      </c>
      <c r="Y168" s="101">
        <f>$X$168*$K$168</f>
        <v>0.00385915</v>
      </c>
      <c r="Z168" s="101">
        <v>0</v>
      </c>
      <c r="AA168" s="102">
        <f>$Z$168*$K$168</f>
        <v>0</v>
      </c>
      <c r="AE168" s="14"/>
      <c r="AR168" s="6" t="s">
        <v>164</v>
      </c>
      <c r="AT168" s="6" t="s">
        <v>165</v>
      </c>
      <c r="AU168" s="6" t="s">
        <v>128</v>
      </c>
      <c r="AY168" s="6" t="s">
        <v>163</v>
      </c>
      <c r="BE168" s="19">
        <f>IF($U$168="základní",$N$168,0)</f>
        <v>0</v>
      </c>
      <c r="BF168" s="19">
        <f>IF($U$168="snížená",$N$168,0)</f>
        <v>0</v>
      </c>
      <c r="BG168" s="19">
        <f>IF($U$168="zákl. přenesená",$N$168,0)</f>
        <v>0</v>
      </c>
      <c r="BH168" s="19">
        <f>IF($U$168="sníž. přenesená",$N$168,0)</f>
        <v>0</v>
      </c>
      <c r="BI168" s="19">
        <f>IF($U$168="nulová",$N$168,0)</f>
        <v>0</v>
      </c>
      <c r="BJ168" s="6" t="s">
        <v>60</v>
      </c>
      <c r="BK168" s="19">
        <f>ROUND($L$168*$K$168,2)</f>
        <v>0</v>
      </c>
      <c r="BL168" s="6" t="s">
        <v>164</v>
      </c>
    </row>
    <row r="169" spans="2:63" s="6" customFormat="1" ht="15.75" customHeight="1">
      <c r="B169" s="48"/>
      <c r="C169" s="272"/>
      <c r="E169" s="32"/>
      <c r="F169" s="481" t="s">
        <v>232</v>
      </c>
      <c r="G169" s="482"/>
      <c r="H169" s="482"/>
      <c r="I169" s="482"/>
      <c r="K169" s="32"/>
      <c r="R169" s="49"/>
      <c r="T169" s="29"/>
      <c r="U169" s="100"/>
      <c r="V169" s="101"/>
      <c r="W169" s="101"/>
      <c r="X169" s="101"/>
      <c r="Y169" s="101"/>
      <c r="Z169" s="101"/>
      <c r="AA169" s="102"/>
      <c r="BE169" s="19"/>
      <c r="BF169" s="19"/>
      <c r="BG169" s="19"/>
      <c r="BH169" s="19"/>
      <c r="BI169" s="19"/>
      <c r="BK169" s="19"/>
    </row>
    <row r="170" spans="2:63" s="6" customFormat="1" ht="15.75" customHeight="1">
      <c r="B170" s="48"/>
      <c r="E170" s="33"/>
      <c r="F170" s="548" t="s">
        <v>233</v>
      </c>
      <c r="G170" s="549"/>
      <c r="H170" s="549"/>
      <c r="I170" s="549"/>
      <c r="K170" s="108"/>
      <c r="R170" s="49"/>
      <c r="T170" s="29"/>
      <c r="U170" s="100"/>
      <c r="V170" s="101"/>
      <c r="W170" s="101"/>
      <c r="X170" s="101"/>
      <c r="Y170" s="101"/>
      <c r="Z170" s="101"/>
      <c r="AA170" s="102"/>
      <c r="BE170" s="19"/>
      <c r="BF170" s="19"/>
      <c r="BG170" s="19"/>
      <c r="BH170" s="19"/>
      <c r="BI170" s="19"/>
      <c r="BK170" s="19"/>
    </row>
    <row r="171" spans="2:63" s="6" customFormat="1" ht="15.75" customHeight="1">
      <c r="B171" s="48"/>
      <c r="E171" s="33"/>
      <c r="F171" s="483" t="s">
        <v>234</v>
      </c>
      <c r="G171" s="483"/>
      <c r="H171" s="483"/>
      <c r="I171" s="483"/>
      <c r="K171" s="108"/>
      <c r="R171" s="49"/>
      <c r="T171" s="29"/>
      <c r="U171" s="100"/>
      <c r="V171" s="101"/>
      <c r="W171" s="101"/>
      <c r="X171" s="101"/>
      <c r="Y171" s="101"/>
      <c r="Z171" s="101"/>
      <c r="AA171" s="102"/>
      <c r="BE171" s="19"/>
      <c r="BF171" s="19"/>
      <c r="BG171" s="19"/>
      <c r="BH171" s="19"/>
      <c r="BI171" s="19"/>
      <c r="BK171" s="19"/>
    </row>
    <row r="172" spans="2:63" s="6" customFormat="1" ht="15.75" customHeight="1">
      <c r="B172" s="48"/>
      <c r="E172" s="33"/>
      <c r="F172" s="548" t="s">
        <v>235</v>
      </c>
      <c r="G172" s="548"/>
      <c r="H172" s="548"/>
      <c r="I172" s="548"/>
      <c r="K172" s="108"/>
      <c r="R172" s="49"/>
      <c r="T172" s="29"/>
      <c r="U172" s="100"/>
      <c r="V172" s="101"/>
      <c r="W172" s="101"/>
      <c r="X172" s="101"/>
      <c r="Y172" s="101"/>
      <c r="Z172" s="101"/>
      <c r="AA172" s="102"/>
      <c r="BE172" s="19"/>
      <c r="BF172" s="19"/>
      <c r="BG172" s="19"/>
      <c r="BH172" s="19"/>
      <c r="BI172" s="19"/>
      <c r="BK172" s="19"/>
    </row>
    <row r="173" spans="2:63" s="6" customFormat="1" ht="15.75" customHeight="1">
      <c r="B173" s="48"/>
      <c r="E173" s="33"/>
      <c r="F173" s="483" t="s">
        <v>236</v>
      </c>
      <c r="G173" s="483"/>
      <c r="H173" s="483"/>
      <c r="I173" s="483"/>
      <c r="K173" s="108"/>
      <c r="R173" s="49"/>
      <c r="T173" s="29"/>
      <c r="U173" s="100"/>
      <c r="V173" s="101"/>
      <c r="W173" s="101"/>
      <c r="X173" s="101"/>
      <c r="Y173" s="101"/>
      <c r="Z173" s="101"/>
      <c r="AA173" s="102"/>
      <c r="BE173" s="19"/>
      <c r="BF173" s="19"/>
      <c r="BG173" s="19"/>
      <c r="BH173" s="19"/>
      <c r="BI173" s="19"/>
      <c r="BK173" s="19"/>
    </row>
    <row r="174" spans="2:63" s="6" customFormat="1" ht="15.75" customHeight="1">
      <c r="B174" s="48"/>
      <c r="E174" s="33"/>
      <c r="F174" s="548" t="s">
        <v>231</v>
      </c>
      <c r="G174" s="548"/>
      <c r="H174" s="548"/>
      <c r="I174" s="548"/>
      <c r="K174" s="108"/>
      <c r="R174" s="49"/>
      <c r="T174" s="29"/>
      <c r="U174" s="100"/>
      <c r="V174" s="101"/>
      <c r="W174" s="101"/>
      <c r="X174" s="101"/>
      <c r="Y174" s="101"/>
      <c r="Z174" s="101"/>
      <c r="AA174" s="102"/>
      <c r="BE174" s="19"/>
      <c r="BF174" s="19"/>
      <c r="BG174" s="19"/>
      <c r="BH174" s="19"/>
      <c r="BI174" s="19"/>
      <c r="BK174" s="19"/>
    </row>
    <row r="175" spans="2:63" s="6" customFormat="1" ht="15.75" customHeight="1">
      <c r="B175" s="48"/>
      <c r="E175" s="33"/>
      <c r="F175" s="552" t="s">
        <v>237</v>
      </c>
      <c r="G175" s="552"/>
      <c r="H175" s="552"/>
      <c r="I175" s="552"/>
      <c r="K175" s="108">
        <v>0.1975</v>
      </c>
      <c r="R175" s="49"/>
      <c r="T175" s="29"/>
      <c r="U175" s="100"/>
      <c r="V175" s="101"/>
      <c r="W175" s="101"/>
      <c r="X175" s="101"/>
      <c r="Y175" s="101"/>
      <c r="Z175" s="101"/>
      <c r="AA175" s="102"/>
      <c r="BE175" s="19"/>
      <c r="BF175" s="19"/>
      <c r="BG175" s="19"/>
      <c r="BH175" s="19"/>
      <c r="BI175" s="19"/>
      <c r="BK175" s="19"/>
    </row>
    <row r="176" spans="2:63" s="6" customFormat="1" ht="15.75" customHeight="1">
      <c r="B176" s="48"/>
      <c r="E176" s="33"/>
      <c r="F176" s="503" t="s">
        <v>3</v>
      </c>
      <c r="G176" s="504"/>
      <c r="H176" s="504"/>
      <c r="I176" s="504"/>
      <c r="K176" s="113">
        <f>K175</f>
        <v>0.1975</v>
      </c>
      <c r="R176" s="49"/>
      <c r="T176" s="29"/>
      <c r="U176" s="100"/>
      <c r="V176" s="101"/>
      <c r="W176" s="101"/>
      <c r="X176" s="101"/>
      <c r="Y176" s="101"/>
      <c r="Z176" s="101"/>
      <c r="AA176" s="102"/>
      <c r="BE176" s="19"/>
      <c r="BF176" s="19"/>
      <c r="BG176" s="19"/>
      <c r="BH176" s="19"/>
      <c r="BI176" s="19"/>
      <c r="BK176" s="19"/>
    </row>
    <row r="177" spans="2:63" s="26" customFormat="1" ht="30.75" customHeight="1">
      <c r="B177" s="90"/>
      <c r="C177" s="279"/>
      <c r="D177" s="96" t="s">
        <v>176</v>
      </c>
      <c r="N177" s="509">
        <f>SUM(N178:Q211)</f>
        <v>0</v>
      </c>
      <c r="O177" s="507"/>
      <c r="P177" s="507"/>
      <c r="Q177" s="507"/>
      <c r="R177" s="92"/>
      <c r="T177" s="93"/>
      <c r="W177" s="94">
        <f>SUM($W$168:$W$176)</f>
        <v>3.5895625000000004</v>
      </c>
      <c r="Y177" s="94">
        <f>SUM($Y$168:$Y$176)</f>
        <v>0.00385915</v>
      </c>
      <c r="AA177" s="95">
        <f>SUM($AA$168:$AA$176)</f>
        <v>0</v>
      </c>
      <c r="AR177" s="27" t="s">
        <v>60</v>
      </c>
      <c r="AT177" s="27" t="s">
        <v>111</v>
      </c>
      <c r="AU177" s="27" t="s">
        <v>60</v>
      </c>
      <c r="AY177" s="27" t="s">
        <v>163</v>
      </c>
      <c r="BK177" s="28">
        <f>SUM($BK$168:$BK$176)</f>
        <v>0</v>
      </c>
    </row>
    <row r="178" spans="2:51" s="6" customFormat="1" ht="29.25" customHeight="1">
      <c r="B178" s="112"/>
      <c r="C178" s="275">
        <v>9</v>
      </c>
      <c r="D178" s="97"/>
      <c r="E178" s="98"/>
      <c r="F178" s="510" t="s">
        <v>510</v>
      </c>
      <c r="G178" s="478"/>
      <c r="H178" s="478"/>
      <c r="I178" s="478"/>
      <c r="J178" s="399" t="s">
        <v>168</v>
      </c>
      <c r="K178" s="30">
        <f>K181</f>
        <v>6.749750000000001</v>
      </c>
      <c r="L178" s="477"/>
      <c r="M178" s="478"/>
      <c r="N178" s="479">
        <f>SUM(K178*L178)</f>
        <v>0</v>
      </c>
      <c r="O178" s="478"/>
      <c r="P178" s="478"/>
      <c r="Q178" s="478"/>
      <c r="R178" s="114"/>
      <c r="T178" s="115"/>
      <c r="AA178" s="116"/>
      <c r="AT178" s="34"/>
      <c r="AU178" s="34"/>
      <c r="AV178" s="34"/>
      <c r="AW178" s="34"/>
      <c r="AX178" s="34"/>
      <c r="AY178" s="34"/>
    </row>
    <row r="179" spans="2:51" s="6" customFormat="1" ht="15.75" customHeight="1">
      <c r="B179" s="103"/>
      <c r="C179" s="272"/>
      <c r="E179" s="32"/>
      <c r="F179" s="481" t="s">
        <v>506</v>
      </c>
      <c r="G179" s="482"/>
      <c r="H179" s="482"/>
      <c r="I179" s="482"/>
      <c r="K179" s="32"/>
      <c r="R179" s="104"/>
      <c r="T179" s="105"/>
      <c r="AA179" s="106"/>
      <c r="AT179" s="32" t="s">
        <v>2</v>
      </c>
      <c r="AU179" s="32" t="s">
        <v>128</v>
      </c>
      <c r="AV179" s="32" t="s">
        <v>60</v>
      </c>
      <c r="AW179" s="32" t="s">
        <v>136</v>
      </c>
      <c r="AX179" s="32" t="s">
        <v>112</v>
      </c>
      <c r="AY179" s="32" t="s">
        <v>163</v>
      </c>
    </row>
    <row r="180" spans="2:51" s="6" customFormat="1" ht="15.75" customHeight="1">
      <c r="B180" s="103"/>
      <c r="C180" s="272"/>
      <c r="E180" s="32"/>
      <c r="F180" s="483" t="s">
        <v>507</v>
      </c>
      <c r="G180" s="484"/>
      <c r="H180" s="484"/>
      <c r="I180" s="484"/>
      <c r="K180" s="108">
        <f>5.51*4.9*0.25</f>
        <v>6.749750000000001</v>
      </c>
      <c r="R180" s="104"/>
      <c r="T180" s="105"/>
      <c r="AA180" s="106"/>
      <c r="AT180" s="32" t="s">
        <v>2</v>
      </c>
      <c r="AU180" s="32" t="s">
        <v>128</v>
      </c>
      <c r="AV180" s="32" t="s">
        <v>60</v>
      </c>
      <c r="AW180" s="32" t="s">
        <v>136</v>
      </c>
      <c r="AX180" s="32" t="s">
        <v>112</v>
      </c>
      <c r="AY180" s="32" t="s">
        <v>163</v>
      </c>
    </row>
    <row r="181" spans="2:51" s="6" customFormat="1" ht="15.75" customHeight="1">
      <c r="B181" s="112"/>
      <c r="C181" s="272"/>
      <c r="E181" s="34"/>
      <c r="F181" s="503" t="s">
        <v>3</v>
      </c>
      <c r="G181" s="504"/>
      <c r="H181" s="504"/>
      <c r="I181" s="504"/>
      <c r="K181" s="113">
        <f>K180</f>
        <v>6.749750000000001</v>
      </c>
      <c r="R181" s="114"/>
      <c r="T181" s="115"/>
      <c r="AA181" s="116"/>
      <c r="AT181" s="34" t="s">
        <v>2</v>
      </c>
      <c r="AU181" s="34" t="s">
        <v>128</v>
      </c>
      <c r="AV181" s="34" t="s">
        <v>164</v>
      </c>
      <c r="AW181" s="34" t="s">
        <v>136</v>
      </c>
      <c r="AX181" s="34" t="s">
        <v>60</v>
      </c>
      <c r="AY181" s="34" t="s">
        <v>163</v>
      </c>
    </row>
    <row r="182" spans="2:51" s="6" customFormat="1" ht="12">
      <c r="B182" s="112"/>
      <c r="C182" s="275">
        <v>10</v>
      </c>
      <c r="D182" s="97"/>
      <c r="E182" s="98"/>
      <c r="F182" s="510" t="s">
        <v>495</v>
      </c>
      <c r="G182" s="478"/>
      <c r="H182" s="478"/>
      <c r="I182" s="478"/>
      <c r="J182" s="399" t="s">
        <v>169</v>
      </c>
      <c r="K182" s="30">
        <v>1.05</v>
      </c>
      <c r="L182" s="477"/>
      <c r="M182" s="478"/>
      <c r="N182" s="479">
        <f>SUM(K182*L182)</f>
        <v>0</v>
      </c>
      <c r="O182" s="478"/>
      <c r="P182" s="478"/>
      <c r="Q182" s="478"/>
      <c r="R182" s="114"/>
      <c r="T182" s="115"/>
      <c r="AA182" s="116"/>
      <c r="AT182" s="34"/>
      <c r="AU182" s="34"/>
      <c r="AV182" s="34"/>
      <c r="AW182" s="34"/>
      <c r="AX182" s="34"/>
      <c r="AY182" s="34"/>
    </row>
    <row r="183" spans="2:63" s="26" customFormat="1" ht="16.5" customHeight="1">
      <c r="B183" s="90"/>
      <c r="C183" s="279"/>
      <c r="D183" s="96"/>
      <c r="F183" s="420" t="s">
        <v>508</v>
      </c>
      <c r="N183" s="509"/>
      <c r="O183" s="507"/>
      <c r="P183" s="507"/>
      <c r="Q183" s="507"/>
      <c r="R183" s="92"/>
      <c r="T183" s="93"/>
      <c r="W183" s="94"/>
      <c r="Y183" s="94"/>
      <c r="AA183" s="95"/>
      <c r="AR183" s="27"/>
      <c r="AT183" s="27"/>
      <c r="AU183" s="27"/>
      <c r="AY183" s="27"/>
      <c r="BK183" s="28"/>
    </row>
    <row r="184" spans="2:51" s="6" customFormat="1" ht="15.75" customHeight="1">
      <c r="B184" s="112"/>
      <c r="C184" s="275">
        <v>11</v>
      </c>
      <c r="D184" s="97"/>
      <c r="E184" s="98"/>
      <c r="F184" s="510" t="s">
        <v>453</v>
      </c>
      <c r="G184" s="478"/>
      <c r="H184" s="478"/>
      <c r="I184" s="478"/>
      <c r="J184" s="399" t="s">
        <v>168</v>
      </c>
      <c r="K184" s="30">
        <v>0.1575</v>
      </c>
      <c r="L184" s="477"/>
      <c r="M184" s="478"/>
      <c r="N184" s="479">
        <f aca="true" t="shared" si="0" ref="N184:N189">SUM(K184*L184)</f>
        <v>0</v>
      </c>
      <c r="O184" s="478"/>
      <c r="P184" s="478"/>
      <c r="Q184" s="478"/>
      <c r="R184" s="114"/>
      <c r="T184" s="115"/>
      <c r="AA184" s="116"/>
      <c r="AT184" s="34"/>
      <c r="AU184" s="34"/>
      <c r="AV184" s="34"/>
      <c r="AW184" s="34"/>
      <c r="AX184" s="34"/>
      <c r="AY184" s="34"/>
    </row>
    <row r="185" spans="2:51" s="6" customFormat="1" ht="15.75" customHeight="1">
      <c r="B185" s="112"/>
      <c r="C185" s="275">
        <v>12</v>
      </c>
      <c r="D185" s="400" t="s">
        <v>165</v>
      </c>
      <c r="E185" s="401" t="s">
        <v>459</v>
      </c>
      <c r="F185" s="515" t="s">
        <v>454</v>
      </c>
      <c r="G185" s="553"/>
      <c r="H185" s="553"/>
      <c r="I185" s="554"/>
      <c r="J185" s="399" t="s">
        <v>14</v>
      </c>
      <c r="K185" s="30">
        <v>0.009324</v>
      </c>
      <c r="L185" s="477"/>
      <c r="M185" s="478"/>
      <c r="N185" s="479">
        <f t="shared" si="0"/>
        <v>0</v>
      </c>
      <c r="O185" s="478"/>
      <c r="P185" s="478"/>
      <c r="Q185" s="478"/>
      <c r="R185" s="114"/>
      <c r="T185" s="115"/>
      <c r="AA185" s="116"/>
      <c r="AT185" s="34"/>
      <c r="AU185" s="34"/>
      <c r="AV185" s="34"/>
      <c r="AW185" s="34"/>
      <c r="AX185" s="34"/>
      <c r="AY185" s="34"/>
    </row>
    <row r="186" spans="2:51" s="6" customFormat="1" ht="15.75" customHeight="1">
      <c r="B186" s="112"/>
      <c r="C186" s="275">
        <v>13</v>
      </c>
      <c r="D186" s="97"/>
      <c r="E186" s="98"/>
      <c r="F186" s="510" t="s">
        <v>455</v>
      </c>
      <c r="G186" s="478"/>
      <c r="H186" s="478"/>
      <c r="I186" s="478"/>
      <c r="J186" s="399" t="s">
        <v>168</v>
      </c>
      <c r="K186" s="30">
        <f>K184</f>
        <v>0.1575</v>
      </c>
      <c r="L186" s="477"/>
      <c r="M186" s="478"/>
      <c r="N186" s="479">
        <f t="shared" si="0"/>
        <v>0</v>
      </c>
      <c r="O186" s="478"/>
      <c r="P186" s="478"/>
      <c r="Q186" s="478"/>
      <c r="R186" s="114"/>
      <c r="T186" s="115"/>
      <c r="AA186" s="116"/>
      <c r="AT186" s="34"/>
      <c r="AU186" s="34"/>
      <c r="AV186" s="34"/>
      <c r="AW186" s="34"/>
      <c r="AX186" s="34"/>
      <c r="AY186" s="34"/>
    </row>
    <row r="187" spans="2:51" s="6" customFormat="1" ht="15.75" customHeight="1">
      <c r="B187" s="112"/>
      <c r="C187" s="275">
        <v>14</v>
      </c>
      <c r="D187" s="97"/>
      <c r="E187" s="98"/>
      <c r="F187" s="510" t="s">
        <v>456</v>
      </c>
      <c r="G187" s="478"/>
      <c r="H187" s="478"/>
      <c r="I187" s="478"/>
      <c r="J187" s="399" t="s">
        <v>169</v>
      </c>
      <c r="K187" s="30">
        <v>0.55</v>
      </c>
      <c r="L187" s="477"/>
      <c r="M187" s="478"/>
      <c r="N187" s="479">
        <f t="shared" si="0"/>
        <v>0</v>
      </c>
      <c r="O187" s="478"/>
      <c r="P187" s="478"/>
      <c r="Q187" s="478"/>
      <c r="R187" s="114"/>
      <c r="T187" s="115"/>
      <c r="AA187" s="116"/>
      <c r="AT187" s="34"/>
      <c r="AU187" s="34"/>
      <c r="AV187" s="34"/>
      <c r="AW187" s="34"/>
      <c r="AX187" s="34"/>
      <c r="AY187" s="34"/>
    </row>
    <row r="188" spans="2:51" s="6" customFormat="1" ht="15.75" customHeight="1">
      <c r="B188" s="112"/>
      <c r="C188" s="275">
        <v>15</v>
      </c>
      <c r="D188" s="97"/>
      <c r="E188" s="98"/>
      <c r="F188" s="510" t="s">
        <v>457</v>
      </c>
      <c r="G188" s="478"/>
      <c r="H188" s="478"/>
      <c r="I188" s="478"/>
      <c r="J188" s="399" t="s">
        <v>169</v>
      </c>
      <c r="K188" s="30">
        <v>1.38</v>
      </c>
      <c r="L188" s="477"/>
      <c r="M188" s="478"/>
      <c r="N188" s="479">
        <f t="shared" si="0"/>
        <v>0</v>
      </c>
      <c r="O188" s="478"/>
      <c r="P188" s="478"/>
      <c r="Q188" s="478"/>
      <c r="R188" s="114"/>
      <c r="T188" s="115"/>
      <c r="AA188" s="116"/>
      <c r="AT188" s="34"/>
      <c r="AU188" s="34"/>
      <c r="AV188" s="34"/>
      <c r="AW188" s="34"/>
      <c r="AX188" s="34"/>
      <c r="AY188" s="34"/>
    </row>
    <row r="189" spans="2:51" s="6" customFormat="1" ht="15.75" customHeight="1">
      <c r="B189" s="112"/>
      <c r="C189" s="275">
        <v>16</v>
      </c>
      <c r="D189" s="97"/>
      <c r="E189" s="98"/>
      <c r="F189" s="510" t="s">
        <v>458</v>
      </c>
      <c r="G189" s="478"/>
      <c r="H189" s="478"/>
      <c r="I189" s="478"/>
      <c r="J189" s="399" t="s">
        <v>169</v>
      </c>
      <c r="K189" s="30">
        <v>2.06918239</v>
      </c>
      <c r="L189" s="477"/>
      <c r="M189" s="478"/>
      <c r="N189" s="479">
        <f t="shared" si="0"/>
        <v>0</v>
      </c>
      <c r="O189" s="478"/>
      <c r="P189" s="478"/>
      <c r="Q189" s="478"/>
      <c r="R189" s="114"/>
      <c r="T189" s="115"/>
      <c r="AA189" s="116"/>
      <c r="AT189" s="34"/>
      <c r="AU189" s="34"/>
      <c r="AV189" s="34"/>
      <c r="AW189" s="34"/>
      <c r="AX189" s="34"/>
      <c r="AY189" s="34"/>
    </row>
    <row r="190" spans="2:63" s="26" customFormat="1" ht="13.5">
      <c r="B190" s="90"/>
      <c r="C190" s="279"/>
      <c r="D190" s="96" t="s">
        <v>177</v>
      </c>
      <c r="N190" s="509">
        <f>SUM(N191:Q214)</f>
        <v>0</v>
      </c>
      <c r="O190" s="507"/>
      <c r="P190" s="507"/>
      <c r="Q190" s="507"/>
      <c r="R190" s="92"/>
      <c r="T190" s="93"/>
      <c r="W190" s="94">
        <f>SUM($W$191:$W$214)</f>
        <v>117.15927500000001</v>
      </c>
      <c r="Y190" s="94">
        <f>SUM($Y$191:$Y$214)</f>
        <v>54.89547449999999</v>
      </c>
      <c r="AA190" s="95">
        <f>SUM($AA$191:$AA$214)</f>
        <v>0</v>
      </c>
      <c r="AR190" s="27" t="s">
        <v>60</v>
      </c>
      <c r="AT190" s="27" t="s">
        <v>111</v>
      </c>
      <c r="AU190" s="27" t="s">
        <v>60</v>
      </c>
      <c r="AY190" s="27" t="s">
        <v>163</v>
      </c>
      <c r="BK190" s="28">
        <f>SUM($BK$191:$BK$214)</f>
        <v>0</v>
      </c>
    </row>
    <row r="191" spans="2:64" s="6" customFormat="1" ht="13.5" customHeight="1" hidden="1">
      <c r="B191" s="48"/>
      <c r="C191" s="273"/>
      <c r="D191" s="97" t="s">
        <v>165</v>
      </c>
      <c r="E191" s="98" t="s">
        <v>20</v>
      </c>
      <c r="F191" s="485" t="s">
        <v>21</v>
      </c>
      <c r="G191" s="478"/>
      <c r="H191" s="478"/>
      <c r="I191" s="478"/>
      <c r="J191" s="99" t="s">
        <v>169</v>
      </c>
      <c r="K191" s="30"/>
      <c r="L191" s="477"/>
      <c r="M191" s="478"/>
      <c r="N191" s="479">
        <f>K191*L191</f>
        <v>0</v>
      </c>
      <c r="O191" s="478"/>
      <c r="P191" s="478"/>
      <c r="Q191" s="478"/>
      <c r="R191" s="49"/>
      <c r="T191" s="29"/>
      <c r="U191" s="100" t="s">
        <v>77</v>
      </c>
      <c r="V191" s="101">
        <v>0.36</v>
      </c>
      <c r="W191" s="101">
        <f>$V$191*$K$191</f>
        <v>0</v>
      </c>
      <c r="X191" s="101">
        <v>0.00489</v>
      </c>
      <c r="Y191" s="101">
        <f>$X$191*$K$191</f>
        <v>0</v>
      </c>
      <c r="Z191" s="101">
        <v>0</v>
      </c>
      <c r="AA191" s="102">
        <f>$Z$191*$K$191</f>
        <v>0</v>
      </c>
      <c r="AR191" s="6" t="s">
        <v>164</v>
      </c>
      <c r="AT191" s="6" t="s">
        <v>165</v>
      </c>
      <c r="AU191" s="6" t="s">
        <v>128</v>
      </c>
      <c r="AY191" s="6" t="s">
        <v>163</v>
      </c>
      <c r="BE191" s="19">
        <f>IF($U$191="základní",$N$191,0)</f>
        <v>0</v>
      </c>
      <c r="BF191" s="19">
        <f>IF($U$191="snížená",$N$191,0)</f>
        <v>0</v>
      </c>
      <c r="BG191" s="19">
        <f>IF($U$191="zákl. přenesená",$N$191,0)</f>
        <v>0</v>
      </c>
      <c r="BH191" s="19">
        <f>IF($U$191="sníž. přenesená",$N$191,0)</f>
        <v>0</v>
      </c>
      <c r="BI191" s="19">
        <f>IF($U$191="nulová",$N$191,0)</f>
        <v>0</v>
      </c>
      <c r="BJ191" s="6" t="s">
        <v>60</v>
      </c>
      <c r="BK191" s="19">
        <f>ROUND($L$191*$K$191,2)</f>
        <v>0</v>
      </c>
      <c r="BL191" s="6" t="s">
        <v>164</v>
      </c>
    </row>
    <row r="192" spans="2:51" s="6" customFormat="1" ht="13.5" customHeight="1" hidden="1">
      <c r="B192" s="103"/>
      <c r="C192" s="272"/>
      <c r="E192" s="32"/>
      <c r="F192" s="483" t="s">
        <v>259</v>
      </c>
      <c r="G192" s="484"/>
      <c r="H192" s="484"/>
      <c r="I192" s="484"/>
      <c r="K192" s="108">
        <f>K153</f>
        <v>129.685</v>
      </c>
      <c r="R192" s="104"/>
      <c r="T192" s="105"/>
      <c r="AA192" s="106"/>
      <c r="AT192" s="32" t="s">
        <v>2</v>
      </c>
      <c r="AU192" s="32" t="s">
        <v>128</v>
      </c>
      <c r="AV192" s="32" t="s">
        <v>60</v>
      </c>
      <c r="AW192" s="32" t="s">
        <v>136</v>
      </c>
      <c r="AX192" s="32" t="s">
        <v>112</v>
      </c>
      <c r="AY192" s="32" t="s">
        <v>163</v>
      </c>
    </row>
    <row r="193" spans="2:51" s="6" customFormat="1" ht="13.5" customHeight="1" hidden="1">
      <c r="B193" s="103"/>
      <c r="C193" s="272"/>
      <c r="E193" s="32"/>
      <c r="F193" s="483" t="s">
        <v>260</v>
      </c>
      <c r="G193" s="484"/>
      <c r="H193" s="484"/>
      <c r="I193" s="484"/>
      <c r="K193" s="108">
        <f>2*K163</f>
        <v>229.6816</v>
      </c>
      <c r="R193" s="104"/>
      <c r="T193" s="105"/>
      <c r="AA193" s="106"/>
      <c r="AT193" s="32"/>
      <c r="AU193" s="32"/>
      <c r="AV193" s="32"/>
      <c r="AW193" s="32"/>
      <c r="AX193" s="32"/>
      <c r="AY193" s="32"/>
    </row>
    <row r="194" spans="2:51" s="6" customFormat="1" ht="13.5" customHeight="1" hidden="1">
      <c r="B194" s="103"/>
      <c r="C194" s="272"/>
      <c r="E194" s="32"/>
      <c r="F194" s="481" t="s">
        <v>257</v>
      </c>
      <c r="G194" s="482"/>
      <c r="H194" s="482"/>
      <c r="I194" s="482"/>
      <c r="K194" s="108"/>
      <c r="R194" s="104"/>
      <c r="T194" s="105"/>
      <c r="AA194" s="106"/>
      <c r="AT194" s="32"/>
      <c r="AU194" s="32"/>
      <c r="AV194" s="32"/>
      <c r="AW194" s="32"/>
      <c r="AX194" s="32"/>
      <c r="AY194" s="32"/>
    </row>
    <row r="195" spans="2:51" s="6" customFormat="1" ht="13.5" customHeight="1" hidden="1">
      <c r="B195" s="103"/>
      <c r="C195" s="272"/>
      <c r="E195" s="32"/>
      <c r="F195" s="483" t="s">
        <v>262</v>
      </c>
      <c r="G195" s="483"/>
      <c r="H195" s="483"/>
      <c r="I195" s="483"/>
      <c r="K195" s="108">
        <v>3.207</v>
      </c>
      <c r="R195" s="104"/>
      <c r="T195" s="105"/>
      <c r="AA195" s="106"/>
      <c r="AT195" s="32"/>
      <c r="AU195" s="32"/>
      <c r="AV195" s="32"/>
      <c r="AW195" s="32"/>
      <c r="AX195" s="32"/>
      <c r="AY195" s="32"/>
    </row>
    <row r="196" spans="2:51" s="6" customFormat="1" ht="13.5" customHeight="1" hidden="1">
      <c r="B196" s="112"/>
      <c r="C196" s="272"/>
      <c r="E196" s="34"/>
      <c r="F196" s="503" t="s">
        <v>3</v>
      </c>
      <c r="G196" s="504"/>
      <c r="H196" s="504"/>
      <c r="I196" s="504"/>
      <c r="K196" s="113">
        <f>SUM(K192:K195)</f>
        <v>362.5736</v>
      </c>
      <c r="R196" s="114"/>
      <c r="T196" s="115"/>
      <c r="AA196" s="116"/>
      <c r="AT196" s="34" t="s">
        <v>2</v>
      </c>
      <c r="AU196" s="34" t="s">
        <v>128</v>
      </c>
      <c r="AV196" s="34" t="s">
        <v>164</v>
      </c>
      <c r="AW196" s="34" t="s">
        <v>136</v>
      </c>
      <c r="AX196" s="34" t="s">
        <v>60</v>
      </c>
      <c r="AY196" s="34" t="s">
        <v>163</v>
      </c>
    </row>
    <row r="197" spans="2:64" s="6" customFormat="1" ht="13.5" customHeight="1" hidden="1">
      <c r="B197" s="48"/>
      <c r="C197" s="273"/>
      <c r="D197" s="97" t="s">
        <v>165</v>
      </c>
      <c r="E197" s="98" t="s">
        <v>22</v>
      </c>
      <c r="F197" s="528" t="s">
        <v>23</v>
      </c>
      <c r="G197" s="529"/>
      <c r="H197" s="529"/>
      <c r="I197" s="530"/>
      <c r="J197" s="99" t="s">
        <v>169</v>
      </c>
      <c r="K197" s="30"/>
      <c r="L197" s="531"/>
      <c r="M197" s="532"/>
      <c r="N197" s="525">
        <f>K197*L197</f>
        <v>0</v>
      </c>
      <c r="O197" s="526"/>
      <c r="P197" s="526"/>
      <c r="Q197" s="527"/>
      <c r="R197" s="49"/>
      <c r="S197" s="398"/>
      <c r="T197" s="29"/>
      <c r="U197" s="100" t="s">
        <v>77</v>
      </c>
      <c r="V197" s="101">
        <v>0.272</v>
      </c>
      <c r="W197" s="101">
        <f>$V$197*$K$197</f>
        <v>0</v>
      </c>
      <c r="X197" s="101">
        <v>0.003</v>
      </c>
      <c r="Y197" s="101">
        <f>$X$197*$K$197</f>
        <v>0</v>
      </c>
      <c r="Z197" s="101">
        <v>0</v>
      </c>
      <c r="AA197" s="102">
        <f>$Z$197*$K$197</f>
        <v>0</v>
      </c>
      <c r="AR197" s="6" t="s">
        <v>164</v>
      </c>
      <c r="AT197" s="6" t="s">
        <v>165</v>
      </c>
      <c r="AU197" s="6" t="s">
        <v>128</v>
      </c>
      <c r="AY197" s="6" t="s">
        <v>163</v>
      </c>
      <c r="BE197" s="19">
        <f>IF($U$197="základní",$N$197,0)</f>
        <v>0</v>
      </c>
      <c r="BF197" s="19">
        <f>IF($U$197="snížená",$N$197,0)</f>
        <v>0</v>
      </c>
      <c r="BG197" s="19">
        <f>IF($U$197="zákl. přenesená",$N$197,0)</f>
        <v>0</v>
      </c>
      <c r="BH197" s="19">
        <f>IF($U$197="sníž. přenesená",$N$197,0)</f>
        <v>0</v>
      </c>
      <c r="BI197" s="19">
        <f>IF($U$197="nulová",$N$197,0)</f>
        <v>0</v>
      </c>
      <c r="BJ197" s="6" t="s">
        <v>60</v>
      </c>
      <c r="BK197" s="19">
        <f>ROUND($L$197*$K$197,2)</f>
        <v>0</v>
      </c>
      <c r="BL197" s="6" t="s">
        <v>164</v>
      </c>
    </row>
    <row r="198" spans="2:51" s="6" customFormat="1" ht="13.5" customHeight="1" hidden="1">
      <c r="B198" s="103"/>
      <c r="C198" s="272"/>
      <c r="E198" s="32"/>
      <c r="F198" s="533" t="s">
        <v>261</v>
      </c>
      <c r="G198" s="533"/>
      <c r="H198" s="533"/>
      <c r="I198" s="533"/>
      <c r="K198" s="32"/>
      <c r="R198" s="104"/>
      <c r="T198" s="105"/>
      <c r="AA198" s="106"/>
      <c r="AT198" s="32" t="s">
        <v>2</v>
      </c>
      <c r="AU198" s="32" t="s">
        <v>128</v>
      </c>
      <c r="AV198" s="32" t="s">
        <v>60</v>
      </c>
      <c r="AW198" s="32" t="s">
        <v>136</v>
      </c>
      <c r="AX198" s="32" t="s">
        <v>112</v>
      </c>
      <c r="AY198" s="32" t="s">
        <v>163</v>
      </c>
    </row>
    <row r="199" spans="2:64" s="6" customFormat="1" ht="13.5" customHeight="1" hidden="1">
      <c r="B199" s="48"/>
      <c r="C199" s="273"/>
      <c r="D199" s="97" t="s">
        <v>165</v>
      </c>
      <c r="E199" s="98" t="s">
        <v>24</v>
      </c>
      <c r="F199" s="528" t="s">
        <v>25</v>
      </c>
      <c r="G199" s="529"/>
      <c r="H199" s="529"/>
      <c r="I199" s="530"/>
      <c r="J199" s="99" t="s">
        <v>169</v>
      </c>
      <c r="K199" s="30"/>
      <c r="L199" s="531"/>
      <c r="M199" s="532"/>
      <c r="N199" s="525">
        <f>K199*L199</f>
        <v>0</v>
      </c>
      <c r="O199" s="526"/>
      <c r="P199" s="526"/>
      <c r="Q199" s="527"/>
      <c r="R199" s="49"/>
      <c r="S199" s="398"/>
      <c r="T199" s="29"/>
      <c r="U199" s="100" t="s">
        <v>77</v>
      </c>
      <c r="V199" s="101">
        <v>0.344</v>
      </c>
      <c r="W199" s="101">
        <f>$V$199*$K$199</f>
        <v>0</v>
      </c>
      <c r="X199" s="101">
        <v>0.017</v>
      </c>
      <c r="Y199" s="101">
        <f>$X$199*$K$199</f>
        <v>0</v>
      </c>
      <c r="Z199" s="101">
        <v>0</v>
      </c>
      <c r="AA199" s="102">
        <f>$Z$199*$K$199</f>
        <v>0</v>
      </c>
      <c r="AR199" s="6" t="s">
        <v>164</v>
      </c>
      <c r="AT199" s="6" t="s">
        <v>165</v>
      </c>
      <c r="AU199" s="6" t="s">
        <v>128</v>
      </c>
      <c r="AY199" s="6" t="s">
        <v>163</v>
      </c>
      <c r="BE199" s="19">
        <f>IF($U$199="základní",$N$199,0)</f>
        <v>0</v>
      </c>
      <c r="BF199" s="19">
        <f>IF($U$199="snížená",$N$199,0)</f>
        <v>0</v>
      </c>
      <c r="BG199" s="19">
        <f>IF($U$199="zákl. přenesená",$N$199,0)</f>
        <v>0</v>
      </c>
      <c r="BH199" s="19">
        <f>IF($U$199="sníž. přenesená",$N$199,0)</f>
        <v>0</v>
      </c>
      <c r="BI199" s="19">
        <f>IF($U$199="nulová",$N$199,0)</f>
        <v>0</v>
      </c>
      <c r="BJ199" s="6" t="s">
        <v>60</v>
      </c>
      <c r="BK199" s="19">
        <f>ROUND($L$199*$K$199,2)</f>
        <v>0</v>
      </c>
      <c r="BL199" s="6" t="s">
        <v>164</v>
      </c>
    </row>
    <row r="200" spans="2:51" s="6" customFormat="1" ht="13.5" customHeight="1" hidden="1">
      <c r="B200" s="103"/>
      <c r="C200" s="272"/>
      <c r="E200" s="32"/>
      <c r="F200" s="500" t="s">
        <v>263</v>
      </c>
      <c r="G200" s="500"/>
      <c r="H200" s="500"/>
      <c r="I200" s="500"/>
      <c r="K200" s="32"/>
      <c r="R200" s="104"/>
      <c r="T200" s="105"/>
      <c r="AA200" s="106"/>
      <c r="AT200" s="32" t="s">
        <v>2</v>
      </c>
      <c r="AU200" s="32" t="s">
        <v>128</v>
      </c>
      <c r="AV200" s="32" t="s">
        <v>60</v>
      </c>
      <c r="AW200" s="32" t="s">
        <v>136</v>
      </c>
      <c r="AX200" s="32" t="s">
        <v>112</v>
      </c>
      <c r="AY200" s="32" t="s">
        <v>163</v>
      </c>
    </row>
    <row r="201" spans="2:51" s="6" customFormat="1" ht="13.5" customHeight="1" hidden="1">
      <c r="B201" s="107"/>
      <c r="C201" s="272"/>
      <c r="E201" s="33"/>
      <c r="F201" s="483" t="s">
        <v>264</v>
      </c>
      <c r="G201" s="483"/>
      <c r="H201" s="483"/>
      <c r="I201" s="483"/>
      <c r="K201" s="108">
        <v>50</v>
      </c>
      <c r="R201" s="109"/>
      <c r="T201" s="110"/>
      <c r="AA201" s="111"/>
      <c r="AT201" s="33" t="s">
        <v>2</v>
      </c>
      <c r="AU201" s="33" t="s">
        <v>128</v>
      </c>
      <c r="AV201" s="33" t="s">
        <v>128</v>
      </c>
      <c r="AW201" s="33" t="s">
        <v>136</v>
      </c>
      <c r="AX201" s="33" t="s">
        <v>112</v>
      </c>
      <c r="AY201" s="33" t="s">
        <v>163</v>
      </c>
    </row>
    <row r="202" spans="2:51" s="6" customFormat="1" ht="13.5" customHeight="1" hidden="1">
      <c r="B202" s="112"/>
      <c r="C202" s="272"/>
      <c r="E202" s="34"/>
      <c r="F202" s="534" t="s">
        <v>3</v>
      </c>
      <c r="G202" s="534"/>
      <c r="H202" s="534"/>
      <c r="I202" s="534"/>
      <c r="K202" s="113">
        <f>K201</f>
        <v>50</v>
      </c>
      <c r="R202" s="114"/>
      <c r="T202" s="115"/>
      <c r="AA202" s="116"/>
      <c r="AT202" s="34" t="s">
        <v>2</v>
      </c>
      <c r="AU202" s="34" t="s">
        <v>128</v>
      </c>
      <c r="AV202" s="34" t="s">
        <v>164</v>
      </c>
      <c r="AW202" s="34" t="s">
        <v>136</v>
      </c>
      <c r="AX202" s="34" t="s">
        <v>60</v>
      </c>
      <c r="AY202" s="34" t="s">
        <v>163</v>
      </c>
    </row>
    <row r="203" spans="2:64" s="6" customFormat="1" ht="27" customHeight="1">
      <c r="B203" s="48"/>
      <c r="C203" s="275">
        <v>17</v>
      </c>
      <c r="D203" s="97"/>
      <c r="E203" s="98"/>
      <c r="F203" s="514" t="s">
        <v>268</v>
      </c>
      <c r="G203" s="478"/>
      <c r="H203" s="478"/>
      <c r="I203" s="478"/>
      <c r="J203" s="99" t="s">
        <v>169</v>
      </c>
      <c r="K203" s="30">
        <f>K206</f>
        <v>1.925</v>
      </c>
      <c r="L203" s="477"/>
      <c r="M203" s="478"/>
      <c r="N203" s="479">
        <f>K203*L203</f>
        <v>0</v>
      </c>
      <c r="O203" s="478"/>
      <c r="P203" s="478"/>
      <c r="Q203" s="478"/>
      <c r="R203" s="49"/>
      <c r="S203" s="14"/>
      <c r="T203" s="29"/>
      <c r="U203" s="100" t="s">
        <v>77</v>
      </c>
      <c r="V203" s="101">
        <v>0.355</v>
      </c>
      <c r="W203" s="101">
        <f>$V$203*$K$203</f>
        <v>0.683375</v>
      </c>
      <c r="X203" s="101">
        <v>0.0345</v>
      </c>
      <c r="Y203" s="101">
        <f>$X$203*$K$203</f>
        <v>0.06641250000000001</v>
      </c>
      <c r="Z203" s="101">
        <v>0</v>
      </c>
      <c r="AA203" s="102">
        <f>$Z$203*$K$203</f>
        <v>0</v>
      </c>
      <c r="AR203" s="6" t="s">
        <v>164</v>
      </c>
      <c r="AT203" s="6" t="s">
        <v>165</v>
      </c>
      <c r="AU203" s="6" t="s">
        <v>128</v>
      </c>
      <c r="AY203" s="6" t="s">
        <v>163</v>
      </c>
      <c r="BE203" s="19">
        <f>IF($U$203="základní",$N$203,0)</f>
        <v>0</v>
      </c>
      <c r="BF203" s="19">
        <f>IF($U$203="snížená",$N$203,0)</f>
        <v>0</v>
      </c>
      <c r="BG203" s="19">
        <f>IF($U$203="zákl. přenesená",$N$203,0)</f>
        <v>0</v>
      </c>
      <c r="BH203" s="19">
        <f>IF($U$203="sníž. přenesená",$N$203,0)</f>
        <v>0</v>
      </c>
      <c r="BI203" s="19">
        <f>IF($U$203="nulová",$N$203,0)</f>
        <v>0</v>
      </c>
      <c r="BJ203" s="6" t="s">
        <v>60</v>
      </c>
      <c r="BK203" s="19">
        <f>ROUND($L$203*$K$203,2)</f>
        <v>0</v>
      </c>
      <c r="BL203" s="6" t="s">
        <v>164</v>
      </c>
    </row>
    <row r="204" spans="2:51" s="6" customFormat="1" ht="15.75" customHeight="1">
      <c r="B204" s="103"/>
      <c r="C204" s="272"/>
      <c r="E204" s="32"/>
      <c r="F204" s="481" t="s">
        <v>265</v>
      </c>
      <c r="G204" s="482"/>
      <c r="H204" s="482"/>
      <c r="I204" s="482"/>
      <c r="K204" s="32"/>
      <c r="R204" s="104"/>
      <c r="T204" s="105"/>
      <c r="AA204" s="106"/>
      <c r="AT204" s="32" t="s">
        <v>2</v>
      </c>
      <c r="AU204" s="32" t="s">
        <v>128</v>
      </c>
      <c r="AV204" s="32" t="s">
        <v>60</v>
      </c>
      <c r="AW204" s="32" t="s">
        <v>136</v>
      </c>
      <c r="AX204" s="32" t="s">
        <v>112</v>
      </c>
      <c r="AY204" s="32" t="s">
        <v>163</v>
      </c>
    </row>
    <row r="205" spans="2:51" s="6" customFormat="1" ht="15.75" customHeight="1">
      <c r="B205" s="103"/>
      <c r="C205" s="272"/>
      <c r="E205" s="32"/>
      <c r="F205" s="483" t="s">
        <v>267</v>
      </c>
      <c r="G205" s="484"/>
      <c r="H205" s="484"/>
      <c r="I205" s="484"/>
      <c r="K205" s="108">
        <v>1.925</v>
      </c>
      <c r="R205" s="104"/>
      <c r="T205" s="105"/>
      <c r="AA205" s="106"/>
      <c r="AT205" s="32" t="s">
        <v>2</v>
      </c>
      <c r="AU205" s="32" t="s">
        <v>128</v>
      </c>
      <c r="AV205" s="32" t="s">
        <v>60</v>
      </c>
      <c r="AW205" s="32" t="s">
        <v>136</v>
      </c>
      <c r="AX205" s="32" t="s">
        <v>112</v>
      </c>
      <c r="AY205" s="32" t="s">
        <v>163</v>
      </c>
    </row>
    <row r="206" spans="2:51" s="6" customFormat="1" ht="15.75" customHeight="1">
      <c r="B206" s="112"/>
      <c r="C206" s="272"/>
      <c r="E206" s="34"/>
      <c r="F206" s="503" t="s">
        <v>3</v>
      </c>
      <c r="G206" s="504"/>
      <c r="H206" s="504"/>
      <c r="I206" s="504"/>
      <c r="K206" s="113">
        <f>K205</f>
        <v>1.925</v>
      </c>
      <c r="R206" s="114"/>
      <c r="T206" s="115"/>
      <c r="AA206" s="116"/>
      <c r="AT206" s="34" t="s">
        <v>2</v>
      </c>
      <c r="AU206" s="34" t="s">
        <v>128</v>
      </c>
      <c r="AV206" s="34" t="s">
        <v>164</v>
      </c>
      <c r="AW206" s="34" t="s">
        <v>136</v>
      </c>
      <c r="AX206" s="34" t="s">
        <v>60</v>
      </c>
      <c r="AY206" s="34" t="s">
        <v>163</v>
      </c>
    </row>
    <row r="207" spans="2:64" s="6" customFormat="1" ht="27" customHeight="1">
      <c r="B207" s="48"/>
      <c r="C207" s="273">
        <v>18</v>
      </c>
      <c r="D207" s="97" t="s">
        <v>165</v>
      </c>
      <c r="E207" s="98"/>
      <c r="F207" s="485" t="s">
        <v>25</v>
      </c>
      <c r="G207" s="478"/>
      <c r="H207" s="478"/>
      <c r="I207" s="478"/>
      <c r="J207" s="99" t="s">
        <v>169</v>
      </c>
      <c r="K207" s="30">
        <f>K210</f>
        <v>400</v>
      </c>
      <c r="L207" s="477"/>
      <c r="M207" s="478"/>
      <c r="N207" s="479">
        <f>K207*L207</f>
        <v>0</v>
      </c>
      <c r="O207" s="478"/>
      <c r="P207" s="478"/>
      <c r="Q207" s="478"/>
      <c r="R207" s="49"/>
      <c r="T207" s="29"/>
      <c r="U207" s="100" t="s">
        <v>77</v>
      </c>
      <c r="V207" s="101">
        <v>0.096</v>
      </c>
      <c r="W207" s="101">
        <f>$V$207*$K$207</f>
        <v>38.4</v>
      </c>
      <c r="X207" s="101">
        <v>0</v>
      </c>
      <c r="Y207" s="101">
        <f>$X$207*$K$207</f>
        <v>0</v>
      </c>
      <c r="Z207" s="101">
        <v>0</v>
      </c>
      <c r="AA207" s="102">
        <f>$Z$207*$K$207</f>
        <v>0</v>
      </c>
      <c r="AR207" s="6" t="s">
        <v>164</v>
      </c>
      <c r="AT207" s="6" t="s">
        <v>165</v>
      </c>
      <c r="AU207" s="6" t="s">
        <v>128</v>
      </c>
      <c r="AY207" s="6" t="s">
        <v>163</v>
      </c>
      <c r="BE207" s="19">
        <f>IF($U$207="základní",$N$207,0)</f>
        <v>0</v>
      </c>
      <c r="BF207" s="19">
        <f>IF($U$207="snížená",$N$207,0)</f>
        <v>0</v>
      </c>
      <c r="BG207" s="19">
        <f>IF($U$207="zákl. přenesená",$N$207,0)</f>
        <v>0</v>
      </c>
      <c r="BH207" s="19">
        <f>IF($U$207="sníž. přenesená",$N$207,0)</f>
        <v>0</v>
      </c>
      <c r="BI207" s="19">
        <f>IF($U$207="nulová",$N$207,0)</f>
        <v>0</v>
      </c>
      <c r="BJ207" s="6" t="s">
        <v>60</v>
      </c>
      <c r="BK207" s="19">
        <f>ROUND($L$207*$K$207,2)</f>
        <v>0</v>
      </c>
      <c r="BL207" s="6" t="s">
        <v>164</v>
      </c>
    </row>
    <row r="208" spans="2:63" s="6" customFormat="1" ht="15.75" customHeight="1">
      <c r="B208" s="48"/>
      <c r="C208" s="272"/>
      <c r="E208" s="32"/>
      <c r="F208" s="481" t="s">
        <v>263</v>
      </c>
      <c r="G208" s="482"/>
      <c r="H208" s="482"/>
      <c r="I208" s="482"/>
      <c r="K208" s="32"/>
      <c r="R208" s="49"/>
      <c r="T208" s="29"/>
      <c r="U208" s="100"/>
      <c r="V208" s="101"/>
      <c r="W208" s="101"/>
      <c r="X208" s="101"/>
      <c r="Y208" s="101"/>
      <c r="Z208" s="101"/>
      <c r="AA208" s="102"/>
      <c r="BE208" s="19"/>
      <c r="BF208" s="19"/>
      <c r="BG208" s="19"/>
      <c r="BH208" s="19"/>
      <c r="BI208" s="19"/>
      <c r="BK208" s="19"/>
    </row>
    <row r="209" spans="2:63" s="6" customFormat="1" ht="15.75" customHeight="1">
      <c r="B209" s="48"/>
      <c r="C209" s="272"/>
      <c r="E209" s="33"/>
      <c r="F209" s="483">
        <v>400</v>
      </c>
      <c r="G209" s="484"/>
      <c r="H209" s="484"/>
      <c r="I209" s="484"/>
      <c r="K209" s="108">
        <v>400</v>
      </c>
      <c r="R209" s="49"/>
      <c r="T209" s="29"/>
      <c r="U209" s="100"/>
      <c r="V209" s="101"/>
      <c r="W209" s="101"/>
      <c r="X209" s="101"/>
      <c r="Y209" s="101"/>
      <c r="Z209" s="101"/>
      <c r="AA209" s="102"/>
      <c r="BE209" s="19"/>
      <c r="BF209" s="19"/>
      <c r="BG209" s="19"/>
      <c r="BH209" s="19"/>
      <c r="BI209" s="19"/>
      <c r="BK209" s="19"/>
    </row>
    <row r="210" spans="2:63" s="6" customFormat="1" ht="15.75" customHeight="1">
      <c r="B210" s="48"/>
      <c r="C210" s="272"/>
      <c r="E210" s="34"/>
      <c r="F210" s="503" t="s">
        <v>3</v>
      </c>
      <c r="G210" s="504"/>
      <c r="H210" s="504"/>
      <c r="I210" s="504"/>
      <c r="K210" s="113">
        <f>K209</f>
        <v>400</v>
      </c>
      <c r="R210" s="49"/>
      <c r="T210" s="29"/>
      <c r="U210" s="100"/>
      <c r="V210" s="101"/>
      <c r="W210" s="101"/>
      <c r="X210" s="101"/>
      <c r="Y210" s="101"/>
      <c r="Z210" s="101"/>
      <c r="AA210" s="102"/>
      <c r="BE210" s="19"/>
      <c r="BF210" s="19"/>
      <c r="BG210" s="19"/>
      <c r="BH210" s="19"/>
      <c r="BI210" s="19"/>
      <c r="BK210" s="19"/>
    </row>
    <row r="211" spans="2:64" s="6" customFormat="1" ht="12">
      <c r="B211" s="48"/>
      <c r="C211" s="280">
        <v>19</v>
      </c>
      <c r="D211" s="97"/>
      <c r="E211" s="98"/>
      <c r="F211" s="510" t="s">
        <v>496</v>
      </c>
      <c r="G211" s="478"/>
      <c r="H211" s="478"/>
      <c r="I211" s="478"/>
      <c r="J211" s="99" t="s">
        <v>168</v>
      </c>
      <c r="K211" s="30">
        <f>K214</f>
        <v>24.3</v>
      </c>
      <c r="L211" s="477"/>
      <c r="M211" s="478"/>
      <c r="N211" s="479">
        <f>K211*L211</f>
        <v>0</v>
      </c>
      <c r="O211" s="478"/>
      <c r="P211" s="478"/>
      <c r="Q211" s="478"/>
      <c r="R211" s="49"/>
      <c r="S211" s="398"/>
      <c r="T211" s="29"/>
      <c r="U211" s="100" t="s">
        <v>77</v>
      </c>
      <c r="V211" s="101">
        <v>3.213</v>
      </c>
      <c r="W211" s="101">
        <f>$V$211*$K$211</f>
        <v>78.0759</v>
      </c>
      <c r="X211" s="101">
        <v>2.25634</v>
      </c>
      <c r="Y211" s="101">
        <f>$X$211*$K$211</f>
        <v>54.82906199999999</v>
      </c>
      <c r="Z211" s="101">
        <v>0</v>
      </c>
      <c r="AA211" s="102">
        <f>$Z$211*$K$211</f>
        <v>0</v>
      </c>
      <c r="AR211" s="6" t="s">
        <v>164</v>
      </c>
      <c r="AT211" s="6" t="s">
        <v>165</v>
      </c>
      <c r="AU211" s="6" t="s">
        <v>128</v>
      </c>
      <c r="AY211" s="6" t="s">
        <v>163</v>
      </c>
      <c r="BE211" s="19">
        <f>IF($U$211="základní",$N$211,0)</f>
        <v>0</v>
      </c>
      <c r="BF211" s="19">
        <f>IF($U$211="snížená",$N$211,0)</f>
        <v>0</v>
      </c>
      <c r="BG211" s="19">
        <f>IF($U$211="zákl. přenesená",$N$211,0)</f>
        <v>0</v>
      </c>
      <c r="BH211" s="19">
        <f>IF($U$211="sníž. přenesená",$N$211,0)</f>
        <v>0</v>
      </c>
      <c r="BI211" s="19">
        <f>IF($U$211="nulová",$N$211,0)</f>
        <v>0</v>
      </c>
      <c r="BJ211" s="6" t="s">
        <v>60</v>
      </c>
      <c r="BK211" s="19">
        <f>ROUND($L$211*$K$211,2)</f>
        <v>0</v>
      </c>
      <c r="BL211" s="6" t="s">
        <v>164</v>
      </c>
    </row>
    <row r="212" spans="2:51" s="6" customFormat="1" ht="12">
      <c r="B212" s="103"/>
      <c r="C212" s="272"/>
      <c r="E212" s="32"/>
      <c r="F212" s="481" t="s">
        <v>497</v>
      </c>
      <c r="G212" s="482"/>
      <c r="H212" s="482"/>
      <c r="I212" s="482"/>
      <c r="K212" s="32"/>
      <c r="R212" s="104"/>
      <c r="T212" s="105"/>
      <c r="AA212" s="106"/>
      <c r="AT212" s="32" t="s">
        <v>2</v>
      </c>
      <c r="AU212" s="32" t="s">
        <v>128</v>
      </c>
      <c r="AV212" s="32" t="s">
        <v>60</v>
      </c>
      <c r="AW212" s="32" t="s">
        <v>136</v>
      </c>
      <c r="AX212" s="32" t="s">
        <v>112</v>
      </c>
      <c r="AY212" s="32" t="s">
        <v>163</v>
      </c>
    </row>
    <row r="213" spans="2:51" s="6" customFormat="1" ht="12">
      <c r="B213" s="103"/>
      <c r="C213" s="272"/>
      <c r="E213" s="32"/>
      <c r="F213" s="483" t="s">
        <v>498</v>
      </c>
      <c r="G213" s="484"/>
      <c r="H213" s="484"/>
      <c r="I213" s="484"/>
      <c r="K213" s="108">
        <v>24.3</v>
      </c>
      <c r="R213" s="104"/>
      <c r="T213" s="105"/>
      <c r="AA213" s="106"/>
      <c r="AT213" s="32" t="s">
        <v>2</v>
      </c>
      <c r="AU213" s="32" t="s">
        <v>128</v>
      </c>
      <c r="AV213" s="32" t="s">
        <v>60</v>
      </c>
      <c r="AW213" s="32" t="s">
        <v>136</v>
      </c>
      <c r="AX213" s="32" t="s">
        <v>112</v>
      </c>
      <c r="AY213" s="32" t="s">
        <v>163</v>
      </c>
    </row>
    <row r="214" spans="2:51" s="6" customFormat="1" ht="12">
      <c r="B214" s="107"/>
      <c r="C214" s="272"/>
      <c r="E214" s="33"/>
      <c r="F214" s="503" t="s">
        <v>3</v>
      </c>
      <c r="G214" s="504"/>
      <c r="H214" s="504"/>
      <c r="I214" s="504"/>
      <c r="K214" s="113">
        <f>K213</f>
        <v>24.3</v>
      </c>
      <c r="R214" s="109"/>
      <c r="T214" s="110"/>
      <c r="AA214" s="111"/>
      <c r="AT214" s="33" t="s">
        <v>2</v>
      </c>
      <c r="AU214" s="33" t="s">
        <v>128</v>
      </c>
      <c r="AV214" s="33" t="s">
        <v>128</v>
      </c>
      <c r="AW214" s="33" t="s">
        <v>136</v>
      </c>
      <c r="AX214" s="33" t="s">
        <v>112</v>
      </c>
      <c r="AY214" s="33" t="s">
        <v>163</v>
      </c>
    </row>
    <row r="215" spans="2:63" s="26" customFormat="1" ht="23.25" customHeight="1">
      <c r="B215" s="90"/>
      <c r="C215" s="279"/>
      <c r="D215" s="96" t="s">
        <v>482</v>
      </c>
      <c r="N215" s="509">
        <f>SUM(N216:Q218)</f>
        <v>0</v>
      </c>
      <c r="O215" s="507"/>
      <c r="P215" s="507"/>
      <c r="Q215" s="507"/>
      <c r="R215" s="92"/>
      <c r="T215" s="93"/>
      <c r="W215" s="94" t="e">
        <f>#REF!+SUM($W$216:$W$219)</f>
        <v>#REF!</v>
      </c>
      <c r="Y215" s="94" t="e">
        <f>#REF!+SUM($Y$216:$Y$219)</f>
        <v>#REF!</v>
      </c>
      <c r="AA215" s="95" t="e">
        <f>#REF!+SUM($AA$216:$AA$219)</f>
        <v>#REF!</v>
      </c>
      <c r="AR215" s="27" t="s">
        <v>60</v>
      </c>
      <c r="AT215" s="27" t="s">
        <v>111</v>
      </c>
      <c r="AU215" s="27" t="s">
        <v>60</v>
      </c>
      <c r="AY215" s="27" t="s">
        <v>163</v>
      </c>
      <c r="BK215" s="28" t="e">
        <f>#REF!+SUM($BK$216:$BK$219)</f>
        <v>#REF!</v>
      </c>
    </row>
    <row r="216" spans="2:64" s="6" customFormat="1" ht="39" customHeight="1">
      <c r="B216" s="48"/>
      <c r="C216" s="273">
        <v>20</v>
      </c>
      <c r="D216" s="97" t="s">
        <v>165</v>
      </c>
      <c r="E216" s="98" t="s">
        <v>27</v>
      </c>
      <c r="F216" s="485" t="s">
        <v>28</v>
      </c>
      <c r="G216" s="478"/>
      <c r="H216" s="478"/>
      <c r="I216" s="478"/>
      <c r="J216" s="99" t="s">
        <v>169</v>
      </c>
      <c r="K216" s="30">
        <v>90</v>
      </c>
      <c r="L216" s="477"/>
      <c r="M216" s="478"/>
      <c r="N216" s="479">
        <f>K216*L216</f>
        <v>0</v>
      </c>
      <c r="O216" s="478"/>
      <c r="P216" s="478"/>
      <c r="Q216" s="478"/>
      <c r="R216" s="49"/>
      <c r="T216" s="29"/>
      <c r="U216" s="100" t="s">
        <v>77</v>
      </c>
      <c r="V216" s="101">
        <v>0.105</v>
      </c>
      <c r="W216" s="101">
        <f>$V$216*$K$216</f>
        <v>9.45</v>
      </c>
      <c r="X216" s="101">
        <v>0.00013</v>
      </c>
      <c r="Y216" s="101">
        <f>$X$216*$K$216</f>
        <v>0.011699999999999999</v>
      </c>
      <c r="Z216" s="101">
        <v>0</v>
      </c>
      <c r="AA216" s="102">
        <f>$Z$216*$K$216</f>
        <v>0</v>
      </c>
      <c r="AR216" s="6" t="s">
        <v>164</v>
      </c>
      <c r="AT216" s="6" t="s">
        <v>165</v>
      </c>
      <c r="AU216" s="6" t="s">
        <v>128</v>
      </c>
      <c r="AY216" s="6" t="s">
        <v>163</v>
      </c>
      <c r="BE216" s="19">
        <f>IF($U$216="základní",$N$216,0)</f>
        <v>0</v>
      </c>
      <c r="BF216" s="19">
        <f>IF($U$216="snížená",$N$216,0)</f>
        <v>0</v>
      </c>
      <c r="BG216" s="19">
        <f>IF($U$216="zákl. přenesená",$N$216,0)</f>
        <v>0</v>
      </c>
      <c r="BH216" s="19">
        <f>IF($U$216="sníž. přenesená",$N$216,0)</f>
        <v>0</v>
      </c>
      <c r="BI216" s="19">
        <f>IF($U$216="nulová",$N$216,0)</f>
        <v>0</v>
      </c>
      <c r="BJ216" s="6" t="s">
        <v>60</v>
      </c>
      <c r="BK216" s="19">
        <f>ROUND($L$216*$K$216,2)</f>
        <v>0</v>
      </c>
      <c r="BL216" s="6" t="s">
        <v>164</v>
      </c>
    </row>
    <row r="217" spans="2:64" s="6" customFormat="1" ht="27" customHeight="1">
      <c r="B217" s="48"/>
      <c r="C217" s="273">
        <v>21</v>
      </c>
      <c r="D217" s="97" t="s">
        <v>165</v>
      </c>
      <c r="E217" s="98" t="s">
        <v>29</v>
      </c>
      <c r="F217" s="528" t="s">
        <v>30</v>
      </c>
      <c r="G217" s="529"/>
      <c r="H217" s="529"/>
      <c r="I217" s="530"/>
      <c r="J217" s="99" t="s">
        <v>169</v>
      </c>
      <c r="K217" s="30">
        <v>150</v>
      </c>
      <c r="L217" s="477"/>
      <c r="M217" s="478"/>
      <c r="N217" s="479">
        <f>K217*L217</f>
        <v>0</v>
      </c>
      <c r="O217" s="478"/>
      <c r="P217" s="478"/>
      <c r="Q217" s="478"/>
      <c r="R217" s="49"/>
      <c r="T217" s="29"/>
      <c r="U217" s="100" t="s">
        <v>77</v>
      </c>
      <c r="V217" s="101">
        <v>0.263</v>
      </c>
      <c r="W217" s="101">
        <f>$V$218*$K$218</f>
        <v>84.16</v>
      </c>
      <c r="X217" s="101">
        <v>4E-05</v>
      </c>
      <c r="Y217" s="101">
        <f>$X$218*$K$218</f>
        <v>0.0128</v>
      </c>
      <c r="Z217" s="101">
        <v>0</v>
      </c>
      <c r="AA217" s="102">
        <f>$Z$218*$K$218</f>
        <v>0</v>
      </c>
      <c r="AR217" s="6" t="s">
        <v>164</v>
      </c>
      <c r="AT217" s="6" t="s">
        <v>165</v>
      </c>
      <c r="AU217" s="6" t="s">
        <v>128</v>
      </c>
      <c r="AY217" s="6" t="s">
        <v>163</v>
      </c>
      <c r="BE217" s="19">
        <f>IF($U$218="základní",$N$218,0)</f>
        <v>0</v>
      </c>
      <c r="BF217" s="19">
        <f>IF($U$218="snížená",$N$218,0)</f>
        <v>0</v>
      </c>
      <c r="BG217" s="19">
        <f>IF($U$218="zákl. přenesená",$N$218,0)</f>
        <v>0</v>
      </c>
      <c r="BH217" s="19">
        <f>IF($U$218="sníž. přenesená",$N$218,0)</f>
        <v>0</v>
      </c>
      <c r="BI217" s="19">
        <f>IF($U$218="nulová",$N$218,0)</f>
        <v>0</v>
      </c>
      <c r="BJ217" s="6" t="s">
        <v>60</v>
      </c>
      <c r="BK217" s="19">
        <f>ROUND($L$218*$K$218,2)</f>
        <v>0</v>
      </c>
      <c r="BL217" s="6" t="s">
        <v>164</v>
      </c>
    </row>
    <row r="218" spans="2:64" s="6" customFormat="1" ht="54.75" customHeight="1">
      <c r="B218" s="48"/>
      <c r="C218" s="273">
        <v>22</v>
      </c>
      <c r="D218" s="97"/>
      <c r="E218" s="98"/>
      <c r="F218" s="485" t="s">
        <v>499</v>
      </c>
      <c r="G218" s="478"/>
      <c r="H218" s="478"/>
      <c r="I218" s="478"/>
      <c r="J218" s="99" t="s">
        <v>169</v>
      </c>
      <c r="K218" s="30">
        <v>320</v>
      </c>
      <c r="L218" s="477"/>
      <c r="M218" s="478"/>
      <c r="N218" s="479">
        <f>K218*L218</f>
        <v>0</v>
      </c>
      <c r="O218" s="478"/>
      <c r="P218" s="478"/>
      <c r="Q218" s="478"/>
      <c r="R218" s="49"/>
      <c r="T218" s="29"/>
      <c r="U218" s="100" t="s">
        <v>77</v>
      </c>
      <c r="V218" s="101">
        <v>0.263</v>
      </c>
      <c r="W218" s="101">
        <f>$V$218*$K$218</f>
        <v>84.16</v>
      </c>
      <c r="X218" s="101">
        <v>4E-05</v>
      </c>
      <c r="Y218" s="101">
        <f>$X$218*$K$218</f>
        <v>0.0128</v>
      </c>
      <c r="Z218" s="101">
        <v>0</v>
      </c>
      <c r="AA218" s="102">
        <f>$Z$218*$K$218</f>
        <v>0</v>
      </c>
      <c r="AR218" s="6" t="s">
        <v>164</v>
      </c>
      <c r="AT218" s="6" t="s">
        <v>165</v>
      </c>
      <c r="AU218" s="6" t="s">
        <v>128</v>
      </c>
      <c r="AY218" s="6" t="s">
        <v>163</v>
      </c>
      <c r="BE218" s="19">
        <f>IF($U$218="základní",$N$218,0)</f>
        <v>0</v>
      </c>
      <c r="BF218" s="19">
        <f>IF($U$218="snížená",$N$218,0)</f>
        <v>0</v>
      </c>
      <c r="BG218" s="19">
        <f>IF($U$218="zákl. přenesená",$N$218,0)</f>
        <v>0</v>
      </c>
      <c r="BH218" s="19">
        <f>IF($U$218="sníž. přenesená",$N$218,0)</f>
        <v>0</v>
      </c>
      <c r="BI218" s="19">
        <f>IF($U$218="nulová",$N$218,0)</f>
        <v>0</v>
      </c>
      <c r="BJ218" s="6" t="s">
        <v>60</v>
      </c>
      <c r="BK218" s="19">
        <f>ROUND($L$218*$K$218,2)</f>
        <v>0</v>
      </c>
      <c r="BL218" s="6" t="s">
        <v>164</v>
      </c>
    </row>
    <row r="219" spans="2:63" s="26" customFormat="1" ht="23.25" customHeight="1">
      <c r="B219" s="90"/>
      <c r="C219" s="279"/>
      <c r="D219" s="96" t="s">
        <v>178</v>
      </c>
      <c r="N219" s="509">
        <f>N220</f>
        <v>0</v>
      </c>
      <c r="O219" s="507"/>
      <c r="P219" s="507"/>
      <c r="Q219" s="507"/>
      <c r="R219" s="92"/>
      <c r="T219" s="93"/>
      <c r="W219" s="94">
        <f>$W$220</f>
        <v>16.218</v>
      </c>
      <c r="Y219" s="94">
        <f>$Y$220</f>
        <v>0</v>
      </c>
      <c r="AA219" s="95">
        <f>$AA$220</f>
        <v>0</v>
      </c>
      <c r="AR219" s="27" t="s">
        <v>60</v>
      </c>
      <c r="AT219" s="27" t="s">
        <v>111</v>
      </c>
      <c r="AU219" s="27" t="s">
        <v>128</v>
      </c>
      <c r="AY219" s="27" t="s">
        <v>163</v>
      </c>
      <c r="BK219" s="28">
        <f>$BK$220</f>
        <v>0</v>
      </c>
    </row>
    <row r="220" spans="2:64" s="6" customFormat="1" ht="15.75" customHeight="1">
      <c r="B220" s="48"/>
      <c r="C220" s="273">
        <v>23</v>
      </c>
      <c r="D220" s="97" t="s">
        <v>165</v>
      </c>
      <c r="E220" s="98" t="s">
        <v>31</v>
      </c>
      <c r="F220" s="485" t="s">
        <v>32</v>
      </c>
      <c r="G220" s="478"/>
      <c r="H220" s="478"/>
      <c r="I220" s="478"/>
      <c r="J220" s="99" t="s">
        <v>14</v>
      </c>
      <c r="K220" s="30">
        <v>51</v>
      </c>
      <c r="L220" s="477"/>
      <c r="M220" s="478"/>
      <c r="N220" s="479">
        <f>K220*L220</f>
        <v>0</v>
      </c>
      <c r="O220" s="478"/>
      <c r="P220" s="478"/>
      <c r="Q220" s="478"/>
      <c r="R220" s="49"/>
      <c r="T220" s="29"/>
      <c r="U220" s="100" t="s">
        <v>77</v>
      </c>
      <c r="V220" s="101">
        <v>0.318</v>
      </c>
      <c r="W220" s="101">
        <f>$V$220*$K$220</f>
        <v>16.218</v>
      </c>
      <c r="X220" s="101">
        <v>0</v>
      </c>
      <c r="Y220" s="101">
        <f>$X$220*$K$220</f>
        <v>0</v>
      </c>
      <c r="Z220" s="101">
        <v>0</v>
      </c>
      <c r="AA220" s="102">
        <f>$Z$220*$K$220</f>
        <v>0</v>
      </c>
      <c r="AR220" s="6" t="s">
        <v>164</v>
      </c>
      <c r="AT220" s="6" t="s">
        <v>165</v>
      </c>
      <c r="AU220" s="6" t="s">
        <v>26</v>
      </c>
      <c r="AY220" s="6" t="s">
        <v>163</v>
      </c>
      <c r="BE220" s="19">
        <f>IF($U$220="základní",$N$220,0)</f>
        <v>0</v>
      </c>
      <c r="BF220" s="19">
        <f>IF($U$220="snížená",$N$220,0)</f>
        <v>0</v>
      </c>
      <c r="BG220" s="19">
        <f>IF($U$220="zákl. přenesená",$N$220,0)</f>
        <v>0</v>
      </c>
      <c r="BH220" s="19">
        <f>IF($U$220="sníž. přenesená",$N$220,0)</f>
        <v>0</v>
      </c>
      <c r="BI220" s="19">
        <f>IF($U$220="nulová",$N$220,0)</f>
        <v>0</v>
      </c>
      <c r="BJ220" s="6" t="s">
        <v>60</v>
      </c>
      <c r="BK220" s="19">
        <f>ROUND($L$220*$K$220,2)</f>
        <v>0</v>
      </c>
      <c r="BL220" s="6" t="s">
        <v>164</v>
      </c>
    </row>
    <row r="221" spans="2:63" s="26" customFormat="1" ht="37.5" customHeight="1">
      <c r="B221" s="90"/>
      <c r="C221" s="279"/>
      <c r="D221" s="91" t="s">
        <v>179</v>
      </c>
      <c r="N221" s="506">
        <f>N222+N246+N257</f>
        <v>0</v>
      </c>
      <c r="O221" s="507"/>
      <c r="P221" s="507"/>
      <c r="Q221" s="507"/>
      <c r="R221" s="92"/>
      <c r="T221" s="93"/>
      <c r="W221" s="94" t="e">
        <f>#REF!+#REF!+#REF!+#REF!+#REF!+$W$222+#REF!+#REF!+$W$246+#REF!+#REF!+#REF!+#REF!+#REF!+$W$257</f>
        <v>#REF!</v>
      </c>
      <c r="Y221" s="94" t="e">
        <f>#REF!+#REF!+#REF!+#REF!+#REF!+$Y$222+#REF!+#REF!+$Y$246+#REF!+#REF!+#REF!+#REF!+#REF!+$Y$257</f>
        <v>#REF!</v>
      </c>
      <c r="AA221" s="95" t="e">
        <f>#REF!+#REF!+#REF!+#REF!+#REF!+$AA$222+#REF!+#REF!+$AA$246+#REF!+#REF!+#REF!+#REF!+#REF!+$AA$257</f>
        <v>#REF!</v>
      </c>
      <c r="AR221" s="27" t="s">
        <v>128</v>
      </c>
      <c r="AT221" s="27" t="s">
        <v>111</v>
      </c>
      <c r="AU221" s="27" t="s">
        <v>112</v>
      </c>
      <c r="AY221" s="27" t="s">
        <v>163</v>
      </c>
      <c r="BK221" s="28" t="e">
        <f>#REF!+#REF!+#REF!+#REF!+#REF!+$BK$222+#REF!+#REF!+$BK$246+#REF!+#REF!+#REF!+#REF!+#REF!+$BK$257</f>
        <v>#REF!</v>
      </c>
    </row>
    <row r="222" spans="2:63" s="26" customFormat="1" ht="30.75" customHeight="1">
      <c r="B222" s="90"/>
      <c r="C222" s="279"/>
      <c r="D222" s="96" t="s">
        <v>180</v>
      </c>
      <c r="N222" s="509">
        <f>SUM(N223:Q242)</f>
        <v>0</v>
      </c>
      <c r="O222" s="507"/>
      <c r="P222" s="507"/>
      <c r="Q222" s="507"/>
      <c r="R222" s="92"/>
      <c r="T222" s="93"/>
      <c r="W222" s="94">
        <f>SUM($W$238:$W$242)</f>
        <v>73.76364</v>
      </c>
      <c r="Y222" s="94">
        <f>SUM($Y$238:$Y$242)</f>
        <v>0.0040308</v>
      </c>
      <c r="AA222" s="95">
        <f>SUM($AA$238:$AA$242)</f>
        <v>0</v>
      </c>
      <c r="AR222" s="27" t="s">
        <v>128</v>
      </c>
      <c r="AT222" s="27" t="s">
        <v>111</v>
      </c>
      <c r="AU222" s="27" t="s">
        <v>60</v>
      </c>
      <c r="AY222" s="27" t="s">
        <v>163</v>
      </c>
      <c r="BK222" s="28">
        <f>SUM($BK$238:$BK$242)</f>
        <v>0</v>
      </c>
    </row>
    <row r="223" spans="2:63" s="26" customFormat="1" ht="33.75" customHeight="1">
      <c r="B223" s="90"/>
      <c r="C223" s="97">
        <v>24</v>
      </c>
      <c r="D223" s="97" t="s">
        <v>165</v>
      </c>
      <c r="E223" s="98" t="s">
        <v>278</v>
      </c>
      <c r="F223" s="485" t="s">
        <v>279</v>
      </c>
      <c r="G223" s="478"/>
      <c r="H223" s="478"/>
      <c r="I223" s="478"/>
      <c r="J223" s="99" t="s">
        <v>169</v>
      </c>
      <c r="K223" s="30">
        <f>K232</f>
        <v>99.955</v>
      </c>
      <c r="L223" s="477"/>
      <c r="M223" s="478"/>
      <c r="N223" s="479">
        <f>K223*L223</f>
        <v>0</v>
      </c>
      <c r="O223" s="478"/>
      <c r="P223" s="478"/>
      <c r="Q223" s="478"/>
      <c r="R223" s="92"/>
      <c r="S223" s="402"/>
      <c r="T223" s="93"/>
      <c r="W223" s="94"/>
      <c r="Y223" s="94"/>
      <c r="AA223" s="95"/>
      <c r="AR223" s="27"/>
      <c r="AT223" s="27"/>
      <c r="AU223" s="27"/>
      <c r="AY223" s="27"/>
      <c r="BK223" s="28"/>
    </row>
    <row r="224" spans="2:63" s="26" customFormat="1" ht="15.75" customHeight="1">
      <c r="B224" s="90"/>
      <c r="C224" s="281">
        <v>25</v>
      </c>
      <c r="D224" s="281" t="s">
        <v>13</v>
      </c>
      <c r="E224" s="282" t="s">
        <v>463</v>
      </c>
      <c r="F224" s="521" t="s">
        <v>462</v>
      </c>
      <c r="G224" s="522"/>
      <c r="H224" s="522"/>
      <c r="I224" s="522"/>
      <c r="J224" s="283" t="s">
        <v>169</v>
      </c>
      <c r="K224" s="30">
        <f>K233</f>
        <v>104.95275000000001</v>
      </c>
      <c r="L224" s="477"/>
      <c r="M224" s="478"/>
      <c r="N224" s="535">
        <f>K224*L224</f>
        <v>0</v>
      </c>
      <c r="O224" s="536"/>
      <c r="P224" s="536"/>
      <c r="Q224" s="537"/>
      <c r="R224" s="92"/>
      <c r="S224" s="402"/>
      <c r="T224" s="93"/>
      <c r="W224" s="94"/>
      <c r="Y224" s="94"/>
      <c r="AA224" s="95"/>
      <c r="AR224" s="27"/>
      <c r="AT224" s="27"/>
      <c r="AU224" s="27"/>
      <c r="AY224" s="27"/>
      <c r="BK224" s="28"/>
    </row>
    <row r="225" spans="2:63" s="26" customFormat="1" ht="15.75" customHeight="1">
      <c r="B225" s="90"/>
      <c r="C225" s="272"/>
      <c r="D225" s="6"/>
      <c r="E225" s="284"/>
      <c r="F225" s="501" t="s">
        <v>281</v>
      </c>
      <c r="G225" s="524"/>
      <c r="H225" s="524"/>
      <c r="I225" s="524"/>
      <c r="J225" s="6"/>
      <c r="K225" s="284"/>
      <c r="L225" s="6"/>
      <c r="M225" s="6"/>
      <c r="N225" s="6"/>
      <c r="O225" s="6"/>
      <c r="P225" s="6"/>
      <c r="Q225" s="6"/>
      <c r="R225" s="92"/>
      <c r="T225" s="93"/>
      <c r="W225" s="94"/>
      <c r="Y225" s="94"/>
      <c r="AA225" s="95"/>
      <c r="AR225" s="27"/>
      <c r="AT225" s="27"/>
      <c r="AU225" s="27"/>
      <c r="AY225" s="27"/>
      <c r="BK225" s="28"/>
    </row>
    <row r="226" spans="2:63" s="26" customFormat="1" ht="15.75" customHeight="1">
      <c r="B226" s="90"/>
      <c r="C226" s="272"/>
      <c r="D226" s="6"/>
      <c r="E226" s="284"/>
      <c r="F226" s="501" t="s">
        <v>280</v>
      </c>
      <c r="G226" s="524"/>
      <c r="H226" s="524"/>
      <c r="I226" s="524"/>
      <c r="J226" s="6"/>
      <c r="K226" s="284"/>
      <c r="L226" s="6"/>
      <c r="M226" s="6"/>
      <c r="N226" s="6"/>
      <c r="O226" s="6"/>
      <c r="P226" s="6"/>
      <c r="Q226" s="6"/>
      <c r="R226" s="92"/>
      <c r="T226" s="93"/>
      <c r="W226" s="94"/>
      <c r="Y226" s="94"/>
      <c r="AA226" s="95"/>
      <c r="AR226" s="27"/>
      <c r="AT226" s="27"/>
      <c r="AU226" s="27"/>
      <c r="AY226" s="27"/>
      <c r="BK226" s="28"/>
    </row>
    <row r="227" spans="2:63" s="26" customFormat="1" ht="15.75" customHeight="1">
      <c r="B227" s="90"/>
      <c r="C227" s="272"/>
      <c r="D227" s="6"/>
      <c r="E227" s="285"/>
      <c r="F227" s="523" t="s">
        <v>282</v>
      </c>
      <c r="G227" s="538"/>
      <c r="H227" s="538"/>
      <c r="I227" s="538"/>
      <c r="J227" s="6"/>
      <c r="K227" s="286">
        <v>0</v>
      </c>
      <c r="L227" s="6"/>
      <c r="M227" s="6"/>
      <c r="N227" s="6"/>
      <c r="O227" s="6"/>
      <c r="P227" s="6"/>
      <c r="Q227" s="6"/>
      <c r="R227" s="92"/>
      <c r="T227" s="93"/>
      <c r="W227" s="94"/>
      <c r="Y227" s="94"/>
      <c r="AA227" s="95"/>
      <c r="AR227" s="27"/>
      <c r="AT227" s="27"/>
      <c r="AU227" s="27"/>
      <c r="AY227" s="27"/>
      <c r="BK227" s="28"/>
    </row>
    <row r="228" spans="2:63" s="26" customFormat="1" ht="15.75" customHeight="1">
      <c r="B228" s="90"/>
      <c r="C228" s="272"/>
      <c r="D228" s="6"/>
      <c r="E228" s="285"/>
      <c r="F228" s="523" t="s">
        <v>283</v>
      </c>
      <c r="G228" s="523"/>
      <c r="H228" s="523"/>
      <c r="I228" s="523"/>
      <c r="J228" s="6"/>
      <c r="K228" s="286">
        <v>0</v>
      </c>
      <c r="L228" s="6"/>
      <c r="M228" s="6"/>
      <c r="N228" s="6"/>
      <c r="O228" s="6"/>
      <c r="P228" s="6"/>
      <c r="Q228" s="6"/>
      <c r="R228" s="92"/>
      <c r="T228" s="93"/>
      <c r="W228" s="94"/>
      <c r="Y228" s="94"/>
      <c r="AA228" s="95"/>
      <c r="AR228" s="27"/>
      <c r="AT228" s="27"/>
      <c r="AU228" s="27"/>
      <c r="AY228" s="27"/>
      <c r="BK228" s="28"/>
    </row>
    <row r="229" spans="2:63" s="26" customFormat="1" ht="15.75" customHeight="1">
      <c r="B229" s="90"/>
      <c r="C229" s="272"/>
      <c r="D229" s="6"/>
      <c r="E229" s="285"/>
      <c r="F229" s="523" t="s">
        <v>284</v>
      </c>
      <c r="G229" s="523"/>
      <c r="H229" s="523"/>
      <c r="I229" s="523"/>
      <c r="J229" s="6"/>
      <c r="K229" s="286">
        <v>7.75</v>
      </c>
      <c r="L229" s="6"/>
      <c r="M229" s="6"/>
      <c r="N229" s="6"/>
      <c r="O229" s="6"/>
      <c r="P229" s="6"/>
      <c r="Q229" s="6"/>
      <c r="R229" s="92"/>
      <c r="T229" s="93"/>
      <c r="W229" s="94"/>
      <c r="Y229" s="94"/>
      <c r="AA229" s="95"/>
      <c r="AR229" s="27"/>
      <c r="AT229" s="27"/>
      <c r="AU229" s="27"/>
      <c r="AY229" s="27"/>
      <c r="BK229" s="28"/>
    </row>
    <row r="230" spans="2:63" s="26" customFormat="1" ht="15.75" customHeight="1">
      <c r="B230" s="90"/>
      <c r="C230" s="272"/>
      <c r="D230" s="6"/>
      <c r="E230" s="285"/>
      <c r="F230" s="523" t="s">
        <v>285</v>
      </c>
      <c r="G230" s="523"/>
      <c r="H230" s="523"/>
      <c r="I230" s="523"/>
      <c r="J230" s="6"/>
      <c r="K230" s="286">
        <v>51.9</v>
      </c>
      <c r="L230" s="6"/>
      <c r="M230" s="6"/>
      <c r="N230" s="6"/>
      <c r="O230" s="6"/>
      <c r="P230" s="6"/>
      <c r="Q230" s="6"/>
      <c r="R230" s="92"/>
      <c r="T230" s="93"/>
      <c r="W230" s="94"/>
      <c r="Y230" s="94"/>
      <c r="AA230" s="95"/>
      <c r="AR230" s="27"/>
      <c r="AT230" s="27"/>
      <c r="AU230" s="27"/>
      <c r="AY230" s="27"/>
      <c r="BK230" s="28"/>
    </row>
    <row r="231" spans="2:63" s="26" customFormat="1" ht="15.75" customHeight="1">
      <c r="B231" s="90"/>
      <c r="C231" s="272"/>
      <c r="D231" s="6"/>
      <c r="E231" s="285"/>
      <c r="F231" s="523" t="s">
        <v>286</v>
      </c>
      <c r="G231" s="523"/>
      <c r="H231" s="523"/>
      <c r="I231" s="523"/>
      <c r="J231" s="6"/>
      <c r="K231" s="286">
        <v>40.305</v>
      </c>
      <c r="L231" s="6"/>
      <c r="M231" s="6"/>
      <c r="N231" s="6"/>
      <c r="O231" s="6"/>
      <c r="P231" s="6"/>
      <c r="Q231" s="6"/>
      <c r="R231" s="92"/>
      <c r="T231" s="93"/>
      <c r="W231" s="94"/>
      <c r="Y231" s="94"/>
      <c r="AA231" s="95"/>
      <c r="AR231" s="27"/>
      <c r="AT231" s="27"/>
      <c r="AU231" s="27"/>
      <c r="AY231" s="27"/>
      <c r="BK231" s="28"/>
    </row>
    <row r="232" spans="2:63" s="26" customFormat="1" ht="15.75" customHeight="1">
      <c r="B232" s="90"/>
      <c r="C232" s="272"/>
      <c r="D232" s="6"/>
      <c r="E232" s="287"/>
      <c r="F232" s="539" t="s">
        <v>3</v>
      </c>
      <c r="G232" s="540"/>
      <c r="H232" s="540"/>
      <c r="I232" s="540"/>
      <c r="J232" s="6"/>
      <c r="K232" s="288">
        <f>SUM(K227:K231)</f>
        <v>99.955</v>
      </c>
      <c r="L232" s="6"/>
      <c r="M232" s="6"/>
      <c r="N232" s="6"/>
      <c r="O232" s="6"/>
      <c r="P232" s="6"/>
      <c r="Q232" s="6"/>
      <c r="R232" s="92"/>
      <c r="T232" s="93"/>
      <c r="W232" s="94"/>
      <c r="Y232" s="94"/>
      <c r="AA232" s="95"/>
      <c r="AR232" s="27"/>
      <c r="AT232" s="27"/>
      <c r="AU232" s="27"/>
      <c r="AY232" s="27"/>
      <c r="BK232" s="28"/>
    </row>
    <row r="233" spans="2:63" s="26" customFormat="1" ht="15.75" customHeight="1">
      <c r="B233" s="90"/>
      <c r="C233" s="272"/>
      <c r="D233" s="6"/>
      <c r="E233" s="287"/>
      <c r="F233" s="511" t="s">
        <v>266</v>
      </c>
      <c r="G233" s="512"/>
      <c r="H233" s="512"/>
      <c r="I233" s="512"/>
      <c r="J233" s="277"/>
      <c r="K233" s="278">
        <f>K232*1.05</f>
        <v>104.95275000000001</v>
      </c>
      <c r="L233" s="6"/>
      <c r="M233" s="6"/>
      <c r="N233" s="6"/>
      <c r="O233" s="6"/>
      <c r="P233" s="6"/>
      <c r="Q233" s="6"/>
      <c r="R233" s="92"/>
      <c r="T233" s="93"/>
      <c r="W233" s="94"/>
      <c r="Y233" s="94"/>
      <c r="AA233" s="95"/>
      <c r="AR233" s="27"/>
      <c r="AT233" s="27"/>
      <c r="AU233" s="27"/>
      <c r="AY233" s="27"/>
      <c r="BK233" s="28"/>
    </row>
    <row r="234" spans="2:63" s="26" customFormat="1" ht="15.75" customHeight="1">
      <c r="B234" s="90"/>
      <c r="C234" s="281">
        <v>26</v>
      </c>
      <c r="D234" s="281" t="s">
        <v>13</v>
      </c>
      <c r="E234" s="117" t="s">
        <v>479</v>
      </c>
      <c r="F234" s="555" t="s">
        <v>500</v>
      </c>
      <c r="G234" s="556"/>
      <c r="H234" s="556"/>
      <c r="I234" s="557"/>
      <c r="J234" s="283" t="s">
        <v>169</v>
      </c>
      <c r="K234" s="30">
        <f>K235</f>
        <v>39.493</v>
      </c>
      <c r="L234" s="558"/>
      <c r="M234" s="559"/>
      <c r="N234" s="535">
        <f>K234*L234</f>
        <v>0</v>
      </c>
      <c r="O234" s="536"/>
      <c r="P234" s="536"/>
      <c r="Q234" s="537"/>
      <c r="R234" s="92"/>
      <c r="S234" s="402"/>
      <c r="T234" s="93"/>
      <c r="W234" s="94"/>
      <c r="Y234" s="94"/>
      <c r="AA234" s="95"/>
      <c r="AR234" s="27"/>
      <c r="AT234" s="27"/>
      <c r="AU234" s="27"/>
      <c r="AY234" s="27"/>
      <c r="BK234" s="28"/>
    </row>
    <row r="235" spans="2:63" s="26" customFormat="1" ht="15.75" customHeight="1">
      <c r="B235" s="90"/>
      <c r="C235" s="272"/>
      <c r="D235" s="6"/>
      <c r="E235" s="285"/>
      <c r="F235" s="523" t="s">
        <v>464</v>
      </c>
      <c r="G235" s="523"/>
      <c r="H235" s="523"/>
      <c r="I235" s="523"/>
      <c r="J235" s="6"/>
      <c r="K235" s="286">
        <v>39.493</v>
      </c>
      <c r="L235" s="6"/>
      <c r="M235" s="6"/>
      <c r="N235" s="6"/>
      <c r="O235" s="6"/>
      <c r="P235" s="6"/>
      <c r="Q235" s="6"/>
      <c r="R235" s="92"/>
      <c r="T235" s="93"/>
      <c r="W235" s="94"/>
      <c r="Y235" s="94"/>
      <c r="AA235" s="95"/>
      <c r="AR235" s="27"/>
      <c r="AT235" s="27"/>
      <c r="AU235" s="27"/>
      <c r="AY235" s="27"/>
      <c r="BK235" s="28"/>
    </row>
    <row r="236" spans="2:63" s="26" customFormat="1" ht="15.75" customHeight="1">
      <c r="B236" s="90"/>
      <c r="C236" s="272"/>
      <c r="D236" s="6"/>
      <c r="E236" s="287"/>
      <c r="F236" s="539" t="s">
        <v>3</v>
      </c>
      <c r="G236" s="539"/>
      <c r="H236" s="539"/>
      <c r="I236" s="539"/>
      <c r="J236" s="6"/>
      <c r="K236" s="288">
        <f>K235</f>
        <v>39.493</v>
      </c>
      <c r="L236" s="6"/>
      <c r="M236" s="6"/>
      <c r="N236" s="6"/>
      <c r="O236" s="6"/>
      <c r="P236" s="6"/>
      <c r="Q236" s="6"/>
      <c r="R236" s="92"/>
      <c r="T236" s="93"/>
      <c r="W236" s="94"/>
      <c r="Y236" s="94"/>
      <c r="AA236" s="95"/>
      <c r="AR236" s="27"/>
      <c r="AT236" s="27"/>
      <c r="AU236" s="27"/>
      <c r="AY236" s="27"/>
      <c r="BK236" s="28"/>
    </row>
    <row r="237" spans="2:63" s="26" customFormat="1" ht="15.75" customHeight="1">
      <c r="B237" s="90"/>
      <c r="C237" s="272"/>
      <c r="D237" s="6"/>
      <c r="E237" s="287"/>
      <c r="F237" s="560" t="s">
        <v>266</v>
      </c>
      <c r="G237" s="560"/>
      <c r="H237" s="560"/>
      <c r="I237" s="560"/>
      <c r="J237" s="277"/>
      <c r="K237" s="278">
        <f>K236*1.05</f>
        <v>41.467650000000006</v>
      </c>
      <c r="L237" s="6"/>
      <c r="M237" s="6"/>
      <c r="N237" s="6"/>
      <c r="O237" s="6"/>
      <c r="P237" s="6"/>
      <c r="Q237" s="6"/>
      <c r="R237" s="92"/>
      <c r="T237" s="93"/>
      <c r="W237" s="94"/>
      <c r="Y237" s="94"/>
      <c r="AA237" s="95"/>
      <c r="AR237" s="27"/>
      <c r="AT237" s="27"/>
      <c r="AU237" s="27"/>
      <c r="AY237" s="27"/>
      <c r="BK237" s="28"/>
    </row>
    <row r="238" spans="2:64" s="6" customFormat="1" ht="27" customHeight="1">
      <c r="B238" s="48"/>
      <c r="C238" s="275">
        <v>27</v>
      </c>
      <c r="D238" s="97"/>
      <c r="E238" s="98"/>
      <c r="F238" s="514" t="s">
        <v>480</v>
      </c>
      <c r="G238" s="478"/>
      <c r="H238" s="478"/>
      <c r="I238" s="478"/>
      <c r="J238" s="399" t="s">
        <v>15</v>
      </c>
      <c r="K238" s="30">
        <f>K242</f>
        <v>100.77</v>
      </c>
      <c r="L238" s="477"/>
      <c r="M238" s="478"/>
      <c r="N238" s="479">
        <f>K238*L238</f>
        <v>0</v>
      </c>
      <c r="O238" s="478"/>
      <c r="P238" s="478"/>
      <c r="Q238" s="478"/>
      <c r="R238" s="49"/>
      <c r="S238" s="14"/>
      <c r="T238" s="29"/>
      <c r="U238" s="100" t="s">
        <v>77</v>
      </c>
      <c r="V238" s="101">
        <v>0.732</v>
      </c>
      <c r="W238" s="101">
        <f>$V$238*$K$238</f>
        <v>73.76364</v>
      </c>
      <c r="X238" s="101">
        <v>4E-05</v>
      </c>
      <c r="Y238" s="101">
        <f>$X$238*$K$238</f>
        <v>0.0040308</v>
      </c>
      <c r="Z238" s="101">
        <v>0</v>
      </c>
      <c r="AA238" s="102">
        <f>$Z$238*$K$238</f>
        <v>0</v>
      </c>
      <c r="AR238" s="6" t="s">
        <v>16</v>
      </c>
      <c r="AT238" s="6" t="s">
        <v>165</v>
      </c>
      <c r="AU238" s="6" t="s">
        <v>128</v>
      </c>
      <c r="AY238" s="6" t="s">
        <v>163</v>
      </c>
      <c r="BE238" s="19">
        <f>IF($U$238="základní",$N$238,0)</f>
        <v>0</v>
      </c>
      <c r="BF238" s="19">
        <f>IF($U$238="snížená",$N$238,0)</f>
        <v>0</v>
      </c>
      <c r="BG238" s="19">
        <f>IF($U$238="zákl. přenesená",$N$238,0)</f>
        <v>0</v>
      </c>
      <c r="BH238" s="19">
        <f>IF($U$238="sníž. přenesená",$N$238,0)</f>
        <v>0</v>
      </c>
      <c r="BI238" s="19">
        <f>IF($U$238="nulová",$N$238,0)</f>
        <v>0</v>
      </c>
      <c r="BJ238" s="6" t="s">
        <v>60</v>
      </c>
      <c r="BK238" s="19">
        <f>ROUND($L$238*$K$238,2)</f>
        <v>0</v>
      </c>
      <c r="BL238" s="6" t="s">
        <v>16</v>
      </c>
    </row>
    <row r="239" spans="2:51" s="6" customFormat="1" ht="15.75" customHeight="1">
      <c r="B239" s="103"/>
      <c r="C239" s="272"/>
      <c r="E239" s="32"/>
      <c r="F239" s="481" t="s">
        <v>271</v>
      </c>
      <c r="G239" s="482"/>
      <c r="H239" s="482"/>
      <c r="I239" s="482"/>
      <c r="K239" s="32"/>
      <c r="R239" s="104"/>
      <c r="T239" s="105"/>
      <c r="AA239" s="106"/>
      <c r="AT239" s="32" t="s">
        <v>2</v>
      </c>
      <c r="AU239" s="32" t="s">
        <v>128</v>
      </c>
      <c r="AV239" s="32" t="s">
        <v>60</v>
      </c>
      <c r="AW239" s="32" t="s">
        <v>136</v>
      </c>
      <c r="AX239" s="32" t="s">
        <v>112</v>
      </c>
      <c r="AY239" s="32" t="s">
        <v>163</v>
      </c>
    </row>
    <row r="240" spans="2:51" s="6" customFormat="1" ht="30.75" customHeight="1">
      <c r="B240" s="107"/>
      <c r="C240" s="272"/>
      <c r="E240" s="33"/>
      <c r="F240" s="483" t="s">
        <v>450</v>
      </c>
      <c r="G240" s="484"/>
      <c r="H240" s="484"/>
      <c r="I240" s="484"/>
      <c r="K240" s="108">
        <v>76.14</v>
      </c>
      <c r="R240" s="109"/>
      <c r="T240" s="110"/>
      <c r="AA240" s="111"/>
      <c r="AT240" s="33" t="s">
        <v>2</v>
      </c>
      <c r="AU240" s="33" t="s">
        <v>128</v>
      </c>
      <c r="AV240" s="33" t="s">
        <v>128</v>
      </c>
      <c r="AW240" s="33" t="s">
        <v>136</v>
      </c>
      <c r="AX240" s="33" t="s">
        <v>112</v>
      </c>
      <c r="AY240" s="33" t="s">
        <v>163</v>
      </c>
    </row>
    <row r="241" spans="2:51" s="6" customFormat="1" ht="15.75" customHeight="1">
      <c r="B241" s="107"/>
      <c r="C241" s="272"/>
      <c r="E241" s="33"/>
      <c r="F241" s="483" t="s">
        <v>451</v>
      </c>
      <c r="G241" s="484"/>
      <c r="H241" s="484"/>
      <c r="I241" s="484"/>
      <c r="K241" s="108">
        <v>24.63</v>
      </c>
      <c r="R241" s="109"/>
      <c r="T241" s="110"/>
      <c r="AA241" s="111"/>
      <c r="AT241" s="33" t="s">
        <v>2</v>
      </c>
      <c r="AU241" s="33" t="s">
        <v>128</v>
      </c>
      <c r="AV241" s="33" t="s">
        <v>128</v>
      </c>
      <c r="AW241" s="33" t="s">
        <v>136</v>
      </c>
      <c r="AX241" s="33" t="s">
        <v>112</v>
      </c>
      <c r="AY241" s="33" t="s">
        <v>163</v>
      </c>
    </row>
    <row r="242" spans="2:51" s="6" customFormat="1" ht="15.75" customHeight="1">
      <c r="B242" s="112"/>
      <c r="C242" s="272"/>
      <c r="E242" s="34"/>
      <c r="F242" s="503" t="s">
        <v>3</v>
      </c>
      <c r="G242" s="504"/>
      <c r="H242" s="504"/>
      <c r="I242" s="504"/>
      <c r="K242" s="113">
        <f>SUM(K240:K241)</f>
        <v>100.77</v>
      </c>
      <c r="R242" s="114"/>
      <c r="T242" s="115"/>
      <c r="AA242" s="116"/>
      <c r="AT242" s="34" t="s">
        <v>2</v>
      </c>
      <c r="AU242" s="34" t="s">
        <v>128</v>
      </c>
      <c r="AV242" s="34" t="s">
        <v>164</v>
      </c>
      <c r="AW242" s="34" t="s">
        <v>136</v>
      </c>
      <c r="AX242" s="34" t="s">
        <v>60</v>
      </c>
      <c r="AY242" s="34" t="s">
        <v>163</v>
      </c>
    </row>
    <row r="243" spans="2:51" s="6" customFormat="1" ht="15.75" customHeight="1">
      <c r="B243" s="112"/>
      <c r="C243" s="26"/>
      <c r="D243" s="408" t="s">
        <v>470</v>
      </c>
      <c r="E243" s="26"/>
      <c r="F243" s="26"/>
      <c r="G243" s="26"/>
      <c r="H243" s="26"/>
      <c r="I243" s="26"/>
      <c r="J243" s="26"/>
      <c r="K243" s="26"/>
      <c r="L243" s="26"/>
      <c r="M243" s="26"/>
      <c r="N243" s="518">
        <f>N244+N245</f>
        <v>0</v>
      </c>
      <c r="O243" s="519"/>
      <c r="P243" s="519"/>
      <c r="Q243" s="519"/>
      <c r="R243" s="114"/>
      <c r="T243" s="115"/>
      <c r="AA243" s="116"/>
      <c r="AT243" s="34"/>
      <c r="AU243" s="34"/>
      <c r="AV243" s="34"/>
      <c r="AW243" s="34"/>
      <c r="AX243" s="34"/>
      <c r="AY243" s="34"/>
    </row>
    <row r="244" spans="2:51" s="6" customFormat="1" ht="27.75" customHeight="1">
      <c r="B244" s="112"/>
      <c r="C244" s="409">
        <v>28</v>
      </c>
      <c r="D244" s="409" t="s">
        <v>165</v>
      </c>
      <c r="E244" s="410" t="s">
        <v>471</v>
      </c>
      <c r="F244" s="550" t="s">
        <v>472</v>
      </c>
      <c r="G244" s="551"/>
      <c r="H244" s="551"/>
      <c r="I244" s="551"/>
      <c r="J244" s="411" t="s">
        <v>171</v>
      </c>
      <c r="K244" s="30">
        <v>1</v>
      </c>
      <c r="L244" s="477"/>
      <c r="M244" s="478"/>
      <c r="N244" s="479">
        <f>K244*L244</f>
        <v>0</v>
      </c>
      <c r="O244" s="478"/>
      <c r="P244" s="478"/>
      <c r="Q244" s="478"/>
      <c r="R244" s="114"/>
      <c r="T244" s="115"/>
      <c r="AA244" s="116"/>
      <c r="AT244" s="34"/>
      <c r="AU244" s="34"/>
      <c r="AV244" s="34"/>
      <c r="AW244" s="34"/>
      <c r="AX244" s="34"/>
      <c r="AY244" s="34"/>
    </row>
    <row r="245" spans="2:51" s="6" customFormat="1" ht="26.25" customHeight="1">
      <c r="B245" s="112"/>
      <c r="C245" s="97">
        <v>29</v>
      </c>
      <c r="D245" s="97" t="s">
        <v>165</v>
      </c>
      <c r="E245" s="98" t="s">
        <v>473</v>
      </c>
      <c r="F245" s="485" t="s">
        <v>474</v>
      </c>
      <c r="G245" s="478"/>
      <c r="H245" s="478"/>
      <c r="I245" s="478"/>
      <c r="J245" s="99" t="s">
        <v>171</v>
      </c>
      <c r="K245" s="30">
        <v>1</v>
      </c>
      <c r="L245" s="477"/>
      <c r="M245" s="478"/>
      <c r="N245" s="479">
        <f>K245*L245</f>
        <v>0</v>
      </c>
      <c r="O245" s="478"/>
      <c r="P245" s="478"/>
      <c r="Q245" s="478"/>
      <c r="R245" s="114"/>
      <c r="T245" s="115"/>
      <c r="AA245" s="116"/>
      <c r="AT245" s="34"/>
      <c r="AU245" s="34"/>
      <c r="AV245" s="34"/>
      <c r="AW245" s="34"/>
      <c r="AX245" s="34"/>
      <c r="AY245" s="34"/>
    </row>
    <row r="246" spans="2:63" s="26" customFormat="1" ht="30.75" customHeight="1">
      <c r="B246" s="90"/>
      <c r="C246" s="279"/>
      <c r="D246" s="96" t="s">
        <v>0</v>
      </c>
      <c r="N246" s="509">
        <f>SUM(N247:Q256)</f>
        <v>0</v>
      </c>
      <c r="O246" s="507"/>
      <c r="P246" s="507"/>
      <c r="Q246" s="507"/>
      <c r="R246" s="92"/>
      <c r="T246" s="93"/>
      <c r="W246" s="94">
        <f>SUM($W$247:$W$256)</f>
        <v>238.15499999999997</v>
      </c>
      <c r="Y246" s="94">
        <f>SUM($Y$247:$Y$256)</f>
        <v>0</v>
      </c>
      <c r="AA246" s="95">
        <f>SUM($AA$247:$AA$256)</f>
        <v>0</v>
      </c>
      <c r="AR246" s="27" t="s">
        <v>128</v>
      </c>
      <c r="AT246" s="27" t="s">
        <v>111</v>
      </c>
      <c r="AU246" s="27" t="s">
        <v>60</v>
      </c>
      <c r="AY246" s="27" t="s">
        <v>163</v>
      </c>
      <c r="BK246" s="28">
        <f>SUM($BK$247:$BK$256)</f>
        <v>0</v>
      </c>
    </row>
    <row r="247" spans="2:64" s="6" customFormat="1" ht="42" customHeight="1">
      <c r="B247" s="48"/>
      <c r="C247" s="275">
        <v>30</v>
      </c>
      <c r="D247" s="97"/>
      <c r="E247" s="98"/>
      <c r="F247" s="510" t="s">
        <v>515</v>
      </c>
      <c r="G247" s="478"/>
      <c r="H247" s="478"/>
      <c r="I247" s="478"/>
      <c r="J247" s="274" t="s">
        <v>33</v>
      </c>
      <c r="K247" s="30">
        <v>250</v>
      </c>
      <c r="L247" s="477"/>
      <c r="M247" s="478"/>
      <c r="N247" s="479">
        <f aca="true" t="shared" si="1" ref="N247:N256">K247*L247</f>
        <v>0</v>
      </c>
      <c r="O247" s="478"/>
      <c r="P247" s="478"/>
      <c r="Q247" s="478"/>
      <c r="R247" s="49"/>
      <c r="T247" s="29"/>
      <c r="U247" s="100" t="s">
        <v>77</v>
      </c>
      <c r="V247" s="101">
        <v>0.25</v>
      </c>
      <c r="W247" s="101">
        <f>$V$247*$K$247</f>
        <v>62.5</v>
      </c>
      <c r="X247" s="101">
        <v>0</v>
      </c>
      <c r="Y247" s="101">
        <f>$X$247*$K$247</f>
        <v>0</v>
      </c>
      <c r="Z247" s="101">
        <v>0</v>
      </c>
      <c r="AA247" s="102">
        <f>$Z$247*$K$247</f>
        <v>0</v>
      </c>
      <c r="AR247" s="6" t="s">
        <v>16</v>
      </c>
      <c r="AT247" s="6" t="s">
        <v>165</v>
      </c>
      <c r="AU247" s="6" t="s">
        <v>128</v>
      </c>
      <c r="AY247" s="6" t="s">
        <v>163</v>
      </c>
      <c r="BE247" s="19">
        <f>IF($U$247="základní",$N$247,0)</f>
        <v>0</v>
      </c>
      <c r="BF247" s="19">
        <f>IF($U$247="snížená",$N$247,0)</f>
        <v>0</v>
      </c>
      <c r="BG247" s="19">
        <f>IF($U$247="zákl. přenesená",$N$247,0)</f>
        <v>0</v>
      </c>
      <c r="BH247" s="19">
        <f>IF($U$247="sníž. přenesená",$N$247,0)</f>
        <v>0</v>
      </c>
      <c r="BI247" s="19">
        <f>IF($U$247="nulová",$N$247,0)</f>
        <v>0</v>
      </c>
      <c r="BJ247" s="6" t="s">
        <v>60</v>
      </c>
      <c r="BK247" s="19">
        <f>ROUND($L$247*$K$247,2)</f>
        <v>0</v>
      </c>
      <c r="BL247" s="6" t="s">
        <v>16</v>
      </c>
    </row>
    <row r="248" spans="2:64" s="6" customFormat="1" ht="42.75" customHeight="1">
      <c r="B248" s="48"/>
      <c r="C248" s="275">
        <v>31</v>
      </c>
      <c r="D248" s="97"/>
      <c r="E248" s="98"/>
      <c r="F248" s="510" t="s">
        <v>514</v>
      </c>
      <c r="G248" s="478"/>
      <c r="H248" s="478"/>
      <c r="I248" s="478"/>
      <c r="J248" s="274" t="s">
        <v>33</v>
      </c>
      <c r="K248" s="30">
        <v>500</v>
      </c>
      <c r="L248" s="477"/>
      <c r="M248" s="478"/>
      <c r="N248" s="479">
        <f t="shared" si="1"/>
        <v>0</v>
      </c>
      <c r="O248" s="478"/>
      <c r="P248" s="478"/>
      <c r="Q248" s="478"/>
      <c r="R248" s="49"/>
      <c r="S248" s="14"/>
      <c r="T248" s="29"/>
      <c r="U248" s="100" t="s">
        <v>77</v>
      </c>
      <c r="V248" s="101">
        <v>0.25</v>
      </c>
      <c r="W248" s="101">
        <f>$V$248*$K$248</f>
        <v>125</v>
      </c>
      <c r="X248" s="101">
        <v>0</v>
      </c>
      <c r="Y248" s="101">
        <f>$X$248*$K$248</f>
        <v>0</v>
      </c>
      <c r="Z248" s="101">
        <v>0</v>
      </c>
      <c r="AA248" s="102">
        <f>$Z$248*$K$248</f>
        <v>0</v>
      </c>
      <c r="AR248" s="6" t="s">
        <v>16</v>
      </c>
      <c r="AT248" s="6" t="s">
        <v>165</v>
      </c>
      <c r="AU248" s="6" t="s">
        <v>128</v>
      </c>
      <c r="AY248" s="6" t="s">
        <v>163</v>
      </c>
      <c r="BE248" s="19">
        <f>IF($U$248="základní",$N$248,0)</f>
        <v>0</v>
      </c>
      <c r="BF248" s="19">
        <f>IF($U$248="snížená",$N$248,0)</f>
        <v>0</v>
      </c>
      <c r="BG248" s="19">
        <f>IF($U$248="zákl. přenesená",$N$248,0)</f>
        <v>0</v>
      </c>
      <c r="BH248" s="19">
        <f>IF($U$248="sníž. přenesená",$N$248,0)</f>
        <v>0</v>
      </c>
      <c r="BI248" s="19">
        <f>IF($U$248="nulová",$N$248,0)</f>
        <v>0</v>
      </c>
      <c r="BJ248" s="6" t="s">
        <v>60</v>
      </c>
      <c r="BK248" s="19">
        <f>ROUND($L$248*$K$248,2)</f>
        <v>0</v>
      </c>
      <c r="BL248" s="6" t="s">
        <v>16</v>
      </c>
    </row>
    <row r="249" spans="2:64" s="6" customFormat="1" ht="38.25" customHeight="1">
      <c r="B249" s="48"/>
      <c r="C249" s="275">
        <v>32</v>
      </c>
      <c r="D249" s="97"/>
      <c r="E249" s="98"/>
      <c r="F249" s="510" t="s">
        <v>511</v>
      </c>
      <c r="G249" s="478"/>
      <c r="H249" s="478"/>
      <c r="I249" s="478"/>
      <c r="J249" s="99" t="s">
        <v>171</v>
      </c>
      <c r="K249" s="30">
        <v>3</v>
      </c>
      <c r="L249" s="477"/>
      <c r="M249" s="478"/>
      <c r="N249" s="479">
        <f t="shared" si="1"/>
        <v>0</v>
      </c>
      <c r="O249" s="478"/>
      <c r="P249" s="478"/>
      <c r="Q249" s="478"/>
      <c r="R249" s="49"/>
      <c r="S249" s="14"/>
      <c r="T249" s="29"/>
      <c r="U249" s="100" t="s">
        <v>77</v>
      </c>
      <c r="V249" s="101">
        <v>0.25</v>
      </c>
      <c r="W249" s="101">
        <f>$V$249*$K$249</f>
        <v>0.75</v>
      </c>
      <c r="X249" s="101">
        <v>0</v>
      </c>
      <c r="Y249" s="101">
        <f>$X$249*$K$249</f>
        <v>0</v>
      </c>
      <c r="Z249" s="101">
        <v>0</v>
      </c>
      <c r="AA249" s="102">
        <f>$Z$249*$K$249</f>
        <v>0</v>
      </c>
      <c r="AE249" s="14"/>
      <c r="AR249" s="6" t="s">
        <v>16</v>
      </c>
      <c r="AT249" s="6" t="s">
        <v>165</v>
      </c>
      <c r="AU249" s="6" t="s">
        <v>128</v>
      </c>
      <c r="AY249" s="6" t="s">
        <v>163</v>
      </c>
      <c r="BE249" s="19">
        <f>IF($U$249="základní",$N$249,0)</f>
        <v>0</v>
      </c>
      <c r="BF249" s="19">
        <f>IF($U$249="snížená",$N$249,0)</f>
        <v>0</v>
      </c>
      <c r="BG249" s="19">
        <f>IF($U$249="zákl. přenesená",$N$249,0)</f>
        <v>0</v>
      </c>
      <c r="BH249" s="19">
        <f>IF($U$249="sníž. přenesená",$N$249,0)</f>
        <v>0</v>
      </c>
      <c r="BI249" s="19">
        <f>IF($U$249="nulová",$N$249,0)</f>
        <v>0</v>
      </c>
      <c r="BJ249" s="6" t="s">
        <v>60</v>
      </c>
      <c r="BK249" s="19">
        <f>ROUND($L$249*$K$249,2)</f>
        <v>0</v>
      </c>
      <c r="BL249" s="6" t="s">
        <v>16</v>
      </c>
    </row>
    <row r="250" spans="2:63" s="6" customFormat="1" ht="51" customHeight="1">
      <c r="B250" s="48"/>
      <c r="C250" s="275">
        <v>33</v>
      </c>
      <c r="D250" s="97"/>
      <c r="E250" s="98"/>
      <c r="F250" s="510" t="s">
        <v>513</v>
      </c>
      <c r="G250" s="478"/>
      <c r="H250" s="478"/>
      <c r="I250" s="478"/>
      <c r="J250" s="399" t="s">
        <v>171</v>
      </c>
      <c r="K250" s="30">
        <v>2</v>
      </c>
      <c r="L250" s="477"/>
      <c r="M250" s="478"/>
      <c r="N250" s="479">
        <f t="shared" si="1"/>
        <v>0</v>
      </c>
      <c r="O250" s="478"/>
      <c r="P250" s="478"/>
      <c r="Q250" s="478"/>
      <c r="R250" s="49"/>
      <c r="S250" s="14"/>
      <c r="T250" s="29"/>
      <c r="U250" s="100"/>
      <c r="V250" s="101"/>
      <c r="W250" s="101"/>
      <c r="X250" s="101"/>
      <c r="Y250" s="101"/>
      <c r="Z250" s="101"/>
      <c r="AA250" s="102"/>
      <c r="AE250" s="14"/>
      <c r="BE250" s="19"/>
      <c r="BF250" s="19"/>
      <c r="BG250" s="19"/>
      <c r="BH250" s="19"/>
      <c r="BI250" s="19"/>
      <c r="BK250" s="19"/>
    </row>
    <row r="251" spans="2:63" s="6" customFormat="1" ht="42.75" customHeight="1">
      <c r="B251" s="48"/>
      <c r="C251" s="275">
        <v>34</v>
      </c>
      <c r="D251" s="97"/>
      <c r="E251" s="98"/>
      <c r="F251" s="510" t="s">
        <v>512</v>
      </c>
      <c r="G251" s="478"/>
      <c r="H251" s="478"/>
      <c r="I251" s="478"/>
      <c r="J251" s="399" t="s">
        <v>36</v>
      </c>
      <c r="K251" s="30">
        <v>1</v>
      </c>
      <c r="L251" s="477"/>
      <c r="M251" s="478"/>
      <c r="N251" s="479">
        <f t="shared" si="1"/>
        <v>0</v>
      </c>
      <c r="O251" s="478"/>
      <c r="P251" s="478"/>
      <c r="Q251" s="478"/>
      <c r="R251" s="49"/>
      <c r="S251" s="14"/>
      <c r="T251" s="29"/>
      <c r="U251" s="100"/>
      <c r="V251" s="101"/>
      <c r="W251" s="101"/>
      <c r="X251" s="101"/>
      <c r="Y251" s="101"/>
      <c r="Z251" s="101"/>
      <c r="AA251" s="102"/>
      <c r="AE251" s="14"/>
      <c r="BE251" s="19"/>
      <c r="BF251" s="19"/>
      <c r="BG251" s="19"/>
      <c r="BH251" s="19"/>
      <c r="BI251" s="19"/>
      <c r="BK251" s="19"/>
    </row>
    <row r="252" spans="2:64" s="6" customFormat="1" ht="56.25" customHeight="1">
      <c r="B252" s="48"/>
      <c r="C252" s="273">
        <v>35</v>
      </c>
      <c r="D252" s="97"/>
      <c r="E252" s="98"/>
      <c r="F252" s="510" t="s">
        <v>501</v>
      </c>
      <c r="G252" s="478"/>
      <c r="H252" s="478"/>
      <c r="I252" s="478"/>
      <c r="J252" s="399" t="s">
        <v>15</v>
      </c>
      <c r="K252" s="30">
        <v>8.5</v>
      </c>
      <c r="L252" s="477"/>
      <c r="M252" s="478"/>
      <c r="N252" s="479">
        <f t="shared" si="1"/>
        <v>0</v>
      </c>
      <c r="O252" s="478"/>
      <c r="P252" s="478"/>
      <c r="Q252" s="478"/>
      <c r="R252" s="49"/>
      <c r="T252" s="29"/>
      <c r="U252" s="100" t="s">
        <v>77</v>
      </c>
      <c r="V252" s="101">
        <v>3.327</v>
      </c>
      <c r="W252" s="101">
        <f>$V$256*$K$256</f>
        <v>9.981</v>
      </c>
      <c r="X252" s="101">
        <v>0</v>
      </c>
      <c r="Y252" s="101">
        <f>$X$256*$K$256</f>
        <v>0</v>
      </c>
      <c r="Z252" s="101">
        <v>0</v>
      </c>
      <c r="AA252" s="102">
        <f>$Z$256*$K$256</f>
        <v>0</v>
      </c>
      <c r="AR252" s="6" t="s">
        <v>16</v>
      </c>
      <c r="AT252" s="6" t="s">
        <v>165</v>
      </c>
      <c r="AU252" s="6" t="s">
        <v>128</v>
      </c>
      <c r="AY252" s="6" t="s">
        <v>163</v>
      </c>
      <c r="BE252" s="19">
        <f>IF($U$256="základní",$N$256,0)</f>
        <v>0</v>
      </c>
      <c r="BF252" s="19">
        <f>IF($U$256="snížená",$N$256,0)</f>
        <v>0</v>
      </c>
      <c r="BG252" s="19">
        <f>IF($U$256="zákl. přenesená",$N$256,0)</f>
        <v>0</v>
      </c>
      <c r="BH252" s="19">
        <f>IF($U$256="sníž. přenesená",$N$256,0)</f>
        <v>0</v>
      </c>
      <c r="BI252" s="19">
        <f>IF($U$256="nulová",$N$256,0)</f>
        <v>0</v>
      </c>
      <c r="BJ252" s="6" t="s">
        <v>60</v>
      </c>
      <c r="BK252" s="19">
        <f>ROUND($L$256*$K$256,2)</f>
        <v>0</v>
      </c>
      <c r="BL252" s="6" t="s">
        <v>16</v>
      </c>
    </row>
    <row r="253" spans="2:64" s="6" customFormat="1" ht="12">
      <c r="B253" s="48"/>
      <c r="C253" s="273">
        <v>36</v>
      </c>
      <c r="D253" s="97"/>
      <c r="E253" s="98"/>
      <c r="F253" s="515" t="s">
        <v>572</v>
      </c>
      <c r="G253" s="529"/>
      <c r="H253" s="529"/>
      <c r="I253" s="530"/>
      <c r="J253" s="399" t="s">
        <v>36</v>
      </c>
      <c r="K253" s="30">
        <v>2</v>
      </c>
      <c r="L253" s="477"/>
      <c r="M253" s="478"/>
      <c r="N253" s="479">
        <f t="shared" si="1"/>
        <v>0</v>
      </c>
      <c r="O253" s="478"/>
      <c r="P253" s="478"/>
      <c r="Q253" s="478"/>
      <c r="R253" s="49"/>
      <c r="T253" s="29"/>
      <c r="U253" s="100" t="s">
        <v>77</v>
      </c>
      <c r="V253" s="101">
        <v>3.327</v>
      </c>
      <c r="W253" s="101">
        <f>$V$256*$K$256</f>
        <v>9.981</v>
      </c>
      <c r="X253" s="101">
        <v>0</v>
      </c>
      <c r="Y253" s="101">
        <f>$X$256*$K$256</f>
        <v>0</v>
      </c>
      <c r="Z253" s="101">
        <v>0</v>
      </c>
      <c r="AA253" s="102">
        <f>$Z$256*$K$256</f>
        <v>0</v>
      </c>
      <c r="AR253" s="6" t="s">
        <v>16</v>
      </c>
      <c r="AT253" s="6" t="s">
        <v>165</v>
      </c>
      <c r="AU253" s="6" t="s">
        <v>128</v>
      </c>
      <c r="AY253" s="6" t="s">
        <v>163</v>
      </c>
      <c r="BE253" s="19">
        <f>IF($U$256="základní",$N$256,0)</f>
        <v>0</v>
      </c>
      <c r="BF253" s="19">
        <f>IF($U$256="snížená",$N$256,0)</f>
        <v>0</v>
      </c>
      <c r="BG253" s="19">
        <f>IF($U$256="zákl. přenesená",$N$256,0)</f>
        <v>0</v>
      </c>
      <c r="BH253" s="19">
        <f>IF($U$256="sníž. přenesená",$N$256,0)</f>
        <v>0</v>
      </c>
      <c r="BI253" s="19">
        <f>IF($U$256="nulová",$N$256,0)</f>
        <v>0</v>
      </c>
      <c r="BJ253" s="6" t="s">
        <v>60</v>
      </c>
      <c r="BK253" s="19">
        <f>ROUND($L$256*$K$256,2)</f>
        <v>0</v>
      </c>
      <c r="BL253" s="6" t="s">
        <v>16</v>
      </c>
    </row>
    <row r="254" spans="2:64" s="6" customFormat="1" ht="12">
      <c r="B254" s="48"/>
      <c r="C254" s="273">
        <v>37</v>
      </c>
      <c r="D254" s="97"/>
      <c r="E254" s="98"/>
      <c r="F254" s="515" t="s">
        <v>573</v>
      </c>
      <c r="G254" s="529"/>
      <c r="H254" s="529"/>
      <c r="I254" s="530"/>
      <c r="J254" s="399" t="s">
        <v>36</v>
      </c>
      <c r="K254" s="30">
        <v>1</v>
      </c>
      <c r="L254" s="477"/>
      <c r="M254" s="478"/>
      <c r="N254" s="479">
        <f>K254*L254</f>
        <v>0</v>
      </c>
      <c r="O254" s="478"/>
      <c r="P254" s="478"/>
      <c r="Q254" s="478"/>
      <c r="R254" s="49"/>
      <c r="T254" s="29"/>
      <c r="U254" s="100" t="s">
        <v>77</v>
      </c>
      <c r="V254" s="101">
        <v>3.327</v>
      </c>
      <c r="W254" s="101">
        <f>$V$256*$K$256</f>
        <v>9.981</v>
      </c>
      <c r="X254" s="101">
        <v>0</v>
      </c>
      <c r="Y254" s="101">
        <f>$X$256*$K$256</f>
        <v>0</v>
      </c>
      <c r="Z254" s="101">
        <v>0</v>
      </c>
      <c r="AA254" s="102">
        <f>$Z$256*$K$256</f>
        <v>0</v>
      </c>
      <c r="AR254" s="6" t="s">
        <v>16</v>
      </c>
      <c r="AT254" s="6" t="s">
        <v>165</v>
      </c>
      <c r="AU254" s="6" t="s">
        <v>128</v>
      </c>
      <c r="AY254" s="6" t="s">
        <v>163</v>
      </c>
      <c r="BE254" s="19">
        <f>IF($U$256="základní",$N$256,0)</f>
        <v>0</v>
      </c>
      <c r="BF254" s="19">
        <f>IF($U$256="snížená",$N$256,0)</f>
        <v>0</v>
      </c>
      <c r="BG254" s="19">
        <f>IF($U$256="zákl. přenesená",$N$256,0)</f>
        <v>0</v>
      </c>
      <c r="BH254" s="19">
        <f>IF($U$256="sníž. přenesená",$N$256,0)</f>
        <v>0</v>
      </c>
      <c r="BI254" s="19">
        <f>IF($U$256="nulová",$N$256,0)</f>
        <v>0</v>
      </c>
      <c r="BJ254" s="6" t="s">
        <v>60</v>
      </c>
      <c r="BK254" s="19">
        <f>ROUND($L$256*$K$256,2)</f>
        <v>0</v>
      </c>
      <c r="BL254" s="6" t="s">
        <v>16</v>
      </c>
    </row>
    <row r="255" spans="2:64" s="6" customFormat="1" ht="12">
      <c r="B255" s="48"/>
      <c r="C255" s="273">
        <v>38</v>
      </c>
      <c r="D255" s="97"/>
      <c r="E255" s="98"/>
      <c r="F255" s="515" t="s">
        <v>574</v>
      </c>
      <c r="G255" s="529"/>
      <c r="H255" s="529"/>
      <c r="I255" s="530"/>
      <c r="J255" s="399" t="s">
        <v>36</v>
      </c>
      <c r="K255" s="30">
        <v>1</v>
      </c>
      <c r="L255" s="477"/>
      <c r="M255" s="478"/>
      <c r="N255" s="479">
        <f>K255*L255</f>
        <v>0</v>
      </c>
      <c r="O255" s="478"/>
      <c r="P255" s="478"/>
      <c r="Q255" s="478"/>
      <c r="R255" s="49"/>
      <c r="T255" s="29"/>
      <c r="U255" s="100" t="s">
        <v>77</v>
      </c>
      <c r="V255" s="101">
        <v>3.327</v>
      </c>
      <c r="W255" s="101">
        <f>$V$256*$K$256</f>
        <v>9.981</v>
      </c>
      <c r="X255" s="101">
        <v>0</v>
      </c>
      <c r="Y255" s="101">
        <f>$X$256*$K$256</f>
        <v>0</v>
      </c>
      <c r="Z255" s="101">
        <v>0</v>
      </c>
      <c r="AA255" s="102">
        <f>$Z$256*$K$256</f>
        <v>0</v>
      </c>
      <c r="AR255" s="6" t="s">
        <v>16</v>
      </c>
      <c r="AT255" s="6" t="s">
        <v>165</v>
      </c>
      <c r="AU255" s="6" t="s">
        <v>128</v>
      </c>
      <c r="AY255" s="6" t="s">
        <v>163</v>
      </c>
      <c r="BE255" s="19">
        <f>IF($U$256="základní",$N$256,0)</f>
        <v>0</v>
      </c>
      <c r="BF255" s="19">
        <f>IF($U$256="snížená",$N$256,0)</f>
        <v>0</v>
      </c>
      <c r="BG255" s="19">
        <f>IF($U$256="zákl. přenesená",$N$256,0)</f>
        <v>0</v>
      </c>
      <c r="BH255" s="19">
        <f>IF($U$256="sníž. přenesená",$N$256,0)</f>
        <v>0</v>
      </c>
      <c r="BI255" s="19">
        <f>IF($U$256="nulová",$N$256,0)</f>
        <v>0</v>
      </c>
      <c r="BJ255" s="6" t="s">
        <v>60</v>
      </c>
      <c r="BK255" s="19">
        <f>ROUND($L$256*$K$256,2)</f>
        <v>0</v>
      </c>
      <c r="BL255" s="6" t="s">
        <v>16</v>
      </c>
    </row>
    <row r="256" spans="2:64" s="6" customFormat="1" ht="27" customHeight="1">
      <c r="B256" s="48"/>
      <c r="C256" s="273">
        <v>39</v>
      </c>
      <c r="D256" s="97" t="s">
        <v>165</v>
      </c>
      <c r="E256" s="98" t="s">
        <v>34</v>
      </c>
      <c r="F256" s="485" t="s">
        <v>35</v>
      </c>
      <c r="G256" s="478"/>
      <c r="H256" s="478"/>
      <c r="I256" s="478"/>
      <c r="J256" s="99" t="s">
        <v>14</v>
      </c>
      <c r="K256" s="30">
        <v>3</v>
      </c>
      <c r="L256" s="477"/>
      <c r="M256" s="478"/>
      <c r="N256" s="479">
        <f t="shared" si="1"/>
        <v>0</v>
      </c>
      <c r="O256" s="478"/>
      <c r="P256" s="478"/>
      <c r="Q256" s="478"/>
      <c r="R256" s="49"/>
      <c r="T256" s="29"/>
      <c r="U256" s="100" t="s">
        <v>77</v>
      </c>
      <c r="V256" s="101">
        <v>3.327</v>
      </c>
      <c r="W256" s="101">
        <f>$V$256*$K$256</f>
        <v>9.981</v>
      </c>
      <c r="X256" s="101">
        <v>0</v>
      </c>
      <c r="Y256" s="101">
        <f>$X$256*$K$256</f>
        <v>0</v>
      </c>
      <c r="Z256" s="101">
        <v>0</v>
      </c>
      <c r="AA256" s="102">
        <f>$Z$256*$K$256</f>
        <v>0</v>
      </c>
      <c r="AR256" s="6" t="s">
        <v>16</v>
      </c>
      <c r="AT256" s="6" t="s">
        <v>165</v>
      </c>
      <c r="AU256" s="6" t="s">
        <v>128</v>
      </c>
      <c r="AY256" s="6" t="s">
        <v>163</v>
      </c>
      <c r="BE256" s="19">
        <f>IF($U$256="základní",$N$256,0)</f>
        <v>0</v>
      </c>
      <c r="BF256" s="19">
        <f>IF($U$256="snížená",$N$256,0)</f>
        <v>0</v>
      </c>
      <c r="BG256" s="19">
        <f>IF($U$256="zákl. přenesená",$N$256,0)</f>
        <v>0</v>
      </c>
      <c r="BH256" s="19">
        <f>IF($U$256="sníž. přenesená",$N$256,0)</f>
        <v>0</v>
      </c>
      <c r="BI256" s="19">
        <f>IF($U$256="nulová",$N$256,0)</f>
        <v>0</v>
      </c>
      <c r="BJ256" s="6" t="s">
        <v>60</v>
      </c>
      <c r="BK256" s="19">
        <f>ROUND($L$256*$K$256,2)</f>
        <v>0</v>
      </c>
      <c r="BL256" s="6" t="s">
        <v>16</v>
      </c>
    </row>
    <row r="257" spans="2:63" s="26" customFormat="1" ht="30.75" customHeight="1">
      <c r="B257" s="90"/>
      <c r="C257" s="279"/>
      <c r="D257" s="96" t="s">
        <v>483</v>
      </c>
      <c r="N257" s="509">
        <f>SUM(N258:Q266)</f>
        <v>0</v>
      </c>
      <c r="O257" s="507"/>
      <c r="P257" s="507"/>
      <c r="Q257" s="507"/>
      <c r="R257" s="92"/>
      <c r="T257" s="93"/>
      <c r="W257" s="94">
        <f>SUM($W$258:$W$266)</f>
        <v>26.724135</v>
      </c>
      <c r="Y257" s="94">
        <f>SUM($Y$258:$Y$266)</f>
        <v>0.15529900000000002</v>
      </c>
      <c r="AA257" s="95">
        <f>SUM($AA$258:$AA$266)</f>
        <v>0</v>
      </c>
      <c r="AR257" s="27" t="s">
        <v>128</v>
      </c>
      <c r="AT257" s="27" t="s">
        <v>111</v>
      </c>
      <c r="AU257" s="27" t="s">
        <v>60</v>
      </c>
      <c r="AY257" s="27" t="s">
        <v>163</v>
      </c>
      <c r="BK257" s="28">
        <f>SUM($BK$258:$BK$266)</f>
        <v>0</v>
      </c>
    </row>
    <row r="258" spans="2:64" s="6" customFormat="1" ht="27" customHeight="1">
      <c r="B258" s="48"/>
      <c r="C258" s="273">
        <v>40</v>
      </c>
      <c r="D258" s="97" t="s">
        <v>165</v>
      </c>
      <c r="E258" s="98" t="s">
        <v>211</v>
      </c>
      <c r="F258" s="485" t="s">
        <v>212</v>
      </c>
      <c r="G258" s="478"/>
      <c r="H258" s="478"/>
      <c r="I258" s="478"/>
      <c r="J258" s="99" t="s">
        <v>169</v>
      </c>
      <c r="K258" s="30">
        <f>K262</f>
        <v>753.095</v>
      </c>
      <c r="L258" s="477"/>
      <c r="M258" s="478"/>
      <c r="N258" s="479">
        <f>K258*L258</f>
        <v>0</v>
      </c>
      <c r="O258" s="478"/>
      <c r="P258" s="478"/>
      <c r="Q258" s="478"/>
      <c r="R258" s="49"/>
      <c r="S258" s="398"/>
      <c r="T258" s="29"/>
      <c r="U258" s="100" t="s">
        <v>77</v>
      </c>
      <c r="V258" s="101">
        <v>0.033</v>
      </c>
      <c r="W258" s="101">
        <f>$V$258*$K$258</f>
        <v>24.852135</v>
      </c>
      <c r="X258" s="101">
        <v>0.0002</v>
      </c>
      <c r="Y258" s="101">
        <f>$X$258*$K$258</f>
        <v>0.150619</v>
      </c>
      <c r="Z258" s="101">
        <v>0</v>
      </c>
      <c r="AA258" s="102">
        <f>$Z$258*$K$258</f>
        <v>0</v>
      </c>
      <c r="AR258" s="6" t="s">
        <v>16</v>
      </c>
      <c r="AT258" s="6" t="s">
        <v>165</v>
      </c>
      <c r="AU258" s="6" t="s">
        <v>128</v>
      </c>
      <c r="AY258" s="6" t="s">
        <v>163</v>
      </c>
      <c r="BE258" s="19">
        <f>IF($U$258="základní",$N$258,0)</f>
        <v>0</v>
      </c>
      <c r="BF258" s="19">
        <f>IF($U$258="snížená",$N$258,0)</f>
        <v>0</v>
      </c>
      <c r="BG258" s="19">
        <f>IF($U$258="zákl. přenesená",$N$258,0)</f>
        <v>0</v>
      </c>
      <c r="BH258" s="19">
        <f>IF($U$258="sníž. přenesená",$N$258,0)</f>
        <v>0</v>
      </c>
      <c r="BI258" s="19">
        <f>IF($U$258="nulová",$N$258,0)</f>
        <v>0</v>
      </c>
      <c r="BJ258" s="6" t="s">
        <v>60</v>
      </c>
      <c r="BK258" s="19">
        <f>ROUND($L$258*$K$258,2)</f>
        <v>0</v>
      </c>
      <c r="BL258" s="6" t="s">
        <v>16</v>
      </c>
    </row>
    <row r="259" spans="2:51" s="6" customFormat="1" ht="15.75" customHeight="1">
      <c r="B259" s="103"/>
      <c r="C259" s="272"/>
      <c r="E259" s="32"/>
      <c r="F259" s="481" t="s">
        <v>469</v>
      </c>
      <c r="G259" s="482"/>
      <c r="H259" s="482"/>
      <c r="I259" s="482"/>
      <c r="K259" s="108"/>
      <c r="R259" s="104"/>
      <c r="T259" s="105"/>
      <c r="AA259" s="106"/>
      <c r="AT259" s="32" t="s">
        <v>2</v>
      </c>
      <c r="AU259" s="32" t="s">
        <v>128</v>
      </c>
      <c r="AV259" s="32" t="s">
        <v>60</v>
      </c>
      <c r="AW259" s="32" t="s">
        <v>136</v>
      </c>
      <c r="AX259" s="32" t="s">
        <v>112</v>
      </c>
      <c r="AY259" s="32" t="s">
        <v>163</v>
      </c>
    </row>
    <row r="260" spans="2:51" s="6" customFormat="1" ht="15.75" customHeight="1">
      <c r="B260" s="107"/>
      <c r="C260" s="272"/>
      <c r="E260" s="33"/>
      <c r="F260" s="481" t="s">
        <v>272</v>
      </c>
      <c r="G260" s="482"/>
      <c r="H260" s="482"/>
      <c r="I260" s="482"/>
      <c r="K260" s="108">
        <v>31.681</v>
      </c>
      <c r="R260" s="109"/>
      <c r="T260" s="110"/>
      <c r="AA260" s="111"/>
      <c r="AT260" s="33"/>
      <c r="AU260" s="33"/>
      <c r="AV260" s="33"/>
      <c r="AW260" s="33"/>
      <c r="AX260" s="33"/>
      <c r="AY260" s="33"/>
    </row>
    <row r="261" spans="2:51" s="6" customFormat="1" ht="15.75" customHeight="1">
      <c r="B261" s="107"/>
      <c r="C261" s="272"/>
      <c r="E261" s="33"/>
      <c r="F261" s="481" t="s">
        <v>475</v>
      </c>
      <c r="G261" s="482"/>
      <c r="H261" s="482"/>
      <c r="I261" s="482"/>
      <c r="K261" s="108">
        <v>721.414</v>
      </c>
      <c r="R261" s="109"/>
      <c r="T261" s="110"/>
      <c r="AA261" s="111"/>
      <c r="AT261" s="33"/>
      <c r="AU261" s="33"/>
      <c r="AV261" s="33"/>
      <c r="AW261" s="33"/>
      <c r="AX261" s="33"/>
      <c r="AY261" s="33"/>
    </row>
    <row r="262" spans="2:51" s="6" customFormat="1" ht="15.75" customHeight="1">
      <c r="B262" s="112"/>
      <c r="C262" s="272"/>
      <c r="E262" s="34"/>
      <c r="F262" s="503" t="s">
        <v>3</v>
      </c>
      <c r="G262" s="504"/>
      <c r="H262" s="504"/>
      <c r="I262" s="504"/>
      <c r="K262" s="113">
        <f>SUM(K259:K261)</f>
        <v>753.095</v>
      </c>
      <c r="R262" s="114"/>
      <c r="T262" s="115"/>
      <c r="AA262" s="116"/>
      <c r="AT262" s="34" t="s">
        <v>2</v>
      </c>
      <c r="AU262" s="34" t="s">
        <v>128</v>
      </c>
      <c r="AV262" s="34" t="s">
        <v>164</v>
      </c>
      <c r="AW262" s="34" t="s">
        <v>136</v>
      </c>
      <c r="AX262" s="34" t="s">
        <v>60</v>
      </c>
      <c r="AY262" s="34" t="s">
        <v>163</v>
      </c>
    </row>
    <row r="263" spans="2:64" s="6" customFormat="1" ht="39" customHeight="1" hidden="1">
      <c r="B263" s="48"/>
      <c r="C263" s="273"/>
      <c r="D263" s="97" t="s">
        <v>165</v>
      </c>
      <c r="E263" s="98" t="s">
        <v>213</v>
      </c>
      <c r="F263" s="485" t="s">
        <v>214</v>
      </c>
      <c r="G263" s="478"/>
      <c r="H263" s="478"/>
      <c r="I263" s="478"/>
      <c r="J263" s="99" t="s">
        <v>169</v>
      </c>
      <c r="K263" s="30"/>
      <c r="L263" s="477"/>
      <c r="M263" s="478"/>
      <c r="N263" s="479"/>
      <c r="O263" s="478"/>
      <c r="P263" s="478"/>
      <c r="Q263" s="478"/>
      <c r="R263" s="49"/>
      <c r="S263" s="398"/>
      <c r="T263" s="29"/>
      <c r="U263" s="100" t="s">
        <v>77</v>
      </c>
      <c r="V263" s="101">
        <v>0.104</v>
      </c>
      <c r="W263" s="101">
        <f>$V$265*$K$265</f>
        <v>0.9359999999999999</v>
      </c>
      <c r="X263" s="101">
        <v>0.00026</v>
      </c>
      <c r="Y263" s="101">
        <f>$X$265*$K$265</f>
        <v>0.0023399999999999996</v>
      </c>
      <c r="Z263" s="101">
        <v>0</v>
      </c>
      <c r="AA263" s="102">
        <f>$Z$265*$K$265</f>
        <v>0</v>
      </c>
      <c r="AD263" s="14" t="s">
        <v>270</v>
      </c>
      <c r="AR263" s="6" t="s">
        <v>16</v>
      </c>
      <c r="AT263" s="6" t="s">
        <v>165</v>
      </c>
      <c r="AU263" s="6" t="s">
        <v>128</v>
      </c>
      <c r="AY263" s="6" t="s">
        <v>163</v>
      </c>
      <c r="BE263" s="19">
        <f>IF($U$265="základní",$N$265,0)</f>
        <v>0</v>
      </c>
      <c r="BF263" s="19">
        <f>IF($U$265="snížená",$N$265,0)</f>
        <v>0</v>
      </c>
      <c r="BG263" s="19">
        <f>IF($U$265="zákl. přenesená",$N$265,0)</f>
        <v>0</v>
      </c>
      <c r="BH263" s="19">
        <f>IF($U$265="sníž. přenesená",$N$265,0)</f>
        <v>0</v>
      </c>
      <c r="BI263" s="19">
        <f>IF($U$265="nulová",$N$265,0)</f>
        <v>0</v>
      </c>
      <c r="BJ263" s="6" t="s">
        <v>60</v>
      </c>
      <c r="BK263" s="19">
        <f>ROUND($L$265*$K$265,2)</f>
        <v>0</v>
      </c>
      <c r="BL263" s="6" t="s">
        <v>16</v>
      </c>
    </row>
    <row r="264" spans="2:63" s="6" customFormat="1" ht="12" hidden="1">
      <c r="B264" s="48"/>
      <c r="C264" s="273"/>
      <c r="D264" s="97"/>
      <c r="E264" s="98"/>
      <c r="F264" s="481" t="s">
        <v>269</v>
      </c>
      <c r="G264" s="482"/>
      <c r="H264" s="482"/>
      <c r="I264" s="482"/>
      <c r="J264" s="99"/>
      <c r="K264" s="30"/>
      <c r="L264" s="416"/>
      <c r="M264" s="77"/>
      <c r="N264" s="417"/>
      <c r="O264" s="77"/>
      <c r="P264" s="77"/>
      <c r="Q264" s="77"/>
      <c r="R264" s="49"/>
      <c r="S264" s="398"/>
      <c r="T264" s="29"/>
      <c r="U264" s="100"/>
      <c r="V264" s="101"/>
      <c r="W264" s="101"/>
      <c r="X264" s="101"/>
      <c r="Y264" s="101"/>
      <c r="Z264" s="101"/>
      <c r="AA264" s="102"/>
      <c r="AD264" s="14"/>
      <c r="BE264" s="19"/>
      <c r="BF264" s="19"/>
      <c r="BG264" s="19"/>
      <c r="BH264" s="19"/>
      <c r="BI264" s="19"/>
      <c r="BK264" s="19"/>
    </row>
    <row r="265" spans="2:64" s="6" customFormat="1" ht="32.25" customHeight="1">
      <c r="B265" s="48"/>
      <c r="C265" s="273">
        <v>41</v>
      </c>
      <c r="D265" s="97"/>
      <c r="E265" s="98"/>
      <c r="F265" s="510" t="s">
        <v>502</v>
      </c>
      <c r="G265" s="478"/>
      <c r="H265" s="478"/>
      <c r="I265" s="478"/>
      <c r="J265" s="399" t="s">
        <v>36</v>
      </c>
      <c r="K265" s="418">
        <v>9</v>
      </c>
      <c r="L265" s="477"/>
      <c r="M265" s="478"/>
      <c r="N265" s="479">
        <f>K265*L265</f>
        <v>0</v>
      </c>
      <c r="O265" s="478"/>
      <c r="P265" s="478"/>
      <c r="Q265" s="478"/>
      <c r="R265" s="49"/>
      <c r="S265" s="398"/>
      <c r="T265" s="29"/>
      <c r="U265" s="100" t="s">
        <v>77</v>
      </c>
      <c r="V265" s="101">
        <v>0.104</v>
      </c>
      <c r="W265" s="101">
        <f>$V$265*$K$265</f>
        <v>0.9359999999999999</v>
      </c>
      <c r="X265" s="101">
        <v>0.00026</v>
      </c>
      <c r="Y265" s="101">
        <f>$X$265*$K$265</f>
        <v>0.0023399999999999996</v>
      </c>
      <c r="Z265" s="101">
        <v>0</v>
      </c>
      <c r="AA265" s="102">
        <f>$Z$265*$K$265</f>
        <v>0</v>
      </c>
      <c r="AD265" s="14" t="s">
        <v>270</v>
      </c>
      <c r="AR265" s="6" t="s">
        <v>16</v>
      </c>
      <c r="AT265" s="6" t="s">
        <v>165</v>
      </c>
      <c r="AU265" s="6" t="s">
        <v>128</v>
      </c>
      <c r="AY265" s="6" t="s">
        <v>163</v>
      </c>
      <c r="BE265" s="19">
        <f>IF($U$265="základní",$N$265,0)</f>
        <v>0</v>
      </c>
      <c r="BF265" s="19">
        <f>IF($U$265="snížená",$N$265,0)</f>
        <v>0</v>
      </c>
      <c r="BG265" s="19">
        <f>IF($U$265="zákl. přenesená",$N$265,0)</f>
        <v>0</v>
      </c>
      <c r="BH265" s="19">
        <f>IF($U$265="sníž. přenesená",$N$265,0)</f>
        <v>0</v>
      </c>
      <c r="BI265" s="19">
        <f>IF($U$265="nulová",$N$265,0)</f>
        <v>0</v>
      </c>
      <c r="BJ265" s="6" t="s">
        <v>60</v>
      </c>
      <c r="BK265" s="19">
        <f>ROUND($L$265*$K$265,2)</f>
        <v>0</v>
      </c>
      <c r="BL265" s="6" t="s">
        <v>16</v>
      </c>
    </row>
    <row r="266" spans="2:51" s="6" customFormat="1" ht="15.75" customHeight="1">
      <c r="B266" s="103"/>
      <c r="C266" s="272"/>
      <c r="E266" s="32"/>
      <c r="K266" s="32"/>
      <c r="R266" s="104"/>
      <c r="T266" s="105"/>
      <c r="AA266" s="106"/>
      <c r="AT266" s="32" t="s">
        <v>2</v>
      </c>
      <c r="AU266" s="32" t="s">
        <v>128</v>
      </c>
      <c r="AV266" s="32" t="s">
        <v>60</v>
      </c>
      <c r="AW266" s="32" t="s">
        <v>136</v>
      </c>
      <c r="AX266" s="32" t="s">
        <v>112</v>
      </c>
      <c r="AY266" s="32" t="s">
        <v>163</v>
      </c>
    </row>
    <row r="267" spans="2:63" s="26" customFormat="1" ht="30.75" customHeight="1">
      <c r="B267" s="421"/>
      <c r="D267" s="408" t="s">
        <v>516</v>
      </c>
      <c r="N267" s="518">
        <f>SUM(N268:Q285)</f>
        <v>0</v>
      </c>
      <c r="O267" s="519"/>
      <c r="P267" s="519"/>
      <c r="Q267" s="519"/>
      <c r="R267" s="422"/>
      <c r="T267" s="423"/>
      <c r="W267" s="424">
        <f>SUM($W$23:$W$40)</f>
        <v>0</v>
      </c>
      <c r="Y267" s="424">
        <f>SUM($Y$23:$Y$40)</f>
        <v>0</v>
      </c>
      <c r="AA267" s="425">
        <f>SUM($AA$23:$AA$40)</f>
        <v>0</v>
      </c>
      <c r="AR267" s="419" t="s">
        <v>128</v>
      </c>
      <c r="AT267" s="419" t="s">
        <v>111</v>
      </c>
      <c r="AU267" s="419" t="s">
        <v>60</v>
      </c>
      <c r="AY267" s="419" t="s">
        <v>163</v>
      </c>
      <c r="BK267" s="426">
        <f>SUM($BK$23:$BK$40)</f>
        <v>0</v>
      </c>
    </row>
    <row r="268" spans="2:64" s="6" customFormat="1" ht="15.75" customHeight="1">
      <c r="B268" s="48"/>
      <c r="C268" s="97" t="s">
        <v>517</v>
      </c>
      <c r="D268" s="97" t="s">
        <v>165</v>
      </c>
      <c r="E268" s="98" t="s">
        <v>518</v>
      </c>
      <c r="F268" s="485" t="s">
        <v>519</v>
      </c>
      <c r="G268" s="478"/>
      <c r="H268" s="478"/>
      <c r="I268" s="478"/>
      <c r="J268" s="99" t="s">
        <v>15</v>
      </c>
      <c r="K268" s="30">
        <v>48.8</v>
      </c>
      <c r="L268" s="477"/>
      <c r="M268" s="478"/>
      <c r="N268" s="479">
        <f>ROUND(L268*K268,2)</f>
        <v>0</v>
      </c>
      <c r="O268" s="478"/>
      <c r="P268" s="478"/>
      <c r="Q268" s="478"/>
      <c r="R268" s="49"/>
      <c r="T268" s="427"/>
      <c r="U268" s="428" t="s">
        <v>77</v>
      </c>
      <c r="V268" s="429">
        <v>0.155</v>
      </c>
      <c r="W268" s="429">
        <f>$V$23*$K$23</f>
        <v>0</v>
      </c>
      <c r="X268" s="429">
        <v>0.00152</v>
      </c>
      <c r="Y268" s="429">
        <f>$X$23*$K$23</f>
        <v>0</v>
      </c>
      <c r="Z268" s="429">
        <v>0</v>
      </c>
      <c r="AA268" s="430">
        <f>$Z$23*$K$23</f>
        <v>0</v>
      </c>
      <c r="AR268" s="6" t="s">
        <v>16</v>
      </c>
      <c r="AT268" s="6" t="s">
        <v>165</v>
      </c>
      <c r="AU268" s="6" t="s">
        <v>128</v>
      </c>
      <c r="AY268" s="6" t="s">
        <v>163</v>
      </c>
      <c r="BE268" s="19">
        <f>IF($U$23="základní",$N$23,0)</f>
        <v>0</v>
      </c>
      <c r="BF268" s="19">
        <f>IF($U$23="snížená",$N$23,0)</f>
        <v>0</v>
      </c>
      <c r="BG268" s="19">
        <f>IF($U$23="zákl. přenesená",$N$23,0)</f>
        <v>0</v>
      </c>
      <c r="BH268" s="19">
        <f>IF($U$23="sníž. přenesená",$N$23,0)</f>
        <v>0</v>
      </c>
      <c r="BI268" s="19">
        <f>IF($U$23="nulová",$N$23,0)</f>
        <v>0</v>
      </c>
      <c r="BJ268" s="6" t="s">
        <v>60</v>
      </c>
      <c r="BK268" s="19">
        <f>ROUND($L$23*$K$23,2)</f>
        <v>0</v>
      </c>
      <c r="BL268" s="6" t="s">
        <v>16</v>
      </c>
    </row>
    <row r="269" spans="2:64" s="6" customFormat="1" ht="15.75" customHeight="1">
      <c r="B269" s="48"/>
      <c r="C269" s="97" t="s">
        <v>520</v>
      </c>
      <c r="D269" s="97" t="s">
        <v>165</v>
      </c>
      <c r="E269" s="98" t="s">
        <v>521</v>
      </c>
      <c r="F269" s="485" t="s">
        <v>522</v>
      </c>
      <c r="G269" s="478"/>
      <c r="H269" s="478"/>
      <c r="I269" s="478"/>
      <c r="J269" s="99" t="s">
        <v>15</v>
      </c>
      <c r="K269" s="30">
        <v>48.8</v>
      </c>
      <c r="L269" s="477"/>
      <c r="M269" s="478"/>
      <c r="N269" s="479">
        <f aca="true" t="shared" si="2" ref="N269:N285">ROUND(L269*K269,2)</f>
        <v>0</v>
      </c>
      <c r="O269" s="478"/>
      <c r="P269" s="478"/>
      <c r="Q269" s="478"/>
      <c r="R269" s="49"/>
      <c r="T269" s="427"/>
      <c r="U269" s="428" t="s">
        <v>77</v>
      </c>
      <c r="V269" s="429">
        <v>0.155</v>
      </c>
      <c r="W269" s="429">
        <f>$V$24*$K$24</f>
        <v>0</v>
      </c>
      <c r="X269" s="429">
        <v>0.00152</v>
      </c>
      <c r="Y269" s="429">
        <f>$X$24*$K$24</f>
        <v>0</v>
      </c>
      <c r="Z269" s="429">
        <v>0</v>
      </c>
      <c r="AA269" s="430">
        <f>$Z$24*$K$24</f>
        <v>0</v>
      </c>
      <c r="AR269" s="6" t="s">
        <v>16</v>
      </c>
      <c r="AT269" s="6" t="s">
        <v>165</v>
      </c>
      <c r="AU269" s="6" t="s">
        <v>128</v>
      </c>
      <c r="AY269" s="6" t="s">
        <v>163</v>
      </c>
      <c r="BE269" s="19">
        <f>IF($U$24="základní",$N$24,0)</f>
        <v>0</v>
      </c>
      <c r="BF269" s="19">
        <f>IF($U$24="snížená",$N$24,0)</f>
        <v>0</v>
      </c>
      <c r="BG269" s="19">
        <f>IF($U$24="zákl. přenesená",$N$24,0)</f>
        <v>0</v>
      </c>
      <c r="BH269" s="19">
        <f>IF($U$24="sníž. přenesená",$N$24,0)</f>
        <v>0</v>
      </c>
      <c r="BI269" s="19">
        <f>IF($U$24="nulová",$N$24,0)</f>
        <v>0</v>
      </c>
      <c r="BJ269" s="6" t="s">
        <v>60</v>
      </c>
      <c r="BK269" s="19">
        <f>ROUND($L$24*$K$24,2)</f>
        <v>0</v>
      </c>
      <c r="BL269" s="6" t="s">
        <v>16</v>
      </c>
    </row>
    <row r="270" spans="2:64" s="6" customFormat="1" ht="15.75" customHeight="1">
      <c r="B270" s="48"/>
      <c r="C270" s="97" t="s">
        <v>523</v>
      </c>
      <c r="D270" s="97" t="s">
        <v>165</v>
      </c>
      <c r="E270" s="98" t="s">
        <v>524</v>
      </c>
      <c r="F270" s="485" t="s">
        <v>525</v>
      </c>
      <c r="G270" s="478"/>
      <c r="H270" s="478"/>
      <c r="I270" s="478"/>
      <c r="J270" s="99" t="s">
        <v>15</v>
      </c>
      <c r="K270" s="30">
        <v>48.8</v>
      </c>
      <c r="L270" s="477"/>
      <c r="M270" s="478"/>
      <c r="N270" s="479">
        <f t="shared" si="2"/>
        <v>0</v>
      </c>
      <c r="O270" s="478"/>
      <c r="P270" s="478"/>
      <c r="Q270" s="478"/>
      <c r="R270" s="49"/>
      <c r="T270" s="427"/>
      <c r="U270" s="428" t="s">
        <v>77</v>
      </c>
      <c r="V270" s="429">
        <v>0.155</v>
      </c>
      <c r="W270" s="429">
        <f>$V$25*$K$25</f>
        <v>0</v>
      </c>
      <c r="X270" s="429">
        <v>0.00152</v>
      </c>
      <c r="Y270" s="429">
        <f>$X$25*$K$25</f>
        <v>0</v>
      </c>
      <c r="Z270" s="429">
        <v>0</v>
      </c>
      <c r="AA270" s="430">
        <f>$Z$25*$K$25</f>
        <v>0</v>
      </c>
      <c r="AR270" s="6" t="s">
        <v>16</v>
      </c>
      <c r="AT270" s="6" t="s">
        <v>165</v>
      </c>
      <c r="AU270" s="6" t="s">
        <v>128</v>
      </c>
      <c r="AY270" s="6" t="s">
        <v>163</v>
      </c>
      <c r="BE270" s="19">
        <f>IF($U$25="základní",$N$25,0)</f>
        <v>0</v>
      </c>
      <c r="BF270" s="19">
        <f>IF($U$25="snížená",$N$25,0)</f>
        <v>0</v>
      </c>
      <c r="BG270" s="19">
        <f>IF($U$25="zákl. přenesená",$N$25,0)</f>
        <v>0</v>
      </c>
      <c r="BH270" s="19">
        <f>IF($U$25="sníž. přenesená",$N$25,0)</f>
        <v>0</v>
      </c>
      <c r="BI270" s="19">
        <f>IF($U$25="nulová",$N$25,0)</f>
        <v>0</v>
      </c>
      <c r="BJ270" s="6" t="s">
        <v>60</v>
      </c>
      <c r="BK270" s="19">
        <f>ROUND($L$25*$K$25,2)</f>
        <v>0</v>
      </c>
      <c r="BL270" s="6" t="s">
        <v>16</v>
      </c>
    </row>
    <row r="271" spans="2:64" s="6" customFormat="1" ht="15.75" customHeight="1">
      <c r="B271" s="48"/>
      <c r="C271" s="97" t="s">
        <v>526</v>
      </c>
      <c r="D271" s="97" t="s">
        <v>165</v>
      </c>
      <c r="E271" s="98" t="s">
        <v>527</v>
      </c>
      <c r="F271" s="485" t="s">
        <v>528</v>
      </c>
      <c r="G271" s="478"/>
      <c r="H271" s="478"/>
      <c r="I271" s="478"/>
      <c r="J271" s="99" t="s">
        <v>15</v>
      </c>
      <c r="K271" s="30">
        <v>48.8</v>
      </c>
      <c r="L271" s="477"/>
      <c r="M271" s="478"/>
      <c r="N271" s="479">
        <f t="shared" si="2"/>
        <v>0</v>
      </c>
      <c r="O271" s="478"/>
      <c r="P271" s="478"/>
      <c r="Q271" s="478"/>
      <c r="R271" s="49"/>
      <c r="T271" s="427"/>
      <c r="U271" s="428" t="s">
        <v>77</v>
      </c>
      <c r="V271" s="429">
        <v>0.155</v>
      </c>
      <c r="W271" s="429">
        <f>$V$26*$K$26</f>
        <v>0</v>
      </c>
      <c r="X271" s="429">
        <v>0.00152</v>
      </c>
      <c r="Y271" s="429">
        <f>$X$26*$K$26</f>
        <v>0</v>
      </c>
      <c r="Z271" s="429">
        <v>0</v>
      </c>
      <c r="AA271" s="430">
        <f>$Z$26*$K$26</f>
        <v>0</v>
      </c>
      <c r="AR271" s="6" t="s">
        <v>16</v>
      </c>
      <c r="AT271" s="6" t="s">
        <v>165</v>
      </c>
      <c r="AU271" s="6" t="s">
        <v>128</v>
      </c>
      <c r="AY271" s="6" t="s">
        <v>163</v>
      </c>
      <c r="BE271" s="19">
        <f>IF($U$26="základní",$N$26,0)</f>
        <v>0</v>
      </c>
      <c r="BF271" s="19">
        <f>IF($U$26="snížená",$N$26,0)</f>
        <v>0</v>
      </c>
      <c r="BG271" s="19">
        <f>IF($U$26="zákl. přenesená",$N$26,0)</f>
        <v>0</v>
      </c>
      <c r="BH271" s="19">
        <f>IF($U$26="sníž. přenesená",$N$26,0)</f>
        <v>0</v>
      </c>
      <c r="BI271" s="19">
        <f>IF($U$26="nulová",$N$26,0)</f>
        <v>0</v>
      </c>
      <c r="BJ271" s="6" t="s">
        <v>60</v>
      </c>
      <c r="BK271" s="19">
        <f>ROUND($L$26*$K$26,2)</f>
        <v>0</v>
      </c>
      <c r="BL271" s="6" t="s">
        <v>16</v>
      </c>
    </row>
    <row r="272" spans="2:64" s="6" customFormat="1" ht="15.75" customHeight="1">
      <c r="B272" s="48"/>
      <c r="C272" s="97" t="s">
        <v>529</v>
      </c>
      <c r="D272" s="97" t="s">
        <v>165</v>
      </c>
      <c r="E272" s="98" t="s">
        <v>530</v>
      </c>
      <c r="F272" s="485" t="s">
        <v>531</v>
      </c>
      <c r="G272" s="478"/>
      <c r="H272" s="478"/>
      <c r="I272" s="478"/>
      <c r="J272" s="99" t="s">
        <v>15</v>
      </c>
      <c r="K272" s="30">
        <v>41.1</v>
      </c>
      <c r="L272" s="477"/>
      <c r="M272" s="478"/>
      <c r="N272" s="479">
        <f t="shared" si="2"/>
        <v>0</v>
      </c>
      <c r="O272" s="478"/>
      <c r="P272" s="478"/>
      <c r="Q272" s="478"/>
      <c r="R272" s="49"/>
      <c r="T272" s="427"/>
      <c r="U272" s="428" t="s">
        <v>77</v>
      </c>
      <c r="V272" s="429">
        <v>0.155</v>
      </c>
      <c r="W272" s="429">
        <f>$V$27*$K$27</f>
        <v>0</v>
      </c>
      <c r="X272" s="429">
        <v>0.00152</v>
      </c>
      <c r="Y272" s="429">
        <f>$X$27*$K$27</f>
        <v>0</v>
      </c>
      <c r="Z272" s="429">
        <v>0</v>
      </c>
      <c r="AA272" s="430">
        <f>$Z$27*$K$27</f>
        <v>0</v>
      </c>
      <c r="AR272" s="6" t="s">
        <v>16</v>
      </c>
      <c r="AT272" s="6" t="s">
        <v>165</v>
      </c>
      <c r="AU272" s="6" t="s">
        <v>128</v>
      </c>
      <c r="AY272" s="6" t="s">
        <v>163</v>
      </c>
      <c r="BE272" s="19">
        <f>IF($U$27="základní",$N$27,0)</f>
        <v>0</v>
      </c>
      <c r="BF272" s="19">
        <f>IF($U$27="snížená",$N$27,0)</f>
        <v>0</v>
      </c>
      <c r="BG272" s="19">
        <f>IF($U$27="zákl. přenesená",$N$27,0)</f>
        <v>0</v>
      </c>
      <c r="BH272" s="19">
        <f>IF($U$27="sníž. přenesená",$N$27,0)</f>
        <v>0</v>
      </c>
      <c r="BI272" s="19">
        <f>IF($U$27="nulová",$N$27,0)</f>
        <v>0</v>
      </c>
      <c r="BJ272" s="6" t="s">
        <v>60</v>
      </c>
      <c r="BK272" s="19">
        <f>ROUND($L$27*$K$27,2)</f>
        <v>0</v>
      </c>
      <c r="BL272" s="6" t="s">
        <v>16</v>
      </c>
    </row>
    <row r="273" spans="2:64" s="6" customFormat="1" ht="15.75" customHeight="1">
      <c r="B273" s="48"/>
      <c r="C273" s="97" t="s">
        <v>532</v>
      </c>
      <c r="D273" s="97" t="s">
        <v>165</v>
      </c>
      <c r="E273" s="98" t="s">
        <v>533</v>
      </c>
      <c r="F273" s="485" t="s">
        <v>534</v>
      </c>
      <c r="G273" s="478"/>
      <c r="H273" s="478"/>
      <c r="I273" s="478"/>
      <c r="J273" s="99" t="s">
        <v>15</v>
      </c>
      <c r="K273" s="30">
        <v>24.4</v>
      </c>
      <c r="L273" s="477"/>
      <c r="M273" s="478"/>
      <c r="N273" s="479">
        <f t="shared" si="2"/>
        <v>0</v>
      </c>
      <c r="O273" s="478"/>
      <c r="P273" s="478"/>
      <c r="Q273" s="478"/>
      <c r="R273" s="49"/>
      <c r="T273" s="427"/>
      <c r="U273" s="428" t="s">
        <v>77</v>
      </c>
      <c r="V273" s="429">
        <v>0.136</v>
      </c>
      <c r="W273" s="429">
        <f>$V$28*$K$28</f>
        <v>0</v>
      </c>
      <c r="X273" s="429">
        <v>0.00141</v>
      </c>
      <c r="Y273" s="429">
        <f>$X$28*$K$28</f>
        <v>0</v>
      </c>
      <c r="Z273" s="429">
        <v>0</v>
      </c>
      <c r="AA273" s="430">
        <f>$Z$28*$K$28</f>
        <v>0</v>
      </c>
      <c r="AR273" s="6" t="s">
        <v>16</v>
      </c>
      <c r="AT273" s="6" t="s">
        <v>165</v>
      </c>
      <c r="AU273" s="6" t="s">
        <v>128</v>
      </c>
      <c r="AY273" s="6" t="s">
        <v>163</v>
      </c>
      <c r="BE273" s="19">
        <f>IF($U$28="základní",$N$28,0)</f>
        <v>0</v>
      </c>
      <c r="BF273" s="19">
        <f>IF($U$28="snížená",$N$28,0)</f>
        <v>0</v>
      </c>
      <c r="BG273" s="19">
        <f>IF($U$28="zákl. přenesená",$N$28,0)</f>
        <v>0</v>
      </c>
      <c r="BH273" s="19">
        <f>IF($U$28="sníž. přenesená",$N$28,0)</f>
        <v>0</v>
      </c>
      <c r="BI273" s="19">
        <f>IF($U$28="nulová",$N$28,0)</f>
        <v>0</v>
      </c>
      <c r="BJ273" s="6" t="s">
        <v>60</v>
      </c>
      <c r="BK273" s="19">
        <f>ROUND($L$28*$K$28,2)</f>
        <v>0</v>
      </c>
      <c r="BL273" s="6" t="s">
        <v>16</v>
      </c>
    </row>
    <row r="274" spans="2:64" s="6" customFormat="1" ht="15.75" customHeight="1">
      <c r="B274" s="48"/>
      <c r="C274" s="97" t="s">
        <v>535</v>
      </c>
      <c r="D274" s="97" t="s">
        <v>165</v>
      </c>
      <c r="E274" s="98" t="s">
        <v>536</v>
      </c>
      <c r="F274" s="485" t="s">
        <v>537</v>
      </c>
      <c r="G274" s="478"/>
      <c r="H274" s="478"/>
      <c r="I274" s="478"/>
      <c r="J274" s="99" t="s">
        <v>15</v>
      </c>
      <c r="K274" s="30">
        <v>48.8</v>
      </c>
      <c r="L274" s="477"/>
      <c r="M274" s="478"/>
      <c r="N274" s="479">
        <f t="shared" si="2"/>
        <v>0</v>
      </c>
      <c r="O274" s="478"/>
      <c r="P274" s="478"/>
      <c r="Q274" s="478"/>
      <c r="R274" s="49"/>
      <c r="T274" s="427"/>
      <c r="U274" s="428" t="s">
        <v>77</v>
      </c>
      <c r="V274" s="429">
        <v>0.136</v>
      </c>
      <c r="W274" s="429">
        <f>$V$29*$K$29</f>
        <v>0</v>
      </c>
      <c r="X274" s="429">
        <v>0.00141</v>
      </c>
      <c r="Y274" s="429">
        <f>$X$29*$K$29</f>
        <v>0</v>
      </c>
      <c r="Z274" s="429">
        <v>0</v>
      </c>
      <c r="AA274" s="430">
        <f>$Z$29*$K$29</f>
        <v>0</v>
      </c>
      <c r="AR274" s="6" t="s">
        <v>16</v>
      </c>
      <c r="AT274" s="6" t="s">
        <v>165</v>
      </c>
      <c r="AU274" s="6" t="s">
        <v>128</v>
      </c>
      <c r="AY274" s="6" t="s">
        <v>163</v>
      </c>
      <c r="BE274" s="19">
        <f>IF($U$29="základní",$N$29,0)</f>
        <v>0</v>
      </c>
      <c r="BF274" s="19">
        <f>IF($U$29="snížená",$N$29,0)</f>
        <v>0</v>
      </c>
      <c r="BG274" s="19">
        <f>IF($U$29="zákl. přenesená",$N$29,0)</f>
        <v>0</v>
      </c>
      <c r="BH274" s="19">
        <f>IF($U$29="sníž. přenesená",$N$29,0)</f>
        <v>0</v>
      </c>
      <c r="BI274" s="19">
        <f>IF($U$29="nulová",$N$29,0)</f>
        <v>0</v>
      </c>
      <c r="BJ274" s="6" t="s">
        <v>60</v>
      </c>
      <c r="BK274" s="19">
        <f>ROUND($L$29*$K$29,2)</f>
        <v>0</v>
      </c>
      <c r="BL274" s="6" t="s">
        <v>16</v>
      </c>
    </row>
    <row r="275" spans="2:64" s="6" customFormat="1" ht="15.75" customHeight="1">
      <c r="B275" s="48"/>
      <c r="C275" s="97" t="s">
        <v>538</v>
      </c>
      <c r="D275" s="97" t="s">
        <v>165</v>
      </c>
      <c r="E275" s="98" t="s">
        <v>539</v>
      </c>
      <c r="F275" s="485" t="s">
        <v>540</v>
      </c>
      <c r="G275" s="478"/>
      <c r="H275" s="478"/>
      <c r="I275" s="478"/>
      <c r="J275" s="99" t="s">
        <v>15</v>
      </c>
      <c r="K275" s="30">
        <v>13.7</v>
      </c>
      <c r="L275" s="477"/>
      <c r="M275" s="478"/>
      <c r="N275" s="479">
        <f t="shared" si="2"/>
        <v>0</v>
      </c>
      <c r="O275" s="478"/>
      <c r="P275" s="478"/>
      <c r="Q275" s="478"/>
      <c r="R275" s="49"/>
      <c r="T275" s="427"/>
      <c r="U275" s="428" t="s">
        <v>77</v>
      </c>
      <c r="V275" s="429">
        <v>0.136</v>
      </c>
      <c r="W275" s="429">
        <f>$V$30*$K$30</f>
        <v>0</v>
      </c>
      <c r="X275" s="429">
        <v>0.00141</v>
      </c>
      <c r="Y275" s="429">
        <f>$X$30*$K$30</f>
        <v>0</v>
      </c>
      <c r="Z275" s="429">
        <v>0</v>
      </c>
      <c r="AA275" s="430">
        <f>$Z$30*$K$30</f>
        <v>0</v>
      </c>
      <c r="AR275" s="6" t="s">
        <v>16</v>
      </c>
      <c r="AT275" s="6" t="s">
        <v>165</v>
      </c>
      <c r="AU275" s="6" t="s">
        <v>128</v>
      </c>
      <c r="AY275" s="6" t="s">
        <v>163</v>
      </c>
      <c r="BE275" s="19">
        <f>IF($U$30="základní",$N$30,0)</f>
        <v>0</v>
      </c>
      <c r="BF275" s="19">
        <f>IF($U$30="snížená",$N$30,0)</f>
        <v>0</v>
      </c>
      <c r="BG275" s="19">
        <f>IF($U$30="zákl. přenesená",$N$30,0)</f>
        <v>0</v>
      </c>
      <c r="BH275" s="19">
        <f>IF($U$30="sníž. přenesená",$N$30,0)</f>
        <v>0</v>
      </c>
      <c r="BI275" s="19">
        <f>IF($U$30="nulová",$N$30,0)</f>
        <v>0</v>
      </c>
      <c r="BJ275" s="6" t="s">
        <v>60</v>
      </c>
      <c r="BK275" s="19">
        <f>ROUND($L$30*$K$30,2)</f>
        <v>0</v>
      </c>
      <c r="BL275" s="6" t="s">
        <v>16</v>
      </c>
    </row>
    <row r="276" spans="2:64" s="6" customFormat="1" ht="15.75" customHeight="1">
      <c r="B276" s="48"/>
      <c r="C276" s="97" t="s">
        <v>541</v>
      </c>
      <c r="D276" s="97" t="s">
        <v>165</v>
      </c>
      <c r="E276" s="98" t="s">
        <v>542</v>
      </c>
      <c r="F276" s="485" t="s">
        <v>543</v>
      </c>
      <c r="G276" s="478"/>
      <c r="H276" s="478"/>
      <c r="I276" s="478"/>
      <c r="J276" s="99" t="s">
        <v>15</v>
      </c>
      <c r="K276" s="30"/>
      <c r="L276" s="477"/>
      <c r="M276" s="478"/>
      <c r="N276" s="479">
        <f t="shared" si="2"/>
        <v>0</v>
      </c>
      <c r="O276" s="478"/>
      <c r="P276" s="478"/>
      <c r="Q276" s="478"/>
      <c r="R276" s="49"/>
      <c r="T276" s="427"/>
      <c r="U276" s="428" t="s">
        <v>77</v>
      </c>
      <c r="V276" s="429">
        <v>0.136</v>
      </c>
      <c r="W276" s="429">
        <f>$V$31*$K$31</f>
        <v>0</v>
      </c>
      <c r="X276" s="429">
        <v>0.00141</v>
      </c>
      <c r="Y276" s="429">
        <f>$X$31*$K$31</f>
        <v>0</v>
      </c>
      <c r="Z276" s="429">
        <v>0</v>
      </c>
      <c r="AA276" s="430">
        <f>$Z$31*$K$31</f>
        <v>0</v>
      </c>
      <c r="AR276" s="6" t="s">
        <v>16</v>
      </c>
      <c r="AT276" s="6" t="s">
        <v>165</v>
      </c>
      <c r="AU276" s="6" t="s">
        <v>128</v>
      </c>
      <c r="AY276" s="6" t="s">
        <v>163</v>
      </c>
      <c r="BE276" s="19">
        <f>IF($U$31="základní",$N$31,0)</f>
        <v>0</v>
      </c>
      <c r="BF276" s="19">
        <f>IF($U$31="snížená",$N$31,0)</f>
        <v>0</v>
      </c>
      <c r="BG276" s="19">
        <f>IF($U$31="zákl. přenesená",$N$31,0)</f>
        <v>0</v>
      </c>
      <c r="BH276" s="19">
        <f>IF($U$31="sníž. přenesená",$N$31,0)</f>
        <v>0</v>
      </c>
      <c r="BI276" s="19">
        <f>IF($U$31="nulová",$N$31,0)</f>
        <v>0</v>
      </c>
      <c r="BJ276" s="6" t="s">
        <v>60</v>
      </c>
      <c r="BK276" s="19">
        <f>ROUND($L$31*$K$31,2)</f>
        <v>0</v>
      </c>
      <c r="BL276" s="6" t="s">
        <v>16</v>
      </c>
    </row>
    <row r="277" spans="2:64" s="6" customFormat="1" ht="27" customHeight="1">
      <c r="B277" s="48"/>
      <c r="C277" s="97" t="s">
        <v>544</v>
      </c>
      <c r="D277" s="97" t="s">
        <v>165</v>
      </c>
      <c r="E277" s="98" t="s">
        <v>545</v>
      </c>
      <c r="F277" s="485" t="s">
        <v>546</v>
      </c>
      <c r="G277" s="478"/>
      <c r="H277" s="478"/>
      <c r="I277" s="478"/>
      <c r="J277" s="99" t="s">
        <v>15</v>
      </c>
      <c r="K277" s="30">
        <v>48.8</v>
      </c>
      <c r="L277" s="477"/>
      <c r="M277" s="478"/>
      <c r="N277" s="479">
        <f t="shared" si="2"/>
        <v>0</v>
      </c>
      <c r="O277" s="478"/>
      <c r="P277" s="478"/>
      <c r="Q277" s="478"/>
      <c r="R277" s="49"/>
      <c r="T277" s="427"/>
      <c r="U277" s="428" t="s">
        <v>77</v>
      </c>
      <c r="V277" s="429">
        <v>0.136</v>
      </c>
      <c r="W277" s="429">
        <f>$V$32*$K$32</f>
        <v>0</v>
      </c>
      <c r="X277" s="429">
        <v>0.00141</v>
      </c>
      <c r="Y277" s="429">
        <f>$X$32*$K$32</f>
        <v>0</v>
      </c>
      <c r="Z277" s="429">
        <v>0</v>
      </c>
      <c r="AA277" s="430">
        <f>$Z$32*$K$32</f>
        <v>0</v>
      </c>
      <c r="AR277" s="6" t="s">
        <v>16</v>
      </c>
      <c r="AT277" s="6" t="s">
        <v>165</v>
      </c>
      <c r="AU277" s="6" t="s">
        <v>128</v>
      </c>
      <c r="AY277" s="6" t="s">
        <v>163</v>
      </c>
      <c r="BE277" s="19">
        <f>IF($U$32="základní",$N$32,0)</f>
        <v>0</v>
      </c>
      <c r="BF277" s="19">
        <f>IF($U$32="snížená",$N$32,0)</f>
        <v>0</v>
      </c>
      <c r="BG277" s="19">
        <f>IF($U$32="zákl. přenesená",$N$32,0)</f>
        <v>0</v>
      </c>
      <c r="BH277" s="19">
        <f>IF($U$32="sníž. přenesená",$N$32,0)</f>
        <v>0</v>
      </c>
      <c r="BI277" s="19">
        <f>IF($U$32="nulová",$N$32,0)</f>
        <v>0</v>
      </c>
      <c r="BJ277" s="6" t="s">
        <v>60</v>
      </c>
      <c r="BK277" s="19">
        <f>ROUND($L$32*$K$32,2)</f>
        <v>0</v>
      </c>
      <c r="BL277" s="6" t="s">
        <v>16</v>
      </c>
    </row>
    <row r="278" spans="2:64" s="6" customFormat="1" ht="27" customHeight="1">
      <c r="B278" s="48"/>
      <c r="C278" s="97" t="s">
        <v>547</v>
      </c>
      <c r="D278" s="97" t="s">
        <v>165</v>
      </c>
      <c r="E278" s="98" t="s">
        <v>548</v>
      </c>
      <c r="F278" s="485" t="s">
        <v>549</v>
      </c>
      <c r="G278" s="478"/>
      <c r="H278" s="478"/>
      <c r="I278" s="478"/>
      <c r="J278" s="99" t="s">
        <v>15</v>
      </c>
      <c r="K278" s="30">
        <v>48.8</v>
      </c>
      <c r="L278" s="477"/>
      <c r="M278" s="478"/>
      <c r="N278" s="479">
        <f t="shared" si="2"/>
        <v>0</v>
      </c>
      <c r="O278" s="478"/>
      <c r="P278" s="478"/>
      <c r="Q278" s="478"/>
      <c r="R278" s="49"/>
      <c r="T278" s="427"/>
      <c r="U278" s="428" t="s">
        <v>77</v>
      </c>
      <c r="V278" s="429">
        <v>0.37</v>
      </c>
      <c r="W278" s="429">
        <f>$V$33*$K$33</f>
        <v>0</v>
      </c>
      <c r="X278" s="429">
        <v>0.00249</v>
      </c>
      <c r="Y278" s="429">
        <f>$X$33*$K$33</f>
        <v>0</v>
      </c>
      <c r="Z278" s="429">
        <v>0</v>
      </c>
      <c r="AA278" s="430">
        <f>$Z$33*$K$33</f>
        <v>0</v>
      </c>
      <c r="AR278" s="6" t="s">
        <v>16</v>
      </c>
      <c r="AT278" s="6" t="s">
        <v>165</v>
      </c>
      <c r="AU278" s="6" t="s">
        <v>128</v>
      </c>
      <c r="AY278" s="6" t="s">
        <v>163</v>
      </c>
      <c r="BE278" s="19">
        <f>IF($U$33="základní",$N$33,0)</f>
        <v>0</v>
      </c>
      <c r="BF278" s="19">
        <f>IF($U$33="snížená",$N$33,0)</f>
        <v>0</v>
      </c>
      <c r="BG278" s="19">
        <f>IF($U$33="zákl. přenesená",$N$33,0)</f>
        <v>0</v>
      </c>
      <c r="BH278" s="19">
        <f>IF($U$33="sníž. přenesená",$N$33,0)</f>
        <v>0</v>
      </c>
      <c r="BI278" s="19">
        <f>IF($U$33="nulová",$N$33,0)</f>
        <v>0</v>
      </c>
      <c r="BJ278" s="6" t="s">
        <v>60</v>
      </c>
      <c r="BK278" s="19">
        <f>ROUND($L$33*$K$33,2)</f>
        <v>0</v>
      </c>
      <c r="BL278" s="6" t="s">
        <v>16</v>
      </c>
    </row>
    <row r="279" spans="2:64" s="6" customFormat="1" ht="27" customHeight="1">
      <c r="B279" s="48"/>
      <c r="C279" s="97" t="s">
        <v>550</v>
      </c>
      <c r="D279" s="97" t="s">
        <v>165</v>
      </c>
      <c r="E279" s="98" t="s">
        <v>551</v>
      </c>
      <c r="F279" s="485" t="s">
        <v>552</v>
      </c>
      <c r="G279" s="478"/>
      <c r="H279" s="478"/>
      <c r="I279" s="478"/>
      <c r="J279" s="99" t="s">
        <v>15</v>
      </c>
      <c r="K279" s="30">
        <v>24.4</v>
      </c>
      <c r="L279" s="477"/>
      <c r="M279" s="478"/>
      <c r="N279" s="479">
        <f t="shared" si="2"/>
        <v>0</v>
      </c>
      <c r="O279" s="478"/>
      <c r="P279" s="478"/>
      <c r="Q279" s="478"/>
      <c r="R279" s="49"/>
      <c r="T279" s="427"/>
      <c r="U279" s="428" t="s">
        <v>77</v>
      </c>
      <c r="V279" s="429">
        <v>0.241</v>
      </c>
      <c r="W279" s="429">
        <f>$V$34*$K$34</f>
        <v>0</v>
      </c>
      <c r="X279" s="429">
        <v>0.00363</v>
      </c>
      <c r="Y279" s="429">
        <f>$X$34*$K$34</f>
        <v>0</v>
      </c>
      <c r="Z279" s="429">
        <v>0</v>
      </c>
      <c r="AA279" s="430">
        <f>$Z$34*$K$34</f>
        <v>0</v>
      </c>
      <c r="AR279" s="6" t="s">
        <v>16</v>
      </c>
      <c r="AT279" s="6" t="s">
        <v>165</v>
      </c>
      <c r="AU279" s="6" t="s">
        <v>128</v>
      </c>
      <c r="AY279" s="6" t="s">
        <v>163</v>
      </c>
      <c r="BE279" s="19">
        <f>IF($U$34="základní",$N$34,0)</f>
        <v>0</v>
      </c>
      <c r="BF279" s="19">
        <f>IF($U$34="snížená",$N$34,0)</f>
        <v>0</v>
      </c>
      <c r="BG279" s="19">
        <f>IF($U$34="zákl. přenesená",$N$34,0)</f>
        <v>0</v>
      </c>
      <c r="BH279" s="19">
        <f>IF($U$34="sníž. přenesená",$N$34,0)</f>
        <v>0</v>
      </c>
      <c r="BI279" s="19">
        <f>IF($U$34="nulová",$N$34,0)</f>
        <v>0</v>
      </c>
      <c r="BJ279" s="6" t="s">
        <v>60</v>
      </c>
      <c r="BK279" s="19">
        <f>ROUND($L$34*$K$34,2)</f>
        <v>0</v>
      </c>
      <c r="BL279" s="6" t="s">
        <v>16</v>
      </c>
    </row>
    <row r="280" spans="2:64" s="6" customFormat="1" ht="15.75" customHeight="1">
      <c r="B280" s="48"/>
      <c r="C280" s="97" t="s">
        <v>553</v>
      </c>
      <c r="D280" s="97" t="s">
        <v>165</v>
      </c>
      <c r="E280" s="98" t="s">
        <v>554</v>
      </c>
      <c r="F280" s="485" t="s">
        <v>555</v>
      </c>
      <c r="G280" s="478"/>
      <c r="H280" s="478"/>
      <c r="I280" s="478"/>
      <c r="J280" s="99" t="s">
        <v>15</v>
      </c>
      <c r="K280" s="30">
        <v>13.7</v>
      </c>
      <c r="L280" s="477"/>
      <c r="M280" s="478"/>
      <c r="N280" s="479">
        <f t="shared" si="2"/>
        <v>0</v>
      </c>
      <c r="O280" s="478"/>
      <c r="P280" s="478"/>
      <c r="Q280" s="478"/>
      <c r="R280" s="49"/>
      <c r="T280" s="427"/>
      <c r="U280" s="428" t="s">
        <v>77</v>
      </c>
      <c r="V280" s="429">
        <v>0.425</v>
      </c>
      <c r="W280" s="429">
        <f>$V$35*$K$35</f>
        <v>0</v>
      </c>
      <c r="X280" s="429">
        <v>0.00451</v>
      </c>
      <c r="Y280" s="429">
        <f>$X$35*$K$35</f>
        <v>0</v>
      </c>
      <c r="Z280" s="429">
        <v>0</v>
      </c>
      <c r="AA280" s="430">
        <f>$Z$35*$K$35</f>
        <v>0</v>
      </c>
      <c r="AR280" s="6" t="s">
        <v>16</v>
      </c>
      <c r="AT280" s="6" t="s">
        <v>165</v>
      </c>
      <c r="AU280" s="6" t="s">
        <v>128</v>
      </c>
      <c r="AY280" s="6" t="s">
        <v>163</v>
      </c>
      <c r="BE280" s="19">
        <f>IF($U$35="základní",$N$35,0)</f>
        <v>0</v>
      </c>
      <c r="BF280" s="19">
        <f>IF($U$35="snížená",$N$35,0)</f>
        <v>0</v>
      </c>
      <c r="BG280" s="19">
        <f>IF($U$35="zákl. přenesená",$N$35,0)</f>
        <v>0</v>
      </c>
      <c r="BH280" s="19">
        <f>IF($U$35="sníž. přenesená",$N$35,0)</f>
        <v>0</v>
      </c>
      <c r="BI280" s="19">
        <f>IF($U$35="nulová",$N$35,0)</f>
        <v>0</v>
      </c>
      <c r="BJ280" s="6" t="s">
        <v>60</v>
      </c>
      <c r="BK280" s="19">
        <f>ROUND($L$35*$K$35,2)</f>
        <v>0</v>
      </c>
      <c r="BL280" s="6" t="s">
        <v>16</v>
      </c>
    </row>
    <row r="281" spans="2:64" s="6" customFormat="1" ht="15.75" customHeight="1">
      <c r="B281" s="48"/>
      <c r="C281" s="97" t="s">
        <v>556</v>
      </c>
      <c r="D281" s="97" t="s">
        <v>165</v>
      </c>
      <c r="E281" s="98" t="s">
        <v>557</v>
      </c>
      <c r="F281" s="485" t="s">
        <v>558</v>
      </c>
      <c r="G281" s="478"/>
      <c r="H281" s="478"/>
      <c r="I281" s="478"/>
      <c r="J281" s="99" t="s">
        <v>15</v>
      </c>
      <c r="K281" s="30"/>
      <c r="L281" s="477"/>
      <c r="M281" s="478"/>
      <c r="N281" s="479">
        <f t="shared" si="2"/>
        <v>0</v>
      </c>
      <c r="O281" s="478"/>
      <c r="P281" s="478"/>
      <c r="Q281" s="478"/>
      <c r="R281" s="49"/>
      <c r="T281" s="427"/>
      <c r="U281" s="428" t="s">
        <v>77</v>
      </c>
      <c r="V281" s="429">
        <v>0.351</v>
      </c>
      <c r="W281" s="429">
        <f>$V$36*$K$36</f>
        <v>0</v>
      </c>
      <c r="X281" s="429">
        <v>0.00283</v>
      </c>
      <c r="Y281" s="429">
        <f>$X$36*$K$36</f>
        <v>0</v>
      </c>
      <c r="Z281" s="429">
        <v>0</v>
      </c>
      <c r="AA281" s="430">
        <f>$Z$36*$K$36</f>
        <v>0</v>
      </c>
      <c r="AR281" s="6" t="s">
        <v>16</v>
      </c>
      <c r="AT281" s="6" t="s">
        <v>165</v>
      </c>
      <c r="AU281" s="6" t="s">
        <v>128</v>
      </c>
      <c r="AY281" s="6" t="s">
        <v>163</v>
      </c>
      <c r="BE281" s="19">
        <f>IF($U$36="základní",$N$36,0)</f>
        <v>0</v>
      </c>
      <c r="BF281" s="19">
        <f>IF($U$36="snížená",$N$36,0)</f>
        <v>0</v>
      </c>
      <c r="BG281" s="19">
        <f>IF($U$36="zákl. přenesená",$N$36,0)</f>
        <v>0</v>
      </c>
      <c r="BH281" s="19">
        <f>IF($U$36="sníž. přenesená",$N$36,0)</f>
        <v>0</v>
      </c>
      <c r="BI281" s="19">
        <f>IF($U$36="nulová",$N$36,0)</f>
        <v>0</v>
      </c>
      <c r="BJ281" s="6" t="s">
        <v>60</v>
      </c>
      <c r="BK281" s="19">
        <f>ROUND($L$36*$K$36,2)</f>
        <v>0</v>
      </c>
      <c r="BL281" s="6" t="s">
        <v>16</v>
      </c>
    </row>
    <row r="282" spans="2:64" s="6" customFormat="1" ht="15.75" customHeight="1">
      <c r="B282" s="48"/>
      <c r="C282" s="97" t="s">
        <v>559</v>
      </c>
      <c r="D282" s="97" t="s">
        <v>165</v>
      </c>
      <c r="E282" s="98" t="s">
        <v>560</v>
      </c>
      <c r="F282" s="485" t="s">
        <v>561</v>
      </c>
      <c r="G282" s="478"/>
      <c r="H282" s="478"/>
      <c r="I282" s="478"/>
      <c r="J282" s="99" t="s">
        <v>15</v>
      </c>
      <c r="K282" s="30">
        <v>41.1</v>
      </c>
      <c r="L282" s="477"/>
      <c r="M282" s="478"/>
      <c r="N282" s="479">
        <f t="shared" si="2"/>
        <v>0</v>
      </c>
      <c r="O282" s="478"/>
      <c r="P282" s="478"/>
      <c r="Q282" s="478"/>
      <c r="R282" s="49"/>
      <c r="T282" s="427"/>
      <c r="U282" s="428" t="s">
        <v>77</v>
      </c>
      <c r="V282" s="429">
        <v>0.351</v>
      </c>
      <c r="W282" s="429">
        <f>$V$37*$K$37</f>
        <v>0</v>
      </c>
      <c r="X282" s="429">
        <v>0.00283</v>
      </c>
      <c r="Y282" s="429">
        <f>$X$37*$K$37</f>
        <v>0</v>
      </c>
      <c r="Z282" s="429">
        <v>0</v>
      </c>
      <c r="AA282" s="430">
        <f>$Z$37*$K$37</f>
        <v>0</v>
      </c>
      <c r="AR282" s="6" t="s">
        <v>16</v>
      </c>
      <c r="AT282" s="6" t="s">
        <v>165</v>
      </c>
      <c r="AU282" s="6" t="s">
        <v>128</v>
      </c>
      <c r="AY282" s="6" t="s">
        <v>163</v>
      </c>
      <c r="BE282" s="19">
        <f>IF($U$37="základní",$N$37,0)</f>
        <v>0</v>
      </c>
      <c r="BF282" s="19">
        <f>IF($U$37="snížená",$N$37,0)</f>
        <v>0</v>
      </c>
      <c r="BG282" s="19">
        <f>IF($U$37="zákl. přenesená",$N$37,0)</f>
        <v>0</v>
      </c>
      <c r="BH282" s="19">
        <f>IF($U$37="sníž. přenesená",$N$37,0)</f>
        <v>0</v>
      </c>
      <c r="BI282" s="19">
        <f>IF($U$37="nulová",$N$37,0)</f>
        <v>0</v>
      </c>
      <c r="BJ282" s="6" t="s">
        <v>60</v>
      </c>
      <c r="BK282" s="19">
        <f>ROUND($L$37*$K$37,2)</f>
        <v>0</v>
      </c>
      <c r="BL282" s="6" t="s">
        <v>16</v>
      </c>
    </row>
    <row r="283" spans="2:64" s="6" customFormat="1" ht="15.75" customHeight="1">
      <c r="B283" s="48"/>
      <c r="C283" s="97" t="s">
        <v>562</v>
      </c>
      <c r="D283" s="97" t="s">
        <v>165</v>
      </c>
      <c r="E283" s="98" t="s">
        <v>563</v>
      </c>
      <c r="F283" s="485" t="s">
        <v>564</v>
      </c>
      <c r="G283" s="478"/>
      <c r="H283" s="478"/>
      <c r="I283" s="478"/>
      <c r="J283" s="99" t="s">
        <v>171</v>
      </c>
      <c r="K283" s="30"/>
      <c r="L283" s="477"/>
      <c r="M283" s="478"/>
      <c r="N283" s="479">
        <f t="shared" si="2"/>
        <v>0</v>
      </c>
      <c r="O283" s="478"/>
      <c r="P283" s="478"/>
      <c r="Q283" s="478"/>
      <c r="R283" s="49"/>
      <c r="T283" s="427"/>
      <c r="U283" s="428" t="s">
        <v>77</v>
      </c>
      <c r="V283" s="429">
        <v>0.131</v>
      </c>
      <c r="W283" s="429">
        <f>$V$38*$K$38</f>
        <v>0</v>
      </c>
      <c r="X283" s="429">
        <v>2E-05</v>
      </c>
      <c r="Y283" s="429">
        <f>$X$38*$K$38</f>
        <v>0</v>
      </c>
      <c r="Z283" s="429">
        <v>0</v>
      </c>
      <c r="AA283" s="430">
        <f>$Z$38*$K$38</f>
        <v>0</v>
      </c>
      <c r="AR283" s="6" t="s">
        <v>16</v>
      </c>
      <c r="AT283" s="6" t="s">
        <v>165</v>
      </c>
      <c r="AU283" s="6" t="s">
        <v>128</v>
      </c>
      <c r="AY283" s="6" t="s">
        <v>163</v>
      </c>
      <c r="BE283" s="19">
        <f>IF($U$38="základní",$N$38,0)</f>
        <v>0</v>
      </c>
      <c r="BF283" s="19">
        <f>IF($U$38="snížená",$N$38,0)</f>
        <v>0</v>
      </c>
      <c r="BG283" s="19">
        <f>IF($U$38="zákl. přenesená",$N$38,0)</f>
        <v>0</v>
      </c>
      <c r="BH283" s="19">
        <f>IF($U$38="sníž. přenesená",$N$38,0)</f>
        <v>0</v>
      </c>
      <c r="BI283" s="19">
        <f>IF($U$38="nulová",$N$38,0)</f>
        <v>0</v>
      </c>
      <c r="BJ283" s="6" t="s">
        <v>60</v>
      </c>
      <c r="BK283" s="19">
        <f>ROUND($L$38*$K$38,2)</f>
        <v>0</v>
      </c>
      <c r="BL283" s="6" t="s">
        <v>16</v>
      </c>
    </row>
    <row r="284" spans="2:64" s="6" customFormat="1" ht="27" customHeight="1">
      <c r="B284" s="48"/>
      <c r="C284" s="97" t="s">
        <v>565</v>
      </c>
      <c r="D284" s="97" t="s">
        <v>165</v>
      </c>
      <c r="E284" s="98" t="s">
        <v>566</v>
      </c>
      <c r="F284" s="485" t="s">
        <v>567</v>
      </c>
      <c r="G284" s="478"/>
      <c r="H284" s="478"/>
      <c r="I284" s="478"/>
      <c r="J284" s="99" t="s">
        <v>15</v>
      </c>
      <c r="K284" s="30"/>
      <c r="L284" s="477"/>
      <c r="M284" s="478"/>
      <c r="N284" s="479">
        <f t="shared" si="2"/>
        <v>0</v>
      </c>
      <c r="O284" s="478"/>
      <c r="P284" s="478"/>
      <c r="Q284" s="478"/>
      <c r="R284" s="49"/>
      <c r="T284" s="427"/>
      <c r="U284" s="428" t="s">
        <v>77</v>
      </c>
      <c r="V284" s="429">
        <v>0.493</v>
      </c>
      <c r="W284" s="429">
        <f>$V$39*$K$39</f>
        <v>0</v>
      </c>
      <c r="X284" s="429">
        <v>0.00351</v>
      </c>
      <c r="Y284" s="429">
        <f>$X$39*$K$39</f>
        <v>0</v>
      </c>
      <c r="Z284" s="429">
        <v>0</v>
      </c>
      <c r="AA284" s="430">
        <f>$Z$39*$K$39</f>
        <v>0</v>
      </c>
      <c r="AR284" s="6" t="s">
        <v>16</v>
      </c>
      <c r="AT284" s="6" t="s">
        <v>165</v>
      </c>
      <c r="AU284" s="6" t="s">
        <v>128</v>
      </c>
      <c r="AY284" s="6" t="s">
        <v>163</v>
      </c>
      <c r="BE284" s="19">
        <f>IF($U$39="základní",$N$39,0)</f>
        <v>0</v>
      </c>
      <c r="BF284" s="19">
        <f>IF($U$39="snížená",$N$39,0)</f>
        <v>0</v>
      </c>
      <c r="BG284" s="19">
        <f>IF($U$39="zákl. přenesená",$N$39,0)</f>
        <v>0</v>
      </c>
      <c r="BH284" s="19">
        <f>IF($U$39="sníž. přenesená",$N$39,0)</f>
        <v>0</v>
      </c>
      <c r="BI284" s="19">
        <f>IF($U$39="nulová",$N$39,0)</f>
        <v>0</v>
      </c>
      <c r="BJ284" s="6" t="s">
        <v>60</v>
      </c>
      <c r="BK284" s="19">
        <f>ROUND($L$39*$K$39,2)</f>
        <v>0</v>
      </c>
      <c r="BL284" s="6" t="s">
        <v>16</v>
      </c>
    </row>
    <row r="285" spans="2:64" s="6" customFormat="1" ht="27" customHeight="1">
      <c r="B285" s="48"/>
      <c r="C285" s="97" t="s">
        <v>568</v>
      </c>
      <c r="D285" s="97" t="s">
        <v>165</v>
      </c>
      <c r="E285" s="98" t="s">
        <v>569</v>
      </c>
      <c r="F285" s="485" t="s">
        <v>570</v>
      </c>
      <c r="G285" s="478"/>
      <c r="H285" s="478"/>
      <c r="I285" s="478"/>
      <c r="J285" s="99" t="s">
        <v>14</v>
      </c>
      <c r="K285" s="30"/>
      <c r="L285" s="477"/>
      <c r="M285" s="478"/>
      <c r="N285" s="479">
        <f t="shared" si="2"/>
        <v>0</v>
      </c>
      <c r="O285" s="478"/>
      <c r="P285" s="478"/>
      <c r="Q285" s="478"/>
      <c r="R285" s="49"/>
      <c r="T285" s="427"/>
      <c r="U285" s="428" t="s">
        <v>77</v>
      </c>
      <c r="V285" s="429">
        <v>4.737</v>
      </c>
      <c r="W285" s="429">
        <f>$V$40*$K$40</f>
        <v>0</v>
      </c>
      <c r="X285" s="429">
        <v>0</v>
      </c>
      <c r="Y285" s="429">
        <f>$X$40*$K$40</f>
        <v>0</v>
      </c>
      <c r="Z285" s="429">
        <v>0</v>
      </c>
      <c r="AA285" s="430">
        <f>$Z$40*$K$40</f>
        <v>0</v>
      </c>
      <c r="AR285" s="6" t="s">
        <v>16</v>
      </c>
      <c r="AT285" s="6" t="s">
        <v>165</v>
      </c>
      <c r="AU285" s="6" t="s">
        <v>128</v>
      </c>
      <c r="AY285" s="6" t="s">
        <v>163</v>
      </c>
      <c r="BE285" s="19">
        <f>IF($U$40="základní",$N$40,0)</f>
        <v>0</v>
      </c>
      <c r="BF285" s="19">
        <f>IF($U$40="snížená",$N$40,0)</f>
        <v>0</v>
      </c>
      <c r="BG285" s="19">
        <f>IF($U$40="zákl. přenesená",$N$40,0)</f>
        <v>0</v>
      </c>
      <c r="BH285" s="19">
        <f>IF($U$40="sníž. přenesená",$N$40,0)</f>
        <v>0</v>
      </c>
      <c r="BI285" s="19">
        <f>IF($U$40="nulová",$N$40,0)</f>
        <v>0</v>
      </c>
      <c r="BJ285" s="6" t="s">
        <v>60</v>
      </c>
      <c r="BK285" s="19">
        <f>ROUND($L$40*$K$40,2)</f>
        <v>0</v>
      </c>
      <c r="BL285" s="6" t="s">
        <v>16</v>
      </c>
    </row>
    <row r="286" spans="2:63" s="26" customFormat="1" ht="3" customHeight="1">
      <c r="B286" s="90"/>
      <c r="C286" s="268"/>
      <c r="D286" s="260"/>
      <c r="E286" s="268"/>
      <c r="F286" s="268"/>
      <c r="G286" s="268"/>
      <c r="H286" s="268"/>
      <c r="I286" s="268"/>
      <c r="J286" s="268"/>
      <c r="K286" s="268"/>
      <c r="L286" s="268"/>
      <c r="M286" s="268"/>
      <c r="N286" s="543"/>
      <c r="O286" s="543"/>
      <c r="P286" s="543"/>
      <c r="Q286" s="543"/>
      <c r="R286" s="92"/>
      <c r="T286" s="93"/>
      <c r="W286" s="94">
        <f>$W$287+$W$289+$W$291</f>
        <v>0</v>
      </c>
      <c r="Y286" s="94">
        <f>$Y$287+$Y$289+$Y$291</f>
        <v>0</v>
      </c>
      <c r="AA286" s="95">
        <f>$AA$287+$AA$289+$AA$291</f>
        <v>0</v>
      </c>
      <c r="AR286" s="27" t="s">
        <v>26</v>
      </c>
      <c r="AT286" s="27" t="s">
        <v>111</v>
      </c>
      <c r="AU286" s="27" t="s">
        <v>112</v>
      </c>
      <c r="AY286" s="27" t="s">
        <v>163</v>
      </c>
      <c r="BK286" s="28">
        <f>$BK$287+$BK$289+$BK$291</f>
        <v>0</v>
      </c>
    </row>
    <row r="287" spans="2:63" s="26" customFormat="1" ht="21" customHeight="1" hidden="1">
      <c r="B287" s="90"/>
      <c r="C287" s="268"/>
      <c r="D287" s="269"/>
      <c r="E287" s="268"/>
      <c r="F287" s="268"/>
      <c r="G287" s="268"/>
      <c r="H287" s="268"/>
      <c r="I287" s="268"/>
      <c r="J287" s="268"/>
      <c r="K287" s="268"/>
      <c r="L287" s="268"/>
      <c r="M287" s="268"/>
      <c r="N287" s="541"/>
      <c r="O287" s="541"/>
      <c r="P287" s="541"/>
      <c r="Q287" s="541"/>
      <c r="R287" s="92"/>
      <c r="T287" s="93"/>
      <c r="W287" s="94">
        <f>$W$288</f>
        <v>0</v>
      </c>
      <c r="Y287" s="94">
        <f>$Y$288</f>
        <v>0</v>
      </c>
      <c r="AA287" s="95">
        <f>$AA$288</f>
        <v>0</v>
      </c>
      <c r="AR287" s="27" t="s">
        <v>26</v>
      </c>
      <c r="AT287" s="27" t="s">
        <v>111</v>
      </c>
      <c r="AU287" s="27" t="s">
        <v>60</v>
      </c>
      <c r="AY287" s="27" t="s">
        <v>163</v>
      </c>
      <c r="BK287" s="28">
        <f>$BK$288</f>
        <v>0</v>
      </c>
    </row>
    <row r="288" spans="2:64" s="6" customFormat="1" ht="15.75" customHeight="1" hidden="1">
      <c r="B288" s="48"/>
      <c r="C288" s="262"/>
      <c r="D288" s="262"/>
      <c r="E288" s="520"/>
      <c r="F288" s="520"/>
      <c r="G288" s="520"/>
      <c r="H288" s="520"/>
      <c r="I288" s="520"/>
      <c r="J288" s="263"/>
      <c r="K288" s="264"/>
      <c r="L288" s="542"/>
      <c r="M288" s="542"/>
      <c r="N288" s="542"/>
      <c r="O288" s="542"/>
      <c r="P288" s="542"/>
      <c r="Q288" s="542"/>
      <c r="R288" s="49"/>
      <c r="T288" s="29"/>
      <c r="U288" s="100" t="s">
        <v>77</v>
      </c>
      <c r="V288" s="101">
        <v>0</v>
      </c>
      <c r="W288" s="101">
        <f>$V$288*$K$288</f>
        <v>0</v>
      </c>
      <c r="X288" s="101">
        <v>0</v>
      </c>
      <c r="Y288" s="101">
        <f>$X$288*$K$288</f>
        <v>0</v>
      </c>
      <c r="Z288" s="101">
        <v>0</v>
      </c>
      <c r="AA288" s="102">
        <f>$Z$288*$K$288</f>
        <v>0</v>
      </c>
      <c r="AR288" s="6" t="s">
        <v>6</v>
      </c>
      <c r="AT288" s="6" t="s">
        <v>165</v>
      </c>
      <c r="AU288" s="6" t="s">
        <v>128</v>
      </c>
      <c r="AY288" s="6" t="s">
        <v>163</v>
      </c>
      <c r="BE288" s="19">
        <f>IF($U$288="základní",$N$288,0)</f>
        <v>0</v>
      </c>
      <c r="BF288" s="19">
        <f>IF($U$288="snížená",$N$288,0)</f>
        <v>0</v>
      </c>
      <c r="BG288" s="19">
        <f>IF($U$288="zákl. přenesená",$N$288,0)</f>
        <v>0</v>
      </c>
      <c r="BH288" s="19">
        <f>IF($U$288="sníž. přenesená",$N$288,0)</f>
        <v>0</v>
      </c>
      <c r="BI288" s="19">
        <f>IF($U$288="nulová",$N$288,0)</f>
        <v>0</v>
      </c>
      <c r="BJ288" s="6" t="s">
        <v>60</v>
      </c>
      <c r="BK288" s="19">
        <f>ROUND($L$288*$K$288,2)</f>
        <v>0</v>
      </c>
      <c r="BL288" s="6" t="s">
        <v>6</v>
      </c>
    </row>
    <row r="289" spans="2:63" s="26" customFormat="1" ht="30.75" customHeight="1" hidden="1">
      <c r="B289" s="90"/>
      <c r="C289" s="268"/>
      <c r="D289" s="269"/>
      <c r="E289" s="268"/>
      <c r="F289" s="268"/>
      <c r="G289" s="268"/>
      <c r="H289" s="268"/>
      <c r="I289" s="268"/>
      <c r="J289" s="268"/>
      <c r="K289" s="268"/>
      <c r="L289" s="268"/>
      <c r="M289" s="268"/>
      <c r="N289" s="541"/>
      <c r="O289" s="541"/>
      <c r="P289" s="541"/>
      <c r="Q289" s="541"/>
      <c r="R289" s="92"/>
      <c r="T289" s="93"/>
      <c r="W289" s="94">
        <f>$W$290</f>
        <v>0</v>
      </c>
      <c r="Y289" s="94">
        <f>$Y$290</f>
        <v>0</v>
      </c>
      <c r="AA289" s="95">
        <f>$AA$290</f>
        <v>0</v>
      </c>
      <c r="AR289" s="27" t="s">
        <v>26</v>
      </c>
      <c r="AT289" s="27" t="s">
        <v>111</v>
      </c>
      <c r="AU289" s="27" t="s">
        <v>60</v>
      </c>
      <c r="AY289" s="27" t="s">
        <v>163</v>
      </c>
      <c r="BK289" s="28">
        <f>$BK$290</f>
        <v>0</v>
      </c>
    </row>
    <row r="290" spans="2:64" s="6" customFormat="1" ht="15.75" customHeight="1" hidden="1">
      <c r="B290" s="48"/>
      <c r="C290" s="262"/>
      <c r="D290" s="262"/>
      <c r="E290" s="520"/>
      <c r="F290" s="520"/>
      <c r="G290" s="520"/>
      <c r="H290" s="520"/>
      <c r="I290" s="520"/>
      <c r="J290" s="263"/>
      <c r="K290" s="264"/>
      <c r="L290" s="542"/>
      <c r="M290" s="542"/>
      <c r="N290" s="542"/>
      <c r="O290" s="542"/>
      <c r="P290" s="542"/>
      <c r="Q290" s="542"/>
      <c r="R290" s="49"/>
      <c r="T290" s="29"/>
      <c r="U290" s="100" t="s">
        <v>77</v>
      </c>
      <c r="V290" s="101">
        <v>0</v>
      </c>
      <c r="W290" s="101">
        <f>$V$290*$K$290</f>
        <v>0</v>
      </c>
      <c r="X290" s="101">
        <v>0</v>
      </c>
      <c r="Y290" s="101">
        <f>$X$290*$K$290</f>
        <v>0</v>
      </c>
      <c r="Z290" s="101">
        <v>0</v>
      </c>
      <c r="AA290" s="102">
        <f>$Z$290*$K$290</f>
        <v>0</v>
      </c>
      <c r="AR290" s="6" t="s">
        <v>6</v>
      </c>
      <c r="AT290" s="6" t="s">
        <v>165</v>
      </c>
      <c r="AU290" s="6" t="s">
        <v>128</v>
      </c>
      <c r="AY290" s="6" t="s">
        <v>163</v>
      </c>
      <c r="BE290" s="19">
        <f>IF($U$290="základní",$N$290,0)</f>
        <v>0</v>
      </c>
      <c r="BF290" s="19">
        <f>IF($U$290="snížená",$N$290,0)</f>
        <v>0</v>
      </c>
      <c r="BG290" s="19">
        <f>IF($U$290="zákl. přenesená",$N$290,0)</f>
        <v>0</v>
      </c>
      <c r="BH290" s="19">
        <f>IF($U$290="sníž. přenesená",$N$290,0)</f>
        <v>0</v>
      </c>
      <c r="BI290" s="19">
        <f>IF($U$290="nulová",$N$290,0)</f>
        <v>0</v>
      </c>
      <c r="BJ290" s="6" t="s">
        <v>60</v>
      </c>
      <c r="BK290" s="19">
        <f>ROUND($L$290*$K$290,2)</f>
        <v>0</v>
      </c>
      <c r="BL290" s="6" t="s">
        <v>6</v>
      </c>
    </row>
    <row r="291" spans="2:63" s="26" customFormat="1" ht="30.75" customHeight="1" hidden="1">
      <c r="B291" s="90"/>
      <c r="C291" s="268"/>
      <c r="D291" s="269"/>
      <c r="E291" s="268"/>
      <c r="F291" s="268"/>
      <c r="G291" s="268"/>
      <c r="H291" s="268"/>
      <c r="I291" s="268"/>
      <c r="J291" s="268"/>
      <c r="K291" s="268"/>
      <c r="L291" s="268"/>
      <c r="M291" s="268"/>
      <c r="N291" s="541"/>
      <c r="O291" s="541"/>
      <c r="P291" s="541"/>
      <c r="Q291" s="541"/>
      <c r="R291" s="92"/>
      <c r="T291" s="93"/>
      <c r="W291" s="94">
        <f>$W$292</f>
        <v>0</v>
      </c>
      <c r="Y291" s="94">
        <f>$Y$292</f>
        <v>0</v>
      </c>
      <c r="AA291" s="95">
        <f>$AA$292</f>
        <v>0</v>
      </c>
      <c r="AR291" s="27" t="s">
        <v>26</v>
      </c>
      <c r="AT291" s="27" t="s">
        <v>111</v>
      </c>
      <c r="AU291" s="27" t="s">
        <v>60</v>
      </c>
      <c r="AY291" s="27" t="s">
        <v>163</v>
      </c>
      <c r="BK291" s="28">
        <f>$BK$292</f>
        <v>0</v>
      </c>
    </row>
    <row r="292" spans="2:64" s="6" customFormat="1" ht="15.75" customHeight="1" hidden="1">
      <c r="B292" s="48"/>
      <c r="C292" s="262"/>
      <c r="D292" s="262"/>
      <c r="E292" s="520"/>
      <c r="F292" s="520"/>
      <c r="G292" s="520"/>
      <c r="H292" s="520"/>
      <c r="I292" s="520"/>
      <c r="J292" s="263"/>
      <c r="K292" s="264"/>
      <c r="L292" s="542"/>
      <c r="M292" s="542"/>
      <c r="N292" s="542"/>
      <c r="O292" s="542"/>
      <c r="P292" s="542"/>
      <c r="Q292" s="542"/>
      <c r="R292" s="49"/>
      <c r="T292" s="29"/>
      <c r="U292" s="100" t="s">
        <v>77</v>
      </c>
      <c r="V292" s="101">
        <v>0</v>
      </c>
      <c r="W292" s="101">
        <f>$V$292*$K$292</f>
        <v>0</v>
      </c>
      <c r="X292" s="101">
        <v>0</v>
      </c>
      <c r="Y292" s="101">
        <f>$X$292*$K$292</f>
        <v>0</v>
      </c>
      <c r="Z292" s="101">
        <v>0</v>
      </c>
      <c r="AA292" s="102">
        <f>$Z$292*$K$292</f>
        <v>0</v>
      </c>
      <c r="AR292" s="6" t="s">
        <v>6</v>
      </c>
      <c r="AT292" s="6" t="s">
        <v>165</v>
      </c>
      <c r="AU292" s="6" t="s">
        <v>128</v>
      </c>
      <c r="AY292" s="6" t="s">
        <v>163</v>
      </c>
      <c r="BE292" s="19">
        <f>IF($U$292="základní",$N$292,0)</f>
        <v>0</v>
      </c>
      <c r="BF292" s="19">
        <f>IF($U$292="snížená",$N$292,0)</f>
        <v>0</v>
      </c>
      <c r="BG292" s="19">
        <f>IF($U$292="zákl. přenesená",$N$292,0)</f>
        <v>0</v>
      </c>
      <c r="BH292" s="19">
        <f>IF($U$292="sníž. přenesená",$N$292,0)</f>
        <v>0</v>
      </c>
      <c r="BI292" s="19">
        <f>IF($U$292="nulová",$N$292,0)</f>
        <v>0</v>
      </c>
      <c r="BJ292" s="6" t="s">
        <v>60</v>
      </c>
      <c r="BK292" s="19">
        <f>ROUND($L$292*$K$292,2)</f>
        <v>0</v>
      </c>
      <c r="BL292" s="6" t="s">
        <v>6</v>
      </c>
    </row>
    <row r="293" spans="2:63" s="6" customFormat="1" ht="15.75" customHeight="1" hidden="1">
      <c r="B293" s="48"/>
      <c r="C293" s="265"/>
      <c r="D293" s="265"/>
      <c r="E293" s="266"/>
      <c r="F293" s="266"/>
      <c r="G293" s="266"/>
      <c r="H293" s="266"/>
      <c r="I293" s="266"/>
      <c r="J293" s="229"/>
      <c r="K293" s="264"/>
      <c r="L293" s="261"/>
      <c r="M293" s="261"/>
      <c r="N293" s="259"/>
      <c r="O293" s="259"/>
      <c r="P293" s="259"/>
      <c r="Q293" s="259"/>
      <c r="R293" s="49"/>
      <c r="T293" s="267"/>
      <c r="U293" s="100"/>
      <c r="V293" s="101"/>
      <c r="W293" s="101"/>
      <c r="X293" s="101"/>
      <c r="Y293" s="101"/>
      <c r="Z293" s="101"/>
      <c r="AA293" s="102"/>
      <c r="BE293" s="19"/>
      <c r="BF293" s="19"/>
      <c r="BG293" s="19"/>
      <c r="BH293" s="19"/>
      <c r="BI293" s="19"/>
      <c r="BK293" s="19"/>
    </row>
    <row r="294" spans="2:63" s="6" customFormat="1" ht="15" hidden="1">
      <c r="B294" s="48"/>
      <c r="C294" s="253"/>
      <c r="D294" s="254"/>
      <c r="E294" s="253"/>
      <c r="F294" s="253"/>
      <c r="G294" s="253"/>
      <c r="H294" s="253"/>
      <c r="I294" s="253"/>
      <c r="J294" s="253"/>
      <c r="K294" s="253"/>
      <c r="L294" s="253"/>
      <c r="M294" s="253"/>
      <c r="N294" s="547"/>
      <c r="O294" s="545"/>
      <c r="P294" s="545"/>
      <c r="Q294" s="545"/>
      <c r="R294" s="49"/>
      <c r="T294" s="189"/>
      <c r="AA294" s="13"/>
      <c r="AT294" s="6" t="s">
        <v>111</v>
      </c>
      <c r="AU294" s="6" t="s">
        <v>112</v>
      </c>
      <c r="AY294" s="6" t="s">
        <v>172</v>
      </c>
      <c r="BK294" s="19">
        <f>SUM($BK$295:$BK$299)</f>
        <v>0</v>
      </c>
    </row>
    <row r="295" spans="2:63" s="6" customFormat="1" ht="23.25" customHeight="1" hidden="1">
      <c r="B295" s="48"/>
      <c r="C295" s="255"/>
      <c r="D295" s="255"/>
      <c r="E295" s="256"/>
      <c r="F295" s="544"/>
      <c r="G295" s="545"/>
      <c r="H295" s="545"/>
      <c r="I295" s="545"/>
      <c r="J295" s="257"/>
      <c r="K295" s="258"/>
      <c r="L295" s="546"/>
      <c r="M295" s="545"/>
      <c r="N295" s="546"/>
      <c r="O295" s="545"/>
      <c r="P295" s="545"/>
      <c r="Q295" s="545"/>
      <c r="R295" s="49"/>
      <c r="T295" s="29"/>
      <c r="U295" s="31" t="s">
        <v>77</v>
      </c>
      <c r="AA295" s="13"/>
      <c r="AT295" s="6" t="s">
        <v>172</v>
      </c>
      <c r="AU295" s="6" t="s">
        <v>60</v>
      </c>
      <c r="AY295" s="6" t="s">
        <v>172</v>
      </c>
      <c r="BE295" s="19">
        <f>IF($U$295="základní",$N$295,0)</f>
        <v>0</v>
      </c>
      <c r="BF295" s="19">
        <f>IF($U$295="snížená",$N$295,0)</f>
        <v>0</v>
      </c>
      <c r="BG295" s="19">
        <f>IF($U$295="zákl. přenesená",$N$295,0)</f>
        <v>0</v>
      </c>
      <c r="BH295" s="19">
        <f>IF($U$295="sníž. přenesená",$N$295,0)</f>
        <v>0</v>
      </c>
      <c r="BI295" s="19">
        <f>IF($U$295="nulová",$N$295,0)</f>
        <v>0</v>
      </c>
      <c r="BJ295" s="6" t="s">
        <v>60</v>
      </c>
      <c r="BK295" s="19">
        <f>$L$295*$K$295</f>
        <v>0</v>
      </c>
    </row>
    <row r="296" spans="2:63" s="6" customFormat="1" ht="23.25" customHeight="1" hidden="1">
      <c r="B296" s="48"/>
      <c r="C296" s="255"/>
      <c r="D296" s="255"/>
      <c r="E296" s="256"/>
      <c r="F296" s="544"/>
      <c r="G296" s="545"/>
      <c r="H296" s="545"/>
      <c r="I296" s="545"/>
      <c r="J296" s="257"/>
      <c r="K296" s="258"/>
      <c r="L296" s="546"/>
      <c r="M296" s="545"/>
      <c r="N296" s="546"/>
      <c r="O296" s="545"/>
      <c r="P296" s="545"/>
      <c r="Q296" s="545"/>
      <c r="R296" s="49"/>
      <c r="T296" s="29"/>
      <c r="U296" s="31" t="s">
        <v>77</v>
      </c>
      <c r="AA296" s="13"/>
      <c r="AT296" s="6" t="s">
        <v>172</v>
      </c>
      <c r="AU296" s="6" t="s">
        <v>60</v>
      </c>
      <c r="AY296" s="6" t="s">
        <v>172</v>
      </c>
      <c r="BE296" s="19">
        <f>IF($U$296="základní",$N$296,0)</f>
        <v>0</v>
      </c>
      <c r="BF296" s="19">
        <f>IF($U$296="snížená",$N$296,0)</f>
        <v>0</v>
      </c>
      <c r="BG296" s="19">
        <f>IF($U$296="zákl. přenesená",$N$296,0)</f>
        <v>0</v>
      </c>
      <c r="BH296" s="19">
        <f>IF($U$296="sníž. přenesená",$N$296,0)</f>
        <v>0</v>
      </c>
      <c r="BI296" s="19">
        <f>IF($U$296="nulová",$N$296,0)</f>
        <v>0</v>
      </c>
      <c r="BJ296" s="6" t="s">
        <v>60</v>
      </c>
      <c r="BK296" s="19">
        <f>$L$296*$K$296</f>
        <v>0</v>
      </c>
    </row>
    <row r="297" spans="2:63" s="6" customFormat="1" ht="23.25" customHeight="1" hidden="1">
      <c r="B297" s="48"/>
      <c r="C297" s="255"/>
      <c r="D297" s="255"/>
      <c r="E297" s="256"/>
      <c r="F297" s="544"/>
      <c r="G297" s="545"/>
      <c r="H297" s="545"/>
      <c r="I297" s="545"/>
      <c r="J297" s="257"/>
      <c r="K297" s="258"/>
      <c r="L297" s="546"/>
      <c r="M297" s="545"/>
      <c r="N297" s="546"/>
      <c r="O297" s="545"/>
      <c r="P297" s="545"/>
      <c r="Q297" s="545"/>
      <c r="R297" s="49"/>
      <c r="T297" s="29"/>
      <c r="U297" s="31" t="s">
        <v>77</v>
      </c>
      <c r="AA297" s="13"/>
      <c r="AT297" s="6" t="s">
        <v>172</v>
      </c>
      <c r="AU297" s="6" t="s">
        <v>60</v>
      </c>
      <c r="AY297" s="6" t="s">
        <v>172</v>
      </c>
      <c r="BE297" s="19">
        <f>IF($U$297="základní",$N$297,0)</f>
        <v>0</v>
      </c>
      <c r="BF297" s="19">
        <f>IF($U$297="snížená",$N$297,0)</f>
        <v>0</v>
      </c>
      <c r="BG297" s="19">
        <f>IF($U$297="zákl. přenesená",$N$297,0)</f>
        <v>0</v>
      </c>
      <c r="BH297" s="19">
        <f>IF($U$297="sníž. přenesená",$N$297,0)</f>
        <v>0</v>
      </c>
      <c r="BI297" s="19">
        <f>IF($U$297="nulová",$N$297,0)</f>
        <v>0</v>
      </c>
      <c r="BJ297" s="6" t="s">
        <v>60</v>
      </c>
      <c r="BK297" s="19">
        <f>$L$297*$K$297</f>
        <v>0</v>
      </c>
    </row>
    <row r="298" spans="2:63" s="6" customFormat="1" ht="23.25" customHeight="1" hidden="1">
      <c r="B298" s="48"/>
      <c r="C298" s="255"/>
      <c r="D298" s="255"/>
      <c r="E298" s="256"/>
      <c r="F298" s="544"/>
      <c r="G298" s="545"/>
      <c r="H298" s="545"/>
      <c r="I298" s="545"/>
      <c r="J298" s="257"/>
      <c r="K298" s="258"/>
      <c r="L298" s="546"/>
      <c r="M298" s="545"/>
      <c r="N298" s="546"/>
      <c r="O298" s="545"/>
      <c r="P298" s="545"/>
      <c r="Q298" s="545"/>
      <c r="R298" s="49"/>
      <c r="T298" s="29"/>
      <c r="U298" s="31" t="s">
        <v>77</v>
      </c>
      <c r="AA298" s="13"/>
      <c r="AT298" s="6" t="s">
        <v>172</v>
      </c>
      <c r="AU298" s="6" t="s">
        <v>60</v>
      </c>
      <c r="AY298" s="6" t="s">
        <v>172</v>
      </c>
      <c r="BE298" s="19">
        <f>IF($U$298="základní",$N$298,0)</f>
        <v>0</v>
      </c>
      <c r="BF298" s="19">
        <f>IF($U$298="snížená",$N$298,0)</f>
        <v>0</v>
      </c>
      <c r="BG298" s="19">
        <f>IF($U$298="zákl. přenesená",$N$298,0)</f>
        <v>0</v>
      </c>
      <c r="BH298" s="19">
        <f>IF($U$298="sníž. přenesená",$N$298,0)</f>
        <v>0</v>
      </c>
      <c r="BI298" s="19">
        <f>IF($U$298="nulová",$N$298,0)</f>
        <v>0</v>
      </c>
      <c r="BJ298" s="6" t="s">
        <v>60</v>
      </c>
      <c r="BK298" s="19">
        <f>$L$298*$K$298</f>
        <v>0</v>
      </c>
    </row>
    <row r="299" spans="2:63" s="6" customFormat="1" ht="23.25" customHeight="1" hidden="1">
      <c r="B299" s="48"/>
      <c r="C299" s="255"/>
      <c r="D299" s="255"/>
      <c r="E299" s="256"/>
      <c r="F299" s="544"/>
      <c r="G299" s="545"/>
      <c r="H299" s="545"/>
      <c r="I299" s="545"/>
      <c r="J299" s="257"/>
      <c r="K299" s="258"/>
      <c r="L299" s="546"/>
      <c r="M299" s="545"/>
      <c r="N299" s="546"/>
      <c r="O299" s="545"/>
      <c r="P299" s="545"/>
      <c r="Q299" s="545"/>
      <c r="R299" s="49"/>
      <c r="T299" s="29"/>
      <c r="U299" s="31" t="s">
        <v>77</v>
      </c>
      <c r="V299" s="64"/>
      <c r="W299" s="64"/>
      <c r="X299" s="64"/>
      <c r="Y299" s="64"/>
      <c r="Z299" s="64"/>
      <c r="AA299" s="66"/>
      <c r="AT299" s="6" t="s">
        <v>172</v>
      </c>
      <c r="AU299" s="6" t="s">
        <v>60</v>
      </c>
      <c r="AY299" s="6" t="s">
        <v>172</v>
      </c>
      <c r="BE299" s="19">
        <f>IF($U$299="základní",$N$299,0)</f>
        <v>0</v>
      </c>
      <c r="BF299" s="19">
        <f>IF($U$299="snížená",$N$299,0)</f>
        <v>0</v>
      </c>
      <c r="BG299" s="19">
        <f>IF($U$299="zákl. přenesená",$N$299,0)</f>
        <v>0</v>
      </c>
      <c r="BH299" s="19">
        <f>IF($U$299="sníž. přenesená",$N$299,0)</f>
        <v>0</v>
      </c>
      <c r="BI299" s="19">
        <f>IF($U$299="nulová",$N$299,0)</f>
        <v>0</v>
      </c>
      <c r="BJ299" s="6" t="s">
        <v>60</v>
      </c>
      <c r="BK299" s="19">
        <f>$L$299*$K$299</f>
        <v>0</v>
      </c>
    </row>
    <row r="300" spans="2:46" s="6" customFormat="1" ht="7.5" customHeight="1">
      <c r="B300" s="67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9"/>
      <c r="AT300" s="2"/>
    </row>
  </sheetData>
  <sheetProtection/>
  <mergeCells count="385">
    <mergeCell ref="F181:I181"/>
    <mergeCell ref="N183:Q183"/>
    <mergeCell ref="F254:I254"/>
    <mergeCell ref="L254:M254"/>
    <mergeCell ref="N254:Q254"/>
    <mergeCell ref="F255:I255"/>
    <mergeCell ref="L255:M255"/>
    <mergeCell ref="N255:Q255"/>
    <mergeCell ref="F237:I237"/>
    <mergeCell ref="F236:I236"/>
    <mergeCell ref="F263:I263"/>
    <mergeCell ref="L263:M263"/>
    <mergeCell ref="N263:Q263"/>
    <mergeCell ref="F253:I253"/>
    <mergeCell ref="L253:M253"/>
    <mergeCell ref="N253:Q253"/>
    <mergeCell ref="N257:Q257"/>
    <mergeCell ref="N258:Q258"/>
    <mergeCell ref="N256:Q256"/>
    <mergeCell ref="F262:I262"/>
    <mergeCell ref="F250:I250"/>
    <mergeCell ref="L250:M250"/>
    <mergeCell ref="N250:Q250"/>
    <mergeCell ref="F234:I234"/>
    <mergeCell ref="L234:M234"/>
    <mergeCell ref="N234:Q234"/>
    <mergeCell ref="N248:Q248"/>
    <mergeCell ref="F249:I249"/>
    <mergeCell ref="L249:M249"/>
    <mergeCell ref="N249:Q249"/>
    <mergeCell ref="N217:Q217"/>
    <mergeCell ref="L217:M217"/>
    <mergeCell ref="F217:I217"/>
    <mergeCell ref="N185:Q185"/>
    <mergeCell ref="L185:M185"/>
    <mergeCell ref="F185:I185"/>
    <mergeCell ref="F186:I186"/>
    <mergeCell ref="L186:M186"/>
    <mergeCell ref="N186:Q186"/>
    <mergeCell ref="F187:I187"/>
    <mergeCell ref="F251:I251"/>
    <mergeCell ref="L251:M251"/>
    <mergeCell ref="N251:Q251"/>
    <mergeCell ref="F188:I188"/>
    <mergeCell ref="L188:M188"/>
    <mergeCell ref="N188:Q188"/>
    <mergeCell ref="F189:I189"/>
    <mergeCell ref="L189:M189"/>
    <mergeCell ref="N189:Q189"/>
    <mergeCell ref="F235:I235"/>
    <mergeCell ref="N222:Q222"/>
    <mergeCell ref="N221:Q221"/>
    <mergeCell ref="N220:Q220"/>
    <mergeCell ref="N216:Q216"/>
    <mergeCell ref="F218:I218"/>
    <mergeCell ref="N252:Q252"/>
    <mergeCell ref="L216:M216"/>
    <mergeCell ref="L252:M252"/>
    <mergeCell ref="F248:I248"/>
    <mergeCell ref="L248:M248"/>
    <mergeCell ref="L187:M187"/>
    <mergeCell ref="N187:Q187"/>
    <mergeCell ref="F216:I216"/>
    <mergeCell ref="F204:I204"/>
    <mergeCell ref="F175:I175"/>
    <mergeCell ref="F184:I184"/>
    <mergeCell ref="L184:M184"/>
    <mergeCell ref="N184:Q184"/>
    <mergeCell ref="F176:I176"/>
    <mergeCell ref="F182:I182"/>
    <mergeCell ref="F179:I179"/>
    <mergeCell ref="F180:I180"/>
    <mergeCell ref="L197:M197"/>
    <mergeCell ref="F261:I261"/>
    <mergeCell ref="F244:I244"/>
    <mergeCell ref="L244:M244"/>
    <mergeCell ref="F245:I245"/>
    <mergeCell ref="L245:M245"/>
    <mergeCell ref="F260:I260"/>
    <mergeCell ref="F252:I252"/>
    <mergeCell ref="F209:I209"/>
    <mergeCell ref="F174:I174"/>
    <mergeCell ref="F164:I164"/>
    <mergeCell ref="F165:I165"/>
    <mergeCell ref="F170:I170"/>
    <mergeCell ref="F171:I171"/>
    <mergeCell ref="F172:I172"/>
    <mergeCell ref="F192:I192"/>
    <mergeCell ref="F193:I193"/>
    <mergeCell ref="F195:I195"/>
    <mergeCell ref="L292:M292"/>
    <mergeCell ref="F265:I265"/>
    <mergeCell ref="L265:M265"/>
    <mergeCell ref="L256:M256"/>
    <mergeCell ref="L247:M247"/>
    <mergeCell ref="F299:I299"/>
    <mergeCell ref="L299:M299"/>
    <mergeCell ref="F258:I258"/>
    <mergeCell ref="L258:M258"/>
    <mergeCell ref="F256:I256"/>
    <mergeCell ref="N299:Q299"/>
    <mergeCell ref="F297:I297"/>
    <mergeCell ref="L297:M297"/>
    <mergeCell ref="N297:Q297"/>
    <mergeCell ref="F298:I298"/>
    <mergeCell ref="L298:M298"/>
    <mergeCell ref="N298:Q298"/>
    <mergeCell ref="N287:Q287"/>
    <mergeCell ref="L288:M288"/>
    <mergeCell ref="N288:Q288"/>
    <mergeCell ref="F296:I296"/>
    <mergeCell ref="L296:M296"/>
    <mergeCell ref="N296:Q296"/>
    <mergeCell ref="N294:Q294"/>
    <mergeCell ref="F295:I295"/>
    <mergeCell ref="L295:M295"/>
    <mergeCell ref="N295:Q295"/>
    <mergeCell ref="N265:Q265"/>
    <mergeCell ref="F264:I264"/>
    <mergeCell ref="E292:I292"/>
    <mergeCell ref="F259:I259"/>
    <mergeCell ref="N291:Q291"/>
    <mergeCell ref="N290:Q290"/>
    <mergeCell ref="L290:M290"/>
    <mergeCell ref="N289:Q289"/>
    <mergeCell ref="N292:Q292"/>
    <mergeCell ref="N286:Q286"/>
    <mergeCell ref="N247:Q247"/>
    <mergeCell ref="F242:I242"/>
    <mergeCell ref="F239:I239"/>
    <mergeCell ref="N243:Q243"/>
    <mergeCell ref="N244:Q244"/>
    <mergeCell ref="N245:Q245"/>
    <mergeCell ref="N246:Q246"/>
    <mergeCell ref="F247:I247"/>
    <mergeCell ref="N238:Q238"/>
    <mergeCell ref="F226:I226"/>
    <mergeCell ref="F227:I227"/>
    <mergeCell ref="F228:I228"/>
    <mergeCell ref="F229:I229"/>
    <mergeCell ref="F231:I231"/>
    <mergeCell ref="F232:I232"/>
    <mergeCell ref="F233:I233"/>
    <mergeCell ref="F238:I238"/>
    <mergeCell ref="L238:M238"/>
    <mergeCell ref="N218:Q218"/>
    <mergeCell ref="N99:Q99"/>
    <mergeCell ref="F205:I205"/>
    <mergeCell ref="F206:I206"/>
    <mergeCell ref="F207:I207"/>
    <mergeCell ref="L207:M207"/>
    <mergeCell ref="F208:I208"/>
    <mergeCell ref="F160:I160"/>
    <mergeCell ref="F161:K161"/>
    <mergeCell ref="F162:I162"/>
    <mergeCell ref="N219:Q219"/>
    <mergeCell ref="F211:I211"/>
    <mergeCell ref="L211:M211"/>
    <mergeCell ref="N215:Q215"/>
    <mergeCell ref="N223:Q223"/>
    <mergeCell ref="L223:M223"/>
    <mergeCell ref="F212:I212"/>
    <mergeCell ref="F213:I213"/>
    <mergeCell ref="F223:I223"/>
    <mergeCell ref="L218:M218"/>
    <mergeCell ref="F210:I210"/>
    <mergeCell ref="N207:Q207"/>
    <mergeCell ref="F202:I202"/>
    <mergeCell ref="F203:I203"/>
    <mergeCell ref="L203:M203"/>
    <mergeCell ref="N224:Q224"/>
    <mergeCell ref="N211:Q211"/>
    <mergeCell ref="F220:I220"/>
    <mergeCell ref="L220:M220"/>
    <mergeCell ref="L224:M224"/>
    <mergeCell ref="N199:Q199"/>
    <mergeCell ref="F200:I200"/>
    <mergeCell ref="F201:I201"/>
    <mergeCell ref="N203:Q203"/>
    <mergeCell ref="N197:Q197"/>
    <mergeCell ref="F196:I196"/>
    <mergeCell ref="F197:I197"/>
    <mergeCell ref="F199:I199"/>
    <mergeCell ref="L199:M199"/>
    <mergeCell ref="F198:I198"/>
    <mergeCell ref="N190:Q190"/>
    <mergeCell ref="F191:I191"/>
    <mergeCell ref="L191:M191"/>
    <mergeCell ref="N191:Q191"/>
    <mergeCell ref="F194:I194"/>
    <mergeCell ref="F154:I154"/>
    <mergeCell ref="N168:Q168"/>
    <mergeCell ref="L168:M168"/>
    <mergeCell ref="F168:I168"/>
    <mergeCell ref="F169:I169"/>
    <mergeCell ref="F143:I143"/>
    <mergeCell ref="N177:Q177"/>
    <mergeCell ref="F166:I166"/>
    <mergeCell ref="F167:I167"/>
    <mergeCell ref="F163:I163"/>
    <mergeCell ref="F173:I173"/>
    <mergeCell ref="F146:I146"/>
    <mergeCell ref="L164:M164"/>
    <mergeCell ref="N164:Q164"/>
    <mergeCell ref="F151:I151"/>
    <mergeCell ref="F147:I147"/>
    <mergeCell ref="F158:K158"/>
    <mergeCell ref="F159:I159"/>
    <mergeCell ref="F153:I153"/>
    <mergeCell ref="F156:I156"/>
    <mergeCell ref="F157:I157"/>
    <mergeCell ref="F152:I152"/>
    <mergeCell ref="M125:Q125"/>
    <mergeCell ref="C118:Q118"/>
    <mergeCell ref="L143:M143"/>
    <mergeCell ref="F150:I150"/>
    <mergeCell ref="L150:M150"/>
    <mergeCell ref="N150:Q150"/>
    <mergeCell ref="N149:Q149"/>
    <mergeCell ref="F148:I148"/>
    <mergeCell ref="F144:I144"/>
    <mergeCell ref="F145:I145"/>
    <mergeCell ref="N100:Q100"/>
    <mergeCell ref="L112:Q112"/>
    <mergeCell ref="D105:H105"/>
    <mergeCell ref="N102:Q102"/>
    <mergeCell ref="F120:P120"/>
    <mergeCell ref="N129:Q129"/>
    <mergeCell ref="D109:H109"/>
    <mergeCell ref="N109:Q109"/>
    <mergeCell ref="F121:P121"/>
    <mergeCell ref="M123:P123"/>
    <mergeCell ref="N131:Q131"/>
    <mergeCell ref="H30:J30"/>
    <mergeCell ref="M30:P30"/>
    <mergeCell ref="C76:Q76"/>
    <mergeCell ref="H32:J32"/>
    <mergeCell ref="H33:J33"/>
    <mergeCell ref="M33:P33"/>
    <mergeCell ref="L35:P35"/>
    <mergeCell ref="M32:P32"/>
    <mergeCell ref="M31:P31"/>
    <mergeCell ref="N104:Q104"/>
    <mergeCell ref="N91:Q91"/>
    <mergeCell ref="D107:H107"/>
    <mergeCell ref="N107:Q107"/>
    <mergeCell ref="D108:H108"/>
    <mergeCell ref="N108:Q108"/>
    <mergeCell ref="D106:H106"/>
    <mergeCell ref="N106:Q106"/>
    <mergeCell ref="N101:Q101"/>
    <mergeCell ref="N98:Q98"/>
    <mergeCell ref="C86:G86"/>
    <mergeCell ref="N90:Q90"/>
    <mergeCell ref="N86:Q86"/>
    <mergeCell ref="N89:Q89"/>
    <mergeCell ref="N96:Q96"/>
    <mergeCell ref="N97:Q97"/>
    <mergeCell ref="N95:Q95"/>
    <mergeCell ref="N88:Q88"/>
    <mergeCell ref="H1:K1"/>
    <mergeCell ref="C2:Q2"/>
    <mergeCell ref="M24:P24"/>
    <mergeCell ref="M25:P25"/>
    <mergeCell ref="O9:P9"/>
    <mergeCell ref="M84:Q84"/>
    <mergeCell ref="H31:J31"/>
    <mergeCell ref="F78:P78"/>
    <mergeCell ref="F79:P79"/>
    <mergeCell ref="M81:P81"/>
    <mergeCell ref="O14:P14"/>
    <mergeCell ref="O17:P17"/>
    <mergeCell ref="O18:P18"/>
    <mergeCell ref="N105:Q105"/>
    <mergeCell ref="N110:Q110"/>
    <mergeCell ref="M126:Q126"/>
    <mergeCell ref="M83:Q83"/>
    <mergeCell ref="N92:Q92"/>
    <mergeCell ref="N94:Q94"/>
    <mergeCell ref="N93:Q93"/>
    <mergeCell ref="S2:AC2"/>
    <mergeCell ref="C4:Q4"/>
    <mergeCell ref="F6:P6"/>
    <mergeCell ref="F7:P7"/>
    <mergeCell ref="O11:P11"/>
    <mergeCell ref="O12:P12"/>
    <mergeCell ref="H29:J29"/>
    <mergeCell ref="O15:P15"/>
    <mergeCell ref="M27:P27"/>
    <mergeCell ref="M29:P29"/>
    <mergeCell ref="O20:P20"/>
    <mergeCell ref="O21:P21"/>
    <mergeCell ref="E15:L15"/>
    <mergeCell ref="F214:I214"/>
    <mergeCell ref="E288:I288"/>
    <mergeCell ref="N128:Q128"/>
    <mergeCell ref="L132:M132"/>
    <mergeCell ref="N130:Q130"/>
    <mergeCell ref="N140:Q140"/>
    <mergeCell ref="N143:Q143"/>
    <mergeCell ref="N142:Q142"/>
    <mergeCell ref="F128:I128"/>
    <mergeCell ref="N132:Q132"/>
    <mergeCell ref="F134:I134"/>
    <mergeCell ref="F132:I132"/>
    <mergeCell ref="F133:I133"/>
    <mergeCell ref="F138:I138"/>
    <mergeCell ref="L128:M128"/>
    <mergeCell ref="F135:I135"/>
    <mergeCell ref="F136:I136"/>
    <mergeCell ref="F137:I137"/>
    <mergeCell ref="L140:M140"/>
    <mergeCell ref="E290:I290"/>
    <mergeCell ref="F224:I224"/>
    <mergeCell ref="F230:I230"/>
    <mergeCell ref="F241:I241"/>
    <mergeCell ref="F240:I240"/>
    <mergeCell ref="F141:I141"/>
    <mergeCell ref="L182:M182"/>
    <mergeCell ref="F225:I225"/>
    <mergeCell ref="F270:I270"/>
    <mergeCell ref="N182:Q182"/>
    <mergeCell ref="F178:I178"/>
    <mergeCell ref="L178:M178"/>
    <mergeCell ref="N178:Q178"/>
    <mergeCell ref="F139:I139"/>
    <mergeCell ref="L139:M139"/>
    <mergeCell ref="N139:Q139"/>
    <mergeCell ref="L141:M141"/>
    <mergeCell ref="N141:Q141"/>
    <mergeCell ref="F140:I140"/>
    <mergeCell ref="N267:Q267"/>
    <mergeCell ref="F268:I268"/>
    <mergeCell ref="L268:M268"/>
    <mergeCell ref="N268:Q268"/>
    <mergeCell ref="F269:I269"/>
    <mergeCell ref="L269:M269"/>
    <mergeCell ref="N269:Q269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5:I285"/>
    <mergeCell ref="L285:M285"/>
    <mergeCell ref="N285:Q285"/>
    <mergeCell ref="F283:I283"/>
    <mergeCell ref="L283:M283"/>
    <mergeCell ref="N283:Q283"/>
    <mergeCell ref="F284:I284"/>
    <mergeCell ref="L284:M284"/>
    <mergeCell ref="N284:Q284"/>
  </mergeCells>
  <dataValidations count="2">
    <dataValidation type="list" allowBlank="1" showInputMessage="1" showErrorMessage="1" error="Povoleny jsou hodnoty základní, snížená, zákl. přenesená, sníž. přenesená, nulová." sqref="U295:U300">
      <formula1>"základní,snížená,zákl. přenesená,sníž. přenesená,nulová"</formula1>
    </dataValidation>
    <dataValidation type="list" allowBlank="1" showInputMessage="1" showErrorMessage="1" error="Povoleny jsou hodnoty K a M." sqref="D295:D300">
      <formula1>"K,M"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43" tooltip="Rozpočet" display="3) Rozpočet"/>
    <hyperlink ref="S1:T1" location="'Rekapitulace stavby'!C2" tooltip="Rekapitulace stavby" display="Rekapitulace stavby"/>
  </hyperlinks>
  <printOptions horizontalCentered="1"/>
  <pageMargins left="0.3937007874015748" right="0.3937007874015748" top="0.5905511811023623" bottom="0.5905511811023623" header="0" footer="0"/>
  <pageSetup fitToHeight="100" horizontalDpi="600" verticalDpi="600" orientation="portrait" paperSize="9" r:id="rId2"/>
  <headerFooter alignWithMargins="0">
    <oddFooter>&amp;CStrana &amp;P z &amp;N</oddFooter>
  </headerFooter>
  <rowBreaks count="2" manualBreakCount="2">
    <brk id="198" min="2" max="16" man="1"/>
    <brk id="220" min="2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SheetLayoutView="100" zoomScalePageLayoutView="0" workbookViewId="0" topLeftCell="A1">
      <selection activeCell="C8" sqref="C8"/>
    </sheetView>
  </sheetViews>
  <sheetFormatPr defaultColWidth="9.33203125" defaultRowHeight="13.5"/>
  <cols>
    <col min="1" max="1" width="7.33203125" style="119" customWidth="1"/>
    <col min="2" max="2" width="11.33203125" style="119" customWidth="1"/>
    <col min="3" max="3" width="89" style="119" customWidth="1"/>
    <col min="4" max="4" width="6.66015625" style="235" customWidth="1"/>
    <col min="5" max="5" width="9.16015625" style="226" bestFit="1" customWidth="1"/>
    <col min="6" max="6" width="12.83203125" style="241" customWidth="1"/>
    <col min="7" max="7" width="17.83203125" style="248" customWidth="1"/>
    <col min="8" max="8" width="9.33203125" style="122" customWidth="1"/>
    <col min="9" max="16384" width="9.33203125" style="119" customWidth="1"/>
  </cols>
  <sheetData>
    <row r="1" spans="1:8" s="6" customFormat="1" ht="24.75" customHeight="1">
      <c r="A1" s="443" t="s">
        <v>148</v>
      </c>
      <c r="B1" s="443"/>
      <c r="C1" s="443"/>
      <c r="D1" s="443"/>
      <c r="E1" s="443"/>
      <c r="F1" s="443"/>
      <c r="G1" s="443"/>
      <c r="H1" s="228"/>
    </row>
    <row r="2" spans="1:8" s="6" customFormat="1" ht="15" customHeight="1">
      <c r="A2" s="47" t="s">
        <v>58</v>
      </c>
      <c r="C2" s="47" t="s">
        <v>494</v>
      </c>
      <c r="D2" s="218"/>
      <c r="E2" s="220"/>
      <c r="F2" s="236"/>
      <c r="G2" s="237"/>
      <c r="H2" s="228"/>
    </row>
    <row r="3" spans="1:8" s="6" customFormat="1" ht="15" customHeight="1">
      <c r="A3" s="10" t="s">
        <v>130</v>
      </c>
      <c r="C3" s="10" t="s">
        <v>335</v>
      </c>
      <c r="D3" s="218"/>
      <c r="E3" s="220"/>
      <c r="F3" s="236"/>
      <c r="G3" s="237"/>
      <c r="H3" s="228"/>
    </row>
    <row r="4" spans="4:8" s="6" customFormat="1" ht="11.25" customHeight="1">
      <c r="D4" s="218"/>
      <c r="E4" s="220"/>
      <c r="F4" s="236"/>
      <c r="G4" s="237"/>
      <c r="H4" s="228"/>
    </row>
    <row r="5" spans="1:8" s="24" customFormat="1" ht="30" customHeight="1">
      <c r="A5" s="249" t="s">
        <v>149</v>
      </c>
      <c r="B5" s="292" t="s">
        <v>42</v>
      </c>
      <c r="C5" s="249" t="s">
        <v>151</v>
      </c>
      <c r="D5" s="249" t="s">
        <v>152</v>
      </c>
      <c r="E5" s="249" t="s">
        <v>153</v>
      </c>
      <c r="F5" s="250" t="s">
        <v>154</v>
      </c>
      <c r="G5" s="250" t="s">
        <v>155</v>
      </c>
      <c r="H5" s="229"/>
    </row>
    <row r="6" spans="1:8" s="6" customFormat="1" ht="24.75" customHeight="1">
      <c r="A6" s="70" t="s">
        <v>131</v>
      </c>
      <c r="D6" s="218"/>
      <c r="E6" s="220"/>
      <c r="F6" s="236"/>
      <c r="G6" s="190">
        <f>G7+G19+G43+G47</f>
        <v>0</v>
      </c>
      <c r="H6" s="398"/>
    </row>
    <row r="7" spans="1:8" s="215" customFormat="1" ht="13.5">
      <c r="A7" s="123"/>
      <c r="B7" s="124"/>
      <c r="C7" s="125" t="s">
        <v>289</v>
      </c>
      <c r="D7" s="231"/>
      <c r="E7" s="221"/>
      <c r="F7" s="238"/>
      <c r="G7" s="239">
        <f>SUM(G8:G17)</f>
        <v>0</v>
      </c>
      <c r="H7" s="230"/>
    </row>
    <row r="8" spans="1:8" s="127" customFormat="1" ht="25.5">
      <c r="A8" s="126"/>
      <c r="B8" s="290"/>
      <c r="C8" s="289" t="s">
        <v>290</v>
      </c>
      <c r="D8" s="227"/>
      <c r="E8" s="222"/>
      <c r="F8" s="431"/>
      <c r="G8" s="240"/>
      <c r="H8" s="216"/>
    </row>
    <row r="9" spans="1:8" s="120" customFormat="1" ht="13.5">
      <c r="A9" s="123"/>
      <c r="B9" s="133" t="s">
        <v>291</v>
      </c>
      <c r="C9" s="128" t="s">
        <v>292</v>
      </c>
      <c r="D9" s="227" t="s">
        <v>36</v>
      </c>
      <c r="E9" s="223">
        <v>2</v>
      </c>
      <c r="F9" s="432"/>
      <c r="G9" s="240">
        <f aca="true" t="shared" si="0" ref="G9:G15">E9*F9</f>
        <v>0</v>
      </c>
      <c r="H9" s="121"/>
    </row>
    <row r="10" spans="1:8" s="120" customFormat="1" ht="13.5">
      <c r="A10" s="123"/>
      <c r="B10" s="133"/>
      <c r="C10" s="130" t="s">
        <v>305</v>
      </c>
      <c r="D10" s="227"/>
      <c r="E10" s="223"/>
      <c r="F10" s="432"/>
      <c r="G10" s="240"/>
      <c r="H10" s="121"/>
    </row>
    <row r="11" spans="1:8" s="120" customFormat="1" ht="13.5">
      <c r="A11" s="123"/>
      <c r="B11" s="133"/>
      <c r="C11" s="130" t="s">
        <v>306</v>
      </c>
      <c r="D11" s="227"/>
      <c r="E11" s="223"/>
      <c r="F11" s="432"/>
      <c r="G11" s="240"/>
      <c r="H11" s="121"/>
    </row>
    <row r="12" spans="1:8" s="120" customFormat="1" ht="13.5">
      <c r="A12" s="123"/>
      <c r="B12" s="133" t="s">
        <v>39</v>
      </c>
      <c r="C12" s="130" t="s">
        <v>293</v>
      </c>
      <c r="D12" s="227" t="s">
        <v>36</v>
      </c>
      <c r="E12" s="223">
        <v>2</v>
      </c>
      <c r="F12" s="432"/>
      <c r="G12" s="240">
        <f t="shared" si="0"/>
        <v>0</v>
      </c>
      <c r="H12" s="121"/>
    </row>
    <row r="13" spans="1:8" s="120" customFormat="1" ht="13.5">
      <c r="A13" s="123"/>
      <c r="B13" s="133" t="s">
        <v>40</v>
      </c>
      <c r="C13" s="130" t="s">
        <v>294</v>
      </c>
      <c r="D13" s="227" t="s">
        <v>36</v>
      </c>
      <c r="E13" s="223">
        <v>1</v>
      </c>
      <c r="F13" s="432"/>
      <c r="G13" s="240">
        <f t="shared" si="0"/>
        <v>0</v>
      </c>
      <c r="H13" s="121"/>
    </row>
    <row r="14" spans="1:8" s="120" customFormat="1" ht="13.5">
      <c r="A14" s="123"/>
      <c r="B14" s="133" t="s">
        <v>295</v>
      </c>
      <c r="C14" s="130" t="s">
        <v>296</v>
      </c>
      <c r="D14" s="227" t="s">
        <v>36</v>
      </c>
      <c r="E14" s="223">
        <v>1</v>
      </c>
      <c r="F14" s="432"/>
      <c r="G14" s="240">
        <f t="shared" si="0"/>
        <v>0</v>
      </c>
      <c r="H14" s="121"/>
    </row>
    <row r="15" spans="1:8" s="120" customFormat="1" ht="13.5">
      <c r="A15" s="123"/>
      <c r="B15" s="133" t="s">
        <v>297</v>
      </c>
      <c r="C15" s="130" t="s">
        <v>298</v>
      </c>
      <c r="D15" s="227" t="s">
        <v>36</v>
      </c>
      <c r="E15" s="223">
        <v>1</v>
      </c>
      <c r="F15" s="432"/>
      <c r="G15" s="240">
        <f t="shared" si="0"/>
        <v>0</v>
      </c>
      <c r="H15" s="121"/>
    </row>
    <row r="16" spans="1:8" s="127" customFormat="1" ht="13.5">
      <c r="A16" s="126"/>
      <c r="B16" s="133" t="s">
        <v>299</v>
      </c>
      <c r="C16" s="130" t="s">
        <v>300</v>
      </c>
      <c r="D16" s="227" t="s">
        <v>33</v>
      </c>
      <c r="E16" s="434">
        <v>5</v>
      </c>
      <c r="F16" s="432"/>
      <c r="G16" s="240">
        <f>E16*F16</f>
        <v>0</v>
      </c>
      <c r="H16" s="216"/>
    </row>
    <row r="17" spans="1:8" s="120" customFormat="1" ht="13.5">
      <c r="A17" s="131"/>
      <c r="B17" s="291" t="s">
        <v>301</v>
      </c>
      <c r="C17" s="132" t="s">
        <v>302</v>
      </c>
      <c r="D17" s="233" t="s">
        <v>43</v>
      </c>
      <c r="E17" s="435">
        <v>2</v>
      </c>
      <c r="F17" s="433"/>
      <c r="G17" s="242">
        <f>E17*F17</f>
        <v>0</v>
      </c>
      <c r="H17" s="121"/>
    </row>
    <row r="18" spans="1:8" s="120" customFormat="1" ht="13.5">
      <c r="A18" s="123"/>
      <c r="B18" s="133"/>
      <c r="C18" s="128"/>
      <c r="D18" s="227"/>
      <c r="E18" s="223"/>
      <c r="F18" s="245"/>
      <c r="G18" s="243"/>
      <c r="H18" s="121"/>
    </row>
    <row r="19" spans="1:8" s="215" customFormat="1" ht="12">
      <c r="A19" s="217"/>
      <c r="B19" s="124"/>
      <c r="C19" s="125" t="s">
        <v>465</v>
      </c>
      <c r="D19" s="234"/>
      <c r="E19" s="221"/>
      <c r="F19" s="238"/>
      <c r="G19" s="244">
        <f>SUM(G20:G41)</f>
        <v>0</v>
      </c>
      <c r="H19" s="230"/>
    </row>
    <row r="20" spans="1:8" s="120" customFormat="1" ht="12.75">
      <c r="A20" s="126"/>
      <c r="B20" s="407" t="s">
        <v>303</v>
      </c>
      <c r="C20" s="130" t="s">
        <v>304</v>
      </c>
      <c r="D20" s="227" t="s">
        <v>36</v>
      </c>
      <c r="E20" s="222">
        <v>1</v>
      </c>
      <c r="F20" s="432"/>
      <c r="G20" s="240">
        <f>E20*F20</f>
        <v>0</v>
      </c>
      <c r="H20" s="121"/>
    </row>
    <row r="21" spans="1:8" s="120" customFormat="1" ht="12.75">
      <c r="A21" s="126"/>
      <c r="B21" s="407"/>
      <c r="C21" s="130" t="s">
        <v>307</v>
      </c>
      <c r="D21" s="227"/>
      <c r="E21" s="222"/>
      <c r="F21" s="432"/>
      <c r="G21" s="240"/>
      <c r="H21" s="121"/>
    </row>
    <row r="22" spans="1:8" s="120" customFormat="1" ht="12.75">
      <c r="A22" s="126"/>
      <c r="B22" s="407"/>
      <c r="C22" s="130" t="s">
        <v>308</v>
      </c>
      <c r="D22" s="227"/>
      <c r="E22" s="222"/>
      <c r="F22" s="432"/>
      <c r="G22" s="240"/>
      <c r="H22" s="121"/>
    </row>
    <row r="23" spans="1:8" s="120" customFormat="1" ht="12.75">
      <c r="A23" s="126"/>
      <c r="B23" s="407"/>
      <c r="C23" s="130" t="s">
        <v>309</v>
      </c>
      <c r="D23" s="227"/>
      <c r="E23" s="222"/>
      <c r="F23" s="432"/>
      <c r="G23" s="240"/>
      <c r="H23" s="121"/>
    </row>
    <row r="24" spans="1:8" s="120" customFormat="1" ht="12.75">
      <c r="A24" s="126"/>
      <c r="B24" s="407"/>
      <c r="C24" s="130" t="s">
        <v>310</v>
      </c>
      <c r="D24" s="227"/>
      <c r="E24" s="222"/>
      <c r="F24" s="432"/>
      <c r="G24" s="240"/>
      <c r="H24" s="121"/>
    </row>
    <row r="25" spans="1:8" s="120" customFormat="1" ht="13.5">
      <c r="A25" s="129"/>
      <c r="B25" s="138" t="s">
        <v>41</v>
      </c>
      <c r="C25" s="130" t="s">
        <v>311</v>
      </c>
      <c r="D25" s="232" t="s">
        <v>36</v>
      </c>
      <c r="E25" s="224">
        <v>1</v>
      </c>
      <c r="F25" s="432"/>
      <c r="G25" s="240">
        <f aca="true" t="shared" si="1" ref="G25:G40">E25*F25</f>
        <v>0</v>
      </c>
      <c r="H25" s="121"/>
    </row>
    <row r="26" spans="1:8" s="120" customFormat="1" ht="13.5">
      <c r="A26" s="129"/>
      <c r="B26" s="138"/>
      <c r="C26" s="130" t="s">
        <v>312</v>
      </c>
      <c r="D26" s="232" t="s">
        <v>36</v>
      </c>
      <c r="E26" s="224">
        <v>1</v>
      </c>
      <c r="F26" s="432"/>
      <c r="G26" s="240">
        <f t="shared" si="1"/>
        <v>0</v>
      </c>
      <c r="H26" s="121"/>
    </row>
    <row r="27" spans="1:8" s="120" customFormat="1" ht="13.5">
      <c r="A27" s="126"/>
      <c r="B27" s="133"/>
      <c r="C27" s="130" t="s">
        <v>313</v>
      </c>
      <c r="D27" s="227" t="s">
        <v>36</v>
      </c>
      <c r="E27" s="223">
        <v>1</v>
      </c>
      <c r="F27" s="432"/>
      <c r="G27" s="240">
        <f t="shared" si="1"/>
        <v>0</v>
      </c>
      <c r="H27" s="121"/>
    </row>
    <row r="28" spans="1:8" s="120" customFormat="1" ht="13.5">
      <c r="A28" s="126"/>
      <c r="B28" s="133"/>
      <c r="C28" s="130" t="s">
        <v>314</v>
      </c>
      <c r="D28" s="227" t="s">
        <v>36</v>
      </c>
      <c r="E28" s="223">
        <v>5</v>
      </c>
      <c r="F28" s="432"/>
      <c r="G28" s="240">
        <f t="shared" si="1"/>
        <v>0</v>
      </c>
      <c r="H28" s="121"/>
    </row>
    <row r="29" spans="1:8" s="120" customFormat="1" ht="13.5">
      <c r="A29" s="126"/>
      <c r="B29" s="133"/>
      <c r="C29" s="130" t="s">
        <v>315</v>
      </c>
      <c r="D29" s="227" t="s">
        <v>36</v>
      </c>
      <c r="E29" s="223">
        <v>4</v>
      </c>
      <c r="F29" s="432"/>
      <c r="G29" s="240">
        <f t="shared" si="1"/>
        <v>0</v>
      </c>
      <c r="H29" s="121"/>
    </row>
    <row r="30" spans="1:8" s="120" customFormat="1" ht="13.5">
      <c r="A30" s="129"/>
      <c r="B30" s="138"/>
      <c r="C30" s="130" t="s">
        <v>316</v>
      </c>
      <c r="D30" s="232" t="s">
        <v>36</v>
      </c>
      <c r="E30" s="224">
        <v>3</v>
      </c>
      <c r="F30" s="432"/>
      <c r="G30" s="240">
        <f t="shared" si="1"/>
        <v>0</v>
      </c>
      <c r="H30" s="121"/>
    </row>
    <row r="31" spans="1:8" s="120" customFormat="1" ht="13.5">
      <c r="A31" s="129"/>
      <c r="B31" s="138"/>
      <c r="C31" s="130" t="s">
        <v>317</v>
      </c>
      <c r="D31" s="232" t="s">
        <v>36</v>
      </c>
      <c r="E31" s="224">
        <v>2</v>
      </c>
      <c r="F31" s="432"/>
      <c r="G31" s="240">
        <f t="shared" si="1"/>
        <v>0</v>
      </c>
      <c r="H31" s="121"/>
    </row>
    <row r="32" spans="1:8" s="120" customFormat="1" ht="13.5">
      <c r="A32" s="126"/>
      <c r="B32" s="133"/>
      <c r="C32" s="130" t="s">
        <v>318</v>
      </c>
      <c r="D32" s="227" t="s">
        <v>181</v>
      </c>
      <c r="E32" s="223">
        <v>1</v>
      </c>
      <c r="F32" s="432"/>
      <c r="G32" s="240">
        <f t="shared" si="1"/>
        <v>0</v>
      </c>
      <c r="H32" s="121"/>
    </row>
    <row r="33" spans="1:8" s="120" customFormat="1" ht="13.5">
      <c r="A33" s="126"/>
      <c r="B33" s="133"/>
      <c r="C33" s="130" t="s">
        <v>319</v>
      </c>
      <c r="D33" s="227" t="s">
        <v>36</v>
      </c>
      <c r="E33" s="223">
        <v>2</v>
      </c>
      <c r="F33" s="432"/>
      <c r="G33" s="240">
        <f t="shared" si="1"/>
        <v>0</v>
      </c>
      <c r="H33" s="121"/>
    </row>
    <row r="34" spans="1:8" s="120" customFormat="1" ht="13.5">
      <c r="A34" s="126"/>
      <c r="B34" s="133"/>
      <c r="C34" s="130" t="s">
        <v>320</v>
      </c>
      <c r="D34" s="227" t="s">
        <v>37</v>
      </c>
      <c r="E34" s="223">
        <v>42</v>
      </c>
      <c r="F34" s="432"/>
      <c r="G34" s="240">
        <f t="shared" si="1"/>
        <v>0</v>
      </c>
      <c r="H34" s="121"/>
    </row>
    <row r="35" spans="1:8" s="120" customFormat="1" ht="13.5">
      <c r="A35" s="129"/>
      <c r="B35" s="138"/>
      <c r="C35" s="130" t="s">
        <v>321</v>
      </c>
      <c r="D35" s="232" t="s">
        <v>37</v>
      </c>
      <c r="E35" s="224">
        <v>3</v>
      </c>
      <c r="F35" s="432"/>
      <c r="G35" s="240">
        <f t="shared" si="1"/>
        <v>0</v>
      </c>
      <c r="H35" s="121"/>
    </row>
    <row r="36" spans="1:8" s="120" customFormat="1" ht="13.5">
      <c r="A36" s="126"/>
      <c r="B36" s="133"/>
      <c r="C36" s="130" t="s">
        <v>322</v>
      </c>
      <c r="D36" s="227" t="s">
        <v>181</v>
      </c>
      <c r="E36" s="223">
        <v>1</v>
      </c>
      <c r="F36" s="432"/>
      <c r="G36" s="240">
        <f t="shared" si="1"/>
        <v>0</v>
      </c>
      <c r="H36" s="121"/>
    </row>
    <row r="37" spans="1:8" s="120" customFormat="1" ht="13.5">
      <c r="A37" s="126"/>
      <c r="B37" s="133"/>
      <c r="C37" s="130" t="s">
        <v>323</v>
      </c>
      <c r="D37" s="227" t="s">
        <v>37</v>
      </c>
      <c r="E37" s="223">
        <v>45</v>
      </c>
      <c r="F37" s="432"/>
      <c r="G37" s="240">
        <f t="shared" si="1"/>
        <v>0</v>
      </c>
      <c r="H37" s="121"/>
    </row>
    <row r="38" spans="1:8" s="120" customFormat="1" ht="13.5">
      <c r="A38" s="126"/>
      <c r="B38" s="133"/>
      <c r="C38" s="130" t="s">
        <v>324</v>
      </c>
      <c r="D38" s="227" t="s">
        <v>37</v>
      </c>
      <c r="E38" s="223">
        <v>45</v>
      </c>
      <c r="F38" s="432"/>
      <c r="G38" s="240">
        <f t="shared" si="1"/>
        <v>0</v>
      </c>
      <c r="H38" s="121"/>
    </row>
    <row r="39" spans="1:8" s="120" customFormat="1" ht="13.5">
      <c r="A39" s="129"/>
      <c r="B39" s="138"/>
      <c r="C39" s="130" t="s">
        <v>325</v>
      </c>
      <c r="D39" s="232" t="s">
        <v>181</v>
      </c>
      <c r="E39" s="224">
        <v>2</v>
      </c>
      <c r="F39" s="432"/>
      <c r="G39" s="240">
        <f t="shared" si="1"/>
        <v>0</v>
      </c>
      <c r="H39" s="121"/>
    </row>
    <row r="40" spans="1:8" s="120" customFormat="1" ht="13.5">
      <c r="A40" s="129"/>
      <c r="B40" s="138"/>
      <c r="C40" s="130" t="s">
        <v>326</v>
      </c>
      <c r="D40" s="232" t="s">
        <v>181</v>
      </c>
      <c r="E40" s="224">
        <v>1</v>
      </c>
      <c r="F40" s="432"/>
      <c r="G40" s="240">
        <f t="shared" si="1"/>
        <v>0</v>
      </c>
      <c r="H40" s="121"/>
    </row>
    <row r="41" spans="1:8" s="120" customFormat="1" ht="13.5">
      <c r="A41" s="131"/>
      <c r="B41" s="291"/>
      <c r="C41" s="132" t="s">
        <v>327</v>
      </c>
      <c r="D41" s="233" t="s">
        <v>181</v>
      </c>
      <c r="E41" s="225">
        <v>1</v>
      </c>
      <c r="F41" s="433"/>
      <c r="G41" s="242">
        <f>E41*F41</f>
        <v>0</v>
      </c>
      <c r="H41" s="121"/>
    </row>
    <row r="42" spans="1:8" s="127" customFormat="1" ht="13.5">
      <c r="A42" s="126"/>
      <c r="B42" s="133"/>
      <c r="C42" s="134"/>
      <c r="D42" s="227"/>
      <c r="E42" s="223"/>
      <c r="F42" s="432"/>
      <c r="G42" s="247"/>
      <c r="H42" s="216"/>
    </row>
    <row r="43" spans="1:8" s="120" customFormat="1" ht="12">
      <c r="A43" s="135"/>
      <c r="B43" s="124"/>
      <c r="C43" s="125" t="s">
        <v>328</v>
      </c>
      <c r="D43" s="219"/>
      <c r="E43" s="223"/>
      <c r="F43" s="245"/>
      <c r="G43" s="246">
        <f>G44</f>
        <v>0</v>
      </c>
      <c r="H43" s="121"/>
    </row>
    <row r="44" spans="1:8" s="127" customFormat="1" ht="12.75">
      <c r="A44" s="126"/>
      <c r="B44" s="293" t="s">
        <v>329</v>
      </c>
      <c r="C44" s="130" t="s">
        <v>330</v>
      </c>
      <c r="D44" s="227" t="s">
        <v>181</v>
      </c>
      <c r="E44" s="222">
        <v>1</v>
      </c>
      <c r="F44" s="432"/>
      <c r="G44" s="247">
        <f aca="true" t="shared" si="2" ref="G44:G51">E44*F44</f>
        <v>0</v>
      </c>
      <c r="H44" s="216"/>
    </row>
    <row r="45" spans="1:8" s="120" customFormat="1" ht="13.5">
      <c r="A45" s="131"/>
      <c r="B45" s="291"/>
      <c r="C45" s="132" t="s">
        <v>331</v>
      </c>
      <c r="D45" s="233"/>
      <c r="E45" s="225"/>
      <c r="F45" s="433"/>
      <c r="G45" s="242"/>
      <c r="H45" s="121"/>
    </row>
    <row r="46" spans="1:8" s="127" customFormat="1" ht="13.5">
      <c r="A46" s="126"/>
      <c r="B46" s="133"/>
      <c r="C46" s="134"/>
      <c r="D46" s="227"/>
      <c r="E46" s="223"/>
      <c r="F46" s="432"/>
      <c r="G46" s="247"/>
      <c r="H46" s="216"/>
    </row>
    <row r="47" spans="1:8" s="127" customFormat="1" ht="13.5">
      <c r="A47" s="126"/>
      <c r="B47" s="133"/>
      <c r="C47" s="125" t="s">
        <v>125</v>
      </c>
      <c r="D47" s="234"/>
      <c r="E47" s="221"/>
      <c r="F47" s="238"/>
      <c r="G47" s="244">
        <f>SUM(G48:G51)</f>
        <v>0</v>
      </c>
      <c r="H47" s="216"/>
    </row>
    <row r="48" spans="1:8" s="127" customFormat="1" ht="13.5">
      <c r="A48" s="126"/>
      <c r="B48" s="133"/>
      <c r="C48" s="130" t="s">
        <v>449</v>
      </c>
      <c r="D48" s="227" t="s">
        <v>181</v>
      </c>
      <c r="E48" s="223">
        <v>1</v>
      </c>
      <c r="F48" s="432"/>
      <c r="G48" s="247">
        <f t="shared" si="2"/>
        <v>0</v>
      </c>
      <c r="H48" s="216"/>
    </row>
    <row r="49" spans="1:8" s="127" customFormat="1" ht="13.5">
      <c r="A49" s="126"/>
      <c r="B49" s="133"/>
      <c r="C49" s="130" t="s">
        <v>332</v>
      </c>
      <c r="D49" s="227" t="s">
        <v>192</v>
      </c>
      <c r="E49" s="223">
        <v>6</v>
      </c>
      <c r="F49" s="432"/>
      <c r="G49" s="247">
        <f t="shared" si="2"/>
        <v>0</v>
      </c>
      <c r="H49" s="216"/>
    </row>
    <row r="50" spans="1:8" s="127" customFormat="1" ht="13.5">
      <c r="A50" s="126"/>
      <c r="B50" s="133"/>
      <c r="C50" s="130" t="s">
        <v>333</v>
      </c>
      <c r="D50" s="227" t="s">
        <v>192</v>
      </c>
      <c r="E50" s="223">
        <v>3</v>
      </c>
      <c r="F50" s="432"/>
      <c r="G50" s="247">
        <f t="shared" si="2"/>
        <v>0</v>
      </c>
      <c r="H50" s="216"/>
    </row>
    <row r="51" spans="1:8" s="120" customFormat="1" ht="13.5">
      <c r="A51" s="131"/>
      <c r="B51" s="291"/>
      <c r="C51" s="137" t="s">
        <v>334</v>
      </c>
      <c r="D51" s="233" t="s">
        <v>36</v>
      </c>
      <c r="E51" s="225">
        <v>1</v>
      </c>
      <c r="F51" s="433"/>
      <c r="G51" s="242">
        <f t="shared" si="2"/>
        <v>0</v>
      </c>
      <c r="H51" s="121"/>
    </row>
    <row r="52" spans="1:8" s="120" customFormat="1" ht="13.5">
      <c r="A52" s="129"/>
      <c r="B52" s="138"/>
      <c r="C52" s="136"/>
      <c r="D52" s="232"/>
      <c r="E52" s="224"/>
      <c r="F52" s="245"/>
      <c r="G52" s="243"/>
      <c r="H52" s="121"/>
    </row>
  </sheetData>
  <sheetProtection/>
  <mergeCells count="1">
    <mergeCell ref="A1:G1"/>
  </mergeCell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SheetLayoutView="100" zoomScalePageLayoutView="0" workbookViewId="0" topLeftCell="A1">
      <selection activeCell="A2" sqref="A2:F2"/>
    </sheetView>
  </sheetViews>
  <sheetFormatPr defaultColWidth="9.33203125" defaultRowHeight="13.5"/>
  <cols>
    <col min="1" max="1" width="12.83203125" style="119" customWidth="1"/>
    <col min="2" max="2" width="63.5" style="119" customWidth="1"/>
    <col min="3" max="3" width="7.83203125" style="119" customWidth="1"/>
    <col min="4" max="4" width="9.16015625" style="119" customWidth="1"/>
    <col min="5" max="5" width="15" style="119" customWidth="1"/>
    <col min="6" max="6" width="20" style="119" customWidth="1"/>
    <col min="7" max="16384" width="9.33203125" style="119" customWidth="1"/>
  </cols>
  <sheetData>
    <row r="1" ht="12" thickBot="1"/>
    <row r="2" spans="1:6" ht="15">
      <c r="A2" s="561" t="s">
        <v>337</v>
      </c>
      <c r="B2" s="562"/>
      <c r="C2" s="562"/>
      <c r="D2" s="562"/>
      <c r="E2" s="562"/>
      <c r="F2" s="563"/>
    </row>
    <row r="3" spans="1:6" ht="15.75" thickBot="1">
      <c r="A3" s="564" t="s">
        <v>338</v>
      </c>
      <c r="B3" s="565"/>
      <c r="C3" s="565"/>
      <c r="D3" s="565"/>
      <c r="E3" s="565"/>
      <c r="F3" s="566"/>
    </row>
    <row r="4" spans="1:6" ht="12">
      <c r="A4" s="294"/>
      <c r="B4" s="295"/>
      <c r="C4" s="296"/>
      <c r="D4" s="296"/>
      <c r="E4" s="122"/>
      <c r="F4" s="297"/>
    </row>
    <row r="5" spans="1:6" ht="12">
      <c r="A5" s="294"/>
      <c r="B5" s="295"/>
      <c r="C5" s="296"/>
      <c r="D5" s="296"/>
      <c r="E5" s="122"/>
      <c r="F5" s="297"/>
    </row>
    <row r="6" spans="1:6" s="341" customFormat="1" ht="15">
      <c r="A6" s="338"/>
      <c r="B6" s="298" t="s">
        <v>339</v>
      </c>
      <c r="C6" s="339"/>
      <c r="D6" s="339"/>
      <c r="E6" s="339"/>
      <c r="F6" s="340"/>
    </row>
    <row r="7" spans="1:6" ht="14.25">
      <c r="A7" s="299"/>
      <c r="B7" s="300" t="s">
        <v>340</v>
      </c>
      <c r="C7" s="121"/>
      <c r="D7" s="121"/>
      <c r="E7" s="121"/>
      <c r="F7" s="301"/>
    </row>
    <row r="8" spans="1:6" s="271" customFormat="1" ht="13.5">
      <c r="A8" s="332"/>
      <c r="B8" s="333" t="s">
        <v>341</v>
      </c>
      <c r="C8" s="333"/>
      <c r="D8" s="333"/>
      <c r="E8" s="333"/>
      <c r="F8" s="381"/>
    </row>
    <row r="9" spans="1:6" s="337" customFormat="1" ht="15" thickBot="1">
      <c r="A9" s="335"/>
      <c r="B9" s="302" t="s">
        <v>342</v>
      </c>
      <c r="C9" s="303"/>
      <c r="D9" s="303"/>
      <c r="E9" s="303"/>
      <c r="F9" s="304">
        <f>F8</f>
        <v>0</v>
      </c>
    </row>
    <row r="10" spans="1:6" ht="14.25">
      <c r="A10" s="299"/>
      <c r="B10" s="300" t="s">
        <v>343</v>
      </c>
      <c r="C10" s="121"/>
      <c r="D10" s="121"/>
      <c r="E10" s="121"/>
      <c r="F10" s="301"/>
    </row>
    <row r="11" spans="1:6" s="271" customFormat="1" ht="13.5">
      <c r="A11" s="334"/>
      <c r="B11" s="333" t="s">
        <v>344</v>
      </c>
      <c r="C11" s="333"/>
      <c r="D11" s="333"/>
      <c r="E11" s="333"/>
      <c r="F11" s="326"/>
    </row>
    <row r="12" spans="1:6" s="271" customFormat="1" ht="13.5">
      <c r="A12" s="334"/>
      <c r="B12" s="333" t="s">
        <v>345</v>
      </c>
      <c r="C12" s="333"/>
      <c r="D12" s="333"/>
      <c r="E12" s="333"/>
      <c r="F12" s="326"/>
    </row>
    <row r="13" spans="1:6" s="271" customFormat="1" ht="13.5">
      <c r="A13" s="334"/>
      <c r="B13" s="333" t="s">
        <v>346</v>
      </c>
      <c r="C13" s="333"/>
      <c r="D13" s="333"/>
      <c r="E13" s="333"/>
      <c r="F13" s="305"/>
    </row>
    <row r="14" spans="1:6" s="271" customFormat="1" ht="13.5">
      <c r="A14" s="334"/>
      <c r="B14" s="333" t="s">
        <v>347</v>
      </c>
      <c r="C14" s="333"/>
      <c r="D14" s="333"/>
      <c r="E14" s="333"/>
      <c r="F14" s="305"/>
    </row>
    <row r="15" spans="1:6" s="271" customFormat="1" ht="13.5">
      <c r="A15" s="334"/>
      <c r="B15" s="333" t="s">
        <v>348</v>
      </c>
      <c r="C15" s="333"/>
      <c r="D15" s="333"/>
      <c r="E15" s="333"/>
      <c r="F15" s="305"/>
    </row>
    <row r="16" spans="1:6" s="337" customFormat="1" ht="15" thickBot="1">
      <c r="A16" s="335"/>
      <c r="B16" s="302" t="s">
        <v>342</v>
      </c>
      <c r="C16" s="336"/>
      <c r="D16" s="336"/>
      <c r="E16" s="336"/>
      <c r="F16" s="304">
        <f>SUM(F11:F15)</f>
        <v>0</v>
      </c>
    </row>
    <row r="17" spans="1:6" s="337" customFormat="1" ht="14.25">
      <c r="A17" s="299"/>
      <c r="B17" s="300" t="s">
        <v>349</v>
      </c>
      <c r="C17" s="342"/>
      <c r="D17" s="342"/>
      <c r="E17" s="342"/>
      <c r="F17" s="343"/>
    </row>
    <row r="18" spans="1:7" s="271" customFormat="1" ht="13.5">
      <c r="A18" s="334"/>
      <c r="B18" s="333" t="s">
        <v>350</v>
      </c>
      <c r="C18" s="333"/>
      <c r="D18" s="333"/>
      <c r="E18" s="333"/>
      <c r="F18" s="381"/>
      <c r="G18" s="403"/>
    </row>
    <row r="19" spans="1:6" s="337" customFormat="1" ht="15" thickBot="1">
      <c r="A19" s="335"/>
      <c r="B19" s="302" t="s">
        <v>342</v>
      </c>
      <c r="C19" s="336"/>
      <c r="D19" s="336"/>
      <c r="E19" s="336"/>
      <c r="F19" s="304">
        <f>SUM(F18)</f>
        <v>0</v>
      </c>
    </row>
    <row r="20" spans="1:6" s="337" customFormat="1" ht="15" thickBot="1">
      <c r="A20" s="344"/>
      <c r="B20" s="306" t="s">
        <v>351</v>
      </c>
      <c r="C20" s="345"/>
      <c r="D20" s="345"/>
      <c r="E20" s="345"/>
      <c r="F20" s="307">
        <f>F19+F16+F9</f>
        <v>0</v>
      </c>
    </row>
    <row r="21" spans="1:6" ht="12">
      <c r="A21" s="294"/>
      <c r="B21" s="122"/>
      <c r="C21" s="122"/>
      <c r="D21" s="122"/>
      <c r="E21" s="122"/>
      <c r="F21" s="297"/>
    </row>
    <row r="22" spans="1:6" s="271" customFormat="1" ht="13.5">
      <c r="A22" s="332"/>
      <c r="B22" s="308" t="s">
        <v>352</v>
      </c>
      <c r="C22" s="346"/>
      <c r="D22" s="346"/>
      <c r="E22" s="346"/>
      <c r="F22" s="347"/>
    </row>
    <row r="23" spans="1:6" s="271" customFormat="1" ht="13.5">
      <c r="A23" s="334"/>
      <c r="B23" s="333" t="s">
        <v>353</v>
      </c>
      <c r="C23" s="348">
        <v>21</v>
      </c>
      <c r="D23" s="349" t="s">
        <v>354</v>
      </c>
      <c r="E23" s="350">
        <f>SUM(F20)</f>
        <v>0</v>
      </c>
      <c r="F23" s="305">
        <f>E23*0.21</f>
        <v>0</v>
      </c>
    </row>
    <row r="24" spans="1:6" s="271" customFormat="1" ht="13.5">
      <c r="A24" s="332"/>
      <c r="B24" s="333"/>
      <c r="C24" s="348"/>
      <c r="D24" s="349"/>
      <c r="E24" s="351"/>
      <c r="F24" s="305"/>
    </row>
    <row r="25" spans="1:6" s="271" customFormat="1" ht="13.5">
      <c r="A25" s="334"/>
      <c r="B25" s="309" t="s">
        <v>355</v>
      </c>
      <c r="C25" s="352"/>
      <c r="D25" s="352"/>
      <c r="E25" s="353"/>
      <c r="F25" s="310">
        <f>SUM(F23:F24)</f>
        <v>0</v>
      </c>
    </row>
    <row r="26" spans="1:6" s="337" customFormat="1" ht="15" thickBot="1">
      <c r="A26" s="354"/>
      <c r="B26" s="311" t="s">
        <v>356</v>
      </c>
      <c r="C26" s="311"/>
      <c r="D26" s="311"/>
      <c r="E26" s="311"/>
      <c r="F26" s="312">
        <f>F25+F20</f>
        <v>0</v>
      </c>
    </row>
    <row r="27" ht="12">
      <c r="E27" s="248"/>
    </row>
    <row r="28" spans="1:3" ht="13.5">
      <c r="A28" s="327"/>
      <c r="B28" s="327"/>
      <c r="C28" s="327"/>
    </row>
    <row r="29" spans="1:3" ht="13.5">
      <c r="A29" s="188"/>
      <c r="B29" s="188"/>
      <c r="C29" s="327"/>
    </row>
    <row r="30" spans="1:3" ht="13.5">
      <c r="A30" s="188"/>
      <c r="B30" s="188"/>
      <c r="C30" s="327"/>
    </row>
    <row r="32" spans="1:6" ht="13.5">
      <c r="A32" s="328"/>
      <c r="B32" s="329"/>
      <c r="C32" s="328"/>
      <c r="D32" s="328"/>
      <c r="E32" s="330"/>
      <c r="F32" s="330"/>
    </row>
    <row r="33" ht="13.5">
      <c r="B33" s="331"/>
    </row>
  </sheetData>
  <sheetProtection/>
  <mergeCells count="2">
    <mergeCell ref="A2:F2"/>
    <mergeCell ref="A3:F3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64"/>
  <sheetViews>
    <sheetView view="pageBreakPreview" zoomScaleSheetLayoutView="100" zoomScalePageLayoutView="0" workbookViewId="0" topLeftCell="A1">
      <selection activeCell="C14" sqref="C14"/>
    </sheetView>
  </sheetViews>
  <sheetFormatPr defaultColWidth="9.33203125" defaultRowHeight="13.5"/>
  <cols>
    <col min="1" max="1" width="5.16015625" style="158" customWidth="1"/>
    <col min="2" max="2" width="13.16015625" style="158" customWidth="1"/>
    <col min="3" max="3" width="81.66015625" style="159" customWidth="1"/>
    <col min="4" max="4" width="4.5" style="158" customWidth="1"/>
    <col min="5" max="5" width="9.83203125" style="158" customWidth="1"/>
    <col min="6" max="6" width="11.33203125" style="158" customWidth="1"/>
    <col min="7" max="7" width="11.5" style="158" customWidth="1"/>
    <col min="8" max="8" width="10.83203125" style="158" customWidth="1"/>
    <col min="9" max="9" width="11.66015625" style="158" customWidth="1"/>
    <col min="10" max="16384" width="9.33203125" style="139" customWidth="1"/>
  </cols>
  <sheetData>
    <row r="1" spans="1:9" s="324" customFormat="1" ht="37.5" customHeight="1">
      <c r="A1" s="313" t="s">
        <v>357</v>
      </c>
      <c r="B1" s="315" t="s">
        <v>358</v>
      </c>
      <c r="C1" s="315" t="s">
        <v>38</v>
      </c>
      <c r="D1" s="314" t="s">
        <v>152</v>
      </c>
      <c r="E1" s="315" t="s">
        <v>153</v>
      </c>
      <c r="F1" s="315" t="s">
        <v>182</v>
      </c>
      <c r="G1" s="315" t="s">
        <v>359</v>
      </c>
      <c r="H1" s="315" t="s">
        <v>183</v>
      </c>
      <c r="I1" s="315" t="s">
        <v>359</v>
      </c>
    </row>
    <row r="2" spans="1:9" ht="13.5" customHeight="1">
      <c r="A2" s="178"/>
      <c r="B2" s="179"/>
      <c r="C2" s="179" t="s">
        <v>360</v>
      </c>
      <c r="D2" s="316"/>
      <c r="E2" s="317"/>
      <c r="F2" s="317"/>
      <c r="G2" s="317"/>
      <c r="H2" s="317"/>
      <c r="I2" s="318"/>
    </row>
    <row r="3" spans="1:9" ht="11.25">
      <c r="A3" s="140">
        <v>1</v>
      </c>
      <c r="B3" s="147" t="s">
        <v>361</v>
      </c>
      <c r="C3" s="148" t="s">
        <v>362</v>
      </c>
      <c r="D3" s="147" t="s">
        <v>36</v>
      </c>
      <c r="E3" s="149">
        <v>20</v>
      </c>
      <c r="F3" s="143"/>
      <c r="G3" s="143">
        <f>E3*F3</f>
        <v>0</v>
      </c>
      <c r="H3" s="143"/>
      <c r="I3" s="144">
        <f>E3*H3</f>
        <v>0</v>
      </c>
    </row>
    <row r="4" spans="1:9" ht="11.25">
      <c r="A4" s="140">
        <v>2</v>
      </c>
      <c r="B4" s="147" t="s">
        <v>184</v>
      </c>
      <c r="C4" s="148" t="s">
        <v>363</v>
      </c>
      <c r="D4" s="147" t="s">
        <v>36</v>
      </c>
      <c r="E4" s="149">
        <v>20</v>
      </c>
      <c r="F4" s="143"/>
      <c r="G4" s="149"/>
      <c r="H4" s="143"/>
      <c r="I4" s="144">
        <f aca="true" t="shared" si="0" ref="I4:I28">E4*H4</f>
        <v>0</v>
      </c>
    </row>
    <row r="5" spans="1:9" ht="11.25">
      <c r="A5" s="140">
        <v>3</v>
      </c>
      <c r="B5" s="147" t="s">
        <v>364</v>
      </c>
      <c r="C5" s="148" t="s">
        <v>185</v>
      </c>
      <c r="D5" s="147" t="s">
        <v>15</v>
      </c>
      <c r="E5" s="149">
        <v>100</v>
      </c>
      <c r="F5" s="143"/>
      <c r="G5" s="143">
        <f aca="true" t="shared" si="1" ref="G5:G28">E5*F5</f>
        <v>0</v>
      </c>
      <c r="H5" s="143"/>
      <c r="I5" s="144">
        <f t="shared" si="0"/>
        <v>0</v>
      </c>
    </row>
    <row r="6" spans="1:9" ht="11.25">
      <c r="A6" s="140">
        <v>3</v>
      </c>
      <c r="B6" s="147" t="s">
        <v>364</v>
      </c>
      <c r="C6" s="148" t="s">
        <v>365</v>
      </c>
      <c r="D6" s="147" t="s">
        <v>15</v>
      </c>
      <c r="E6" s="149">
        <v>150</v>
      </c>
      <c r="F6" s="143"/>
      <c r="G6" s="143">
        <f t="shared" si="1"/>
        <v>0</v>
      </c>
      <c r="H6" s="143"/>
      <c r="I6" s="144">
        <f t="shared" si="0"/>
        <v>0</v>
      </c>
    </row>
    <row r="7" spans="1:9" ht="11.25">
      <c r="A7" s="140">
        <v>4</v>
      </c>
      <c r="B7" s="147" t="s">
        <v>366</v>
      </c>
      <c r="C7" s="148" t="s">
        <v>367</v>
      </c>
      <c r="D7" s="147" t="s">
        <v>15</v>
      </c>
      <c r="E7" s="149">
        <v>170</v>
      </c>
      <c r="F7" s="143"/>
      <c r="G7" s="143">
        <f t="shared" si="1"/>
        <v>0</v>
      </c>
      <c r="H7" s="143"/>
      <c r="I7" s="144">
        <f t="shared" si="0"/>
        <v>0</v>
      </c>
    </row>
    <row r="8" spans="1:9" ht="11.25">
      <c r="A8" s="140">
        <v>5</v>
      </c>
      <c r="B8" s="147" t="s">
        <v>368</v>
      </c>
      <c r="C8" s="148" t="s">
        <v>187</v>
      </c>
      <c r="D8" s="147" t="s">
        <v>15</v>
      </c>
      <c r="E8" s="149">
        <v>50</v>
      </c>
      <c r="F8" s="143"/>
      <c r="G8" s="143">
        <f t="shared" si="1"/>
        <v>0</v>
      </c>
      <c r="H8" s="143"/>
      <c r="I8" s="144">
        <f t="shared" si="0"/>
        <v>0</v>
      </c>
    </row>
    <row r="9" spans="1:9" ht="11.25">
      <c r="A9" s="140">
        <v>6</v>
      </c>
      <c r="B9" s="147" t="s">
        <v>369</v>
      </c>
      <c r="C9" s="148" t="s">
        <v>370</v>
      </c>
      <c r="D9" s="147" t="s">
        <v>15</v>
      </c>
      <c r="E9" s="149">
        <v>100</v>
      </c>
      <c r="F9" s="143"/>
      <c r="G9" s="143">
        <f t="shared" si="1"/>
        <v>0</v>
      </c>
      <c r="H9" s="143"/>
      <c r="I9" s="144">
        <f t="shared" si="0"/>
        <v>0</v>
      </c>
    </row>
    <row r="10" spans="1:9" ht="11.25">
      <c r="A10" s="140">
        <v>7</v>
      </c>
      <c r="B10" s="147" t="s">
        <v>371</v>
      </c>
      <c r="C10" s="148" t="s">
        <v>372</v>
      </c>
      <c r="D10" s="147" t="s">
        <v>15</v>
      </c>
      <c r="E10" s="149">
        <v>50</v>
      </c>
      <c r="F10" s="143"/>
      <c r="G10" s="143">
        <f t="shared" si="1"/>
        <v>0</v>
      </c>
      <c r="H10" s="143"/>
      <c r="I10" s="144">
        <f t="shared" si="0"/>
        <v>0</v>
      </c>
    </row>
    <row r="11" spans="1:9" ht="11.25">
      <c r="A11" s="140">
        <v>8</v>
      </c>
      <c r="B11" s="147" t="s">
        <v>373</v>
      </c>
      <c r="C11" s="148" t="s">
        <v>374</v>
      </c>
      <c r="D11" s="147" t="s">
        <v>15</v>
      </c>
      <c r="E11" s="149">
        <v>70</v>
      </c>
      <c r="F11" s="143"/>
      <c r="G11" s="143">
        <f t="shared" si="1"/>
        <v>0</v>
      </c>
      <c r="H11" s="143"/>
      <c r="I11" s="144">
        <f t="shared" si="0"/>
        <v>0</v>
      </c>
    </row>
    <row r="12" spans="1:9" ht="11.25">
      <c r="A12" s="140">
        <v>9</v>
      </c>
      <c r="B12" s="147" t="s">
        <v>375</v>
      </c>
      <c r="C12" s="148" t="s">
        <v>376</v>
      </c>
      <c r="D12" s="147" t="s">
        <v>15</v>
      </c>
      <c r="E12" s="149">
        <v>80</v>
      </c>
      <c r="F12" s="143"/>
      <c r="G12" s="143">
        <f t="shared" si="1"/>
        <v>0</v>
      </c>
      <c r="H12" s="143"/>
      <c r="I12" s="144">
        <f t="shared" si="0"/>
        <v>0</v>
      </c>
    </row>
    <row r="13" spans="1:9" ht="11.25">
      <c r="A13" s="140">
        <v>10</v>
      </c>
      <c r="B13" s="147" t="s">
        <v>377</v>
      </c>
      <c r="C13" s="148" t="s">
        <v>378</v>
      </c>
      <c r="D13" s="147" t="s">
        <v>189</v>
      </c>
      <c r="E13" s="149">
        <v>1</v>
      </c>
      <c r="F13" s="143"/>
      <c r="G13" s="143">
        <f t="shared" si="1"/>
        <v>0</v>
      </c>
      <c r="H13" s="143"/>
      <c r="I13" s="144">
        <f t="shared" si="0"/>
        <v>0</v>
      </c>
    </row>
    <row r="14" spans="1:9" s="145" customFormat="1" ht="22.5">
      <c r="A14" s="140">
        <v>11</v>
      </c>
      <c r="B14" s="141" t="s">
        <v>379</v>
      </c>
      <c r="C14" s="142" t="s">
        <v>380</v>
      </c>
      <c r="D14" s="141" t="s">
        <v>36</v>
      </c>
      <c r="E14" s="143">
        <v>4</v>
      </c>
      <c r="F14" s="143"/>
      <c r="G14" s="143">
        <f t="shared" si="1"/>
        <v>0</v>
      </c>
      <c r="H14" s="143"/>
      <c r="I14" s="144">
        <f t="shared" si="0"/>
        <v>0</v>
      </c>
    </row>
    <row r="15" spans="1:9" s="145" customFormat="1" ht="22.5">
      <c r="A15" s="140">
        <v>12</v>
      </c>
      <c r="B15" s="141" t="s">
        <v>379</v>
      </c>
      <c r="C15" s="142" t="s">
        <v>381</v>
      </c>
      <c r="D15" s="141" t="s">
        <v>36</v>
      </c>
      <c r="E15" s="143">
        <v>3</v>
      </c>
      <c r="F15" s="143"/>
      <c r="G15" s="143"/>
      <c r="H15" s="143"/>
      <c r="I15" s="144">
        <f t="shared" si="0"/>
        <v>0</v>
      </c>
    </row>
    <row r="16" spans="1:9" s="145" customFormat="1" ht="11.25">
      <c r="A16" s="140">
        <v>13</v>
      </c>
      <c r="B16" s="141" t="s">
        <v>382</v>
      </c>
      <c r="C16" s="142" t="s">
        <v>383</v>
      </c>
      <c r="D16" s="141" t="s">
        <v>36</v>
      </c>
      <c r="E16" s="143">
        <v>1</v>
      </c>
      <c r="F16" s="143"/>
      <c r="G16" s="143">
        <f t="shared" si="1"/>
        <v>0</v>
      </c>
      <c r="H16" s="143"/>
      <c r="I16" s="144">
        <f t="shared" si="0"/>
        <v>0</v>
      </c>
    </row>
    <row r="17" spans="1:9" s="145" customFormat="1" ht="22.5">
      <c r="A17" s="140">
        <v>14</v>
      </c>
      <c r="B17" s="141" t="s">
        <v>195</v>
      </c>
      <c r="C17" s="142" t="s">
        <v>384</v>
      </c>
      <c r="D17" s="141" t="s">
        <v>36</v>
      </c>
      <c r="E17" s="143">
        <v>4</v>
      </c>
      <c r="F17" s="143"/>
      <c r="G17" s="143">
        <f t="shared" si="1"/>
        <v>0</v>
      </c>
      <c r="H17" s="143"/>
      <c r="I17" s="144">
        <f t="shared" si="0"/>
        <v>0</v>
      </c>
    </row>
    <row r="18" spans="1:10" s="404" customFormat="1" ht="12">
      <c r="A18" s="140">
        <v>15</v>
      </c>
      <c r="B18" s="141" t="s">
        <v>385</v>
      </c>
      <c r="C18" s="142" t="s">
        <v>484</v>
      </c>
      <c r="D18" s="141" t="s">
        <v>36</v>
      </c>
      <c r="E18" s="143">
        <v>2</v>
      </c>
      <c r="F18" s="143"/>
      <c r="G18" s="143">
        <f t="shared" si="1"/>
        <v>0</v>
      </c>
      <c r="H18" s="143"/>
      <c r="I18" s="144">
        <f t="shared" si="0"/>
        <v>0</v>
      </c>
      <c r="J18" s="398"/>
    </row>
    <row r="19" spans="1:9" s="145" customFormat="1" ht="11.25">
      <c r="A19" s="140">
        <v>16</v>
      </c>
      <c r="B19" s="141"/>
      <c r="C19" s="142" t="s">
        <v>386</v>
      </c>
      <c r="D19" s="141" t="s">
        <v>36</v>
      </c>
      <c r="E19" s="143">
        <v>15</v>
      </c>
      <c r="F19" s="143"/>
      <c r="G19" s="143"/>
      <c r="H19" s="143"/>
      <c r="I19" s="144">
        <f t="shared" si="0"/>
        <v>0</v>
      </c>
    </row>
    <row r="20" spans="1:9" s="145" customFormat="1" ht="11.25">
      <c r="A20" s="140">
        <v>17</v>
      </c>
      <c r="B20" s="141" t="s">
        <v>195</v>
      </c>
      <c r="C20" s="142" t="s">
        <v>387</v>
      </c>
      <c r="D20" s="141" t="s">
        <v>36</v>
      </c>
      <c r="E20" s="143">
        <v>2</v>
      </c>
      <c r="F20" s="143"/>
      <c r="G20" s="143"/>
      <c r="H20" s="143"/>
      <c r="I20" s="144">
        <f t="shared" si="0"/>
        <v>0</v>
      </c>
    </row>
    <row r="21" spans="1:9" ht="11.25">
      <c r="A21" s="140">
        <v>18</v>
      </c>
      <c r="B21" s="141" t="s">
        <v>388</v>
      </c>
      <c r="C21" s="142" t="s">
        <v>389</v>
      </c>
      <c r="D21" s="141" t="s">
        <v>36</v>
      </c>
      <c r="E21" s="155">
        <v>3</v>
      </c>
      <c r="F21" s="143"/>
      <c r="G21" s="143"/>
      <c r="H21" s="143"/>
      <c r="I21" s="144">
        <f t="shared" si="0"/>
        <v>0</v>
      </c>
    </row>
    <row r="22" spans="1:9" ht="11.25">
      <c r="A22" s="140">
        <v>19</v>
      </c>
      <c r="B22" s="319"/>
      <c r="C22" s="320" t="s">
        <v>390</v>
      </c>
      <c r="D22" s="141" t="s">
        <v>36</v>
      </c>
      <c r="E22" s="155">
        <v>8</v>
      </c>
      <c r="F22" s="143"/>
      <c r="G22" s="143">
        <f t="shared" si="1"/>
        <v>0</v>
      </c>
      <c r="H22" s="321"/>
      <c r="I22" s="144"/>
    </row>
    <row r="23" spans="1:9" ht="11.25">
      <c r="A23" s="140">
        <v>20</v>
      </c>
      <c r="B23" s="319"/>
      <c r="C23" s="320" t="s">
        <v>391</v>
      </c>
      <c r="D23" s="141" t="s">
        <v>36</v>
      </c>
      <c r="E23" s="155">
        <v>2</v>
      </c>
      <c r="F23" s="143"/>
      <c r="G23" s="143">
        <f t="shared" si="1"/>
        <v>0</v>
      </c>
      <c r="H23" s="143"/>
      <c r="I23" s="144"/>
    </row>
    <row r="24" spans="1:9" ht="11.25">
      <c r="A24" s="140">
        <v>21</v>
      </c>
      <c r="B24" s="319"/>
      <c r="C24" s="320" t="s">
        <v>503</v>
      </c>
      <c r="D24" s="141" t="s">
        <v>36</v>
      </c>
      <c r="E24" s="155">
        <v>5</v>
      </c>
      <c r="F24" s="143"/>
      <c r="G24" s="143">
        <f t="shared" si="1"/>
        <v>0</v>
      </c>
      <c r="H24" s="143"/>
      <c r="I24" s="144">
        <f t="shared" si="0"/>
        <v>0</v>
      </c>
    </row>
    <row r="25" spans="1:9" ht="11.25">
      <c r="A25" s="140">
        <v>22</v>
      </c>
      <c r="B25" s="319"/>
      <c r="C25" s="320" t="s">
        <v>504</v>
      </c>
      <c r="D25" s="141" t="s">
        <v>36</v>
      </c>
      <c r="E25" s="155">
        <v>1</v>
      </c>
      <c r="F25" s="143"/>
      <c r="G25" s="143">
        <f t="shared" si="1"/>
        <v>0</v>
      </c>
      <c r="H25" s="143"/>
      <c r="I25" s="144">
        <f t="shared" si="0"/>
        <v>0</v>
      </c>
    </row>
    <row r="26" spans="1:10" ht="11.25">
      <c r="A26" s="140">
        <v>23</v>
      </c>
      <c r="B26" s="141"/>
      <c r="C26" s="142" t="s">
        <v>194</v>
      </c>
      <c r="D26" s="141" t="s">
        <v>192</v>
      </c>
      <c r="E26" s="143">
        <v>2</v>
      </c>
      <c r="F26" s="143"/>
      <c r="G26" s="143"/>
      <c r="H26" s="143"/>
      <c r="I26" s="144">
        <f t="shared" si="0"/>
        <v>0</v>
      </c>
      <c r="J26" s="405"/>
    </row>
    <row r="27" spans="1:9" ht="11.25">
      <c r="A27" s="140">
        <v>24</v>
      </c>
      <c r="B27" s="147"/>
      <c r="C27" s="148" t="s">
        <v>191</v>
      </c>
      <c r="D27" s="147" t="s">
        <v>192</v>
      </c>
      <c r="E27" s="143">
        <v>5</v>
      </c>
      <c r="F27" s="143"/>
      <c r="G27" s="143"/>
      <c r="H27" s="143"/>
      <c r="I27" s="144">
        <f t="shared" si="0"/>
        <v>0</v>
      </c>
    </row>
    <row r="28" spans="1:9" ht="11.25">
      <c r="A28" s="140">
        <v>25</v>
      </c>
      <c r="B28" s="153"/>
      <c r="C28" s="148" t="s">
        <v>193</v>
      </c>
      <c r="D28" s="151" t="s">
        <v>189</v>
      </c>
      <c r="E28" s="152">
        <v>1</v>
      </c>
      <c r="F28" s="143"/>
      <c r="G28" s="143">
        <f t="shared" si="1"/>
        <v>0</v>
      </c>
      <c r="H28" s="143"/>
      <c r="I28" s="144">
        <f t="shared" si="0"/>
        <v>0</v>
      </c>
    </row>
    <row r="29" spans="1:9" ht="11.25">
      <c r="A29" s="146"/>
      <c r="B29" s="147"/>
      <c r="C29" s="148"/>
      <c r="D29" s="147"/>
      <c r="E29" s="143"/>
      <c r="F29" s="143"/>
      <c r="G29" s="149"/>
      <c r="H29" s="143"/>
      <c r="I29" s="150"/>
    </row>
    <row r="30" spans="1:9" ht="11.25">
      <c r="A30" s="146"/>
      <c r="B30" s="319"/>
      <c r="C30" s="322" t="s">
        <v>392</v>
      </c>
      <c r="D30" s="151"/>
      <c r="E30" s="156"/>
      <c r="F30" s="323"/>
      <c r="G30" s="156">
        <f>SUM(G3:G28)</f>
        <v>0</v>
      </c>
      <c r="H30" s="156"/>
      <c r="I30" s="157">
        <f>SUM(I3:I28)</f>
        <v>0</v>
      </c>
    </row>
    <row r="38" spans="2:9" ht="11.25">
      <c r="B38" s="160"/>
      <c r="D38" s="161"/>
      <c r="E38" s="162"/>
      <c r="F38" s="163"/>
      <c r="G38" s="163"/>
      <c r="H38" s="163"/>
      <c r="I38" s="162"/>
    </row>
    <row r="39" spans="2:9" ht="11.25">
      <c r="B39" s="160"/>
      <c r="D39" s="161"/>
      <c r="E39" s="162"/>
      <c r="F39" s="163"/>
      <c r="G39" s="163"/>
      <c r="H39" s="163"/>
      <c r="I39" s="162"/>
    </row>
    <row r="40" spans="2:9" ht="11.25">
      <c r="B40" s="160"/>
      <c r="D40" s="161"/>
      <c r="E40" s="162"/>
      <c r="F40" s="163"/>
      <c r="G40" s="163"/>
      <c r="H40" s="163"/>
      <c r="I40" s="162"/>
    </row>
    <row r="41" spans="2:9" ht="11.25">
      <c r="B41" s="160"/>
      <c r="D41" s="161"/>
      <c r="E41" s="162"/>
      <c r="F41" s="163"/>
      <c r="G41" s="163"/>
      <c r="H41" s="163"/>
      <c r="I41" s="162"/>
    </row>
    <row r="42" spans="2:9" ht="11.25">
      <c r="B42" s="160"/>
      <c r="D42" s="161"/>
      <c r="E42" s="162"/>
      <c r="F42" s="163"/>
      <c r="G42" s="163"/>
      <c r="H42" s="163"/>
      <c r="I42" s="162"/>
    </row>
    <row r="43" spans="2:9" ht="11.25">
      <c r="B43" s="160"/>
      <c r="D43" s="161"/>
      <c r="E43" s="162"/>
      <c r="F43" s="163"/>
      <c r="G43" s="163"/>
      <c r="H43" s="163"/>
      <c r="I43" s="162"/>
    </row>
    <row r="44" spans="2:9" ht="11.25">
      <c r="B44" s="160"/>
      <c r="D44" s="161"/>
      <c r="E44" s="162"/>
      <c r="F44" s="163"/>
      <c r="G44" s="163"/>
      <c r="H44" s="163"/>
      <c r="I44" s="162"/>
    </row>
    <row r="45" spans="2:9" ht="11.25">
      <c r="B45" s="160"/>
      <c r="D45" s="161"/>
      <c r="E45" s="162"/>
      <c r="F45" s="163"/>
      <c r="G45" s="163"/>
      <c r="H45" s="163"/>
      <c r="I45" s="162"/>
    </row>
    <row r="46" spans="2:9" ht="11.25">
      <c r="B46" s="160"/>
      <c r="D46" s="161"/>
      <c r="E46" s="162"/>
      <c r="F46" s="163"/>
      <c r="G46" s="163"/>
      <c r="H46" s="163"/>
      <c r="I46" s="162"/>
    </row>
    <row r="47" spans="2:9" ht="11.25">
      <c r="B47" s="160"/>
      <c r="D47" s="161"/>
      <c r="E47" s="162"/>
      <c r="F47" s="163"/>
      <c r="G47" s="163"/>
      <c r="H47" s="163"/>
      <c r="I47" s="162"/>
    </row>
    <row r="48" spans="2:9" ht="11.25">
      <c r="B48" s="160"/>
      <c r="D48" s="161"/>
      <c r="E48" s="162"/>
      <c r="F48" s="163"/>
      <c r="G48" s="163"/>
      <c r="H48" s="163"/>
      <c r="I48" s="162"/>
    </row>
    <row r="49" spans="2:9" ht="11.25">
      <c r="B49" s="160"/>
      <c r="D49" s="161"/>
      <c r="E49" s="162"/>
      <c r="F49" s="163"/>
      <c r="G49" s="163"/>
      <c r="H49" s="163"/>
      <c r="I49" s="162"/>
    </row>
    <row r="50" spans="2:9" ht="11.25">
      <c r="B50" s="160"/>
      <c r="D50" s="161"/>
      <c r="E50" s="162"/>
      <c r="F50" s="163"/>
      <c r="G50" s="163"/>
      <c r="H50" s="163"/>
      <c r="I50" s="162"/>
    </row>
    <row r="51" spans="2:9" ht="11.25">
      <c r="B51" s="164"/>
      <c r="C51" s="165"/>
      <c r="D51" s="161"/>
      <c r="E51" s="162"/>
      <c r="F51" s="163"/>
      <c r="G51" s="163"/>
      <c r="H51" s="163"/>
      <c r="I51" s="162"/>
    </row>
    <row r="52" spans="2:9" ht="11.25">
      <c r="B52" s="164"/>
      <c r="C52" s="165"/>
      <c r="D52" s="161"/>
      <c r="E52" s="162"/>
      <c r="F52" s="166"/>
      <c r="G52" s="166"/>
      <c r="H52" s="166"/>
      <c r="I52" s="162"/>
    </row>
    <row r="53" spans="2:9" ht="11.25">
      <c r="B53" s="164"/>
      <c r="C53" s="165"/>
      <c r="D53" s="161"/>
      <c r="E53" s="162"/>
      <c r="F53" s="166"/>
      <c r="G53" s="166"/>
      <c r="H53" s="166"/>
      <c r="I53" s="162"/>
    </row>
    <row r="54" spans="2:9" ht="11.25">
      <c r="B54" s="164"/>
      <c r="C54" s="165"/>
      <c r="D54" s="161"/>
      <c r="E54" s="162"/>
      <c r="F54" s="166"/>
      <c r="G54" s="166"/>
      <c r="H54" s="166"/>
      <c r="I54" s="162"/>
    </row>
    <row r="55" spans="2:9" ht="11.25">
      <c r="B55" s="164"/>
      <c r="C55" s="165"/>
      <c r="D55" s="161"/>
      <c r="E55" s="162"/>
      <c r="F55" s="166"/>
      <c r="G55" s="166"/>
      <c r="H55" s="166"/>
      <c r="I55" s="162"/>
    </row>
    <row r="56" spans="2:9" ht="11.25">
      <c r="B56" s="164"/>
      <c r="D56" s="161"/>
      <c r="E56" s="162"/>
      <c r="F56" s="166"/>
      <c r="G56" s="166"/>
      <c r="H56" s="166"/>
      <c r="I56" s="162"/>
    </row>
    <row r="57" spans="2:9" ht="11.25">
      <c r="B57" s="160"/>
      <c r="D57" s="161"/>
      <c r="E57" s="162"/>
      <c r="F57" s="163"/>
      <c r="G57" s="163"/>
      <c r="H57" s="163"/>
      <c r="I57" s="162"/>
    </row>
    <row r="58" spans="2:9" ht="11.25">
      <c r="B58" s="160"/>
      <c r="D58" s="161"/>
      <c r="E58" s="162"/>
      <c r="F58" s="163"/>
      <c r="G58" s="163"/>
      <c r="H58" s="163"/>
      <c r="I58" s="162"/>
    </row>
    <row r="59" spans="2:9" ht="11.25">
      <c r="B59" s="160"/>
      <c r="D59" s="161"/>
      <c r="E59" s="162"/>
      <c r="F59" s="163"/>
      <c r="G59" s="163"/>
      <c r="H59" s="163"/>
      <c r="I59" s="162"/>
    </row>
    <row r="60" spans="2:9" ht="11.25">
      <c r="B60" s="160"/>
      <c r="D60" s="161"/>
      <c r="E60" s="162"/>
      <c r="F60" s="163"/>
      <c r="G60" s="163"/>
      <c r="H60" s="163"/>
      <c r="I60" s="162"/>
    </row>
    <row r="61" spans="2:9" ht="11.25">
      <c r="B61" s="164"/>
      <c r="D61" s="161"/>
      <c r="E61" s="162"/>
      <c r="F61" s="163"/>
      <c r="G61" s="163"/>
      <c r="H61" s="163"/>
      <c r="I61" s="162"/>
    </row>
    <row r="62" spans="2:9" ht="11.25">
      <c r="B62" s="160"/>
      <c r="D62" s="161"/>
      <c r="E62" s="162"/>
      <c r="F62" s="163"/>
      <c r="G62" s="163"/>
      <c r="H62" s="163"/>
      <c r="I62" s="162"/>
    </row>
    <row r="63" spans="2:9" ht="11.25">
      <c r="B63" s="160"/>
      <c r="D63" s="161"/>
      <c r="E63" s="162"/>
      <c r="F63" s="163"/>
      <c r="G63" s="163"/>
      <c r="H63" s="163"/>
      <c r="I63" s="162"/>
    </row>
    <row r="64" spans="3:9" ht="11.25">
      <c r="C64" s="165"/>
      <c r="E64" s="162"/>
      <c r="F64" s="162"/>
      <c r="G64" s="162"/>
      <c r="H64" s="162"/>
      <c r="I64" s="162"/>
    </row>
    <row r="65" spans="2:9" ht="11.25">
      <c r="B65" s="160"/>
      <c r="C65" s="167"/>
      <c r="D65" s="168"/>
      <c r="E65" s="162"/>
      <c r="F65" s="169"/>
      <c r="G65" s="169"/>
      <c r="H65" s="169"/>
      <c r="I65" s="170"/>
    </row>
    <row r="66" spans="2:9" ht="11.25">
      <c r="B66" s="164"/>
      <c r="C66" s="165"/>
      <c r="D66" s="161"/>
      <c r="E66" s="162"/>
      <c r="F66" s="163"/>
      <c r="G66" s="163"/>
      <c r="H66" s="163"/>
      <c r="I66" s="162"/>
    </row>
    <row r="67" spans="2:9" ht="11.25">
      <c r="B67" s="164"/>
      <c r="C67" s="165"/>
      <c r="D67" s="161"/>
      <c r="E67" s="162"/>
      <c r="F67" s="163"/>
      <c r="G67" s="163"/>
      <c r="H67" s="163"/>
      <c r="I67" s="162"/>
    </row>
    <row r="68" spans="3:9" ht="11.25">
      <c r="C68" s="171"/>
      <c r="D68" s="168"/>
      <c r="E68" s="162"/>
      <c r="F68" s="162"/>
      <c r="G68" s="162"/>
      <c r="H68" s="162"/>
      <c r="I68" s="162"/>
    </row>
    <row r="69" spans="2:9" ht="11.25">
      <c r="B69" s="160"/>
      <c r="C69" s="172"/>
      <c r="I69" s="170"/>
    </row>
    <row r="70" spans="2:9" ht="11.25">
      <c r="B70" s="164"/>
      <c r="C70" s="165"/>
      <c r="D70" s="161"/>
      <c r="E70" s="162"/>
      <c r="F70" s="163"/>
      <c r="G70" s="163"/>
      <c r="H70" s="163"/>
      <c r="I70" s="162"/>
    </row>
    <row r="71" spans="2:9" ht="11.25">
      <c r="B71" s="164"/>
      <c r="C71" s="165"/>
      <c r="D71" s="161"/>
      <c r="E71" s="162"/>
      <c r="F71" s="163"/>
      <c r="G71" s="163"/>
      <c r="H71" s="163"/>
      <c r="I71" s="162"/>
    </row>
    <row r="72" spans="2:9" ht="11.25">
      <c r="B72" s="164"/>
      <c r="C72" s="165"/>
      <c r="D72" s="161"/>
      <c r="E72" s="162"/>
      <c r="F72" s="163"/>
      <c r="G72" s="163"/>
      <c r="H72" s="163"/>
      <c r="I72" s="162"/>
    </row>
    <row r="73" spans="2:9" ht="11.25">
      <c r="B73" s="164"/>
      <c r="C73" s="165"/>
      <c r="D73" s="161"/>
      <c r="E73" s="162"/>
      <c r="F73" s="163"/>
      <c r="G73" s="163"/>
      <c r="H73" s="163"/>
      <c r="I73" s="162"/>
    </row>
    <row r="74" spans="2:9" ht="11.25">
      <c r="B74" s="164"/>
      <c r="C74" s="165"/>
      <c r="D74" s="161"/>
      <c r="E74" s="162"/>
      <c r="F74" s="163"/>
      <c r="G74" s="163"/>
      <c r="H74" s="163"/>
      <c r="I74" s="162"/>
    </row>
    <row r="75" spans="2:9" ht="11.25">
      <c r="B75" s="164"/>
      <c r="C75" s="165"/>
      <c r="D75" s="161"/>
      <c r="E75" s="162"/>
      <c r="F75" s="163"/>
      <c r="G75" s="163"/>
      <c r="H75" s="163"/>
      <c r="I75" s="162"/>
    </row>
    <row r="76" spans="2:9" ht="11.25">
      <c r="B76" s="164"/>
      <c r="C76" s="165"/>
      <c r="D76" s="161"/>
      <c r="E76" s="162"/>
      <c r="F76" s="163"/>
      <c r="G76" s="163"/>
      <c r="H76" s="163"/>
      <c r="I76" s="162"/>
    </row>
    <row r="77" spans="2:9" ht="11.25">
      <c r="B77" s="164"/>
      <c r="C77" s="165"/>
      <c r="D77" s="161"/>
      <c r="E77" s="162"/>
      <c r="F77" s="163"/>
      <c r="G77" s="163"/>
      <c r="H77" s="163"/>
      <c r="I77" s="162"/>
    </row>
    <row r="78" spans="2:9" ht="11.25">
      <c r="B78" s="164"/>
      <c r="C78" s="165"/>
      <c r="D78" s="161"/>
      <c r="E78" s="162"/>
      <c r="F78" s="163"/>
      <c r="G78" s="163"/>
      <c r="H78" s="163"/>
      <c r="I78" s="162"/>
    </row>
    <row r="79" spans="2:9" ht="11.25">
      <c r="B79" s="164"/>
      <c r="C79" s="165"/>
      <c r="D79" s="161"/>
      <c r="E79" s="162"/>
      <c r="F79" s="163"/>
      <c r="G79" s="163"/>
      <c r="H79" s="163"/>
      <c r="I79" s="162"/>
    </row>
    <row r="80" spans="2:9" ht="11.25">
      <c r="B80" s="164"/>
      <c r="C80" s="165"/>
      <c r="E80" s="162"/>
      <c r="F80" s="162"/>
      <c r="G80" s="162"/>
      <c r="H80" s="162"/>
      <c r="I80" s="162"/>
    </row>
    <row r="81" spans="2:9" ht="11.25">
      <c r="B81" s="164"/>
      <c r="C81" s="165"/>
      <c r="E81" s="162"/>
      <c r="F81" s="162"/>
      <c r="G81" s="162"/>
      <c r="H81" s="162"/>
      <c r="I81" s="162"/>
    </row>
    <row r="82" spans="2:9" ht="11.25">
      <c r="B82" s="164"/>
      <c r="C82" s="165"/>
      <c r="E82" s="162"/>
      <c r="F82" s="162"/>
      <c r="G82" s="162"/>
      <c r="H82" s="162"/>
      <c r="I82" s="162"/>
    </row>
    <row r="83" spans="2:9" ht="11.25">
      <c r="B83" s="164"/>
      <c r="C83" s="165"/>
      <c r="E83" s="162"/>
      <c r="F83" s="162"/>
      <c r="G83" s="162"/>
      <c r="H83" s="162"/>
      <c r="I83" s="162"/>
    </row>
    <row r="84" spans="2:9" ht="11.25">
      <c r="B84" s="164"/>
      <c r="C84" s="165"/>
      <c r="E84" s="162"/>
      <c r="F84" s="162"/>
      <c r="G84" s="162"/>
      <c r="H84" s="162"/>
      <c r="I84" s="162"/>
    </row>
    <row r="85" spans="3:9" ht="11.25">
      <c r="C85" s="171"/>
      <c r="E85" s="162"/>
      <c r="F85" s="162"/>
      <c r="G85" s="162"/>
      <c r="H85" s="162"/>
      <c r="I85" s="170"/>
    </row>
    <row r="86" spans="2:9" ht="11.25">
      <c r="B86" s="160"/>
      <c r="C86" s="172"/>
      <c r="E86" s="162"/>
      <c r="F86" s="162"/>
      <c r="G86" s="162"/>
      <c r="H86" s="162"/>
      <c r="I86" s="170"/>
    </row>
    <row r="87" spans="3:9" ht="11.25">
      <c r="C87" s="171"/>
      <c r="D87" s="168"/>
      <c r="E87" s="162"/>
      <c r="F87" s="169"/>
      <c r="G87" s="169"/>
      <c r="H87" s="169"/>
      <c r="I87" s="162"/>
    </row>
    <row r="88" spans="2:9" ht="11.25">
      <c r="B88" s="160"/>
      <c r="C88" s="172"/>
      <c r="I88" s="170"/>
    </row>
    <row r="89" spans="2:9" ht="11.25">
      <c r="B89" s="164"/>
      <c r="C89" s="165"/>
      <c r="D89" s="161"/>
      <c r="E89" s="162"/>
      <c r="F89" s="163"/>
      <c r="G89" s="163"/>
      <c r="H89" s="163"/>
      <c r="I89" s="162"/>
    </row>
    <row r="90" spans="2:9" ht="11.25">
      <c r="B90" s="164"/>
      <c r="C90" s="165"/>
      <c r="D90" s="161"/>
      <c r="E90" s="162"/>
      <c r="F90" s="163"/>
      <c r="G90" s="163"/>
      <c r="H90" s="163"/>
      <c r="I90" s="162"/>
    </row>
    <row r="91" spans="2:9" ht="11.25">
      <c r="B91" s="164"/>
      <c r="C91" s="165"/>
      <c r="D91" s="161"/>
      <c r="E91" s="162"/>
      <c r="F91" s="163"/>
      <c r="G91" s="163"/>
      <c r="H91" s="163"/>
      <c r="I91" s="162"/>
    </row>
    <row r="92" spans="3:9" ht="11.25">
      <c r="C92" s="171"/>
      <c r="D92" s="168"/>
      <c r="E92" s="162"/>
      <c r="F92" s="169"/>
      <c r="G92" s="169"/>
      <c r="H92" s="169"/>
      <c r="I92" s="162"/>
    </row>
    <row r="93" spans="2:9" ht="11.25">
      <c r="B93" s="160"/>
      <c r="C93" s="172"/>
      <c r="I93" s="170"/>
    </row>
    <row r="94" spans="2:9" ht="11.25">
      <c r="B94" s="164"/>
      <c r="C94" s="165"/>
      <c r="D94" s="161"/>
      <c r="E94" s="162"/>
      <c r="F94" s="163"/>
      <c r="G94" s="163"/>
      <c r="H94" s="163"/>
      <c r="I94" s="162"/>
    </row>
    <row r="95" spans="2:9" ht="11.25">
      <c r="B95" s="164"/>
      <c r="C95" s="165"/>
      <c r="D95" s="161"/>
      <c r="E95" s="162"/>
      <c r="F95" s="163"/>
      <c r="G95" s="163"/>
      <c r="H95" s="163"/>
      <c r="I95" s="162"/>
    </row>
    <row r="96" spans="2:9" ht="11.25">
      <c r="B96" s="164"/>
      <c r="C96" s="165"/>
      <c r="D96" s="161"/>
      <c r="E96" s="162"/>
      <c r="F96" s="163"/>
      <c r="G96" s="163"/>
      <c r="H96" s="163"/>
      <c r="I96" s="162"/>
    </row>
    <row r="97" spans="3:9" ht="11.25">
      <c r="C97" s="171"/>
      <c r="E97" s="162"/>
      <c r="F97" s="162"/>
      <c r="G97" s="162"/>
      <c r="H97" s="162"/>
      <c r="I97" s="162"/>
    </row>
    <row r="98" spans="2:9" ht="11.25">
      <c r="B98" s="160"/>
      <c r="C98" s="172"/>
      <c r="D98" s="168"/>
      <c r="E98" s="162"/>
      <c r="F98" s="169"/>
      <c r="G98" s="169"/>
      <c r="H98" s="169"/>
      <c r="I98" s="170"/>
    </row>
    <row r="99" spans="2:9" ht="11.25">
      <c r="B99" s="164"/>
      <c r="C99" s="165"/>
      <c r="D99" s="161"/>
      <c r="E99" s="162"/>
      <c r="F99" s="163"/>
      <c r="G99" s="163"/>
      <c r="H99" s="163"/>
      <c r="I99" s="162"/>
    </row>
    <row r="100" spans="2:9" ht="11.25">
      <c r="B100" s="164"/>
      <c r="C100" s="165"/>
      <c r="D100" s="161"/>
      <c r="E100" s="162"/>
      <c r="F100" s="163"/>
      <c r="G100" s="163"/>
      <c r="H100" s="163"/>
      <c r="I100" s="162"/>
    </row>
    <row r="101" spans="2:9" ht="11.25">
      <c r="B101" s="164"/>
      <c r="C101" s="165"/>
      <c r="D101" s="161"/>
      <c r="E101" s="162"/>
      <c r="F101" s="163"/>
      <c r="G101" s="163"/>
      <c r="H101" s="163"/>
      <c r="I101" s="162"/>
    </row>
    <row r="102" spans="2:9" ht="11.25">
      <c r="B102" s="164"/>
      <c r="C102" s="165"/>
      <c r="D102" s="161"/>
      <c r="E102" s="162"/>
      <c r="F102" s="163"/>
      <c r="G102" s="163"/>
      <c r="H102" s="163"/>
      <c r="I102" s="162"/>
    </row>
    <row r="103" spans="2:9" ht="11.25">
      <c r="B103" s="164"/>
      <c r="C103" s="165"/>
      <c r="D103" s="161"/>
      <c r="E103" s="162"/>
      <c r="F103" s="163"/>
      <c r="G103" s="163"/>
      <c r="H103" s="163"/>
      <c r="I103" s="162"/>
    </row>
    <row r="104" spans="3:9" ht="11.25">
      <c r="C104" s="165"/>
      <c r="D104" s="168"/>
      <c r="E104" s="162"/>
      <c r="F104" s="169"/>
      <c r="G104" s="169"/>
      <c r="H104" s="169"/>
      <c r="I104" s="162"/>
    </row>
    <row r="105" spans="2:9" ht="11.25">
      <c r="B105" s="160"/>
      <c r="C105" s="172"/>
      <c r="D105" s="168"/>
      <c r="E105" s="162"/>
      <c r="F105" s="169"/>
      <c r="G105" s="169"/>
      <c r="H105" s="169"/>
      <c r="I105" s="170"/>
    </row>
    <row r="106" spans="2:9" ht="11.25">
      <c r="B106" s="173"/>
      <c r="C106" s="165"/>
      <c r="D106" s="161"/>
      <c r="E106" s="162"/>
      <c r="F106" s="163"/>
      <c r="G106" s="163"/>
      <c r="H106" s="163"/>
      <c r="I106" s="162"/>
    </row>
    <row r="107" spans="2:9" ht="11.25">
      <c r="B107" s="173"/>
      <c r="C107" s="165"/>
      <c r="D107" s="161"/>
      <c r="E107" s="162"/>
      <c r="F107" s="163"/>
      <c r="G107" s="163"/>
      <c r="H107" s="163"/>
      <c r="I107" s="162"/>
    </row>
    <row r="108" spans="2:9" ht="11.25">
      <c r="B108" s="173"/>
      <c r="C108" s="165"/>
      <c r="D108" s="161"/>
      <c r="E108" s="162"/>
      <c r="F108" s="163"/>
      <c r="G108" s="163"/>
      <c r="H108" s="163"/>
      <c r="I108" s="162"/>
    </row>
    <row r="109" spans="2:9" ht="11.25">
      <c r="B109" s="173"/>
      <c r="C109" s="165"/>
      <c r="D109" s="161"/>
      <c r="E109" s="162"/>
      <c r="F109" s="163"/>
      <c r="G109" s="163"/>
      <c r="H109" s="163"/>
      <c r="I109" s="162"/>
    </row>
    <row r="110" spans="2:9" ht="11.25">
      <c r="B110" s="160"/>
      <c r="C110" s="172"/>
      <c r="I110" s="170"/>
    </row>
    <row r="111" spans="2:9" ht="11.25">
      <c r="B111" s="164"/>
      <c r="C111" s="165"/>
      <c r="D111" s="161"/>
      <c r="E111" s="162"/>
      <c r="F111" s="163"/>
      <c r="G111" s="163"/>
      <c r="H111" s="163"/>
      <c r="I111" s="162"/>
    </row>
    <row r="112" spans="2:9" ht="11.25">
      <c r="B112" s="164"/>
      <c r="C112" s="165"/>
      <c r="D112" s="161"/>
      <c r="E112" s="162"/>
      <c r="F112" s="163"/>
      <c r="G112" s="163"/>
      <c r="H112" s="163"/>
      <c r="I112" s="162"/>
    </row>
    <row r="113" spans="2:9" ht="11.25">
      <c r="B113" s="164"/>
      <c r="C113" s="165"/>
      <c r="D113" s="161"/>
      <c r="E113" s="162"/>
      <c r="F113" s="163"/>
      <c r="G113" s="163"/>
      <c r="H113" s="163"/>
      <c r="I113" s="162"/>
    </row>
    <row r="114" spans="2:9" ht="11.25">
      <c r="B114" s="164"/>
      <c r="C114" s="165"/>
      <c r="D114" s="161"/>
      <c r="E114" s="162"/>
      <c r="F114" s="163"/>
      <c r="G114" s="163"/>
      <c r="H114" s="163"/>
      <c r="I114" s="162"/>
    </row>
    <row r="115" spans="2:9" ht="11.25">
      <c r="B115" s="164"/>
      <c r="C115" s="165"/>
      <c r="D115" s="161"/>
      <c r="E115" s="162"/>
      <c r="F115" s="163"/>
      <c r="G115" s="163"/>
      <c r="H115" s="163"/>
      <c r="I115" s="162"/>
    </row>
    <row r="116" spans="2:9" ht="11.25">
      <c r="B116" s="160"/>
      <c r="C116" s="172"/>
      <c r="D116" s="168"/>
      <c r="E116" s="162"/>
      <c r="F116" s="163"/>
      <c r="G116" s="163"/>
      <c r="H116" s="163"/>
      <c r="I116" s="170"/>
    </row>
    <row r="117" spans="2:9" ht="11.25">
      <c r="B117" s="164"/>
      <c r="C117" s="165"/>
      <c r="D117" s="161"/>
      <c r="E117" s="162"/>
      <c r="F117" s="163"/>
      <c r="G117" s="163"/>
      <c r="H117" s="163"/>
      <c r="I117" s="162"/>
    </row>
    <row r="118" spans="2:9" ht="11.25">
      <c r="B118" s="164"/>
      <c r="C118" s="165"/>
      <c r="D118" s="161"/>
      <c r="E118" s="162"/>
      <c r="F118" s="163"/>
      <c r="G118" s="163"/>
      <c r="H118" s="163"/>
      <c r="I118" s="162"/>
    </row>
    <row r="119" spans="2:9" ht="11.25">
      <c r="B119" s="164"/>
      <c r="C119" s="165"/>
      <c r="D119" s="161"/>
      <c r="E119" s="162"/>
      <c r="F119" s="163"/>
      <c r="G119" s="163"/>
      <c r="H119" s="163"/>
      <c r="I119" s="162"/>
    </row>
    <row r="120" spans="2:9" ht="11.25">
      <c r="B120" s="164"/>
      <c r="C120" s="165"/>
      <c r="D120" s="161"/>
      <c r="E120" s="162"/>
      <c r="F120" s="163"/>
      <c r="G120" s="163"/>
      <c r="H120" s="163"/>
      <c r="I120" s="162"/>
    </row>
    <row r="121" spans="2:9" ht="11.25">
      <c r="B121" s="164"/>
      <c r="C121" s="165"/>
      <c r="D121" s="161"/>
      <c r="E121" s="162"/>
      <c r="F121" s="163"/>
      <c r="G121" s="163"/>
      <c r="H121" s="163"/>
      <c r="I121" s="162"/>
    </row>
    <row r="122" spans="2:9" ht="11.25">
      <c r="B122" s="164"/>
      <c r="C122" s="165"/>
      <c r="D122" s="161"/>
      <c r="E122" s="162"/>
      <c r="F122" s="163"/>
      <c r="G122" s="163"/>
      <c r="H122" s="163"/>
      <c r="I122" s="162"/>
    </row>
    <row r="123" spans="2:9" ht="11.25">
      <c r="B123" s="164"/>
      <c r="C123" s="165"/>
      <c r="D123" s="161"/>
      <c r="E123" s="162"/>
      <c r="F123" s="163"/>
      <c r="G123" s="163"/>
      <c r="H123" s="163"/>
      <c r="I123" s="163"/>
    </row>
    <row r="124" spans="2:9" ht="11.25">
      <c r="B124" s="164"/>
      <c r="C124" s="165"/>
      <c r="D124" s="161"/>
      <c r="E124" s="162"/>
      <c r="F124" s="163"/>
      <c r="G124" s="163"/>
      <c r="H124" s="163"/>
      <c r="I124" s="162"/>
    </row>
    <row r="125" spans="2:9" ht="11.25">
      <c r="B125" s="164"/>
      <c r="C125" s="165"/>
      <c r="D125" s="161"/>
      <c r="E125" s="162"/>
      <c r="F125" s="163"/>
      <c r="G125" s="163"/>
      <c r="H125" s="163"/>
      <c r="I125" s="162"/>
    </row>
    <row r="126" spans="2:9" ht="11.25">
      <c r="B126" s="160"/>
      <c r="C126" s="172"/>
      <c r="D126" s="161"/>
      <c r="E126" s="162"/>
      <c r="F126" s="163"/>
      <c r="G126" s="163"/>
      <c r="H126" s="163"/>
      <c r="I126" s="170"/>
    </row>
    <row r="127" spans="2:9" ht="11.25">
      <c r="B127" s="164"/>
      <c r="C127" s="165"/>
      <c r="D127" s="161"/>
      <c r="E127" s="162"/>
      <c r="F127" s="163"/>
      <c r="G127" s="163"/>
      <c r="H127" s="163"/>
      <c r="I127" s="162"/>
    </row>
    <row r="128" spans="2:9" ht="11.25">
      <c r="B128" s="164"/>
      <c r="C128" s="165"/>
      <c r="D128" s="161"/>
      <c r="E128" s="162"/>
      <c r="F128" s="163"/>
      <c r="G128" s="163"/>
      <c r="H128" s="163"/>
      <c r="I128" s="162"/>
    </row>
    <row r="129" spans="2:9" ht="11.25">
      <c r="B129" s="164"/>
      <c r="C129" s="165"/>
      <c r="D129" s="161"/>
      <c r="E129" s="162"/>
      <c r="F129" s="163"/>
      <c r="G129" s="163"/>
      <c r="H129" s="163"/>
      <c r="I129" s="162"/>
    </row>
    <row r="130" spans="2:9" ht="11.25">
      <c r="B130" s="160"/>
      <c r="I130" s="139"/>
    </row>
    <row r="131" spans="2:9" ht="11.25">
      <c r="B131" s="160"/>
      <c r="C131" s="172"/>
      <c r="D131" s="168"/>
      <c r="E131" s="162"/>
      <c r="F131" s="169"/>
      <c r="G131" s="169"/>
      <c r="H131" s="169"/>
      <c r="I131" s="170"/>
    </row>
    <row r="132" spans="2:9" ht="11.25">
      <c r="B132" s="164"/>
      <c r="C132" s="165"/>
      <c r="D132" s="161"/>
      <c r="E132" s="162"/>
      <c r="F132" s="163"/>
      <c r="G132" s="163"/>
      <c r="H132" s="163"/>
      <c r="I132" s="162"/>
    </row>
    <row r="133" spans="2:9" ht="11.25">
      <c r="B133" s="164"/>
      <c r="C133" s="165"/>
      <c r="D133" s="161"/>
      <c r="E133" s="162"/>
      <c r="F133" s="163"/>
      <c r="G133" s="163"/>
      <c r="H133" s="163"/>
      <c r="I133" s="162"/>
    </row>
    <row r="134" spans="2:9" ht="11.25">
      <c r="B134" s="164"/>
      <c r="C134" s="165"/>
      <c r="D134" s="161"/>
      <c r="E134" s="162"/>
      <c r="F134" s="163"/>
      <c r="G134" s="163"/>
      <c r="H134" s="163"/>
      <c r="I134" s="162"/>
    </row>
    <row r="135" spans="2:9" ht="11.25">
      <c r="B135" s="164"/>
      <c r="C135" s="165"/>
      <c r="D135" s="161"/>
      <c r="E135" s="162"/>
      <c r="F135" s="163"/>
      <c r="G135" s="163"/>
      <c r="H135" s="163"/>
      <c r="I135" s="162"/>
    </row>
    <row r="136" spans="2:9" ht="11.25">
      <c r="B136" s="160"/>
      <c r="C136" s="172"/>
      <c r="D136" s="168"/>
      <c r="E136" s="170"/>
      <c r="F136" s="169"/>
      <c r="G136" s="169"/>
      <c r="H136" s="169"/>
      <c r="I136" s="170"/>
    </row>
    <row r="137" spans="2:9" ht="11.25">
      <c r="B137" s="164"/>
      <c r="C137" s="165"/>
      <c r="D137" s="161"/>
      <c r="E137" s="162"/>
      <c r="F137" s="163"/>
      <c r="G137" s="163"/>
      <c r="H137" s="163"/>
      <c r="I137" s="162"/>
    </row>
    <row r="138" spans="3:9" ht="11.25">
      <c r="C138" s="171"/>
      <c r="E138" s="162"/>
      <c r="F138" s="162"/>
      <c r="G138" s="162"/>
      <c r="H138" s="162"/>
      <c r="I138" s="162"/>
    </row>
    <row r="139" spans="2:9" ht="11.25">
      <c r="B139" s="160"/>
      <c r="C139" s="172"/>
      <c r="D139" s="168"/>
      <c r="E139" s="162"/>
      <c r="F139" s="169"/>
      <c r="G139" s="169"/>
      <c r="H139" s="169"/>
      <c r="I139" s="170"/>
    </row>
    <row r="140" spans="2:9" ht="11.25">
      <c r="B140" s="164"/>
      <c r="C140" s="165"/>
      <c r="D140" s="161"/>
      <c r="E140" s="162"/>
      <c r="F140" s="163"/>
      <c r="G140" s="163"/>
      <c r="H140" s="163"/>
      <c r="I140" s="162"/>
    </row>
    <row r="141" spans="2:9" ht="11.25">
      <c r="B141" s="164"/>
      <c r="C141" s="165"/>
      <c r="D141" s="161"/>
      <c r="E141" s="162"/>
      <c r="F141" s="163"/>
      <c r="G141" s="163"/>
      <c r="H141" s="163"/>
      <c r="I141" s="162"/>
    </row>
    <row r="142" spans="3:9" ht="11.25">
      <c r="C142" s="171"/>
      <c r="E142" s="162"/>
      <c r="F142" s="162"/>
      <c r="G142" s="162"/>
      <c r="H142" s="162"/>
      <c r="I142" s="162"/>
    </row>
    <row r="143" spans="2:9" ht="11.25">
      <c r="B143" s="160"/>
      <c r="C143" s="172"/>
      <c r="D143" s="168"/>
      <c r="E143" s="162"/>
      <c r="F143" s="169"/>
      <c r="G143" s="169"/>
      <c r="H143" s="169"/>
      <c r="I143" s="170"/>
    </row>
    <row r="144" spans="2:9" ht="11.25">
      <c r="B144" s="164"/>
      <c r="C144" s="165"/>
      <c r="D144" s="161"/>
      <c r="E144" s="162"/>
      <c r="F144" s="163"/>
      <c r="G144" s="163"/>
      <c r="H144" s="163"/>
      <c r="I144" s="162"/>
    </row>
    <row r="145" spans="2:9" ht="11.25">
      <c r="B145" s="164"/>
      <c r="C145" s="165"/>
      <c r="D145" s="161"/>
      <c r="E145" s="162"/>
      <c r="F145" s="163"/>
      <c r="G145" s="163"/>
      <c r="H145" s="163"/>
      <c r="I145" s="162"/>
    </row>
    <row r="146" spans="2:9" ht="11.25">
      <c r="B146" s="160"/>
      <c r="C146" s="172"/>
      <c r="D146" s="161"/>
      <c r="E146" s="162"/>
      <c r="F146" s="163"/>
      <c r="G146" s="163"/>
      <c r="H146" s="163"/>
      <c r="I146" s="170"/>
    </row>
    <row r="147" spans="2:9" ht="11.25">
      <c r="B147" s="164"/>
      <c r="C147" s="165"/>
      <c r="D147" s="161"/>
      <c r="E147" s="162"/>
      <c r="F147" s="163"/>
      <c r="G147" s="163"/>
      <c r="H147" s="163"/>
      <c r="I147" s="162"/>
    </row>
    <row r="148" spans="2:9" ht="11.25">
      <c r="B148" s="164"/>
      <c r="C148" s="165"/>
      <c r="D148" s="161"/>
      <c r="E148" s="162"/>
      <c r="F148" s="163"/>
      <c r="G148" s="163"/>
      <c r="H148" s="163"/>
      <c r="I148" s="162"/>
    </row>
    <row r="149" spans="2:9" ht="11.25">
      <c r="B149" s="160"/>
      <c r="C149" s="172"/>
      <c r="D149" s="161"/>
      <c r="E149" s="162"/>
      <c r="F149" s="163"/>
      <c r="G149" s="163"/>
      <c r="H149" s="163"/>
      <c r="I149" s="170"/>
    </row>
    <row r="150" spans="2:9" ht="11.25">
      <c r="B150" s="164"/>
      <c r="C150" s="165"/>
      <c r="D150" s="161"/>
      <c r="E150" s="162"/>
      <c r="F150" s="163"/>
      <c r="G150" s="163"/>
      <c r="H150" s="163"/>
      <c r="I150" s="162"/>
    </row>
    <row r="151" spans="2:9" ht="11.25">
      <c r="B151" s="164"/>
      <c r="C151" s="165"/>
      <c r="D151" s="161"/>
      <c r="E151" s="162"/>
      <c r="F151" s="163"/>
      <c r="G151" s="163"/>
      <c r="H151" s="163"/>
      <c r="I151" s="162"/>
    </row>
    <row r="152" spans="2:9" ht="11.25">
      <c r="B152" s="160"/>
      <c r="C152" s="172"/>
      <c r="D152" s="168"/>
      <c r="E152" s="170"/>
      <c r="F152" s="169"/>
      <c r="G152" s="169"/>
      <c r="H152" s="169"/>
      <c r="I152" s="170"/>
    </row>
    <row r="153" spans="2:9" ht="11.25">
      <c r="B153" s="160"/>
      <c r="C153" s="165"/>
      <c r="D153" s="161"/>
      <c r="E153" s="162"/>
      <c r="F153" s="163"/>
      <c r="G153" s="163"/>
      <c r="H153" s="163"/>
      <c r="I153" s="162"/>
    </row>
    <row r="154" spans="3:9" ht="11.25">
      <c r="C154" s="171"/>
      <c r="E154" s="162"/>
      <c r="F154" s="162"/>
      <c r="G154" s="162"/>
      <c r="H154" s="162"/>
      <c r="I154" s="162"/>
    </row>
    <row r="155" spans="2:9" ht="11.25">
      <c r="B155" s="174"/>
      <c r="C155" s="175"/>
      <c r="F155" s="162"/>
      <c r="G155" s="162"/>
      <c r="H155" s="162"/>
      <c r="I155" s="170"/>
    </row>
    <row r="156" spans="3:9" ht="11.25">
      <c r="C156" s="171"/>
      <c r="E156" s="162"/>
      <c r="F156" s="176"/>
      <c r="G156" s="176"/>
      <c r="H156" s="176"/>
      <c r="I156" s="162"/>
    </row>
    <row r="157" spans="3:9" ht="11.25">
      <c r="C157" s="171"/>
      <c r="E157" s="162"/>
      <c r="F157" s="176"/>
      <c r="G157" s="176"/>
      <c r="H157" s="176"/>
      <c r="I157" s="162"/>
    </row>
    <row r="158" spans="3:9" ht="11.25">
      <c r="C158" s="171"/>
      <c r="E158" s="162"/>
      <c r="F158" s="176"/>
      <c r="G158" s="176"/>
      <c r="H158" s="176"/>
      <c r="I158" s="162"/>
    </row>
    <row r="159" spans="3:9" ht="11.25">
      <c r="C159" s="171"/>
      <c r="E159" s="162"/>
      <c r="F159" s="176"/>
      <c r="G159" s="176"/>
      <c r="H159" s="176"/>
      <c r="I159" s="162"/>
    </row>
    <row r="160" spans="3:9" ht="11.25">
      <c r="C160" s="171"/>
      <c r="E160" s="162"/>
      <c r="F160" s="176"/>
      <c r="G160" s="176"/>
      <c r="H160" s="176"/>
      <c r="I160" s="162"/>
    </row>
    <row r="161" spans="3:9" ht="11.25">
      <c r="C161" s="171"/>
      <c r="E161" s="162"/>
      <c r="F161" s="176"/>
      <c r="G161" s="176"/>
      <c r="H161" s="176"/>
      <c r="I161" s="162"/>
    </row>
    <row r="162" spans="3:9" ht="11.25">
      <c r="C162" s="171"/>
      <c r="E162" s="162"/>
      <c r="F162" s="176"/>
      <c r="G162" s="176"/>
      <c r="H162" s="176"/>
      <c r="I162" s="162"/>
    </row>
    <row r="163" spans="3:9" ht="11.25">
      <c r="C163" s="171"/>
      <c r="E163" s="162"/>
      <c r="F163" s="176"/>
      <c r="G163" s="176"/>
      <c r="H163" s="176"/>
      <c r="I163" s="162"/>
    </row>
    <row r="164" spans="3:9" ht="11.25">
      <c r="C164" s="171"/>
      <c r="E164" s="162"/>
      <c r="F164" s="176"/>
      <c r="G164" s="176"/>
      <c r="H164" s="176"/>
      <c r="I164" s="162"/>
    </row>
    <row r="165" spans="3:9" ht="11.25">
      <c r="C165" s="171"/>
      <c r="E165" s="162"/>
      <c r="F165" s="176"/>
      <c r="G165" s="176"/>
      <c r="H165" s="176"/>
      <c r="I165" s="162"/>
    </row>
    <row r="166" spans="3:9" ht="11.25">
      <c r="C166" s="171"/>
      <c r="E166" s="162"/>
      <c r="F166" s="176"/>
      <c r="G166" s="176"/>
      <c r="H166" s="176"/>
      <c r="I166" s="162"/>
    </row>
    <row r="167" spans="3:9" ht="11.25">
      <c r="C167" s="171"/>
      <c r="E167" s="162"/>
      <c r="F167" s="176"/>
      <c r="G167" s="176"/>
      <c r="H167" s="176"/>
      <c r="I167" s="162"/>
    </row>
    <row r="168" spans="3:9" ht="11.25">
      <c r="C168" s="171"/>
      <c r="E168" s="162"/>
      <c r="F168" s="176"/>
      <c r="G168" s="176"/>
      <c r="H168" s="176"/>
      <c r="I168" s="162"/>
    </row>
    <row r="169" spans="3:9" ht="11.25">
      <c r="C169" s="171"/>
      <c r="E169" s="162"/>
      <c r="F169" s="176"/>
      <c r="G169" s="176"/>
      <c r="H169" s="176"/>
      <c r="I169" s="162"/>
    </row>
    <row r="170" spans="3:9" ht="11.25">
      <c r="C170" s="171"/>
      <c r="E170" s="162"/>
      <c r="F170" s="176"/>
      <c r="G170" s="176"/>
      <c r="H170" s="176"/>
      <c r="I170" s="162"/>
    </row>
    <row r="171" spans="3:9" ht="11.25">
      <c r="C171" s="171"/>
      <c r="E171" s="162"/>
      <c r="F171" s="176"/>
      <c r="G171" s="176"/>
      <c r="H171" s="176"/>
      <c r="I171" s="162"/>
    </row>
    <row r="172" spans="3:9" ht="11.25">
      <c r="C172" s="171"/>
      <c r="E172" s="162"/>
      <c r="F172" s="176"/>
      <c r="G172" s="176"/>
      <c r="H172" s="176"/>
      <c r="I172" s="162"/>
    </row>
    <row r="173" spans="3:9" ht="11.25">
      <c r="C173" s="171"/>
      <c r="E173" s="162"/>
      <c r="F173" s="176"/>
      <c r="G173" s="176"/>
      <c r="H173" s="176"/>
      <c r="I173" s="162"/>
    </row>
    <row r="174" spans="3:9" ht="11.25">
      <c r="C174" s="171"/>
      <c r="E174" s="162"/>
      <c r="F174" s="176"/>
      <c r="G174" s="176"/>
      <c r="H174" s="176"/>
      <c r="I174" s="162"/>
    </row>
    <row r="175" spans="3:9" ht="11.25">
      <c r="C175" s="171"/>
      <c r="E175" s="162"/>
      <c r="F175" s="176"/>
      <c r="G175" s="176"/>
      <c r="H175" s="176"/>
      <c r="I175" s="162"/>
    </row>
    <row r="176" spans="3:9" ht="11.25">
      <c r="C176" s="171"/>
      <c r="E176" s="162"/>
      <c r="F176" s="176"/>
      <c r="G176" s="176"/>
      <c r="H176" s="176"/>
      <c r="I176" s="162"/>
    </row>
    <row r="177" spans="3:9" ht="11.25">
      <c r="C177" s="171"/>
      <c r="E177" s="162"/>
      <c r="F177" s="176"/>
      <c r="G177" s="176"/>
      <c r="H177" s="176"/>
      <c r="I177" s="162"/>
    </row>
    <row r="178" spans="2:9" ht="11.25">
      <c r="B178" s="174"/>
      <c r="C178" s="175"/>
      <c r="E178" s="162"/>
      <c r="F178" s="176"/>
      <c r="G178" s="176"/>
      <c r="H178" s="176"/>
      <c r="I178" s="170"/>
    </row>
    <row r="179" spans="3:9" ht="11.25">
      <c r="C179" s="171"/>
      <c r="E179" s="162"/>
      <c r="F179" s="176"/>
      <c r="G179" s="176"/>
      <c r="H179" s="176"/>
      <c r="I179" s="162"/>
    </row>
    <row r="180" spans="3:9" ht="11.25">
      <c r="C180" s="171"/>
      <c r="E180" s="162"/>
      <c r="F180" s="176"/>
      <c r="G180" s="176"/>
      <c r="H180" s="176"/>
      <c r="I180" s="162"/>
    </row>
    <row r="181" spans="3:9" ht="11.25">
      <c r="C181" s="171"/>
      <c r="E181" s="162"/>
      <c r="F181" s="176"/>
      <c r="G181" s="176"/>
      <c r="H181" s="176"/>
      <c r="I181" s="162"/>
    </row>
    <row r="182" spans="3:9" ht="11.25">
      <c r="C182" s="171"/>
      <c r="E182" s="162"/>
      <c r="F182" s="176"/>
      <c r="G182" s="176"/>
      <c r="H182" s="176"/>
      <c r="I182" s="162"/>
    </row>
    <row r="183" spans="3:9" ht="11.25">
      <c r="C183" s="171"/>
      <c r="E183" s="162"/>
      <c r="F183" s="176"/>
      <c r="G183" s="176"/>
      <c r="H183" s="176"/>
      <c r="I183" s="162"/>
    </row>
    <row r="184" spans="3:9" ht="11.25">
      <c r="C184" s="171"/>
      <c r="E184" s="162"/>
      <c r="F184" s="176"/>
      <c r="G184" s="176"/>
      <c r="H184" s="176"/>
      <c r="I184" s="162"/>
    </row>
    <row r="185" spans="3:9" ht="11.25">
      <c r="C185" s="171"/>
      <c r="E185" s="162"/>
      <c r="F185" s="176"/>
      <c r="G185" s="176"/>
      <c r="H185" s="176"/>
      <c r="I185" s="162"/>
    </row>
    <row r="186" spans="3:9" ht="11.25">
      <c r="C186" s="171"/>
      <c r="E186" s="162"/>
      <c r="F186" s="176"/>
      <c r="G186" s="176"/>
      <c r="H186" s="176"/>
      <c r="I186" s="162"/>
    </row>
    <row r="187" spans="3:9" ht="11.25">
      <c r="C187" s="171"/>
      <c r="E187" s="162"/>
      <c r="F187" s="176"/>
      <c r="G187" s="176"/>
      <c r="H187" s="176"/>
      <c r="I187" s="162"/>
    </row>
    <row r="188" spans="3:9" ht="11.25">
      <c r="C188" s="171"/>
      <c r="E188" s="162"/>
      <c r="F188" s="176"/>
      <c r="G188" s="176"/>
      <c r="H188" s="176"/>
      <c r="I188" s="162"/>
    </row>
    <row r="189" spans="2:9" ht="11.25">
      <c r="B189" s="174"/>
      <c r="C189" s="175"/>
      <c r="E189" s="162"/>
      <c r="F189" s="176"/>
      <c r="G189" s="176"/>
      <c r="H189" s="176"/>
      <c r="I189" s="170"/>
    </row>
    <row r="190" spans="3:9" ht="11.25">
      <c r="C190" s="171"/>
      <c r="E190" s="162"/>
      <c r="F190" s="176"/>
      <c r="G190" s="176"/>
      <c r="H190" s="176"/>
      <c r="I190" s="162"/>
    </row>
    <row r="191" spans="3:9" ht="11.25">
      <c r="C191" s="171"/>
      <c r="E191" s="162"/>
      <c r="F191" s="176"/>
      <c r="G191" s="176"/>
      <c r="H191" s="176"/>
      <c r="I191" s="162"/>
    </row>
    <row r="192" spans="3:9" ht="11.25">
      <c r="C192" s="171"/>
      <c r="E192" s="162"/>
      <c r="F192" s="176"/>
      <c r="G192" s="176"/>
      <c r="H192" s="176"/>
      <c r="I192" s="162"/>
    </row>
    <row r="193" spans="3:9" ht="11.25">
      <c r="C193" s="171"/>
      <c r="E193" s="162"/>
      <c r="F193" s="176"/>
      <c r="G193" s="176"/>
      <c r="H193" s="176"/>
      <c r="I193" s="162"/>
    </row>
    <row r="194" spans="3:9" ht="11.25">
      <c r="C194" s="171"/>
      <c r="E194" s="162"/>
      <c r="F194" s="176"/>
      <c r="G194" s="176"/>
      <c r="H194" s="176"/>
      <c r="I194" s="162"/>
    </row>
    <row r="195" spans="3:9" ht="11.25">
      <c r="C195" s="171"/>
      <c r="E195" s="162"/>
      <c r="F195" s="176"/>
      <c r="G195" s="176"/>
      <c r="H195" s="176"/>
      <c r="I195" s="162"/>
    </row>
    <row r="196" spans="3:9" ht="11.25">
      <c r="C196" s="171"/>
      <c r="E196" s="162"/>
      <c r="F196" s="162"/>
      <c r="G196" s="162"/>
      <c r="H196" s="162"/>
      <c r="I196" s="170"/>
    </row>
    <row r="197" spans="3:9" ht="11.25">
      <c r="C197" s="175"/>
      <c r="E197" s="162"/>
      <c r="F197" s="162"/>
      <c r="G197" s="162"/>
      <c r="H197" s="162"/>
      <c r="I197" s="170"/>
    </row>
    <row r="198" spans="3:9" ht="11.25">
      <c r="C198" s="171"/>
      <c r="E198" s="162"/>
      <c r="F198" s="162"/>
      <c r="G198" s="162"/>
      <c r="H198" s="162"/>
      <c r="I198" s="162"/>
    </row>
    <row r="199" spans="3:9" ht="11.25">
      <c r="C199" s="171"/>
      <c r="E199" s="162"/>
      <c r="F199" s="162"/>
      <c r="G199" s="162"/>
      <c r="H199" s="162"/>
      <c r="I199" s="162"/>
    </row>
    <row r="200" spans="3:9" ht="11.25">
      <c r="C200" s="171"/>
      <c r="E200" s="162"/>
      <c r="F200" s="162"/>
      <c r="G200" s="162"/>
      <c r="H200" s="162"/>
      <c r="I200" s="162"/>
    </row>
    <row r="201" spans="3:9" ht="11.25">
      <c r="C201" s="171"/>
      <c r="E201" s="162"/>
      <c r="F201" s="162"/>
      <c r="G201" s="162"/>
      <c r="H201" s="162"/>
      <c r="I201" s="162"/>
    </row>
    <row r="202" spans="3:9" ht="11.25">
      <c r="C202" s="171"/>
      <c r="E202" s="162"/>
      <c r="F202" s="162"/>
      <c r="G202" s="162"/>
      <c r="H202" s="162"/>
      <c r="I202" s="162"/>
    </row>
    <row r="203" spans="3:9" ht="11.25">
      <c r="C203" s="171"/>
      <c r="E203" s="162"/>
      <c r="F203" s="162"/>
      <c r="G203" s="162"/>
      <c r="H203" s="162"/>
      <c r="I203" s="162"/>
    </row>
    <row r="204" spans="3:9" ht="11.25">
      <c r="C204" s="171"/>
      <c r="E204" s="162"/>
      <c r="F204" s="162"/>
      <c r="G204" s="162"/>
      <c r="H204" s="162"/>
      <c r="I204" s="162"/>
    </row>
    <row r="205" spans="3:9" ht="11.25">
      <c r="C205" s="171"/>
      <c r="E205" s="162"/>
      <c r="F205" s="162"/>
      <c r="G205" s="162"/>
      <c r="H205" s="162"/>
      <c r="I205" s="162"/>
    </row>
    <row r="206" spans="3:9" ht="11.25">
      <c r="C206" s="171"/>
      <c r="E206" s="162"/>
      <c r="F206" s="162"/>
      <c r="G206" s="162"/>
      <c r="H206" s="162"/>
      <c r="I206" s="162"/>
    </row>
    <row r="207" spans="3:9" ht="11.25">
      <c r="C207" s="171"/>
      <c r="E207" s="162"/>
      <c r="F207" s="162"/>
      <c r="G207" s="162"/>
      <c r="H207" s="162"/>
      <c r="I207" s="162"/>
    </row>
    <row r="208" spans="3:9" ht="11.25">
      <c r="C208" s="171"/>
      <c r="E208" s="162"/>
      <c r="F208" s="162"/>
      <c r="G208" s="162"/>
      <c r="H208" s="162"/>
      <c r="I208" s="162"/>
    </row>
    <row r="209" spans="3:9" ht="11.25">
      <c r="C209" s="171"/>
      <c r="E209" s="162"/>
      <c r="F209" s="162"/>
      <c r="G209" s="162"/>
      <c r="H209" s="162"/>
      <c r="I209" s="162"/>
    </row>
    <row r="210" spans="3:9" ht="11.25">
      <c r="C210" s="171"/>
      <c r="E210" s="162"/>
      <c r="F210" s="162"/>
      <c r="G210" s="162"/>
      <c r="H210" s="162"/>
      <c r="I210" s="162"/>
    </row>
    <row r="211" spans="3:9" ht="11.25">
      <c r="C211" s="171"/>
      <c r="E211" s="162"/>
      <c r="F211" s="162"/>
      <c r="G211" s="162"/>
      <c r="H211" s="162"/>
      <c r="I211" s="162"/>
    </row>
    <row r="212" spans="3:9" ht="11.25">
      <c r="C212" s="171"/>
      <c r="E212" s="162"/>
      <c r="F212" s="162"/>
      <c r="G212" s="162"/>
      <c r="H212" s="162"/>
      <c r="I212" s="162"/>
    </row>
    <row r="213" spans="3:9" ht="11.25">
      <c r="C213" s="171"/>
      <c r="E213" s="162"/>
      <c r="F213" s="162"/>
      <c r="G213" s="162"/>
      <c r="H213" s="162"/>
      <c r="I213" s="162"/>
    </row>
    <row r="214" spans="3:9" ht="11.25">
      <c r="C214" s="171"/>
      <c r="E214" s="162"/>
      <c r="F214" s="162"/>
      <c r="G214" s="162"/>
      <c r="H214" s="162"/>
      <c r="I214" s="162"/>
    </row>
    <row r="215" spans="3:9" ht="11.25">
      <c r="C215" s="171"/>
      <c r="E215" s="162"/>
      <c r="F215" s="162"/>
      <c r="G215" s="162"/>
      <c r="H215" s="162"/>
      <c r="I215" s="162"/>
    </row>
    <row r="216" spans="3:9" ht="11.25">
      <c r="C216" s="171"/>
      <c r="E216" s="162"/>
      <c r="F216" s="162"/>
      <c r="G216" s="162"/>
      <c r="H216" s="162"/>
      <c r="I216" s="162"/>
    </row>
    <row r="217" spans="3:9" ht="11.25">
      <c r="C217" s="171"/>
      <c r="E217" s="162"/>
      <c r="F217" s="162"/>
      <c r="G217" s="162"/>
      <c r="H217" s="162"/>
      <c r="I217" s="162"/>
    </row>
    <row r="218" spans="3:9" ht="11.25">
      <c r="C218" s="171"/>
      <c r="E218" s="162"/>
      <c r="F218" s="162"/>
      <c r="G218" s="162"/>
      <c r="H218" s="162"/>
      <c r="I218" s="162"/>
    </row>
    <row r="219" spans="3:9" ht="11.25">
      <c r="C219" s="171"/>
      <c r="E219" s="162"/>
      <c r="F219" s="162"/>
      <c r="G219" s="162"/>
      <c r="H219" s="162"/>
      <c r="I219" s="162"/>
    </row>
    <row r="220" spans="3:9" ht="11.25">
      <c r="C220" s="171"/>
      <c r="E220" s="162"/>
      <c r="F220" s="162"/>
      <c r="G220" s="162"/>
      <c r="H220" s="162"/>
      <c r="I220" s="162"/>
    </row>
    <row r="221" spans="3:9" ht="11.25">
      <c r="C221" s="171"/>
      <c r="E221" s="162"/>
      <c r="F221" s="162"/>
      <c r="G221" s="162"/>
      <c r="H221" s="162"/>
      <c r="I221" s="162"/>
    </row>
    <row r="222" spans="3:9" ht="11.25">
      <c r="C222" s="171"/>
      <c r="E222" s="162"/>
      <c r="F222" s="162"/>
      <c r="G222" s="162"/>
      <c r="H222" s="162"/>
      <c r="I222" s="162"/>
    </row>
    <row r="223" spans="3:9" ht="11.25">
      <c r="C223" s="171"/>
      <c r="E223" s="162"/>
      <c r="F223" s="162"/>
      <c r="G223" s="162"/>
      <c r="H223" s="162"/>
      <c r="I223" s="162"/>
    </row>
    <row r="224" spans="3:9" ht="11.25">
      <c r="C224" s="171"/>
      <c r="E224" s="162"/>
      <c r="F224" s="162"/>
      <c r="G224" s="162"/>
      <c r="H224" s="162"/>
      <c r="I224" s="162"/>
    </row>
    <row r="225" spans="3:9" ht="11.25">
      <c r="C225" s="171"/>
      <c r="E225" s="162"/>
      <c r="F225" s="162"/>
      <c r="G225" s="162"/>
      <c r="H225" s="162"/>
      <c r="I225" s="162"/>
    </row>
    <row r="226" spans="3:9" ht="11.25">
      <c r="C226" s="171"/>
      <c r="E226" s="162"/>
      <c r="F226" s="162"/>
      <c r="G226" s="162"/>
      <c r="H226" s="162"/>
      <c r="I226" s="162"/>
    </row>
    <row r="227" spans="3:9" ht="11.25">
      <c r="C227" s="171"/>
      <c r="E227" s="162"/>
      <c r="F227" s="162"/>
      <c r="G227" s="162"/>
      <c r="H227" s="162"/>
      <c r="I227" s="162"/>
    </row>
    <row r="228" spans="3:9" ht="11.25">
      <c r="C228" s="171"/>
      <c r="E228" s="162"/>
      <c r="F228" s="162"/>
      <c r="G228" s="162"/>
      <c r="H228" s="162"/>
      <c r="I228" s="162"/>
    </row>
    <row r="229" spans="3:9" ht="11.25">
      <c r="C229" s="171"/>
      <c r="E229" s="162"/>
      <c r="F229" s="162"/>
      <c r="G229" s="162"/>
      <c r="H229" s="162"/>
      <c r="I229" s="162"/>
    </row>
    <row r="230" spans="3:9" ht="11.25">
      <c r="C230" s="171"/>
      <c r="E230" s="162"/>
      <c r="F230" s="162"/>
      <c r="G230" s="162"/>
      <c r="H230" s="162"/>
      <c r="I230" s="162"/>
    </row>
    <row r="231" spans="3:9" ht="11.25">
      <c r="C231" s="171"/>
      <c r="E231" s="162"/>
      <c r="F231" s="162"/>
      <c r="G231" s="162"/>
      <c r="H231" s="162"/>
      <c r="I231" s="162"/>
    </row>
    <row r="232" spans="3:9" ht="11.25">
      <c r="C232" s="171"/>
      <c r="E232" s="162"/>
      <c r="F232" s="162"/>
      <c r="G232" s="162"/>
      <c r="H232" s="162"/>
      <c r="I232" s="162"/>
    </row>
    <row r="233" spans="3:9" ht="11.25">
      <c r="C233" s="171"/>
      <c r="E233" s="162"/>
      <c r="F233" s="162"/>
      <c r="G233" s="162"/>
      <c r="H233" s="162"/>
      <c r="I233" s="162"/>
    </row>
    <row r="234" spans="3:9" ht="11.25">
      <c r="C234" s="171"/>
      <c r="E234" s="162"/>
      <c r="F234" s="162"/>
      <c r="G234" s="162"/>
      <c r="H234" s="162"/>
      <c r="I234" s="162"/>
    </row>
    <row r="235" spans="3:9" ht="11.25">
      <c r="C235" s="171"/>
      <c r="E235" s="162"/>
      <c r="F235" s="162"/>
      <c r="G235" s="162"/>
      <c r="H235" s="162"/>
      <c r="I235" s="162"/>
    </row>
    <row r="236" spans="3:9" ht="11.25">
      <c r="C236" s="171"/>
      <c r="E236" s="162"/>
      <c r="F236" s="162"/>
      <c r="G236" s="162"/>
      <c r="H236" s="162"/>
      <c r="I236" s="162"/>
    </row>
    <row r="237" spans="3:9" ht="11.25">
      <c r="C237" s="171"/>
      <c r="E237" s="162"/>
      <c r="F237" s="162"/>
      <c r="G237" s="162"/>
      <c r="H237" s="162"/>
      <c r="I237" s="162"/>
    </row>
    <row r="238" spans="3:9" ht="11.25">
      <c r="C238" s="171"/>
      <c r="E238" s="162"/>
      <c r="F238" s="162"/>
      <c r="G238" s="162"/>
      <c r="H238" s="162"/>
      <c r="I238" s="162"/>
    </row>
    <row r="239" spans="3:9" ht="11.25">
      <c r="C239" s="171"/>
      <c r="E239" s="162"/>
      <c r="F239" s="162"/>
      <c r="G239" s="162"/>
      <c r="H239" s="162"/>
      <c r="I239" s="162"/>
    </row>
    <row r="240" spans="3:9" ht="11.25">
      <c r="C240" s="171"/>
      <c r="E240" s="162"/>
      <c r="F240" s="162"/>
      <c r="G240" s="162"/>
      <c r="H240" s="162"/>
      <c r="I240" s="162"/>
    </row>
    <row r="241" spans="3:9" ht="11.25">
      <c r="C241" s="171"/>
      <c r="E241" s="162"/>
      <c r="F241" s="162"/>
      <c r="G241" s="162"/>
      <c r="H241" s="162"/>
      <c r="I241" s="162"/>
    </row>
    <row r="242" spans="3:9" ht="11.25">
      <c r="C242" s="171"/>
      <c r="E242" s="162"/>
      <c r="F242" s="162"/>
      <c r="G242" s="162"/>
      <c r="H242" s="162"/>
      <c r="I242" s="162"/>
    </row>
    <row r="243" spans="3:9" ht="11.25">
      <c r="C243" s="171"/>
      <c r="E243" s="162"/>
      <c r="F243" s="162"/>
      <c r="G243" s="162"/>
      <c r="H243" s="162"/>
      <c r="I243" s="162"/>
    </row>
    <row r="244" spans="3:9" ht="11.25">
      <c r="C244" s="171"/>
      <c r="E244" s="162"/>
      <c r="F244" s="162"/>
      <c r="G244" s="162"/>
      <c r="H244" s="162"/>
      <c r="I244" s="162"/>
    </row>
    <row r="245" spans="3:9" ht="11.25">
      <c r="C245" s="171"/>
      <c r="E245" s="162"/>
      <c r="F245" s="162"/>
      <c r="G245" s="162"/>
      <c r="H245" s="162"/>
      <c r="I245" s="162"/>
    </row>
    <row r="246" spans="3:9" ht="11.25">
      <c r="C246" s="171"/>
      <c r="E246" s="162"/>
      <c r="F246" s="162"/>
      <c r="G246" s="162"/>
      <c r="H246" s="162"/>
      <c r="I246" s="162"/>
    </row>
    <row r="247" spans="3:9" ht="11.25">
      <c r="C247" s="171"/>
      <c r="E247" s="162"/>
      <c r="F247" s="162"/>
      <c r="G247" s="162"/>
      <c r="H247" s="162"/>
      <c r="I247" s="162"/>
    </row>
    <row r="248" spans="3:9" ht="11.25">
      <c r="C248" s="171"/>
      <c r="E248" s="162"/>
      <c r="F248" s="162"/>
      <c r="G248" s="162"/>
      <c r="H248" s="162"/>
      <c r="I248" s="162"/>
    </row>
    <row r="249" spans="3:9" ht="11.25">
      <c r="C249" s="171"/>
      <c r="E249" s="162"/>
      <c r="F249" s="162"/>
      <c r="G249" s="162"/>
      <c r="H249" s="162"/>
      <c r="I249" s="162"/>
    </row>
    <row r="250" spans="3:9" ht="11.25">
      <c r="C250" s="171"/>
      <c r="E250" s="162"/>
      <c r="F250" s="162"/>
      <c r="G250" s="162"/>
      <c r="H250" s="162"/>
      <c r="I250" s="162"/>
    </row>
    <row r="251" spans="3:9" ht="11.25">
      <c r="C251" s="171"/>
      <c r="E251" s="162"/>
      <c r="F251" s="162"/>
      <c r="G251" s="162"/>
      <c r="H251" s="162"/>
      <c r="I251" s="162"/>
    </row>
    <row r="252" spans="3:9" ht="11.25">
      <c r="C252" s="171"/>
      <c r="E252" s="162"/>
      <c r="F252" s="162"/>
      <c r="G252" s="162"/>
      <c r="H252" s="162"/>
      <c r="I252" s="162"/>
    </row>
    <row r="253" spans="3:9" ht="11.25">
      <c r="C253" s="171"/>
      <c r="E253" s="162"/>
      <c r="F253" s="162"/>
      <c r="G253" s="162"/>
      <c r="H253" s="162"/>
      <c r="I253" s="162"/>
    </row>
    <row r="254" spans="3:9" ht="11.25">
      <c r="C254" s="171"/>
      <c r="E254" s="162"/>
      <c r="F254" s="162"/>
      <c r="G254" s="162"/>
      <c r="H254" s="162"/>
      <c r="I254" s="162"/>
    </row>
    <row r="255" spans="3:9" ht="11.25">
      <c r="C255" s="171"/>
      <c r="E255" s="162"/>
      <c r="F255" s="162"/>
      <c r="G255" s="162"/>
      <c r="H255" s="162"/>
      <c r="I255" s="162"/>
    </row>
    <row r="256" spans="3:9" ht="11.25">
      <c r="C256" s="171"/>
      <c r="E256" s="162"/>
      <c r="F256" s="162"/>
      <c r="G256" s="162"/>
      <c r="H256" s="162"/>
      <c r="I256" s="162"/>
    </row>
    <row r="257" spans="3:9" ht="11.25">
      <c r="C257" s="171"/>
      <c r="E257" s="162"/>
      <c r="F257" s="162"/>
      <c r="G257" s="162"/>
      <c r="H257" s="162"/>
      <c r="I257" s="162"/>
    </row>
    <row r="258" spans="3:9" ht="11.25">
      <c r="C258" s="171"/>
      <c r="E258" s="162"/>
      <c r="F258" s="162"/>
      <c r="G258" s="162"/>
      <c r="H258" s="162"/>
      <c r="I258" s="162"/>
    </row>
    <row r="259" spans="3:9" ht="11.25">
      <c r="C259" s="171"/>
      <c r="E259" s="162"/>
      <c r="F259" s="162"/>
      <c r="G259" s="162"/>
      <c r="H259" s="162"/>
      <c r="I259" s="162"/>
    </row>
    <row r="260" spans="3:9" ht="11.25">
      <c r="C260" s="171"/>
      <c r="E260" s="162"/>
      <c r="F260" s="162"/>
      <c r="G260" s="162"/>
      <c r="H260" s="162"/>
      <c r="I260" s="162"/>
    </row>
    <row r="261" spans="3:9" ht="11.25">
      <c r="C261" s="171"/>
      <c r="E261" s="162"/>
      <c r="F261" s="162"/>
      <c r="G261" s="162"/>
      <c r="H261" s="162"/>
      <c r="I261" s="162"/>
    </row>
    <row r="262" spans="3:9" ht="11.25">
      <c r="C262" s="171"/>
      <c r="E262" s="162"/>
      <c r="F262" s="162"/>
      <c r="G262" s="162"/>
      <c r="H262" s="162"/>
      <c r="I262" s="162"/>
    </row>
    <row r="263" spans="3:9" ht="11.25">
      <c r="C263" s="171"/>
      <c r="E263" s="162"/>
      <c r="F263" s="162"/>
      <c r="G263" s="162"/>
      <c r="H263" s="162"/>
      <c r="I263" s="162"/>
    </row>
    <row r="264" spans="3:9" ht="11.25">
      <c r="C264" s="171"/>
      <c r="E264" s="162"/>
      <c r="F264" s="162"/>
      <c r="G264" s="162"/>
      <c r="H264" s="162"/>
      <c r="I264" s="162"/>
    </row>
    <row r="265" spans="3:9" ht="11.25">
      <c r="C265" s="171"/>
      <c r="E265" s="162"/>
      <c r="F265" s="162"/>
      <c r="G265" s="162"/>
      <c r="H265" s="162"/>
      <c r="I265" s="162"/>
    </row>
    <row r="266" spans="3:9" ht="11.25">
      <c r="C266" s="171"/>
      <c r="E266" s="162"/>
      <c r="F266" s="162"/>
      <c r="G266" s="162"/>
      <c r="H266" s="162"/>
      <c r="I266" s="162"/>
    </row>
    <row r="267" spans="3:9" ht="11.25">
      <c r="C267" s="171"/>
      <c r="E267" s="162"/>
      <c r="F267" s="162"/>
      <c r="G267" s="162"/>
      <c r="H267" s="162"/>
      <c r="I267" s="162"/>
    </row>
    <row r="268" spans="3:9" ht="11.25">
      <c r="C268" s="171"/>
      <c r="E268" s="162"/>
      <c r="F268" s="162"/>
      <c r="G268" s="162"/>
      <c r="H268" s="162"/>
      <c r="I268" s="162"/>
    </row>
    <row r="269" spans="3:9" ht="11.25">
      <c r="C269" s="171"/>
      <c r="E269" s="162"/>
      <c r="F269" s="162"/>
      <c r="G269" s="162"/>
      <c r="H269" s="162"/>
      <c r="I269" s="162"/>
    </row>
    <row r="270" spans="3:9" ht="11.25">
      <c r="C270" s="171"/>
      <c r="E270" s="162"/>
      <c r="F270" s="162"/>
      <c r="G270" s="162"/>
      <c r="H270" s="162"/>
      <c r="I270" s="162"/>
    </row>
    <row r="271" spans="3:9" ht="11.25">
      <c r="C271" s="171"/>
      <c r="E271" s="162"/>
      <c r="F271" s="162"/>
      <c r="G271" s="162"/>
      <c r="H271" s="162"/>
      <c r="I271" s="162"/>
    </row>
    <row r="272" spans="3:9" ht="11.25">
      <c r="C272" s="171"/>
      <c r="E272" s="162"/>
      <c r="F272" s="162"/>
      <c r="G272" s="162"/>
      <c r="H272" s="162"/>
      <c r="I272" s="162"/>
    </row>
    <row r="273" spans="3:9" ht="11.25">
      <c r="C273" s="171"/>
      <c r="E273" s="162"/>
      <c r="F273" s="162"/>
      <c r="G273" s="162"/>
      <c r="H273" s="162"/>
      <c r="I273" s="162"/>
    </row>
    <row r="274" spans="3:9" ht="11.25">
      <c r="C274" s="171"/>
      <c r="E274" s="162"/>
      <c r="F274" s="162"/>
      <c r="G274" s="162"/>
      <c r="H274" s="162"/>
      <c r="I274" s="162"/>
    </row>
    <row r="275" spans="3:9" ht="11.25">
      <c r="C275" s="171"/>
      <c r="E275" s="162"/>
      <c r="F275" s="162"/>
      <c r="G275" s="162"/>
      <c r="H275" s="162"/>
      <c r="I275" s="162"/>
    </row>
    <row r="276" spans="3:9" ht="11.25">
      <c r="C276" s="171"/>
      <c r="E276" s="177"/>
      <c r="F276" s="176"/>
      <c r="G276" s="176"/>
      <c r="H276" s="176"/>
      <c r="I276" s="176"/>
    </row>
    <row r="277" spans="3:9" ht="11.25">
      <c r="C277" s="171"/>
      <c r="E277" s="177"/>
      <c r="F277" s="176"/>
      <c r="G277" s="176"/>
      <c r="H277" s="176"/>
      <c r="I277" s="176"/>
    </row>
    <row r="278" spans="3:9" ht="11.25">
      <c r="C278" s="171"/>
      <c r="E278" s="177"/>
      <c r="F278" s="176"/>
      <c r="G278" s="176"/>
      <c r="H278" s="176"/>
      <c r="I278" s="176"/>
    </row>
    <row r="279" spans="3:9" ht="11.25">
      <c r="C279" s="171"/>
      <c r="E279" s="177"/>
      <c r="F279" s="176"/>
      <c r="G279" s="176"/>
      <c r="H279" s="176"/>
      <c r="I279" s="176"/>
    </row>
    <row r="280" spans="3:9" ht="11.25">
      <c r="C280" s="171"/>
      <c r="E280" s="177"/>
      <c r="F280" s="176"/>
      <c r="G280" s="176"/>
      <c r="H280" s="176"/>
      <c r="I280" s="176"/>
    </row>
    <row r="281" spans="3:9" ht="11.25">
      <c r="C281" s="171"/>
      <c r="E281" s="177"/>
      <c r="F281" s="176"/>
      <c r="G281" s="176"/>
      <c r="H281" s="176"/>
      <c r="I281" s="176"/>
    </row>
    <row r="282" spans="3:9" ht="11.25">
      <c r="C282" s="171"/>
      <c r="E282" s="177"/>
      <c r="F282" s="176"/>
      <c r="G282" s="176"/>
      <c r="H282" s="176"/>
      <c r="I282" s="176"/>
    </row>
    <row r="283" spans="3:9" ht="11.25">
      <c r="C283" s="171"/>
      <c r="E283" s="177"/>
      <c r="F283" s="176"/>
      <c r="G283" s="176"/>
      <c r="H283" s="176"/>
      <c r="I283" s="176"/>
    </row>
    <row r="284" spans="3:9" ht="11.25">
      <c r="C284" s="171"/>
      <c r="E284" s="177"/>
      <c r="F284" s="176"/>
      <c r="G284" s="176"/>
      <c r="H284" s="176"/>
      <c r="I284" s="176"/>
    </row>
    <row r="285" spans="3:9" ht="11.25">
      <c r="C285" s="171"/>
      <c r="E285" s="177"/>
      <c r="F285" s="176"/>
      <c r="G285" s="176"/>
      <c r="H285" s="176"/>
      <c r="I285" s="176"/>
    </row>
    <row r="286" spans="3:9" ht="11.25">
      <c r="C286" s="171"/>
      <c r="E286" s="177"/>
      <c r="F286" s="176"/>
      <c r="G286" s="176"/>
      <c r="H286" s="176"/>
      <c r="I286" s="176"/>
    </row>
    <row r="287" spans="3:9" ht="11.25">
      <c r="C287" s="171"/>
      <c r="E287" s="177"/>
      <c r="F287" s="176"/>
      <c r="G287" s="176"/>
      <c r="H287" s="176"/>
      <c r="I287" s="176"/>
    </row>
    <row r="288" spans="3:9" ht="11.25">
      <c r="C288" s="171"/>
      <c r="E288" s="177"/>
      <c r="F288" s="176"/>
      <c r="G288" s="176"/>
      <c r="H288" s="176"/>
      <c r="I288" s="176"/>
    </row>
    <row r="289" spans="3:9" ht="11.25">
      <c r="C289" s="171"/>
      <c r="E289" s="177"/>
      <c r="F289" s="176"/>
      <c r="G289" s="176"/>
      <c r="H289" s="176"/>
      <c r="I289" s="176"/>
    </row>
    <row r="290" spans="3:9" ht="11.25">
      <c r="C290" s="171"/>
      <c r="E290" s="177"/>
      <c r="F290" s="176"/>
      <c r="G290" s="176"/>
      <c r="H290" s="176"/>
      <c r="I290" s="176"/>
    </row>
    <row r="291" spans="3:9" ht="11.25">
      <c r="C291" s="171"/>
      <c r="E291" s="177"/>
      <c r="F291" s="176"/>
      <c r="G291" s="176"/>
      <c r="H291" s="176"/>
      <c r="I291" s="176"/>
    </row>
    <row r="292" spans="3:9" ht="11.25">
      <c r="C292" s="171"/>
      <c r="E292" s="177"/>
      <c r="F292" s="176"/>
      <c r="G292" s="176"/>
      <c r="H292" s="176"/>
      <c r="I292" s="176"/>
    </row>
    <row r="293" spans="3:9" ht="11.25">
      <c r="C293" s="171"/>
      <c r="E293" s="177"/>
      <c r="F293" s="176"/>
      <c r="G293" s="176"/>
      <c r="H293" s="176"/>
      <c r="I293" s="176"/>
    </row>
    <row r="294" spans="3:9" ht="11.25">
      <c r="C294" s="171"/>
      <c r="E294" s="177"/>
      <c r="F294" s="176"/>
      <c r="G294" s="176"/>
      <c r="H294" s="176"/>
      <c r="I294" s="176"/>
    </row>
    <row r="295" spans="3:9" ht="11.25">
      <c r="C295" s="171"/>
      <c r="E295" s="177"/>
      <c r="F295" s="176"/>
      <c r="G295" s="176"/>
      <c r="H295" s="176"/>
      <c r="I295" s="176"/>
    </row>
    <row r="296" spans="3:9" ht="11.25">
      <c r="C296" s="171"/>
      <c r="E296" s="177"/>
      <c r="F296" s="176"/>
      <c r="G296" s="176"/>
      <c r="H296" s="176"/>
      <c r="I296" s="176"/>
    </row>
    <row r="297" spans="3:9" ht="11.25">
      <c r="C297" s="171"/>
      <c r="E297" s="177"/>
      <c r="F297" s="176"/>
      <c r="G297" s="176"/>
      <c r="H297" s="176"/>
      <c r="I297" s="176"/>
    </row>
    <row r="298" spans="3:9" ht="11.25">
      <c r="C298" s="171"/>
      <c r="E298" s="177"/>
      <c r="F298" s="176"/>
      <c r="G298" s="176"/>
      <c r="H298" s="176"/>
      <c r="I298" s="176"/>
    </row>
    <row r="299" spans="3:9" ht="11.25">
      <c r="C299" s="171"/>
      <c r="E299" s="177"/>
      <c r="F299" s="176"/>
      <c r="G299" s="176"/>
      <c r="H299" s="176"/>
      <c r="I299" s="176"/>
    </row>
    <row r="300" spans="3:9" ht="11.25">
      <c r="C300" s="171"/>
      <c r="E300" s="177"/>
      <c r="F300" s="176"/>
      <c r="G300" s="176"/>
      <c r="H300" s="176"/>
      <c r="I300" s="176"/>
    </row>
    <row r="301" spans="3:9" ht="11.25">
      <c r="C301" s="171"/>
      <c r="E301" s="177"/>
      <c r="F301" s="176"/>
      <c r="G301" s="176"/>
      <c r="H301" s="176"/>
      <c r="I301" s="176"/>
    </row>
    <row r="302" spans="3:9" ht="11.25">
      <c r="C302" s="171"/>
      <c r="E302" s="177"/>
      <c r="F302" s="176"/>
      <c r="G302" s="176"/>
      <c r="H302" s="176"/>
      <c r="I302" s="176"/>
    </row>
    <row r="303" spans="3:9" ht="11.25">
      <c r="C303" s="171"/>
      <c r="E303" s="177"/>
      <c r="F303" s="176"/>
      <c r="G303" s="176"/>
      <c r="H303" s="176"/>
      <c r="I303" s="176"/>
    </row>
    <row r="304" spans="3:9" ht="11.25">
      <c r="C304" s="171"/>
      <c r="E304" s="177"/>
      <c r="F304" s="176"/>
      <c r="G304" s="176"/>
      <c r="H304" s="176"/>
      <c r="I304" s="176"/>
    </row>
    <row r="305" spans="3:9" ht="11.25">
      <c r="C305" s="171"/>
      <c r="E305" s="177"/>
      <c r="F305" s="176"/>
      <c r="G305" s="176"/>
      <c r="H305" s="176"/>
      <c r="I305" s="176"/>
    </row>
    <row r="306" spans="3:9" ht="11.25">
      <c r="C306" s="171"/>
      <c r="E306" s="177"/>
      <c r="F306" s="176"/>
      <c r="G306" s="176"/>
      <c r="H306" s="176"/>
      <c r="I306" s="176"/>
    </row>
    <row r="307" spans="3:9" ht="11.25">
      <c r="C307" s="171"/>
      <c r="E307" s="177"/>
      <c r="F307" s="176"/>
      <c r="G307" s="176"/>
      <c r="H307" s="176"/>
      <c r="I307" s="176"/>
    </row>
    <row r="308" spans="3:9" ht="11.25">
      <c r="C308" s="171"/>
      <c r="E308" s="177"/>
      <c r="F308" s="176"/>
      <c r="G308" s="176"/>
      <c r="H308" s="176"/>
      <c r="I308" s="176"/>
    </row>
    <row r="309" spans="3:9" ht="11.25">
      <c r="C309" s="171"/>
      <c r="E309" s="177"/>
      <c r="F309" s="176"/>
      <c r="G309" s="176"/>
      <c r="H309" s="176"/>
      <c r="I309" s="176"/>
    </row>
    <row r="310" spans="3:9" ht="11.25">
      <c r="C310" s="171"/>
      <c r="E310" s="177"/>
      <c r="F310" s="176"/>
      <c r="G310" s="176"/>
      <c r="H310" s="176"/>
      <c r="I310" s="176"/>
    </row>
    <row r="311" spans="3:9" ht="11.25">
      <c r="C311" s="171"/>
      <c r="E311" s="177"/>
      <c r="F311" s="176"/>
      <c r="G311" s="176"/>
      <c r="H311" s="176"/>
      <c r="I311" s="176"/>
    </row>
    <row r="312" spans="3:9" ht="11.25">
      <c r="C312" s="171"/>
      <c r="E312" s="177"/>
      <c r="F312" s="176"/>
      <c r="G312" s="176"/>
      <c r="H312" s="176"/>
      <c r="I312" s="176"/>
    </row>
    <row r="313" spans="3:9" ht="11.25">
      <c r="C313" s="171"/>
      <c r="E313" s="177"/>
      <c r="F313" s="176"/>
      <c r="G313" s="176"/>
      <c r="H313" s="176"/>
      <c r="I313" s="176"/>
    </row>
    <row r="314" spans="3:9" ht="11.25">
      <c r="C314" s="171"/>
      <c r="E314" s="177"/>
      <c r="F314" s="176"/>
      <c r="G314" s="176"/>
      <c r="H314" s="176"/>
      <c r="I314" s="176"/>
    </row>
    <row r="315" spans="3:9" ht="11.25">
      <c r="C315" s="171"/>
      <c r="E315" s="177"/>
      <c r="F315" s="176"/>
      <c r="G315" s="176"/>
      <c r="H315" s="176"/>
      <c r="I315" s="176"/>
    </row>
    <row r="316" spans="3:9" ht="11.25">
      <c r="C316" s="171"/>
      <c r="E316" s="177"/>
      <c r="F316" s="176"/>
      <c r="G316" s="176"/>
      <c r="H316" s="176"/>
      <c r="I316" s="176"/>
    </row>
    <row r="317" spans="3:9" ht="11.25">
      <c r="C317" s="171"/>
      <c r="E317" s="177"/>
      <c r="F317" s="176"/>
      <c r="G317" s="176"/>
      <c r="H317" s="176"/>
      <c r="I317" s="176"/>
    </row>
    <row r="318" spans="3:9" ht="11.25">
      <c r="C318" s="171"/>
      <c r="E318" s="177"/>
      <c r="F318" s="176"/>
      <c r="G318" s="176"/>
      <c r="H318" s="176"/>
      <c r="I318" s="176"/>
    </row>
    <row r="319" spans="3:9" ht="11.25">
      <c r="C319" s="171"/>
      <c r="E319" s="177"/>
      <c r="F319" s="176"/>
      <c r="G319" s="176"/>
      <c r="H319" s="176"/>
      <c r="I319" s="176"/>
    </row>
    <row r="320" spans="3:9" ht="11.25">
      <c r="C320" s="171"/>
      <c r="E320" s="177"/>
      <c r="F320" s="176"/>
      <c r="G320" s="176"/>
      <c r="H320" s="176"/>
      <c r="I320" s="176"/>
    </row>
    <row r="321" spans="3:9" ht="11.25">
      <c r="C321" s="171"/>
      <c r="E321" s="177"/>
      <c r="F321" s="176"/>
      <c r="G321" s="176"/>
      <c r="H321" s="176"/>
      <c r="I321" s="176"/>
    </row>
    <row r="322" spans="3:9" ht="11.25">
      <c r="C322" s="171"/>
      <c r="E322" s="177"/>
      <c r="F322" s="176"/>
      <c r="G322" s="176"/>
      <c r="H322" s="176"/>
      <c r="I322" s="176"/>
    </row>
    <row r="323" spans="3:9" ht="11.25">
      <c r="C323" s="171"/>
      <c r="E323" s="177"/>
      <c r="F323" s="176"/>
      <c r="G323" s="176"/>
      <c r="H323" s="176"/>
      <c r="I323" s="176"/>
    </row>
    <row r="324" spans="3:9" ht="11.25">
      <c r="C324" s="171"/>
      <c r="E324" s="177"/>
      <c r="F324" s="176"/>
      <c r="G324" s="176"/>
      <c r="H324" s="176"/>
      <c r="I324" s="176"/>
    </row>
    <row r="325" spans="3:9" ht="11.25">
      <c r="C325" s="171"/>
      <c r="E325" s="177"/>
      <c r="F325" s="176"/>
      <c r="G325" s="176"/>
      <c r="H325" s="176"/>
      <c r="I325" s="176"/>
    </row>
    <row r="326" spans="3:9" ht="11.25">
      <c r="C326" s="171"/>
      <c r="E326" s="177"/>
      <c r="F326" s="176"/>
      <c r="G326" s="176"/>
      <c r="H326" s="176"/>
      <c r="I326" s="176"/>
    </row>
    <row r="327" spans="3:9" ht="11.25">
      <c r="C327" s="171"/>
      <c r="E327" s="177"/>
      <c r="F327" s="176"/>
      <c r="G327" s="176"/>
      <c r="H327" s="176"/>
      <c r="I327" s="176"/>
    </row>
    <row r="328" spans="3:9" ht="11.25">
      <c r="C328" s="171"/>
      <c r="E328" s="177"/>
      <c r="F328" s="176"/>
      <c r="G328" s="176"/>
      <c r="H328" s="176"/>
      <c r="I328" s="176"/>
    </row>
    <row r="329" spans="3:9" ht="11.25">
      <c r="C329" s="171"/>
      <c r="E329" s="177"/>
      <c r="F329" s="176"/>
      <c r="G329" s="176"/>
      <c r="H329" s="176"/>
      <c r="I329" s="176"/>
    </row>
    <row r="330" spans="3:9" ht="11.25">
      <c r="C330" s="171"/>
      <c r="E330" s="177"/>
      <c r="F330" s="176"/>
      <c r="G330" s="176"/>
      <c r="H330" s="176"/>
      <c r="I330" s="176"/>
    </row>
    <row r="331" spans="3:9" ht="11.25">
      <c r="C331" s="171"/>
      <c r="E331" s="177"/>
      <c r="F331" s="176"/>
      <c r="G331" s="176"/>
      <c r="H331" s="176"/>
      <c r="I331" s="176"/>
    </row>
    <row r="332" spans="3:9" ht="11.25">
      <c r="C332" s="171"/>
      <c r="E332" s="177"/>
      <c r="F332" s="176"/>
      <c r="G332" s="176"/>
      <c r="H332" s="176"/>
      <c r="I332" s="176"/>
    </row>
    <row r="333" spans="3:9" ht="11.25">
      <c r="C333" s="171"/>
      <c r="E333" s="177"/>
      <c r="F333" s="176"/>
      <c r="G333" s="176"/>
      <c r="H333" s="176"/>
      <c r="I333" s="176"/>
    </row>
    <row r="334" spans="3:9" ht="11.25">
      <c r="C334" s="171"/>
      <c r="E334" s="177"/>
      <c r="F334" s="176"/>
      <c r="G334" s="176"/>
      <c r="H334" s="176"/>
      <c r="I334" s="176"/>
    </row>
    <row r="335" spans="3:9" ht="11.25">
      <c r="C335" s="171"/>
      <c r="E335" s="177"/>
      <c r="F335" s="176"/>
      <c r="G335" s="176"/>
      <c r="H335" s="176"/>
      <c r="I335" s="176"/>
    </row>
    <row r="336" spans="3:9" ht="11.25">
      <c r="C336" s="171"/>
      <c r="E336" s="177"/>
      <c r="F336" s="176"/>
      <c r="G336" s="176"/>
      <c r="H336" s="176"/>
      <c r="I336" s="176"/>
    </row>
    <row r="337" spans="3:9" ht="11.25">
      <c r="C337" s="171"/>
      <c r="E337" s="177"/>
      <c r="F337" s="176"/>
      <c r="G337" s="176"/>
      <c r="H337" s="176"/>
      <c r="I337" s="176"/>
    </row>
    <row r="338" spans="3:9" ht="11.25">
      <c r="C338" s="171"/>
      <c r="E338" s="177"/>
      <c r="F338" s="176"/>
      <c r="G338" s="176"/>
      <c r="H338" s="176"/>
      <c r="I338" s="176"/>
    </row>
    <row r="339" spans="3:9" ht="11.25">
      <c r="C339" s="171"/>
      <c r="E339" s="177"/>
      <c r="F339" s="176"/>
      <c r="G339" s="176"/>
      <c r="H339" s="176"/>
      <c r="I339" s="176"/>
    </row>
    <row r="340" spans="3:9" ht="11.25">
      <c r="C340" s="171"/>
      <c r="E340" s="177"/>
      <c r="F340" s="176"/>
      <c r="G340" s="176"/>
      <c r="H340" s="176"/>
      <c r="I340" s="176"/>
    </row>
    <row r="341" spans="3:9" ht="11.25">
      <c r="C341" s="171"/>
      <c r="E341" s="177"/>
      <c r="F341" s="176"/>
      <c r="G341" s="176"/>
      <c r="H341" s="176"/>
      <c r="I341" s="176"/>
    </row>
    <row r="342" spans="3:9" ht="11.25">
      <c r="C342" s="171"/>
      <c r="E342" s="177"/>
      <c r="F342" s="176"/>
      <c r="G342" s="176"/>
      <c r="H342" s="176"/>
      <c r="I342" s="176"/>
    </row>
    <row r="343" spans="3:9" ht="11.25">
      <c r="C343" s="171"/>
      <c r="E343" s="177"/>
      <c r="F343" s="176"/>
      <c r="G343" s="176"/>
      <c r="H343" s="176"/>
      <c r="I343" s="176"/>
    </row>
    <row r="344" spans="3:9" ht="11.25">
      <c r="C344" s="171"/>
      <c r="E344" s="177"/>
      <c r="F344" s="176"/>
      <c r="G344" s="176"/>
      <c r="H344" s="176"/>
      <c r="I344" s="176"/>
    </row>
    <row r="345" spans="3:9" ht="11.25">
      <c r="C345" s="171"/>
      <c r="E345" s="177"/>
      <c r="F345" s="176"/>
      <c r="G345" s="176"/>
      <c r="H345" s="176"/>
      <c r="I345" s="176"/>
    </row>
    <row r="346" spans="3:9" ht="11.25">
      <c r="C346" s="171"/>
      <c r="E346" s="177"/>
      <c r="F346" s="176"/>
      <c r="G346" s="176"/>
      <c r="H346" s="176"/>
      <c r="I346" s="176"/>
    </row>
    <row r="347" spans="3:9" ht="11.25">
      <c r="C347" s="171"/>
      <c r="E347" s="177"/>
      <c r="F347" s="176"/>
      <c r="G347" s="176"/>
      <c r="H347" s="176"/>
      <c r="I347" s="176"/>
    </row>
    <row r="348" spans="3:9" ht="11.25">
      <c r="C348" s="171"/>
      <c r="E348" s="177"/>
      <c r="F348" s="176"/>
      <c r="G348" s="176"/>
      <c r="H348" s="176"/>
      <c r="I348" s="176"/>
    </row>
    <row r="349" spans="3:9" ht="11.25">
      <c r="C349" s="171"/>
      <c r="E349" s="177"/>
      <c r="F349" s="176"/>
      <c r="G349" s="176"/>
      <c r="H349" s="176"/>
      <c r="I349" s="176"/>
    </row>
    <row r="350" spans="3:9" ht="11.25">
      <c r="C350" s="171"/>
      <c r="E350" s="177"/>
      <c r="F350" s="176"/>
      <c r="G350" s="176"/>
      <c r="H350" s="176"/>
      <c r="I350" s="176"/>
    </row>
    <row r="351" spans="3:9" ht="11.25">
      <c r="C351" s="171"/>
      <c r="E351" s="177"/>
      <c r="F351" s="176"/>
      <c r="G351" s="176"/>
      <c r="H351" s="176"/>
      <c r="I351" s="176"/>
    </row>
    <row r="352" spans="3:9" ht="11.25">
      <c r="C352" s="171"/>
      <c r="E352" s="177"/>
      <c r="F352" s="176"/>
      <c r="G352" s="176"/>
      <c r="H352" s="176"/>
      <c r="I352" s="176"/>
    </row>
    <row r="353" spans="3:9" ht="11.25">
      <c r="C353" s="171"/>
      <c r="E353" s="177"/>
      <c r="F353" s="176"/>
      <c r="G353" s="176"/>
      <c r="H353" s="176"/>
      <c r="I353" s="176"/>
    </row>
    <row r="354" spans="3:9" ht="11.25">
      <c r="C354" s="171"/>
      <c r="E354" s="177"/>
      <c r="F354" s="176"/>
      <c r="G354" s="176"/>
      <c r="H354" s="176"/>
      <c r="I354" s="176"/>
    </row>
    <row r="355" spans="3:9" ht="11.25">
      <c r="C355" s="171"/>
      <c r="E355" s="177"/>
      <c r="F355" s="176"/>
      <c r="G355" s="176"/>
      <c r="H355" s="176"/>
      <c r="I355" s="176"/>
    </row>
    <row r="356" spans="3:9" ht="11.25">
      <c r="C356" s="171"/>
      <c r="E356" s="177"/>
      <c r="F356" s="176"/>
      <c r="G356" s="176"/>
      <c r="H356" s="176"/>
      <c r="I356" s="176"/>
    </row>
    <row r="357" spans="3:9" ht="11.25">
      <c r="C357" s="171"/>
      <c r="E357" s="177"/>
      <c r="F357" s="176"/>
      <c r="G357" s="176"/>
      <c r="H357" s="176"/>
      <c r="I357" s="176"/>
    </row>
    <row r="358" spans="3:9" ht="11.25">
      <c r="C358" s="171"/>
      <c r="E358" s="177"/>
      <c r="F358" s="176"/>
      <c r="G358" s="176"/>
      <c r="H358" s="176"/>
      <c r="I358" s="176"/>
    </row>
    <row r="359" spans="3:9" ht="11.25">
      <c r="C359" s="171"/>
      <c r="E359" s="177"/>
      <c r="F359" s="176"/>
      <c r="G359" s="176"/>
      <c r="H359" s="176"/>
      <c r="I359" s="176"/>
    </row>
    <row r="360" spans="3:9" ht="11.25">
      <c r="C360" s="171"/>
      <c r="E360" s="177"/>
      <c r="F360" s="176"/>
      <c r="G360" s="176"/>
      <c r="H360" s="176"/>
      <c r="I360" s="176"/>
    </row>
    <row r="361" spans="3:9" ht="11.25">
      <c r="C361" s="171"/>
      <c r="E361" s="177"/>
      <c r="F361" s="176"/>
      <c r="G361" s="176"/>
      <c r="H361" s="176"/>
      <c r="I361" s="176"/>
    </row>
    <row r="362" spans="3:9" ht="11.25">
      <c r="C362" s="171"/>
      <c r="E362" s="177"/>
      <c r="F362" s="176"/>
      <c r="G362" s="176"/>
      <c r="H362" s="176"/>
      <c r="I362" s="176"/>
    </row>
    <row r="363" spans="3:9" ht="11.25">
      <c r="C363" s="171"/>
      <c r="E363" s="177"/>
      <c r="F363" s="176"/>
      <c r="G363" s="176"/>
      <c r="H363" s="176"/>
      <c r="I363" s="176"/>
    </row>
    <row r="364" spans="3:9" ht="11.25">
      <c r="C364" s="171"/>
      <c r="E364" s="177"/>
      <c r="F364" s="176"/>
      <c r="G364" s="176"/>
      <c r="H364" s="176"/>
      <c r="I364" s="176"/>
    </row>
    <row r="365" spans="3:9" ht="11.25">
      <c r="C365" s="171"/>
      <c r="E365" s="177"/>
      <c r="F365" s="176"/>
      <c r="G365" s="176"/>
      <c r="H365" s="176"/>
      <c r="I365" s="176"/>
    </row>
    <row r="366" spans="3:9" ht="11.25">
      <c r="C366" s="171"/>
      <c r="E366" s="177"/>
      <c r="F366" s="176"/>
      <c r="G366" s="176"/>
      <c r="H366" s="176"/>
      <c r="I366" s="176"/>
    </row>
    <row r="367" spans="3:9" ht="11.25">
      <c r="C367" s="171"/>
      <c r="E367" s="177"/>
      <c r="F367" s="176"/>
      <c r="G367" s="176"/>
      <c r="H367" s="176"/>
      <c r="I367" s="176"/>
    </row>
    <row r="368" spans="3:9" ht="11.25">
      <c r="C368" s="171"/>
      <c r="E368" s="177"/>
      <c r="F368" s="176"/>
      <c r="G368" s="176"/>
      <c r="H368" s="176"/>
      <c r="I368" s="176"/>
    </row>
    <row r="369" spans="3:9" ht="11.25">
      <c r="C369" s="171"/>
      <c r="E369" s="177"/>
      <c r="F369" s="176"/>
      <c r="G369" s="176"/>
      <c r="H369" s="176"/>
      <c r="I369" s="176"/>
    </row>
    <row r="370" spans="3:9" ht="11.25">
      <c r="C370" s="171"/>
      <c r="E370" s="177"/>
      <c r="F370" s="176"/>
      <c r="G370" s="176"/>
      <c r="H370" s="176"/>
      <c r="I370" s="176"/>
    </row>
    <row r="371" spans="3:9" ht="11.25">
      <c r="C371" s="171"/>
      <c r="E371" s="177"/>
      <c r="F371" s="176"/>
      <c r="G371" s="176"/>
      <c r="H371" s="176"/>
      <c r="I371" s="176"/>
    </row>
    <row r="372" spans="3:9" ht="11.25">
      <c r="C372" s="171"/>
      <c r="E372" s="177"/>
      <c r="F372" s="176"/>
      <c r="G372" s="176"/>
      <c r="H372" s="176"/>
      <c r="I372" s="176"/>
    </row>
    <row r="373" spans="3:9" ht="11.25">
      <c r="C373" s="171"/>
      <c r="E373" s="177"/>
      <c r="F373" s="176"/>
      <c r="G373" s="176"/>
      <c r="H373" s="176"/>
      <c r="I373" s="176"/>
    </row>
    <row r="374" spans="3:9" ht="11.25">
      <c r="C374" s="171"/>
      <c r="E374" s="177"/>
      <c r="F374" s="176"/>
      <c r="G374" s="176"/>
      <c r="H374" s="176"/>
      <c r="I374" s="176"/>
    </row>
    <row r="375" spans="3:9" ht="11.25">
      <c r="C375" s="171"/>
      <c r="E375" s="177"/>
      <c r="F375" s="176"/>
      <c r="G375" s="176"/>
      <c r="H375" s="176"/>
      <c r="I375" s="176"/>
    </row>
    <row r="376" spans="3:9" ht="11.25">
      <c r="C376" s="171"/>
      <c r="E376" s="177"/>
      <c r="F376" s="176"/>
      <c r="G376" s="176"/>
      <c r="H376" s="176"/>
      <c r="I376" s="176"/>
    </row>
    <row r="377" spans="3:9" ht="11.25">
      <c r="C377" s="171"/>
      <c r="E377" s="177"/>
      <c r="F377" s="176"/>
      <c r="G377" s="176"/>
      <c r="H377" s="176"/>
      <c r="I377" s="176"/>
    </row>
    <row r="378" spans="3:9" ht="11.25">
      <c r="C378" s="171"/>
      <c r="E378" s="177"/>
      <c r="F378" s="176"/>
      <c r="G378" s="176"/>
      <c r="H378" s="176"/>
      <c r="I378" s="176"/>
    </row>
    <row r="379" spans="3:9" ht="11.25">
      <c r="C379" s="171"/>
      <c r="E379" s="177"/>
      <c r="F379" s="176"/>
      <c r="G379" s="176"/>
      <c r="H379" s="176"/>
      <c r="I379" s="176"/>
    </row>
    <row r="380" spans="3:9" ht="11.25">
      <c r="C380" s="171"/>
      <c r="E380" s="177"/>
      <c r="F380" s="176"/>
      <c r="G380" s="176"/>
      <c r="H380" s="176"/>
      <c r="I380" s="176"/>
    </row>
    <row r="381" spans="3:9" ht="11.25">
      <c r="C381" s="171"/>
      <c r="E381" s="177"/>
      <c r="F381" s="176"/>
      <c r="G381" s="176"/>
      <c r="H381" s="176"/>
      <c r="I381" s="176"/>
    </row>
    <row r="382" spans="3:9" ht="11.25">
      <c r="C382" s="171"/>
      <c r="E382" s="177"/>
      <c r="F382" s="176"/>
      <c r="G382" s="176"/>
      <c r="H382" s="176"/>
      <c r="I382" s="176"/>
    </row>
    <row r="383" spans="3:9" ht="11.25">
      <c r="C383" s="171"/>
      <c r="E383" s="177"/>
      <c r="F383" s="176"/>
      <c r="G383" s="176"/>
      <c r="H383" s="176"/>
      <c r="I383" s="176"/>
    </row>
    <row r="384" spans="3:9" ht="11.25">
      <c r="C384" s="171"/>
      <c r="E384" s="177"/>
      <c r="F384" s="176"/>
      <c r="G384" s="176"/>
      <c r="H384" s="176"/>
      <c r="I384" s="176"/>
    </row>
    <row r="385" spans="3:9" ht="11.25">
      <c r="C385" s="171"/>
      <c r="E385" s="177"/>
      <c r="F385" s="176"/>
      <c r="G385" s="176"/>
      <c r="H385" s="176"/>
      <c r="I385" s="176"/>
    </row>
    <row r="386" spans="3:9" ht="11.25">
      <c r="C386" s="171"/>
      <c r="E386" s="177"/>
      <c r="F386" s="176"/>
      <c r="G386" s="176"/>
      <c r="H386" s="176"/>
      <c r="I386" s="176"/>
    </row>
    <row r="387" spans="3:9" ht="11.25">
      <c r="C387" s="171"/>
      <c r="E387" s="177"/>
      <c r="F387" s="176"/>
      <c r="G387" s="176"/>
      <c r="H387" s="176"/>
      <c r="I387" s="176"/>
    </row>
    <row r="388" spans="3:9" ht="11.25">
      <c r="C388" s="171"/>
      <c r="E388" s="177"/>
      <c r="F388" s="176"/>
      <c r="G388" s="176"/>
      <c r="H388" s="176"/>
      <c r="I388" s="176"/>
    </row>
    <row r="389" spans="3:9" ht="11.25">
      <c r="C389" s="171"/>
      <c r="E389" s="177"/>
      <c r="F389" s="176"/>
      <c r="G389" s="176"/>
      <c r="H389" s="176"/>
      <c r="I389" s="176"/>
    </row>
    <row r="390" spans="3:9" ht="11.25">
      <c r="C390" s="171"/>
      <c r="E390" s="177"/>
      <c r="F390" s="176"/>
      <c r="G390" s="176"/>
      <c r="H390" s="176"/>
      <c r="I390" s="176"/>
    </row>
    <row r="391" spans="3:9" ht="11.25">
      <c r="C391" s="171"/>
      <c r="E391" s="177"/>
      <c r="F391" s="176"/>
      <c r="G391" s="176"/>
      <c r="H391" s="176"/>
      <c r="I391" s="176"/>
    </row>
    <row r="392" spans="3:9" ht="11.25">
      <c r="C392" s="171"/>
      <c r="E392" s="177"/>
      <c r="F392" s="176"/>
      <c r="G392" s="176"/>
      <c r="H392" s="176"/>
      <c r="I392" s="176"/>
    </row>
    <row r="393" spans="3:9" ht="11.25">
      <c r="C393" s="171"/>
      <c r="E393" s="177"/>
      <c r="F393" s="176"/>
      <c r="G393" s="176"/>
      <c r="H393" s="176"/>
      <c r="I393" s="176"/>
    </row>
    <row r="394" spans="3:9" ht="11.25">
      <c r="C394" s="171"/>
      <c r="E394" s="177"/>
      <c r="F394" s="176"/>
      <c r="G394" s="176"/>
      <c r="H394" s="176"/>
      <c r="I394" s="176"/>
    </row>
    <row r="395" spans="3:9" ht="11.25">
      <c r="C395" s="171"/>
      <c r="E395" s="177"/>
      <c r="F395" s="176"/>
      <c r="G395" s="176"/>
      <c r="H395" s="176"/>
      <c r="I395" s="176"/>
    </row>
    <row r="396" spans="3:9" ht="11.25">
      <c r="C396" s="171"/>
      <c r="E396" s="177"/>
      <c r="F396" s="176"/>
      <c r="G396" s="176"/>
      <c r="H396" s="176"/>
      <c r="I396" s="176"/>
    </row>
    <row r="397" spans="3:9" ht="11.25">
      <c r="C397" s="171"/>
      <c r="E397" s="177"/>
      <c r="F397" s="176"/>
      <c r="G397" s="176"/>
      <c r="H397" s="176"/>
      <c r="I397" s="176"/>
    </row>
    <row r="398" spans="3:9" ht="11.25">
      <c r="C398" s="171"/>
      <c r="E398" s="177"/>
      <c r="F398" s="176"/>
      <c r="G398" s="176"/>
      <c r="H398" s="176"/>
      <c r="I398" s="176"/>
    </row>
    <row r="399" spans="3:9" ht="11.25">
      <c r="C399" s="171"/>
      <c r="E399" s="177"/>
      <c r="F399" s="176"/>
      <c r="G399" s="176"/>
      <c r="H399" s="176"/>
      <c r="I399" s="176"/>
    </row>
    <row r="400" spans="3:9" ht="11.25">
      <c r="C400" s="171"/>
      <c r="E400" s="177"/>
      <c r="F400" s="176"/>
      <c r="G400" s="176"/>
      <c r="H400" s="176"/>
      <c r="I400" s="176"/>
    </row>
    <row r="401" spans="3:9" ht="11.25">
      <c r="C401" s="171"/>
      <c r="E401" s="177"/>
      <c r="F401" s="176"/>
      <c r="G401" s="176"/>
      <c r="H401" s="176"/>
      <c r="I401" s="176"/>
    </row>
    <row r="402" spans="3:9" ht="11.25">
      <c r="C402" s="171"/>
      <c r="E402" s="177"/>
      <c r="F402" s="176"/>
      <c r="G402" s="176"/>
      <c r="H402" s="176"/>
      <c r="I402" s="176"/>
    </row>
    <row r="403" spans="3:9" ht="11.25">
      <c r="C403" s="171"/>
      <c r="E403" s="177"/>
      <c r="F403" s="176"/>
      <c r="G403" s="176"/>
      <c r="H403" s="176"/>
      <c r="I403" s="176"/>
    </row>
    <row r="404" spans="3:9" ht="11.25">
      <c r="C404" s="171"/>
      <c r="E404" s="177"/>
      <c r="F404" s="176"/>
      <c r="G404" s="176"/>
      <c r="H404" s="176"/>
      <c r="I404" s="176"/>
    </row>
    <row r="405" spans="3:9" ht="11.25">
      <c r="C405" s="171"/>
      <c r="E405" s="177"/>
      <c r="F405" s="176"/>
      <c r="G405" s="176"/>
      <c r="H405" s="176"/>
      <c r="I405" s="176"/>
    </row>
    <row r="406" spans="3:9" ht="11.25">
      <c r="C406" s="171"/>
      <c r="E406" s="177"/>
      <c r="F406" s="176"/>
      <c r="G406" s="176"/>
      <c r="H406" s="176"/>
      <c r="I406" s="176"/>
    </row>
    <row r="407" spans="3:9" ht="11.25">
      <c r="C407" s="171"/>
      <c r="E407" s="177"/>
      <c r="F407" s="176"/>
      <c r="G407" s="176"/>
      <c r="H407" s="176"/>
      <c r="I407" s="176"/>
    </row>
    <row r="408" spans="3:9" ht="11.25">
      <c r="C408" s="171"/>
      <c r="E408" s="177"/>
      <c r="F408" s="176"/>
      <c r="G408" s="176"/>
      <c r="H408" s="176"/>
      <c r="I408" s="176"/>
    </row>
    <row r="409" spans="3:9" ht="11.25">
      <c r="C409" s="171"/>
      <c r="E409" s="177"/>
      <c r="F409" s="176"/>
      <c r="G409" s="176"/>
      <c r="H409" s="176"/>
      <c r="I409" s="176"/>
    </row>
    <row r="410" spans="3:9" ht="11.25">
      <c r="C410" s="171"/>
      <c r="E410" s="177"/>
      <c r="F410" s="176"/>
      <c r="G410" s="176"/>
      <c r="H410" s="176"/>
      <c r="I410" s="176"/>
    </row>
    <row r="411" spans="3:9" ht="11.25">
      <c r="C411" s="171"/>
      <c r="E411" s="177"/>
      <c r="F411" s="176"/>
      <c r="G411" s="176"/>
      <c r="H411" s="176"/>
      <c r="I411" s="176"/>
    </row>
    <row r="412" spans="3:9" ht="11.25">
      <c r="C412" s="171"/>
      <c r="E412" s="177"/>
      <c r="F412" s="176"/>
      <c r="G412" s="176"/>
      <c r="H412" s="176"/>
      <c r="I412" s="176"/>
    </row>
    <row r="413" spans="3:9" ht="11.25">
      <c r="C413" s="171"/>
      <c r="E413" s="177"/>
      <c r="F413" s="176"/>
      <c r="G413" s="176"/>
      <c r="H413" s="176"/>
      <c r="I413" s="176"/>
    </row>
    <row r="414" spans="3:9" ht="11.25">
      <c r="C414" s="171"/>
      <c r="E414" s="177"/>
      <c r="F414" s="176"/>
      <c r="G414" s="176"/>
      <c r="H414" s="176"/>
      <c r="I414" s="176"/>
    </row>
    <row r="415" spans="3:9" ht="11.25">
      <c r="C415" s="171"/>
      <c r="E415" s="177"/>
      <c r="F415" s="176"/>
      <c r="G415" s="176"/>
      <c r="H415" s="176"/>
      <c r="I415" s="176"/>
    </row>
    <row r="416" spans="3:9" ht="11.25">
      <c r="C416" s="171"/>
      <c r="E416" s="177"/>
      <c r="F416" s="176"/>
      <c r="G416" s="176"/>
      <c r="H416" s="176"/>
      <c r="I416" s="176"/>
    </row>
    <row r="417" spans="3:9" ht="11.25">
      <c r="C417" s="171"/>
      <c r="E417" s="177"/>
      <c r="F417" s="176"/>
      <c r="G417" s="176"/>
      <c r="H417" s="176"/>
      <c r="I417" s="176"/>
    </row>
    <row r="418" spans="3:9" ht="11.25">
      <c r="C418" s="171"/>
      <c r="E418" s="177"/>
      <c r="F418" s="176"/>
      <c r="G418" s="176"/>
      <c r="H418" s="176"/>
      <c r="I418" s="176"/>
    </row>
    <row r="419" spans="3:9" ht="11.25">
      <c r="C419" s="171"/>
      <c r="E419" s="177"/>
      <c r="F419" s="176"/>
      <c r="G419" s="176"/>
      <c r="H419" s="176"/>
      <c r="I419" s="176"/>
    </row>
    <row r="420" spans="3:9" ht="11.25">
      <c r="C420" s="171"/>
      <c r="E420" s="177"/>
      <c r="F420" s="176"/>
      <c r="G420" s="176"/>
      <c r="H420" s="176"/>
      <c r="I420" s="176"/>
    </row>
    <row r="421" spans="3:9" ht="11.25">
      <c r="C421" s="171"/>
      <c r="E421" s="177"/>
      <c r="F421" s="176"/>
      <c r="G421" s="176"/>
      <c r="H421" s="176"/>
      <c r="I421" s="176"/>
    </row>
    <row r="422" spans="3:9" ht="11.25">
      <c r="C422" s="171"/>
      <c r="E422" s="177"/>
      <c r="F422" s="176"/>
      <c r="G422" s="176"/>
      <c r="H422" s="176"/>
      <c r="I422" s="176"/>
    </row>
    <row r="423" spans="3:9" ht="11.25">
      <c r="C423" s="171"/>
      <c r="E423" s="177"/>
      <c r="F423" s="176"/>
      <c r="G423" s="176"/>
      <c r="H423" s="176"/>
      <c r="I423" s="176"/>
    </row>
    <row r="424" spans="3:9" ht="11.25">
      <c r="C424" s="171"/>
      <c r="E424" s="177"/>
      <c r="F424" s="176"/>
      <c r="G424" s="176"/>
      <c r="H424" s="176"/>
      <c r="I424" s="176"/>
    </row>
    <row r="425" spans="3:9" ht="11.25">
      <c r="C425" s="171"/>
      <c r="E425" s="177"/>
      <c r="F425" s="176"/>
      <c r="G425" s="176"/>
      <c r="H425" s="176"/>
      <c r="I425" s="176"/>
    </row>
    <row r="426" spans="3:9" ht="11.25">
      <c r="C426" s="171"/>
      <c r="E426" s="177"/>
      <c r="F426" s="176"/>
      <c r="G426" s="176"/>
      <c r="H426" s="176"/>
      <c r="I426" s="176"/>
    </row>
    <row r="427" spans="3:9" ht="11.25">
      <c r="C427" s="171"/>
      <c r="E427" s="177"/>
      <c r="F427" s="176"/>
      <c r="G427" s="176"/>
      <c r="H427" s="176"/>
      <c r="I427" s="176"/>
    </row>
    <row r="428" spans="3:9" ht="11.25">
      <c r="C428" s="171"/>
      <c r="E428" s="177"/>
      <c r="F428" s="176"/>
      <c r="G428" s="176"/>
      <c r="H428" s="176"/>
      <c r="I428" s="176"/>
    </row>
    <row r="429" spans="3:9" ht="11.25">
      <c r="C429" s="171"/>
      <c r="E429" s="177"/>
      <c r="F429" s="176"/>
      <c r="G429" s="176"/>
      <c r="H429" s="176"/>
      <c r="I429" s="176"/>
    </row>
    <row r="430" spans="3:9" ht="11.25">
      <c r="C430" s="171"/>
      <c r="E430" s="177"/>
      <c r="F430" s="176"/>
      <c r="G430" s="176"/>
      <c r="H430" s="176"/>
      <c r="I430" s="176"/>
    </row>
    <row r="431" spans="3:9" ht="11.25">
      <c r="C431" s="171"/>
      <c r="E431" s="177"/>
      <c r="F431" s="176"/>
      <c r="G431" s="176"/>
      <c r="H431" s="176"/>
      <c r="I431" s="176"/>
    </row>
    <row r="432" spans="3:9" ht="11.25">
      <c r="C432" s="171"/>
      <c r="E432" s="177"/>
      <c r="F432" s="176"/>
      <c r="G432" s="176"/>
      <c r="H432" s="176"/>
      <c r="I432" s="176"/>
    </row>
    <row r="433" spans="3:9" ht="11.25">
      <c r="C433" s="171"/>
      <c r="E433" s="177"/>
      <c r="F433" s="176"/>
      <c r="G433" s="176"/>
      <c r="H433" s="176"/>
      <c r="I433" s="176"/>
    </row>
    <row r="434" spans="3:9" ht="11.25">
      <c r="C434" s="171"/>
      <c r="E434" s="177"/>
      <c r="F434" s="176"/>
      <c r="G434" s="176"/>
      <c r="H434" s="176"/>
      <c r="I434" s="176"/>
    </row>
    <row r="435" spans="3:9" ht="11.25">
      <c r="C435" s="171"/>
      <c r="E435" s="177"/>
      <c r="F435" s="176"/>
      <c r="G435" s="176"/>
      <c r="H435" s="176"/>
      <c r="I435" s="176"/>
    </row>
    <row r="436" spans="3:9" ht="11.25">
      <c r="C436" s="171"/>
      <c r="E436" s="177"/>
      <c r="F436" s="176"/>
      <c r="G436" s="176"/>
      <c r="H436" s="176"/>
      <c r="I436" s="176"/>
    </row>
    <row r="437" spans="3:9" ht="11.25">
      <c r="C437" s="171"/>
      <c r="E437" s="177"/>
      <c r="F437" s="176"/>
      <c r="G437" s="176"/>
      <c r="H437" s="176"/>
      <c r="I437" s="176"/>
    </row>
    <row r="438" spans="3:9" ht="11.25">
      <c r="C438" s="171"/>
      <c r="E438" s="177"/>
      <c r="F438" s="176"/>
      <c r="G438" s="176"/>
      <c r="H438" s="176"/>
      <c r="I438" s="176"/>
    </row>
    <row r="439" spans="3:9" ht="11.25">
      <c r="C439" s="171"/>
      <c r="E439" s="177"/>
      <c r="F439" s="176"/>
      <c r="G439" s="176"/>
      <c r="H439" s="176"/>
      <c r="I439" s="176"/>
    </row>
    <row r="440" spans="3:9" ht="11.25">
      <c r="C440" s="171"/>
      <c r="E440" s="177"/>
      <c r="F440" s="176"/>
      <c r="G440" s="176"/>
      <c r="H440" s="176"/>
      <c r="I440" s="176"/>
    </row>
    <row r="441" spans="3:9" ht="11.25">
      <c r="C441" s="171"/>
      <c r="E441" s="177"/>
      <c r="F441" s="176"/>
      <c r="G441" s="176"/>
      <c r="H441" s="176"/>
      <c r="I441" s="176"/>
    </row>
    <row r="442" spans="3:9" ht="11.25">
      <c r="C442" s="171"/>
      <c r="E442" s="177"/>
      <c r="F442" s="176"/>
      <c r="G442" s="176"/>
      <c r="H442" s="176"/>
      <c r="I442" s="176"/>
    </row>
    <row r="443" spans="3:9" ht="11.25">
      <c r="C443" s="171"/>
      <c r="E443" s="177"/>
      <c r="F443" s="176"/>
      <c r="G443" s="176"/>
      <c r="H443" s="176"/>
      <c r="I443" s="176"/>
    </row>
    <row r="444" spans="3:9" ht="11.25">
      <c r="C444" s="171"/>
      <c r="E444" s="177"/>
      <c r="F444" s="176"/>
      <c r="G444" s="176"/>
      <c r="H444" s="176"/>
      <c r="I444" s="176"/>
    </row>
    <row r="445" spans="3:9" ht="11.25">
      <c r="C445" s="171"/>
      <c r="E445" s="177"/>
      <c r="F445" s="176"/>
      <c r="G445" s="176"/>
      <c r="H445" s="176"/>
      <c r="I445" s="176"/>
    </row>
    <row r="446" spans="3:9" ht="11.25">
      <c r="C446" s="171"/>
      <c r="E446" s="177"/>
      <c r="F446" s="176"/>
      <c r="G446" s="176"/>
      <c r="H446" s="176"/>
      <c r="I446" s="176"/>
    </row>
    <row r="447" spans="3:9" ht="11.25">
      <c r="C447" s="171"/>
      <c r="E447" s="177"/>
      <c r="F447" s="176"/>
      <c r="G447" s="176"/>
      <c r="H447" s="176"/>
      <c r="I447" s="176"/>
    </row>
    <row r="448" spans="3:9" ht="11.25">
      <c r="C448" s="171"/>
      <c r="E448" s="177"/>
      <c r="F448" s="176"/>
      <c r="G448" s="176"/>
      <c r="H448" s="176"/>
      <c r="I448" s="176"/>
    </row>
    <row r="449" spans="3:9" ht="11.25">
      <c r="C449" s="171"/>
      <c r="E449" s="177"/>
      <c r="F449" s="176"/>
      <c r="G449" s="176"/>
      <c r="H449" s="176"/>
      <c r="I449" s="176"/>
    </row>
    <row r="450" spans="3:9" ht="11.25">
      <c r="C450" s="171"/>
      <c r="E450" s="177"/>
      <c r="F450" s="176"/>
      <c r="G450" s="176"/>
      <c r="H450" s="176"/>
      <c r="I450" s="176"/>
    </row>
    <row r="451" spans="3:9" ht="11.25">
      <c r="C451" s="171"/>
      <c r="E451" s="177"/>
      <c r="F451" s="176"/>
      <c r="G451" s="176"/>
      <c r="H451" s="176"/>
      <c r="I451" s="176"/>
    </row>
    <row r="452" spans="3:9" ht="11.25">
      <c r="C452" s="171"/>
      <c r="E452" s="177"/>
      <c r="F452" s="176"/>
      <c r="G452" s="176"/>
      <c r="H452" s="176"/>
      <c r="I452" s="176"/>
    </row>
    <row r="453" spans="3:9" ht="11.25">
      <c r="C453" s="171"/>
      <c r="E453" s="177"/>
      <c r="F453" s="176"/>
      <c r="G453" s="176"/>
      <c r="H453" s="176"/>
      <c r="I453" s="176"/>
    </row>
    <row r="454" spans="3:9" ht="11.25">
      <c r="C454" s="171"/>
      <c r="E454" s="177"/>
      <c r="F454" s="176"/>
      <c r="G454" s="176"/>
      <c r="H454" s="176"/>
      <c r="I454" s="176"/>
    </row>
    <row r="455" spans="3:9" ht="11.25">
      <c r="C455" s="171"/>
      <c r="E455" s="177"/>
      <c r="F455" s="176"/>
      <c r="G455" s="176"/>
      <c r="H455" s="176"/>
      <c r="I455" s="176"/>
    </row>
    <row r="456" spans="3:9" ht="11.25">
      <c r="C456" s="171"/>
      <c r="E456" s="177"/>
      <c r="F456" s="176"/>
      <c r="G456" s="176"/>
      <c r="H456" s="176"/>
      <c r="I456" s="176"/>
    </row>
    <row r="457" spans="3:9" ht="11.25">
      <c r="C457" s="171"/>
      <c r="E457" s="177"/>
      <c r="F457" s="176"/>
      <c r="G457" s="176"/>
      <c r="H457" s="176"/>
      <c r="I457" s="176"/>
    </row>
    <row r="458" spans="3:9" ht="11.25">
      <c r="C458" s="171"/>
      <c r="E458" s="177"/>
      <c r="F458" s="176"/>
      <c r="G458" s="176"/>
      <c r="H458" s="176"/>
      <c r="I458" s="176"/>
    </row>
    <row r="459" spans="3:9" ht="11.25">
      <c r="C459" s="171"/>
      <c r="E459" s="177"/>
      <c r="F459" s="176"/>
      <c r="G459" s="176"/>
      <c r="H459" s="176"/>
      <c r="I459" s="176"/>
    </row>
    <row r="460" spans="3:9" ht="11.25">
      <c r="C460" s="171"/>
      <c r="E460" s="177"/>
      <c r="F460" s="176"/>
      <c r="G460" s="176"/>
      <c r="H460" s="176"/>
      <c r="I460" s="176"/>
    </row>
    <row r="461" spans="3:9" ht="11.25">
      <c r="C461" s="171"/>
      <c r="E461" s="177"/>
      <c r="F461" s="176"/>
      <c r="G461" s="176"/>
      <c r="H461" s="176"/>
      <c r="I461" s="176"/>
    </row>
    <row r="462" spans="3:9" ht="11.25">
      <c r="C462" s="171"/>
      <c r="E462" s="177"/>
      <c r="F462" s="176"/>
      <c r="G462" s="176"/>
      <c r="H462" s="176"/>
      <c r="I462" s="176"/>
    </row>
    <row r="463" spans="3:9" ht="11.25">
      <c r="C463" s="171"/>
      <c r="E463" s="177"/>
      <c r="F463" s="176"/>
      <c r="G463" s="176"/>
      <c r="H463" s="176"/>
      <c r="I463" s="176"/>
    </row>
    <row r="464" spans="3:9" ht="11.25">
      <c r="C464" s="171"/>
      <c r="E464" s="177"/>
      <c r="F464" s="176"/>
      <c r="G464" s="176"/>
      <c r="H464" s="176"/>
      <c r="I464" s="176"/>
    </row>
    <row r="465" spans="3:9" ht="11.25">
      <c r="C465" s="171"/>
      <c r="E465" s="177"/>
      <c r="F465" s="176"/>
      <c r="G465" s="176"/>
      <c r="H465" s="176"/>
      <c r="I465" s="176"/>
    </row>
    <row r="466" spans="3:9" ht="11.25">
      <c r="C466" s="171"/>
      <c r="E466" s="177"/>
      <c r="F466" s="176"/>
      <c r="G466" s="176"/>
      <c r="H466" s="176"/>
      <c r="I466" s="176"/>
    </row>
    <row r="467" spans="3:9" ht="11.25">
      <c r="C467" s="171"/>
      <c r="E467" s="177"/>
      <c r="F467" s="176"/>
      <c r="G467" s="176"/>
      <c r="H467" s="176"/>
      <c r="I467" s="176"/>
    </row>
    <row r="468" spans="3:9" ht="11.25">
      <c r="C468" s="171"/>
      <c r="E468" s="177"/>
      <c r="F468" s="176"/>
      <c r="G468" s="176"/>
      <c r="H468" s="176"/>
      <c r="I468" s="176"/>
    </row>
    <row r="469" spans="3:9" ht="11.25">
      <c r="C469" s="171"/>
      <c r="E469" s="177"/>
      <c r="F469" s="176"/>
      <c r="G469" s="176"/>
      <c r="H469" s="176"/>
      <c r="I469" s="176"/>
    </row>
    <row r="470" spans="3:9" ht="11.25">
      <c r="C470" s="171"/>
      <c r="E470" s="177"/>
      <c r="F470" s="176"/>
      <c r="G470" s="176"/>
      <c r="H470" s="176"/>
      <c r="I470" s="176"/>
    </row>
    <row r="471" spans="3:9" ht="11.25">
      <c r="C471" s="171"/>
      <c r="E471" s="177"/>
      <c r="F471" s="176"/>
      <c r="G471" s="176"/>
      <c r="H471" s="176"/>
      <c r="I471" s="176"/>
    </row>
    <row r="472" spans="3:9" ht="11.25">
      <c r="C472" s="171"/>
      <c r="E472" s="177"/>
      <c r="F472" s="176"/>
      <c r="G472" s="176"/>
      <c r="H472" s="176"/>
      <c r="I472" s="176"/>
    </row>
    <row r="473" spans="3:9" ht="11.25">
      <c r="C473" s="171"/>
      <c r="E473" s="177"/>
      <c r="F473" s="176"/>
      <c r="G473" s="176"/>
      <c r="H473" s="176"/>
      <c r="I473" s="176"/>
    </row>
    <row r="474" spans="3:9" ht="11.25">
      <c r="C474" s="171"/>
      <c r="E474" s="177"/>
      <c r="F474" s="176"/>
      <c r="G474" s="176"/>
      <c r="H474" s="176"/>
      <c r="I474" s="176"/>
    </row>
    <row r="475" spans="3:9" ht="11.25">
      <c r="C475" s="171"/>
      <c r="E475" s="177"/>
      <c r="F475" s="176"/>
      <c r="G475" s="176"/>
      <c r="H475" s="176"/>
      <c r="I475" s="176"/>
    </row>
    <row r="476" spans="3:9" ht="11.25">
      <c r="C476" s="171"/>
      <c r="E476" s="177"/>
      <c r="F476" s="176"/>
      <c r="G476" s="176"/>
      <c r="H476" s="176"/>
      <c r="I476" s="176"/>
    </row>
    <row r="477" spans="3:9" ht="11.25">
      <c r="C477" s="171"/>
      <c r="E477" s="177"/>
      <c r="F477" s="176"/>
      <c r="G477" s="176"/>
      <c r="H477" s="176"/>
      <c r="I477" s="176"/>
    </row>
    <row r="478" spans="3:9" ht="11.25">
      <c r="C478" s="171"/>
      <c r="E478" s="177"/>
      <c r="F478" s="176"/>
      <c r="G478" s="176"/>
      <c r="H478" s="176"/>
      <c r="I478" s="176"/>
    </row>
    <row r="479" spans="3:9" ht="11.25">
      <c r="C479" s="171"/>
      <c r="E479" s="177"/>
      <c r="F479" s="176"/>
      <c r="G479" s="176"/>
      <c r="H479" s="176"/>
      <c r="I479" s="176"/>
    </row>
    <row r="480" spans="3:9" ht="11.25">
      <c r="C480" s="171"/>
      <c r="E480" s="177"/>
      <c r="F480" s="176"/>
      <c r="G480" s="176"/>
      <c r="H480" s="176"/>
      <c r="I480" s="176"/>
    </row>
    <row r="481" spans="3:9" ht="11.25">
      <c r="C481" s="171"/>
      <c r="E481" s="177"/>
      <c r="F481" s="176"/>
      <c r="G481" s="176"/>
      <c r="H481" s="176"/>
      <c r="I481" s="176"/>
    </row>
    <row r="482" spans="3:9" ht="11.25">
      <c r="C482" s="171"/>
      <c r="E482" s="177"/>
      <c r="F482" s="176"/>
      <c r="G482" s="176"/>
      <c r="H482" s="176"/>
      <c r="I482" s="176"/>
    </row>
    <row r="483" spans="3:9" ht="11.25">
      <c r="C483" s="171"/>
      <c r="E483" s="177"/>
      <c r="F483" s="176"/>
      <c r="G483" s="176"/>
      <c r="H483" s="176"/>
      <c r="I483" s="176"/>
    </row>
    <row r="484" spans="3:9" ht="11.25">
      <c r="C484" s="171"/>
      <c r="E484" s="177"/>
      <c r="F484" s="176"/>
      <c r="G484" s="176"/>
      <c r="H484" s="176"/>
      <c r="I484" s="176"/>
    </row>
    <row r="485" spans="3:9" ht="11.25">
      <c r="C485" s="171"/>
      <c r="E485" s="177"/>
      <c r="F485" s="176"/>
      <c r="G485" s="176"/>
      <c r="H485" s="176"/>
      <c r="I485" s="176"/>
    </row>
    <row r="486" spans="3:9" ht="11.25">
      <c r="C486" s="171"/>
      <c r="E486" s="177"/>
      <c r="F486" s="176"/>
      <c r="G486" s="176"/>
      <c r="H486" s="176"/>
      <c r="I486" s="176"/>
    </row>
    <row r="487" spans="3:9" ht="11.25">
      <c r="C487" s="171"/>
      <c r="E487" s="177"/>
      <c r="F487" s="176"/>
      <c r="G487" s="176"/>
      <c r="H487" s="176"/>
      <c r="I487" s="176"/>
    </row>
    <row r="488" spans="3:9" ht="11.25">
      <c r="C488" s="171"/>
      <c r="E488" s="177"/>
      <c r="F488" s="176"/>
      <c r="G488" s="176"/>
      <c r="H488" s="176"/>
      <c r="I488" s="176"/>
    </row>
    <row r="489" spans="3:9" ht="11.25">
      <c r="C489" s="171"/>
      <c r="E489" s="177"/>
      <c r="F489" s="176"/>
      <c r="G489" s="176"/>
      <c r="H489" s="176"/>
      <c r="I489" s="176"/>
    </row>
    <row r="490" spans="3:9" ht="11.25">
      <c r="C490" s="171"/>
      <c r="E490" s="177"/>
      <c r="F490" s="176"/>
      <c r="G490" s="176"/>
      <c r="H490" s="176"/>
      <c r="I490" s="176"/>
    </row>
    <row r="491" spans="3:9" ht="11.25">
      <c r="C491" s="171"/>
      <c r="E491" s="177"/>
      <c r="F491" s="176"/>
      <c r="G491" s="176"/>
      <c r="H491" s="176"/>
      <c r="I491" s="176"/>
    </row>
    <row r="492" spans="3:9" ht="11.25">
      <c r="C492" s="171"/>
      <c r="E492" s="177"/>
      <c r="F492" s="176"/>
      <c r="G492" s="176"/>
      <c r="H492" s="176"/>
      <c r="I492" s="176"/>
    </row>
    <row r="493" spans="3:9" ht="11.25">
      <c r="C493" s="171"/>
      <c r="E493" s="177"/>
      <c r="F493" s="176"/>
      <c r="G493" s="176"/>
      <c r="H493" s="176"/>
      <c r="I493" s="176"/>
    </row>
    <row r="494" spans="3:9" ht="11.25">
      <c r="C494" s="171"/>
      <c r="E494" s="177"/>
      <c r="F494" s="176"/>
      <c r="G494" s="176"/>
      <c r="H494" s="176"/>
      <c r="I494" s="176"/>
    </row>
    <row r="495" spans="3:9" ht="11.25">
      <c r="C495" s="171"/>
      <c r="E495" s="177"/>
      <c r="F495" s="176"/>
      <c r="G495" s="176"/>
      <c r="H495" s="176"/>
      <c r="I495" s="176"/>
    </row>
    <row r="496" spans="3:9" ht="11.25">
      <c r="C496" s="171"/>
      <c r="E496" s="177"/>
      <c r="F496" s="176"/>
      <c r="G496" s="176"/>
      <c r="H496" s="176"/>
      <c r="I496" s="176"/>
    </row>
    <row r="497" spans="3:9" ht="11.25">
      <c r="C497" s="171"/>
      <c r="E497" s="177"/>
      <c r="F497" s="176"/>
      <c r="G497" s="176"/>
      <c r="H497" s="176"/>
      <c r="I497" s="176"/>
    </row>
    <row r="498" spans="3:9" ht="11.25">
      <c r="C498" s="171"/>
      <c r="E498" s="177"/>
      <c r="F498" s="176"/>
      <c r="G498" s="176"/>
      <c r="H498" s="176"/>
      <c r="I498" s="176"/>
    </row>
    <row r="499" spans="3:9" ht="11.25">
      <c r="C499" s="171"/>
      <c r="E499" s="177"/>
      <c r="F499" s="176"/>
      <c r="G499" s="176"/>
      <c r="H499" s="176"/>
      <c r="I499" s="176"/>
    </row>
    <row r="500" spans="3:9" ht="11.25">
      <c r="C500" s="171"/>
      <c r="E500" s="177"/>
      <c r="F500" s="176"/>
      <c r="G500" s="176"/>
      <c r="H500" s="176"/>
      <c r="I500" s="176"/>
    </row>
    <row r="501" spans="3:9" ht="11.25">
      <c r="C501" s="171"/>
      <c r="E501" s="177"/>
      <c r="F501" s="176"/>
      <c r="G501" s="176"/>
      <c r="H501" s="176"/>
      <c r="I501" s="176"/>
    </row>
    <row r="502" spans="3:9" ht="11.25">
      <c r="C502" s="171"/>
      <c r="E502" s="177"/>
      <c r="F502" s="176"/>
      <c r="G502" s="176"/>
      <c r="H502" s="176"/>
      <c r="I502" s="176"/>
    </row>
    <row r="503" spans="3:9" ht="11.25">
      <c r="C503" s="171"/>
      <c r="E503" s="177"/>
      <c r="F503" s="176"/>
      <c r="G503" s="176"/>
      <c r="H503" s="176"/>
      <c r="I503" s="176"/>
    </row>
    <row r="504" spans="3:9" ht="11.25">
      <c r="C504" s="171"/>
      <c r="E504" s="177"/>
      <c r="F504" s="176"/>
      <c r="G504" s="176"/>
      <c r="H504" s="176"/>
      <c r="I504" s="176"/>
    </row>
    <row r="505" spans="3:9" ht="11.25">
      <c r="C505" s="171"/>
      <c r="E505" s="177"/>
      <c r="F505" s="176"/>
      <c r="G505" s="176"/>
      <c r="H505" s="176"/>
      <c r="I505" s="176"/>
    </row>
    <row r="506" spans="3:9" ht="11.25">
      <c r="C506" s="171"/>
      <c r="E506" s="177"/>
      <c r="F506" s="176"/>
      <c r="G506" s="176"/>
      <c r="H506" s="176"/>
      <c r="I506" s="176"/>
    </row>
    <row r="507" spans="3:9" ht="11.25">
      <c r="C507" s="171"/>
      <c r="E507" s="177"/>
      <c r="F507" s="176"/>
      <c r="G507" s="176"/>
      <c r="H507" s="176"/>
      <c r="I507" s="176"/>
    </row>
    <row r="508" spans="3:9" ht="11.25">
      <c r="C508" s="171"/>
      <c r="E508" s="177"/>
      <c r="F508" s="176"/>
      <c r="G508" s="176"/>
      <c r="H508" s="176"/>
      <c r="I508" s="176"/>
    </row>
    <row r="509" spans="3:9" ht="11.25">
      <c r="C509" s="171"/>
      <c r="E509" s="177"/>
      <c r="F509" s="176"/>
      <c r="G509" s="176"/>
      <c r="H509" s="176"/>
      <c r="I509" s="176"/>
    </row>
    <row r="510" spans="3:9" ht="11.25">
      <c r="C510" s="171"/>
      <c r="E510" s="177"/>
      <c r="F510" s="176"/>
      <c r="G510" s="176"/>
      <c r="H510" s="176"/>
      <c r="I510" s="176"/>
    </row>
    <row r="511" spans="3:9" ht="11.25">
      <c r="C511" s="171"/>
      <c r="E511" s="177"/>
      <c r="F511" s="176"/>
      <c r="G511" s="176"/>
      <c r="H511" s="176"/>
      <c r="I511" s="176"/>
    </row>
    <row r="512" spans="3:9" ht="11.25">
      <c r="C512" s="171"/>
      <c r="E512" s="177"/>
      <c r="F512" s="176"/>
      <c r="G512" s="176"/>
      <c r="H512" s="176"/>
      <c r="I512" s="176"/>
    </row>
    <row r="513" spans="3:9" ht="11.25">
      <c r="C513" s="171"/>
      <c r="E513" s="177"/>
      <c r="F513" s="176"/>
      <c r="G513" s="176"/>
      <c r="H513" s="176"/>
      <c r="I513" s="176"/>
    </row>
    <row r="514" spans="3:9" ht="11.25">
      <c r="C514" s="171"/>
      <c r="E514" s="177"/>
      <c r="F514" s="176"/>
      <c r="G514" s="176"/>
      <c r="H514" s="176"/>
      <c r="I514" s="176"/>
    </row>
    <row r="515" spans="3:9" ht="11.25">
      <c r="C515" s="171"/>
      <c r="E515" s="177"/>
      <c r="F515" s="176"/>
      <c r="G515" s="176"/>
      <c r="H515" s="176"/>
      <c r="I515" s="176"/>
    </row>
    <row r="516" spans="3:9" ht="11.25">
      <c r="C516" s="171"/>
      <c r="E516" s="177"/>
      <c r="F516" s="176"/>
      <c r="G516" s="176"/>
      <c r="H516" s="176"/>
      <c r="I516" s="176"/>
    </row>
    <row r="517" spans="3:9" ht="11.25">
      <c r="C517" s="171"/>
      <c r="E517" s="177"/>
      <c r="F517" s="176"/>
      <c r="G517" s="176"/>
      <c r="H517" s="176"/>
      <c r="I517" s="176"/>
    </row>
    <row r="518" spans="3:9" ht="11.25">
      <c r="C518" s="171"/>
      <c r="E518" s="177"/>
      <c r="F518" s="176"/>
      <c r="G518" s="176"/>
      <c r="H518" s="176"/>
      <c r="I518" s="176"/>
    </row>
    <row r="519" spans="3:9" ht="11.25">
      <c r="C519" s="171"/>
      <c r="E519" s="177"/>
      <c r="F519" s="176"/>
      <c r="G519" s="176"/>
      <c r="H519" s="176"/>
      <c r="I519" s="176"/>
    </row>
    <row r="520" spans="3:9" ht="11.25">
      <c r="C520" s="171"/>
      <c r="E520" s="177"/>
      <c r="F520" s="176"/>
      <c r="G520" s="176"/>
      <c r="H520" s="176"/>
      <c r="I520" s="176"/>
    </row>
    <row r="521" spans="3:9" ht="11.25">
      <c r="C521" s="171"/>
      <c r="E521" s="177"/>
      <c r="F521" s="176"/>
      <c r="G521" s="176"/>
      <c r="H521" s="176"/>
      <c r="I521" s="176"/>
    </row>
    <row r="522" spans="3:9" ht="11.25">
      <c r="C522" s="171"/>
      <c r="E522" s="177"/>
      <c r="F522" s="176"/>
      <c r="G522" s="176"/>
      <c r="H522" s="176"/>
      <c r="I522" s="176"/>
    </row>
    <row r="523" spans="3:9" ht="11.25">
      <c r="C523" s="171"/>
      <c r="E523" s="177"/>
      <c r="F523" s="176"/>
      <c r="G523" s="176"/>
      <c r="H523" s="176"/>
      <c r="I523" s="176"/>
    </row>
    <row r="524" spans="3:9" ht="11.25">
      <c r="C524" s="171"/>
      <c r="E524" s="177"/>
      <c r="F524" s="176"/>
      <c r="G524" s="176"/>
      <c r="H524" s="176"/>
      <c r="I524" s="176"/>
    </row>
    <row r="525" spans="3:9" ht="11.25">
      <c r="C525" s="171"/>
      <c r="E525" s="177"/>
      <c r="F525" s="176"/>
      <c r="G525" s="176"/>
      <c r="H525" s="176"/>
      <c r="I525" s="176"/>
    </row>
    <row r="526" spans="3:9" ht="11.25">
      <c r="C526" s="171"/>
      <c r="E526" s="177"/>
      <c r="F526" s="176"/>
      <c r="G526" s="176"/>
      <c r="H526" s="176"/>
      <c r="I526" s="176"/>
    </row>
    <row r="527" spans="3:9" ht="11.25">
      <c r="C527" s="171"/>
      <c r="E527" s="177"/>
      <c r="F527" s="176"/>
      <c r="G527" s="176"/>
      <c r="H527" s="176"/>
      <c r="I527" s="176"/>
    </row>
    <row r="528" spans="3:9" ht="11.25">
      <c r="C528" s="171"/>
      <c r="E528" s="177"/>
      <c r="F528" s="176"/>
      <c r="G528" s="176"/>
      <c r="H528" s="176"/>
      <c r="I528" s="176"/>
    </row>
    <row r="529" spans="3:9" ht="11.25">
      <c r="C529" s="171"/>
      <c r="E529" s="177"/>
      <c r="F529" s="176"/>
      <c r="G529" s="176"/>
      <c r="H529" s="176"/>
      <c r="I529" s="176"/>
    </row>
    <row r="530" spans="3:9" ht="11.25">
      <c r="C530" s="171"/>
      <c r="E530" s="177"/>
      <c r="F530" s="176"/>
      <c r="G530" s="176"/>
      <c r="H530" s="176"/>
      <c r="I530" s="176"/>
    </row>
    <row r="531" spans="3:9" ht="11.25">
      <c r="C531" s="171"/>
      <c r="E531" s="177"/>
      <c r="F531" s="176"/>
      <c r="G531" s="176"/>
      <c r="H531" s="176"/>
      <c r="I531" s="176"/>
    </row>
    <row r="532" spans="3:9" ht="11.25">
      <c r="C532" s="171"/>
      <c r="E532" s="177"/>
      <c r="F532" s="176"/>
      <c r="G532" s="176"/>
      <c r="H532" s="176"/>
      <c r="I532" s="176"/>
    </row>
    <row r="533" spans="3:9" ht="11.25">
      <c r="C533" s="171"/>
      <c r="E533" s="177"/>
      <c r="F533" s="176"/>
      <c r="G533" s="176"/>
      <c r="H533" s="176"/>
      <c r="I533" s="176"/>
    </row>
    <row r="534" spans="3:9" ht="11.25">
      <c r="C534" s="171"/>
      <c r="E534" s="177"/>
      <c r="F534" s="176"/>
      <c r="G534" s="176"/>
      <c r="H534" s="176"/>
      <c r="I534" s="176"/>
    </row>
    <row r="535" spans="3:9" ht="11.25">
      <c r="C535" s="171"/>
      <c r="E535" s="177"/>
      <c r="F535" s="176"/>
      <c r="G535" s="176"/>
      <c r="H535" s="176"/>
      <c r="I535" s="176"/>
    </row>
    <row r="536" spans="3:9" ht="11.25">
      <c r="C536" s="171"/>
      <c r="E536" s="177"/>
      <c r="F536" s="176"/>
      <c r="G536" s="176"/>
      <c r="H536" s="176"/>
      <c r="I536" s="176"/>
    </row>
    <row r="537" spans="3:9" ht="11.25">
      <c r="C537" s="171"/>
      <c r="E537" s="177"/>
      <c r="F537" s="176"/>
      <c r="G537" s="176"/>
      <c r="H537" s="176"/>
      <c r="I537" s="176"/>
    </row>
    <row r="538" spans="3:9" ht="11.25">
      <c r="C538" s="171"/>
      <c r="E538" s="177"/>
      <c r="F538" s="176"/>
      <c r="G538" s="176"/>
      <c r="H538" s="176"/>
      <c r="I538" s="176"/>
    </row>
    <row r="539" spans="3:9" ht="11.25">
      <c r="C539" s="171"/>
      <c r="E539" s="177"/>
      <c r="F539" s="176"/>
      <c r="G539" s="176"/>
      <c r="H539" s="176"/>
      <c r="I539" s="176"/>
    </row>
    <row r="540" spans="3:9" ht="11.25">
      <c r="C540" s="171"/>
      <c r="E540" s="177"/>
      <c r="F540" s="176"/>
      <c r="G540" s="176"/>
      <c r="H540" s="176"/>
      <c r="I540" s="176"/>
    </row>
    <row r="541" spans="3:9" ht="11.25">
      <c r="C541" s="171"/>
      <c r="E541" s="177"/>
      <c r="F541" s="176"/>
      <c r="G541" s="176"/>
      <c r="H541" s="176"/>
      <c r="I541" s="176"/>
    </row>
    <row r="542" spans="3:9" ht="11.25">
      <c r="C542" s="171"/>
      <c r="E542" s="177"/>
      <c r="F542" s="176"/>
      <c r="G542" s="176"/>
      <c r="H542" s="176"/>
      <c r="I542" s="176"/>
    </row>
    <row r="543" spans="3:9" ht="11.25">
      <c r="C543" s="171"/>
      <c r="E543" s="177"/>
      <c r="F543" s="176"/>
      <c r="G543" s="176"/>
      <c r="H543" s="176"/>
      <c r="I543" s="176"/>
    </row>
    <row r="544" spans="3:9" ht="11.25">
      <c r="C544" s="171"/>
      <c r="E544" s="177"/>
      <c r="F544" s="176"/>
      <c r="G544" s="176"/>
      <c r="H544" s="176"/>
      <c r="I544" s="176"/>
    </row>
    <row r="545" spans="3:9" ht="11.25">
      <c r="C545" s="171"/>
      <c r="E545" s="177"/>
      <c r="F545" s="176"/>
      <c r="G545" s="176"/>
      <c r="H545" s="176"/>
      <c r="I545" s="176"/>
    </row>
    <row r="546" spans="3:9" ht="11.25">
      <c r="C546" s="171"/>
      <c r="E546" s="177"/>
      <c r="F546" s="176"/>
      <c r="G546" s="176"/>
      <c r="H546" s="176"/>
      <c r="I546" s="176"/>
    </row>
    <row r="547" spans="3:9" ht="11.25">
      <c r="C547" s="171"/>
      <c r="E547" s="177"/>
      <c r="F547" s="176"/>
      <c r="G547" s="176"/>
      <c r="H547" s="176"/>
      <c r="I547" s="176"/>
    </row>
    <row r="548" spans="3:9" ht="11.25">
      <c r="C548" s="171"/>
      <c r="E548" s="177"/>
      <c r="F548" s="176"/>
      <c r="G548" s="176"/>
      <c r="H548" s="176"/>
      <c r="I548" s="176"/>
    </row>
    <row r="549" spans="3:9" ht="11.25">
      <c r="C549" s="171"/>
      <c r="E549" s="177"/>
      <c r="F549" s="176"/>
      <c r="G549" s="176"/>
      <c r="H549" s="176"/>
      <c r="I549" s="176"/>
    </row>
    <row r="550" spans="3:9" ht="11.25">
      <c r="C550" s="171"/>
      <c r="E550" s="177"/>
      <c r="F550" s="176"/>
      <c r="G550" s="176"/>
      <c r="H550" s="176"/>
      <c r="I550" s="176"/>
    </row>
    <row r="551" spans="3:9" ht="11.25">
      <c r="C551" s="171"/>
      <c r="E551" s="177"/>
      <c r="F551" s="176"/>
      <c r="G551" s="176"/>
      <c r="H551" s="176"/>
      <c r="I551" s="176"/>
    </row>
    <row r="552" spans="3:9" ht="11.25">
      <c r="C552" s="171"/>
      <c r="E552" s="177"/>
      <c r="F552" s="176"/>
      <c r="G552" s="176"/>
      <c r="H552" s="176"/>
      <c r="I552" s="176"/>
    </row>
    <row r="553" spans="3:9" ht="11.25">
      <c r="C553" s="171"/>
      <c r="E553" s="177"/>
      <c r="F553" s="176"/>
      <c r="G553" s="176"/>
      <c r="H553" s="176"/>
      <c r="I553" s="176"/>
    </row>
    <row r="554" spans="3:9" ht="11.25">
      <c r="C554" s="171"/>
      <c r="E554" s="177"/>
      <c r="F554" s="176"/>
      <c r="G554" s="176"/>
      <c r="H554" s="176"/>
      <c r="I554" s="176"/>
    </row>
    <row r="555" spans="3:9" ht="11.25">
      <c r="C555" s="171"/>
      <c r="E555" s="177"/>
      <c r="F555" s="176"/>
      <c r="G555" s="176"/>
      <c r="H555" s="176"/>
      <c r="I555" s="176"/>
    </row>
    <row r="556" spans="3:9" ht="11.25">
      <c r="C556" s="171"/>
      <c r="E556" s="177"/>
      <c r="F556" s="176"/>
      <c r="G556" s="176"/>
      <c r="H556" s="176"/>
      <c r="I556" s="176"/>
    </row>
    <row r="557" spans="3:9" ht="11.25">
      <c r="C557" s="171"/>
      <c r="E557" s="177"/>
      <c r="F557" s="176"/>
      <c r="G557" s="176"/>
      <c r="H557" s="176"/>
      <c r="I557" s="176"/>
    </row>
    <row r="558" spans="3:9" ht="11.25">
      <c r="C558" s="171"/>
      <c r="E558" s="177"/>
      <c r="F558" s="176"/>
      <c r="G558" s="176"/>
      <c r="H558" s="176"/>
      <c r="I558" s="176"/>
    </row>
    <row r="559" spans="3:9" ht="11.25">
      <c r="C559" s="171"/>
      <c r="E559" s="177"/>
      <c r="F559" s="176"/>
      <c r="G559" s="176"/>
      <c r="H559" s="176"/>
      <c r="I559" s="176"/>
    </row>
    <row r="560" spans="3:9" ht="11.25">
      <c r="C560" s="171"/>
      <c r="E560" s="177"/>
      <c r="F560" s="176"/>
      <c r="G560" s="176"/>
      <c r="H560" s="176"/>
      <c r="I560" s="176"/>
    </row>
    <row r="561" spans="3:9" ht="11.25">
      <c r="C561" s="171"/>
      <c r="E561" s="177"/>
      <c r="F561" s="176"/>
      <c r="G561" s="176"/>
      <c r="H561" s="176"/>
      <c r="I561" s="176"/>
    </row>
    <row r="562" spans="3:9" ht="11.25">
      <c r="C562" s="171"/>
      <c r="E562" s="177"/>
      <c r="F562" s="176"/>
      <c r="G562" s="176"/>
      <c r="H562" s="176"/>
      <c r="I562" s="176"/>
    </row>
    <row r="563" spans="3:9" ht="11.25">
      <c r="C563" s="171"/>
      <c r="E563" s="177"/>
      <c r="F563" s="176"/>
      <c r="G563" s="176"/>
      <c r="H563" s="176"/>
      <c r="I563" s="176"/>
    </row>
    <row r="564" spans="3:9" ht="11.25">
      <c r="C564" s="171"/>
      <c r="E564" s="177"/>
      <c r="F564" s="176"/>
      <c r="G564" s="176"/>
      <c r="H564" s="176"/>
      <c r="I564" s="176"/>
    </row>
    <row r="565" spans="3:9" ht="11.25">
      <c r="C565" s="171"/>
      <c r="E565" s="177"/>
      <c r="F565" s="176"/>
      <c r="G565" s="176"/>
      <c r="H565" s="176"/>
      <c r="I565" s="176"/>
    </row>
    <row r="566" spans="3:9" ht="11.25">
      <c r="C566" s="171"/>
      <c r="E566" s="177"/>
      <c r="F566" s="176"/>
      <c r="G566" s="176"/>
      <c r="H566" s="176"/>
      <c r="I566" s="176"/>
    </row>
    <row r="567" spans="3:9" ht="11.25">
      <c r="C567" s="171"/>
      <c r="E567" s="177"/>
      <c r="F567" s="176"/>
      <c r="G567" s="176"/>
      <c r="H567" s="176"/>
      <c r="I567" s="176"/>
    </row>
    <row r="568" spans="3:9" ht="11.25">
      <c r="C568" s="171"/>
      <c r="E568" s="177"/>
      <c r="F568" s="176"/>
      <c r="G568" s="176"/>
      <c r="H568" s="176"/>
      <c r="I568" s="176"/>
    </row>
    <row r="569" spans="3:9" ht="11.25">
      <c r="C569" s="171"/>
      <c r="E569" s="177"/>
      <c r="F569" s="176"/>
      <c r="G569" s="176"/>
      <c r="H569" s="176"/>
      <c r="I569" s="176"/>
    </row>
    <row r="570" spans="3:9" ht="11.25">
      <c r="C570" s="171"/>
      <c r="E570" s="177"/>
      <c r="F570" s="176"/>
      <c r="G570" s="176"/>
      <c r="H570" s="176"/>
      <c r="I570" s="176"/>
    </row>
    <row r="571" spans="3:9" ht="11.25">
      <c r="C571" s="171"/>
      <c r="E571" s="177"/>
      <c r="F571" s="176"/>
      <c r="G571" s="176"/>
      <c r="H571" s="176"/>
      <c r="I571" s="176"/>
    </row>
    <row r="572" spans="3:9" ht="11.25">
      <c r="C572" s="171"/>
      <c r="E572" s="177"/>
      <c r="F572" s="176"/>
      <c r="G572" s="176"/>
      <c r="H572" s="176"/>
      <c r="I572" s="176"/>
    </row>
    <row r="573" spans="3:9" ht="11.25">
      <c r="C573" s="171"/>
      <c r="E573" s="177"/>
      <c r="F573" s="176"/>
      <c r="G573" s="176"/>
      <c r="H573" s="176"/>
      <c r="I573" s="176"/>
    </row>
    <row r="574" spans="3:9" ht="11.25">
      <c r="C574" s="171"/>
      <c r="E574" s="177"/>
      <c r="F574" s="176"/>
      <c r="G574" s="176"/>
      <c r="H574" s="176"/>
      <c r="I574" s="176"/>
    </row>
    <row r="575" spans="3:9" ht="11.25">
      <c r="C575" s="171"/>
      <c r="E575" s="177"/>
      <c r="F575" s="176"/>
      <c r="G575" s="176"/>
      <c r="H575" s="176"/>
      <c r="I575" s="176"/>
    </row>
    <row r="576" spans="3:9" ht="11.25">
      <c r="C576" s="171"/>
      <c r="E576" s="177"/>
      <c r="F576" s="176"/>
      <c r="G576" s="176"/>
      <c r="H576" s="176"/>
      <c r="I576" s="176"/>
    </row>
    <row r="577" spans="3:9" ht="11.25">
      <c r="C577" s="171"/>
      <c r="E577" s="177"/>
      <c r="F577" s="176"/>
      <c r="G577" s="176"/>
      <c r="H577" s="176"/>
      <c r="I577" s="176"/>
    </row>
    <row r="578" spans="3:9" ht="11.25">
      <c r="C578" s="171"/>
      <c r="E578" s="177"/>
      <c r="F578" s="176"/>
      <c r="G578" s="176"/>
      <c r="H578" s="176"/>
      <c r="I578" s="176"/>
    </row>
    <row r="579" spans="3:9" ht="11.25">
      <c r="C579" s="171"/>
      <c r="E579" s="177"/>
      <c r="F579" s="176"/>
      <c r="G579" s="176"/>
      <c r="H579" s="176"/>
      <c r="I579" s="176"/>
    </row>
    <row r="580" spans="3:9" ht="11.25">
      <c r="C580" s="171"/>
      <c r="E580" s="177"/>
      <c r="F580" s="176"/>
      <c r="G580" s="176"/>
      <c r="H580" s="176"/>
      <c r="I580" s="176"/>
    </row>
    <row r="581" spans="3:9" ht="11.25">
      <c r="C581" s="171"/>
      <c r="E581" s="177"/>
      <c r="F581" s="176"/>
      <c r="G581" s="176"/>
      <c r="H581" s="176"/>
      <c r="I581" s="176"/>
    </row>
    <row r="582" spans="3:9" ht="11.25">
      <c r="C582" s="171"/>
      <c r="E582" s="177"/>
      <c r="F582" s="176"/>
      <c r="G582" s="176"/>
      <c r="H582" s="176"/>
      <c r="I582" s="176"/>
    </row>
    <row r="583" spans="3:9" ht="11.25">
      <c r="C583" s="171"/>
      <c r="E583" s="177"/>
      <c r="F583" s="176"/>
      <c r="G583" s="176"/>
      <c r="H583" s="176"/>
      <c r="I583" s="176"/>
    </row>
    <row r="584" spans="3:9" ht="11.25">
      <c r="C584" s="171"/>
      <c r="E584" s="177"/>
      <c r="F584" s="176"/>
      <c r="G584" s="176"/>
      <c r="H584" s="176"/>
      <c r="I584" s="176"/>
    </row>
    <row r="585" spans="3:9" ht="11.25">
      <c r="C585" s="171"/>
      <c r="E585" s="177"/>
      <c r="F585" s="176"/>
      <c r="G585" s="176"/>
      <c r="H585" s="176"/>
      <c r="I585" s="176"/>
    </row>
    <row r="586" spans="3:9" ht="11.25">
      <c r="C586" s="171"/>
      <c r="E586" s="177"/>
      <c r="F586" s="176"/>
      <c r="G586" s="176"/>
      <c r="H586" s="176"/>
      <c r="I586" s="176"/>
    </row>
    <row r="587" spans="3:9" ht="11.25">
      <c r="C587" s="171"/>
      <c r="E587" s="177"/>
      <c r="F587" s="176"/>
      <c r="G587" s="176"/>
      <c r="H587" s="176"/>
      <c r="I587" s="176"/>
    </row>
    <row r="588" spans="3:9" ht="11.25">
      <c r="C588" s="171"/>
      <c r="E588" s="177"/>
      <c r="F588" s="176"/>
      <c r="G588" s="176"/>
      <c r="H588" s="176"/>
      <c r="I588" s="176"/>
    </row>
    <row r="589" spans="3:9" ht="11.25">
      <c r="C589" s="171"/>
      <c r="E589" s="177"/>
      <c r="F589" s="176"/>
      <c r="G589" s="176"/>
      <c r="H589" s="176"/>
      <c r="I589" s="176"/>
    </row>
    <row r="590" spans="3:9" ht="11.25">
      <c r="C590" s="171"/>
      <c r="E590" s="177"/>
      <c r="F590" s="176"/>
      <c r="G590" s="176"/>
      <c r="H590" s="176"/>
      <c r="I590" s="176"/>
    </row>
    <row r="591" spans="3:9" ht="11.25">
      <c r="C591" s="171"/>
      <c r="E591" s="177"/>
      <c r="F591" s="176"/>
      <c r="G591" s="176"/>
      <c r="H591" s="176"/>
      <c r="I591" s="176"/>
    </row>
    <row r="592" spans="3:9" ht="11.25">
      <c r="C592" s="171"/>
      <c r="E592" s="177"/>
      <c r="F592" s="176"/>
      <c r="G592" s="176"/>
      <c r="H592" s="176"/>
      <c r="I592" s="176"/>
    </row>
    <row r="593" spans="3:9" ht="11.25">
      <c r="C593" s="171"/>
      <c r="E593" s="177"/>
      <c r="F593" s="176"/>
      <c r="G593" s="176"/>
      <c r="H593" s="176"/>
      <c r="I593" s="176"/>
    </row>
    <row r="594" spans="3:9" ht="11.25">
      <c r="C594" s="171"/>
      <c r="E594" s="177"/>
      <c r="F594" s="176"/>
      <c r="G594" s="176"/>
      <c r="H594" s="176"/>
      <c r="I594" s="176"/>
    </row>
    <row r="595" spans="3:9" ht="11.25">
      <c r="C595" s="171"/>
      <c r="E595" s="177"/>
      <c r="F595" s="176"/>
      <c r="G595" s="176"/>
      <c r="H595" s="176"/>
      <c r="I595" s="176"/>
    </row>
    <row r="596" spans="3:9" ht="11.25">
      <c r="C596" s="171"/>
      <c r="E596" s="177"/>
      <c r="F596" s="176"/>
      <c r="G596" s="176"/>
      <c r="H596" s="176"/>
      <c r="I596" s="176"/>
    </row>
    <row r="597" spans="3:9" ht="11.25">
      <c r="C597" s="171"/>
      <c r="E597" s="177"/>
      <c r="F597" s="176"/>
      <c r="G597" s="176"/>
      <c r="H597" s="176"/>
      <c r="I597" s="176"/>
    </row>
    <row r="598" spans="3:9" ht="11.25">
      <c r="C598" s="171"/>
      <c r="E598" s="177"/>
      <c r="F598" s="176"/>
      <c r="G598" s="176"/>
      <c r="H598" s="176"/>
      <c r="I598" s="176"/>
    </row>
    <row r="599" spans="3:9" ht="11.25">
      <c r="C599" s="171"/>
      <c r="E599" s="177"/>
      <c r="F599" s="176"/>
      <c r="G599" s="176"/>
      <c r="H599" s="176"/>
      <c r="I599" s="176"/>
    </row>
    <row r="600" spans="3:9" ht="11.25">
      <c r="C600" s="171"/>
      <c r="E600" s="177"/>
      <c r="F600" s="176"/>
      <c r="G600" s="176"/>
      <c r="H600" s="176"/>
      <c r="I600" s="176"/>
    </row>
    <row r="601" spans="3:9" ht="11.25">
      <c r="C601" s="171"/>
      <c r="E601" s="177"/>
      <c r="F601" s="176"/>
      <c r="G601" s="176"/>
      <c r="H601" s="176"/>
      <c r="I601" s="176"/>
    </row>
    <row r="602" spans="3:9" ht="11.25">
      <c r="C602" s="171"/>
      <c r="E602" s="177"/>
      <c r="F602" s="176"/>
      <c r="G602" s="176"/>
      <c r="H602" s="176"/>
      <c r="I602" s="176"/>
    </row>
    <row r="603" spans="3:9" ht="11.25">
      <c r="C603" s="171"/>
      <c r="E603" s="177"/>
      <c r="F603" s="176"/>
      <c r="G603" s="176"/>
      <c r="H603" s="176"/>
      <c r="I603" s="176"/>
    </row>
    <row r="604" spans="3:9" ht="11.25">
      <c r="C604" s="171"/>
      <c r="E604" s="177"/>
      <c r="F604" s="176"/>
      <c r="G604" s="176"/>
      <c r="H604" s="176"/>
      <c r="I604" s="176"/>
    </row>
    <row r="605" spans="3:9" ht="11.25">
      <c r="C605" s="171"/>
      <c r="E605" s="177"/>
      <c r="F605" s="176"/>
      <c r="G605" s="176"/>
      <c r="H605" s="176"/>
      <c r="I605" s="176"/>
    </row>
    <row r="606" spans="3:9" ht="11.25">
      <c r="C606" s="171"/>
      <c r="E606" s="177"/>
      <c r="F606" s="176"/>
      <c r="G606" s="176"/>
      <c r="H606" s="176"/>
      <c r="I606" s="176"/>
    </row>
    <row r="607" spans="3:9" ht="11.25">
      <c r="C607" s="171"/>
      <c r="E607" s="177"/>
      <c r="F607" s="176"/>
      <c r="G607" s="176"/>
      <c r="H607" s="176"/>
      <c r="I607" s="176"/>
    </row>
    <row r="608" spans="3:9" ht="11.25">
      <c r="C608" s="171"/>
      <c r="E608" s="177"/>
      <c r="F608" s="176"/>
      <c r="G608" s="176"/>
      <c r="H608" s="176"/>
      <c r="I608" s="176"/>
    </row>
    <row r="609" spans="3:9" ht="11.25">
      <c r="C609" s="171"/>
      <c r="E609" s="177"/>
      <c r="F609" s="176"/>
      <c r="G609" s="176"/>
      <c r="H609" s="176"/>
      <c r="I609" s="176"/>
    </row>
    <row r="610" spans="3:9" ht="11.25">
      <c r="C610" s="171"/>
      <c r="E610" s="177"/>
      <c r="F610" s="176"/>
      <c r="G610" s="176"/>
      <c r="H610" s="176"/>
      <c r="I610" s="176"/>
    </row>
    <row r="611" spans="3:9" ht="11.25">
      <c r="C611" s="171"/>
      <c r="E611" s="177"/>
      <c r="F611" s="176"/>
      <c r="G611" s="176"/>
      <c r="H611" s="176"/>
      <c r="I611" s="176"/>
    </row>
    <row r="612" spans="3:9" ht="11.25">
      <c r="C612" s="171"/>
      <c r="E612" s="177"/>
      <c r="F612" s="176"/>
      <c r="G612" s="176"/>
      <c r="H612" s="176"/>
      <c r="I612" s="176"/>
    </row>
    <row r="613" spans="3:9" ht="11.25">
      <c r="C613" s="171"/>
      <c r="E613" s="177"/>
      <c r="F613" s="176"/>
      <c r="G613" s="176"/>
      <c r="H613" s="176"/>
      <c r="I613" s="176"/>
    </row>
    <row r="614" spans="3:9" ht="11.25">
      <c r="C614" s="171"/>
      <c r="E614" s="177"/>
      <c r="F614" s="176"/>
      <c r="G614" s="176"/>
      <c r="H614" s="176"/>
      <c r="I614" s="176"/>
    </row>
    <row r="615" spans="3:9" ht="11.25">
      <c r="C615" s="171"/>
      <c r="E615" s="177"/>
      <c r="F615" s="176"/>
      <c r="G615" s="176"/>
      <c r="H615" s="176"/>
      <c r="I615" s="176"/>
    </row>
    <row r="616" spans="3:9" ht="11.25">
      <c r="C616" s="171"/>
      <c r="E616" s="177"/>
      <c r="F616" s="176"/>
      <c r="G616" s="176"/>
      <c r="H616" s="176"/>
      <c r="I616" s="176"/>
    </row>
    <row r="617" spans="3:9" ht="11.25">
      <c r="C617" s="171"/>
      <c r="E617" s="177"/>
      <c r="F617" s="176"/>
      <c r="G617" s="176"/>
      <c r="H617" s="176"/>
      <c r="I617" s="176"/>
    </row>
    <row r="618" spans="3:9" ht="11.25">
      <c r="C618" s="171"/>
      <c r="E618" s="177"/>
      <c r="F618" s="176"/>
      <c r="G618" s="176"/>
      <c r="H618" s="176"/>
      <c r="I618" s="176"/>
    </row>
    <row r="619" spans="3:9" ht="11.25">
      <c r="C619" s="171"/>
      <c r="E619" s="177"/>
      <c r="F619" s="176"/>
      <c r="G619" s="176"/>
      <c r="H619" s="176"/>
      <c r="I619" s="176"/>
    </row>
    <row r="620" spans="3:9" ht="11.25">
      <c r="C620" s="171"/>
      <c r="E620" s="177"/>
      <c r="F620" s="176"/>
      <c r="G620" s="176"/>
      <c r="H620" s="176"/>
      <c r="I620" s="176"/>
    </row>
    <row r="621" spans="3:9" ht="11.25">
      <c r="C621" s="171"/>
      <c r="E621" s="177"/>
      <c r="F621" s="176"/>
      <c r="G621" s="176"/>
      <c r="H621" s="176"/>
      <c r="I621" s="176"/>
    </row>
    <row r="622" spans="3:9" ht="11.25">
      <c r="C622" s="171"/>
      <c r="E622" s="177"/>
      <c r="F622" s="176"/>
      <c r="G622" s="176"/>
      <c r="H622" s="176"/>
      <c r="I622" s="176"/>
    </row>
    <row r="623" spans="3:9" ht="11.25">
      <c r="C623" s="171"/>
      <c r="E623" s="177"/>
      <c r="F623" s="176"/>
      <c r="G623" s="176"/>
      <c r="H623" s="176"/>
      <c r="I623" s="176"/>
    </row>
    <row r="624" spans="3:9" ht="11.25">
      <c r="C624" s="171"/>
      <c r="E624" s="177"/>
      <c r="F624" s="176"/>
      <c r="G624" s="176"/>
      <c r="H624" s="176"/>
      <c r="I624" s="176"/>
    </row>
    <row r="625" spans="3:9" ht="11.25">
      <c r="C625" s="171"/>
      <c r="E625" s="177"/>
      <c r="F625" s="176"/>
      <c r="G625" s="176"/>
      <c r="H625" s="176"/>
      <c r="I625" s="176"/>
    </row>
    <row r="626" spans="3:9" ht="11.25">
      <c r="C626" s="171"/>
      <c r="E626" s="177"/>
      <c r="F626" s="176"/>
      <c r="G626" s="176"/>
      <c r="H626" s="176"/>
      <c r="I626" s="176"/>
    </row>
    <row r="627" spans="3:9" ht="11.25">
      <c r="C627" s="171"/>
      <c r="E627" s="177"/>
      <c r="F627" s="176"/>
      <c r="G627" s="176"/>
      <c r="H627" s="176"/>
      <c r="I627" s="176"/>
    </row>
    <row r="628" spans="3:9" ht="11.25">
      <c r="C628" s="171"/>
      <c r="E628" s="177"/>
      <c r="F628" s="176"/>
      <c r="G628" s="176"/>
      <c r="H628" s="176"/>
      <c r="I628" s="176"/>
    </row>
    <row r="629" spans="3:9" ht="11.25">
      <c r="C629" s="171"/>
      <c r="E629" s="177"/>
      <c r="F629" s="176"/>
      <c r="G629" s="176"/>
      <c r="H629" s="176"/>
      <c r="I629" s="176"/>
    </row>
    <row r="630" spans="3:9" ht="11.25">
      <c r="C630" s="171"/>
      <c r="E630" s="177"/>
      <c r="F630" s="176"/>
      <c r="G630" s="176"/>
      <c r="H630" s="176"/>
      <c r="I630" s="176"/>
    </row>
    <row r="631" spans="3:9" ht="11.25">
      <c r="C631" s="171"/>
      <c r="E631" s="177"/>
      <c r="F631" s="176"/>
      <c r="G631" s="176"/>
      <c r="H631" s="176"/>
      <c r="I631" s="176"/>
    </row>
    <row r="632" spans="3:9" ht="11.25">
      <c r="C632" s="171"/>
      <c r="E632" s="177"/>
      <c r="F632" s="176"/>
      <c r="G632" s="176"/>
      <c r="H632" s="176"/>
      <c r="I632" s="176"/>
    </row>
    <row r="633" spans="3:9" ht="11.25">
      <c r="C633" s="171"/>
      <c r="E633" s="177"/>
      <c r="F633" s="176"/>
      <c r="G633" s="176"/>
      <c r="H633" s="176"/>
      <c r="I633" s="176"/>
    </row>
    <row r="634" spans="3:9" ht="11.25">
      <c r="C634" s="171"/>
      <c r="E634" s="177"/>
      <c r="F634" s="176"/>
      <c r="G634" s="176"/>
      <c r="H634" s="176"/>
      <c r="I634" s="176"/>
    </row>
    <row r="635" spans="3:9" ht="11.25">
      <c r="C635" s="171"/>
      <c r="E635" s="177"/>
      <c r="F635" s="176"/>
      <c r="G635" s="176"/>
      <c r="H635" s="176"/>
      <c r="I635" s="176"/>
    </row>
    <row r="636" spans="3:9" ht="11.25">
      <c r="C636" s="171"/>
      <c r="E636" s="177"/>
      <c r="F636" s="176"/>
      <c r="G636" s="176"/>
      <c r="H636" s="176"/>
      <c r="I636" s="176"/>
    </row>
    <row r="637" spans="3:9" ht="11.25">
      <c r="C637" s="171"/>
      <c r="E637" s="177"/>
      <c r="F637" s="176"/>
      <c r="G637" s="176"/>
      <c r="H637" s="176"/>
      <c r="I637" s="176"/>
    </row>
    <row r="638" spans="3:9" ht="11.25">
      <c r="C638" s="171"/>
      <c r="E638" s="177"/>
      <c r="F638" s="176"/>
      <c r="G638" s="176"/>
      <c r="H638" s="176"/>
      <c r="I638" s="176"/>
    </row>
    <row r="639" spans="3:9" ht="11.25">
      <c r="C639" s="171"/>
      <c r="E639" s="177"/>
      <c r="F639" s="176"/>
      <c r="G639" s="176"/>
      <c r="H639" s="176"/>
      <c r="I639" s="176"/>
    </row>
    <row r="640" spans="3:9" ht="11.25">
      <c r="C640" s="171"/>
      <c r="E640" s="177"/>
      <c r="F640" s="176"/>
      <c r="G640" s="176"/>
      <c r="H640" s="176"/>
      <c r="I640" s="176"/>
    </row>
    <row r="641" spans="3:9" ht="11.25">
      <c r="C641" s="171"/>
      <c r="E641" s="177"/>
      <c r="F641" s="176"/>
      <c r="G641" s="176"/>
      <c r="H641" s="176"/>
      <c r="I641" s="176"/>
    </row>
    <row r="642" spans="3:9" ht="11.25">
      <c r="C642" s="171"/>
      <c r="E642" s="177"/>
      <c r="F642" s="176"/>
      <c r="G642" s="176"/>
      <c r="H642" s="176"/>
      <c r="I642" s="176"/>
    </row>
    <row r="643" spans="3:9" ht="11.25">
      <c r="C643" s="171"/>
      <c r="E643" s="177"/>
      <c r="F643" s="176"/>
      <c r="G643" s="176"/>
      <c r="H643" s="176"/>
      <c r="I643" s="176"/>
    </row>
    <row r="644" spans="3:9" ht="11.25">
      <c r="C644" s="171"/>
      <c r="E644" s="177"/>
      <c r="F644" s="176"/>
      <c r="G644" s="176"/>
      <c r="H644" s="176"/>
      <c r="I644" s="176"/>
    </row>
    <row r="645" spans="3:9" ht="11.25">
      <c r="C645" s="171"/>
      <c r="E645" s="177"/>
      <c r="F645" s="176"/>
      <c r="G645" s="176"/>
      <c r="H645" s="176"/>
      <c r="I645" s="176"/>
    </row>
    <row r="646" spans="3:9" ht="11.25">
      <c r="C646" s="171"/>
      <c r="E646" s="177"/>
      <c r="F646" s="176"/>
      <c r="G646" s="176"/>
      <c r="H646" s="176"/>
      <c r="I646" s="176"/>
    </row>
    <row r="647" spans="3:9" ht="11.25">
      <c r="C647" s="171"/>
      <c r="E647" s="177"/>
      <c r="F647" s="176"/>
      <c r="G647" s="176"/>
      <c r="H647" s="176"/>
      <c r="I647" s="176"/>
    </row>
    <row r="648" spans="3:9" ht="11.25">
      <c r="C648" s="171"/>
      <c r="E648" s="177"/>
      <c r="F648" s="176"/>
      <c r="G648" s="176"/>
      <c r="H648" s="176"/>
      <c r="I648" s="176"/>
    </row>
    <row r="649" spans="3:9" ht="11.25">
      <c r="C649" s="171"/>
      <c r="E649" s="177"/>
      <c r="F649" s="176"/>
      <c r="G649" s="176"/>
      <c r="H649" s="176"/>
      <c r="I649" s="176"/>
    </row>
    <row r="650" spans="3:9" ht="11.25">
      <c r="C650" s="171"/>
      <c r="E650" s="177"/>
      <c r="F650" s="176"/>
      <c r="G650" s="176"/>
      <c r="H650" s="176"/>
      <c r="I650" s="176"/>
    </row>
    <row r="651" spans="3:9" ht="11.25">
      <c r="C651" s="171"/>
      <c r="E651" s="177"/>
      <c r="F651" s="176"/>
      <c r="G651" s="176"/>
      <c r="H651" s="176"/>
      <c r="I651" s="176"/>
    </row>
    <row r="652" spans="3:9" ht="11.25">
      <c r="C652" s="171"/>
      <c r="E652" s="177"/>
      <c r="F652" s="176"/>
      <c r="G652" s="176"/>
      <c r="H652" s="176"/>
      <c r="I652" s="176"/>
    </row>
    <row r="653" spans="3:9" ht="11.25">
      <c r="C653" s="171"/>
      <c r="E653" s="177"/>
      <c r="F653" s="176"/>
      <c r="G653" s="176"/>
      <c r="H653" s="176"/>
      <c r="I653" s="176"/>
    </row>
    <row r="654" spans="3:9" ht="11.25">
      <c r="C654" s="171"/>
      <c r="E654" s="177"/>
      <c r="F654" s="176"/>
      <c r="G654" s="176"/>
      <c r="H654" s="176"/>
      <c r="I654" s="176"/>
    </row>
    <row r="655" spans="3:9" ht="11.25">
      <c r="C655" s="171"/>
      <c r="E655" s="177"/>
      <c r="F655" s="176"/>
      <c r="G655" s="176"/>
      <c r="H655" s="176"/>
      <c r="I655" s="176"/>
    </row>
    <row r="656" spans="3:9" ht="11.25">
      <c r="C656" s="171"/>
      <c r="E656" s="177"/>
      <c r="F656" s="176"/>
      <c r="G656" s="176"/>
      <c r="H656" s="176"/>
      <c r="I656" s="176"/>
    </row>
    <row r="657" spans="3:9" ht="11.25">
      <c r="C657" s="171"/>
      <c r="E657" s="177"/>
      <c r="F657" s="176"/>
      <c r="G657" s="176"/>
      <c r="H657" s="176"/>
      <c r="I657" s="176"/>
    </row>
    <row r="658" spans="3:9" ht="11.25">
      <c r="C658" s="171"/>
      <c r="E658" s="177"/>
      <c r="F658" s="176"/>
      <c r="G658" s="176"/>
      <c r="H658" s="176"/>
      <c r="I658" s="176"/>
    </row>
    <row r="659" spans="3:9" ht="11.25">
      <c r="C659" s="171"/>
      <c r="E659" s="177"/>
      <c r="F659" s="176"/>
      <c r="G659" s="176"/>
      <c r="H659" s="176"/>
      <c r="I659" s="176"/>
    </row>
    <row r="660" spans="3:9" ht="11.25">
      <c r="C660" s="171"/>
      <c r="E660" s="177"/>
      <c r="F660" s="176"/>
      <c r="G660" s="176"/>
      <c r="H660" s="176"/>
      <c r="I660" s="176"/>
    </row>
    <row r="661" spans="3:9" ht="11.25">
      <c r="C661" s="171"/>
      <c r="E661" s="177"/>
      <c r="F661" s="176"/>
      <c r="G661" s="176"/>
      <c r="H661" s="176"/>
      <c r="I661" s="176"/>
    </row>
    <row r="662" spans="3:9" ht="11.25">
      <c r="C662" s="171"/>
      <c r="E662" s="177"/>
      <c r="F662" s="176"/>
      <c r="G662" s="176"/>
      <c r="H662" s="176"/>
      <c r="I662" s="176"/>
    </row>
    <row r="663" spans="3:9" ht="11.25">
      <c r="C663" s="171"/>
      <c r="E663" s="177"/>
      <c r="F663" s="176"/>
      <c r="G663" s="176"/>
      <c r="H663" s="176"/>
      <c r="I663" s="176"/>
    </row>
    <row r="664" spans="3:9" ht="11.25">
      <c r="C664" s="171"/>
      <c r="E664" s="177"/>
      <c r="F664" s="176"/>
      <c r="G664" s="176"/>
      <c r="H664" s="176"/>
      <c r="I664" s="176"/>
    </row>
    <row r="665" spans="3:9" ht="11.25">
      <c r="C665" s="171"/>
      <c r="E665" s="177"/>
      <c r="F665" s="176"/>
      <c r="G665" s="176"/>
      <c r="H665" s="176"/>
      <c r="I665" s="176"/>
    </row>
    <row r="666" spans="3:9" ht="11.25">
      <c r="C666" s="171"/>
      <c r="E666" s="177"/>
      <c r="F666" s="176"/>
      <c r="G666" s="176"/>
      <c r="H666" s="176"/>
      <c r="I666" s="176"/>
    </row>
    <row r="667" spans="3:9" ht="11.25">
      <c r="C667" s="171"/>
      <c r="E667" s="177"/>
      <c r="F667" s="176"/>
      <c r="G667" s="176"/>
      <c r="H667" s="176"/>
      <c r="I667" s="176"/>
    </row>
    <row r="668" spans="3:9" ht="11.25">
      <c r="C668" s="171"/>
      <c r="E668" s="177"/>
      <c r="F668" s="176"/>
      <c r="G668" s="176"/>
      <c r="H668" s="176"/>
      <c r="I668" s="176"/>
    </row>
    <row r="669" spans="3:9" ht="11.25">
      <c r="C669" s="171"/>
      <c r="E669" s="177"/>
      <c r="F669" s="176"/>
      <c r="G669" s="176"/>
      <c r="H669" s="176"/>
      <c r="I669" s="176"/>
    </row>
    <row r="670" spans="3:9" ht="11.25">
      <c r="C670" s="171"/>
      <c r="E670" s="177"/>
      <c r="F670" s="176"/>
      <c r="G670" s="176"/>
      <c r="H670" s="176"/>
      <c r="I670" s="176"/>
    </row>
    <row r="671" spans="3:9" ht="11.25">
      <c r="C671" s="171"/>
      <c r="E671" s="177"/>
      <c r="F671" s="176"/>
      <c r="G671" s="176"/>
      <c r="H671" s="176"/>
      <c r="I671" s="176"/>
    </row>
    <row r="672" spans="3:9" ht="11.25">
      <c r="C672" s="171"/>
      <c r="E672" s="177"/>
      <c r="F672" s="176"/>
      <c r="G672" s="176"/>
      <c r="H672" s="176"/>
      <c r="I672" s="176"/>
    </row>
    <row r="673" spans="3:9" ht="11.25">
      <c r="C673" s="171"/>
      <c r="E673" s="177"/>
      <c r="F673" s="176"/>
      <c r="G673" s="176"/>
      <c r="H673" s="176"/>
      <c r="I673" s="176"/>
    </row>
    <row r="674" spans="3:9" ht="11.25">
      <c r="C674" s="171"/>
      <c r="E674" s="177"/>
      <c r="F674" s="176"/>
      <c r="G674" s="176"/>
      <c r="H674" s="176"/>
      <c r="I674" s="176"/>
    </row>
    <row r="675" spans="3:9" ht="11.25">
      <c r="C675" s="171"/>
      <c r="E675" s="177"/>
      <c r="F675" s="176"/>
      <c r="G675" s="176"/>
      <c r="H675" s="176"/>
      <c r="I675" s="176"/>
    </row>
    <row r="676" spans="3:9" ht="11.25">
      <c r="C676" s="171"/>
      <c r="E676" s="177"/>
      <c r="F676" s="176"/>
      <c r="G676" s="176"/>
      <c r="H676" s="176"/>
      <c r="I676" s="176"/>
    </row>
    <row r="677" spans="3:9" ht="11.25">
      <c r="C677" s="171"/>
      <c r="E677" s="177"/>
      <c r="F677" s="176"/>
      <c r="G677" s="176"/>
      <c r="H677" s="176"/>
      <c r="I677" s="176"/>
    </row>
    <row r="678" spans="3:9" ht="11.25">
      <c r="C678" s="171"/>
      <c r="E678" s="177"/>
      <c r="F678" s="176"/>
      <c r="G678" s="176"/>
      <c r="H678" s="176"/>
      <c r="I678" s="176"/>
    </row>
    <row r="679" spans="3:9" ht="11.25">
      <c r="C679" s="171"/>
      <c r="E679" s="177"/>
      <c r="F679" s="176"/>
      <c r="G679" s="176"/>
      <c r="H679" s="176"/>
      <c r="I679" s="176"/>
    </row>
    <row r="680" spans="3:9" ht="11.25">
      <c r="C680" s="171"/>
      <c r="E680" s="177"/>
      <c r="F680" s="176"/>
      <c r="G680" s="176"/>
      <c r="H680" s="176"/>
      <c r="I680" s="176"/>
    </row>
    <row r="681" spans="3:9" ht="11.25">
      <c r="C681" s="171"/>
      <c r="E681" s="177"/>
      <c r="F681" s="176"/>
      <c r="G681" s="176"/>
      <c r="H681" s="176"/>
      <c r="I681" s="176"/>
    </row>
    <row r="682" spans="3:9" ht="11.25">
      <c r="C682" s="171"/>
      <c r="E682" s="177"/>
      <c r="F682" s="176"/>
      <c r="G682" s="176"/>
      <c r="H682" s="176"/>
      <c r="I682" s="176"/>
    </row>
    <row r="683" spans="3:9" ht="11.25">
      <c r="C683" s="171"/>
      <c r="E683" s="177"/>
      <c r="F683" s="176"/>
      <c r="G683" s="176"/>
      <c r="H683" s="176"/>
      <c r="I683" s="176"/>
    </row>
    <row r="684" spans="3:9" ht="11.25">
      <c r="C684" s="171"/>
      <c r="E684" s="177"/>
      <c r="F684" s="176"/>
      <c r="G684" s="176"/>
      <c r="H684" s="176"/>
      <c r="I684" s="176"/>
    </row>
    <row r="685" spans="3:9" ht="11.25">
      <c r="C685" s="171"/>
      <c r="E685" s="177"/>
      <c r="F685" s="176"/>
      <c r="G685" s="176"/>
      <c r="H685" s="176"/>
      <c r="I685" s="176"/>
    </row>
    <row r="686" spans="3:9" ht="11.25">
      <c r="C686" s="171"/>
      <c r="E686" s="177"/>
      <c r="F686" s="176"/>
      <c r="G686" s="176"/>
      <c r="H686" s="176"/>
      <c r="I686" s="176"/>
    </row>
    <row r="687" spans="3:9" ht="11.25">
      <c r="C687" s="171"/>
      <c r="E687" s="177"/>
      <c r="F687" s="176"/>
      <c r="G687" s="176"/>
      <c r="H687" s="176"/>
      <c r="I687" s="176"/>
    </row>
    <row r="688" spans="3:9" ht="11.25">
      <c r="C688" s="171"/>
      <c r="E688" s="177"/>
      <c r="F688" s="176"/>
      <c r="G688" s="176"/>
      <c r="H688" s="176"/>
      <c r="I688" s="176"/>
    </row>
    <row r="689" spans="3:9" ht="11.25">
      <c r="C689" s="171"/>
      <c r="E689" s="177"/>
      <c r="F689" s="176"/>
      <c r="G689" s="176"/>
      <c r="H689" s="176"/>
      <c r="I689" s="176"/>
    </row>
    <row r="690" spans="3:9" ht="11.25">
      <c r="C690" s="171"/>
      <c r="E690" s="177"/>
      <c r="F690" s="176"/>
      <c r="G690" s="176"/>
      <c r="H690" s="176"/>
      <c r="I690" s="176"/>
    </row>
    <row r="691" spans="3:9" ht="11.25">
      <c r="C691" s="171"/>
      <c r="E691" s="177"/>
      <c r="F691" s="176"/>
      <c r="G691" s="176"/>
      <c r="H691" s="176"/>
      <c r="I691" s="176"/>
    </row>
    <row r="692" spans="3:9" ht="11.25">
      <c r="C692" s="171"/>
      <c r="E692" s="177"/>
      <c r="F692" s="176"/>
      <c r="G692" s="176"/>
      <c r="H692" s="176"/>
      <c r="I692" s="176"/>
    </row>
    <row r="693" spans="3:9" ht="11.25">
      <c r="C693" s="171"/>
      <c r="E693" s="177"/>
      <c r="F693" s="176"/>
      <c r="G693" s="176"/>
      <c r="H693" s="176"/>
      <c r="I693" s="176"/>
    </row>
    <row r="694" spans="3:9" ht="11.25">
      <c r="C694" s="171"/>
      <c r="E694" s="177"/>
      <c r="F694" s="176"/>
      <c r="G694" s="176"/>
      <c r="H694" s="176"/>
      <c r="I694" s="176"/>
    </row>
    <row r="695" spans="3:9" ht="11.25">
      <c r="C695" s="171"/>
      <c r="E695" s="177"/>
      <c r="F695" s="176"/>
      <c r="G695" s="176"/>
      <c r="H695" s="176"/>
      <c r="I695" s="176"/>
    </row>
    <row r="696" spans="3:9" ht="11.25">
      <c r="C696" s="171"/>
      <c r="E696" s="177"/>
      <c r="F696" s="176"/>
      <c r="G696" s="176"/>
      <c r="H696" s="176"/>
      <c r="I696" s="176"/>
    </row>
    <row r="697" spans="3:9" ht="11.25">
      <c r="C697" s="171"/>
      <c r="E697" s="177"/>
      <c r="F697" s="176"/>
      <c r="G697" s="176"/>
      <c r="H697" s="176"/>
      <c r="I697" s="176"/>
    </row>
    <row r="698" spans="3:9" ht="11.25">
      <c r="C698" s="171"/>
      <c r="E698" s="177"/>
      <c r="F698" s="176"/>
      <c r="G698" s="176"/>
      <c r="H698" s="176"/>
      <c r="I698" s="176"/>
    </row>
    <row r="699" spans="3:9" ht="11.25">
      <c r="C699" s="171"/>
      <c r="E699" s="177"/>
      <c r="F699" s="176"/>
      <c r="G699" s="176"/>
      <c r="H699" s="176"/>
      <c r="I699" s="176"/>
    </row>
    <row r="700" spans="3:9" ht="11.25">
      <c r="C700" s="171"/>
      <c r="E700" s="177"/>
      <c r="F700" s="176"/>
      <c r="G700" s="176"/>
      <c r="H700" s="176"/>
      <c r="I700" s="176"/>
    </row>
    <row r="701" spans="3:9" ht="11.25">
      <c r="C701" s="171"/>
      <c r="E701" s="177"/>
      <c r="F701" s="176"/>
      <c r="G701" s="176"/>
      <c r="H701" s="176"/>
      <c r="I701" s="176"/>
    </row>
    <row r="702" spans="3:9" ht="11.25">
      <c r="C702" s="171"/>
      <c r="E702" s="177"/>
      <c r="F702" s="176"/>
      <c r="G702" s="176"/>
      <c r="H702" s="176"/>
      <c r="I702" s="176"/>
    </row>
    <row r="703" spans="3:9" ht="11.25">
      <c r="C703" s="171"/>
      <c r="E703" s="177"/>
      <c r="F703" s="176"/>
      <c r="G703" s="176"/>
      <c r="H703" s="176"/>
      <c r="I703" s="176"/>
    </row>
    <row r="704" spans="3:9" ht="11.25">
      <c r="C704" s="171"/>
      <c r="E704" s="177"/>
      <c r="F704" s="176"/>
      <c r="G704" s="176"/>
      <c r="H704" s="176"/>
      <c r="I704" s="176"/>
    </row>
    <row r="705" spans="3:9" ht="11.25">
      <c r="C705" s="171"/>
      <c r="E705" s="177"/>
      <c r="F705" s="176"/>
      <c r="G705" s="176"/>
      <c r="H705" s="176"/>
      <c r="I705" s="176"/>
    </row>
    <row r="706" spans="3:9" ht="11.25">
      <c r="C706" s="171"/>
      <c r="E706" s="177"/>
      <c r="F706" s="176"/>
      <c r="G706" s="176"/>
      <c r="H706" s="176"/>
      <c r="I706" s="176"/>
    </row>
    <row r="707" spans="3:9" ht="11.25">
      <c r="C707" s="171"/>
      <c r="E707" s="177"/>
      <c r="F707" s="176"/>
      <c r="G707" s="176"/>
      <c r="H707" s="176"/>
      <c r="I707" s="176"/>
    </row>
    <row r="708" spans="3:9" ht="11.25">
      <c r="C708" s="171"/>
      <c r="E708" s="177"/>
      <c r="F708" s="176"/>
      <c r="G708" s="176"/>
      <c r="H708" s="176"/>
      <c r="I708" s="176"/>
    </row>
    <row r="709" spans="3:9" ht="11.25">
      <c r="C709" s="171"/>
      <c r="E709" s="177"/>
      <c r="F709" s="176"/>
      <c r="G709" s="176"/>
      <c r="H709" s="176"/>
      <c r="I709" s="176"/>
    </row>
    <row r="710" spans="3:9" ht="11.25">
      <c r="C710" s="171"/>
      <c r="E710" s="177"/>
      <c r="F710" s="176"/>
      <c r="G710" s="176"/>
      <c r="H710" s="176"/>
      <c r="I710" s="176"/>
    </row>
    <row r="711" spans="3:9" ht="11.25">
      <c r="C711" s="171"/>
      <c r="E711" s="177"/>
      <c r="F711" s="176"/>
      <c r="G711" s="176"/>
      <c r="H711" s="176"/>
      <c r="I711" s="176"/>
    </row>
    <row r="712" spans="3:9" ht="11.25">
      <c r="C712" s="171"/>
      <c r="E712" s="177"/>
      <c r="F712" s="176"/>
      <c r="G712" s="176"/>
      <c r="H712" s="176"/>
      <c r="I712" s="176"/>
    </row>
    <row r="713" spans="3:9" ht="11.25">
      <c r="C713" s="171"/>
      <c r="E713" s="177"/>
      <c r="F713" s="176"/>
      <c r="G713" s="176"/>
      <c r="H713" s="176"/>
      <c r="I713" s="176"/>
    </row>
    <row r="714" spans="3:9" ht="11.25">
      <c r="C714" s="171"/>
      <c r="E714" s="177"/>
      <c r="F714" s="176"/>
      <c r="G714" s="176"/>
      <c r="H714" s="176"/>
      <c r="I714" s="176"/>
    </row>
    <row r="715" spans="3:9" ht="11.25">
      <c r="C715" s="171"/>
      <c r="E715" s="177"/>
      <c r="F715" s="176"/>
      <c r="G715" s="176"/>
      <c r="H715" s="176"/>
      <c r="I715" s="176"/>
    </row>
    <row r="716" spans="3:9" ht="11.25">
      <c r="C716" s="171"/>
      <c r="E716" s="177"/>
      <c r="F716" s="176"/>
      <c r="G716" s="176"/>
      <c r="H716" s="176"/>
      <c r="I716" s="176"/>
    </row>
    <row r="717" spans="3:9" ht="11.25">
      <c r="C717" s="171"/>
      <c r="E717" s="177"/>
      <c r="F717" s="176"/>
      <c r="G717" s="176"/>
      <c r="H717" s="176"/>
      <c r="I717" s="176"/>
    </row>
    <row r="718" spans="3:9" ht="11.25">
      <c r="C718" s="171"/>
      <c r="E718" s="177"/>
      <c r="F718" s="176"/>
      <c r="G718" s="176"/>
      <c r="H718" s="176"/>
      <c r="I718" s="176"/>
    </row>
    <row r="719" spans="3:9" ht="11.25">
      <c r="C719" s="171"/>
      <c r="E719" s="177"/>
      <c r="F719" s="176"/>
      <c r="G719" s="176"/>
      <c r="H719" s="176"/>
      <c r="I719" s="176"/>
    </row>
    <row r="720" spans="3:9" ht="11.25">
      <c r="C720" s="171"/>
      <c r="E720" s="177"/>
      <c r="F720" s="176"/>
      <c r="G720" s="176"/>
      <c r="H720" s="176"/>
      <c r="I720" s="176"/>
    </row>
    <row r="721" spans="3:9" ht="11.25">
      <c r="C721" s="171"/>
      <c r="E721" s="177"/>
      <c r="F721" s="176"/>
      <c r="G721" s="176"/>
      <c r="H721" s="176"/>
      <c r="I721" s="176"/>
    </row>
    <row r="722" spans="3:9" ht="11.25">
      <c r="C722" s="171"/>
      <c r="E722" s="177"/>
      <c r="F722" s="176"/>
      <c r="G722" s="176"/>
      <c r="H722" s="176"/>
      <c r="I722" s="176"/>
    </row>
    <row r="723" spans="3:9" ht="11.25">
      <c r="C723" s="171"/>
      <c r="E723" s="177"/>
      <c r="F723" s="176"/>
      <c r="G723" s="176"/>
      <c r="H723" s="176"/>
      <c r="I723" s="176"/>
    </row>
    <row r="724" spans="3:9" ht="11.25">
      <c r="C724" s="171"/>
      <c r="E724" s="177"/>
      <c r="F724" s="176"/>
      <c r="G724" s="176"/>
      <c r="H724" s="176"/>
      <c r="I724" s="176"/>
    </row>
    <row r="725" spans="3:9" ht="11.25">
      <c r="C725" s="171"/>
      <c r="E725" s="177"/>
      <c r="F725" s="176"/>
      <c r="G725" s="176"/>
      <c r="H725" s="176"/>
      <c r="I725" s="176"/>
    </row>
    <row r="726" spans="3:9" ht="11.25">
      <c r="C726" s="171"/>
      <c r="E726" s="177"/>
      <c r="F726" s="176"/>
      <c r="G726" s="176"/>
      <c r="H726" s="176"/>
      <c r="I726" s="176"/>
    </row>
    <row r="727" spans="3:9" ht="11.25">
      <c r="C727" s="171"/>
      <c r="E727" s="177"/>
      <c r="F727" s="176"/>
      <c r="G727" s="176"/>
      <c r="H727" s="176"/>
      <c r="I727" s="176"/>
    </row>
    <row r="728" spans="3:9" ht="11.25">
      <c r="C728" s="171"/>
      <c r="E728" s="177"/>
      <c r="F728" s="176"/>
      <c r="G728" s="176"/>
      <c r="H728" s="176"/>
      <c r="I728" s="176"/>
    </row>
    <row r="729" spans="3:9" ht="11.25">
      <c r="C729" s="171"/>
      <c r="E729" s="177"/>
      <c r="F729" s="176"/>
      <c r="G729" s="176"/>
      <c r="H729" s="176"/>
      <c r="I729" s="176"/>
    </row>
    <row r="730" spans="3:9" ht="11.25">
      <c r="C730" s="171"/>
      <c r="E730" s="177"/>
      <c r="F730" s="176"/>
      <c r="G730" s="176"/>
      <c r="H730" s="176"/>
      <c r="I730" s="176"/>
    </row>
    <row r="731" spans="3:9" ht="11.25">
      <c r="C731" s="171"/>
      <c r="E731" s="177"/>
      <c r="F731" s="176"/>
      <c r="G731" s="176"/>
      <c r="H731" s="176"/>
      <c r="I731" s="176"/>
    </row>
    <row r="732" spans="3:9" ht="11.25">
      <c r="C732" s="171"/>
      <c r="E732" s="177"/>
      <c r="F732" s="176"/>
      <c r="G732" s="176"/>
      <c r="H732" s="176"/>
      <c r="I732" s="176"/>
    </row>
    <row r="733" spans="3:9" ht="11.25">
      <c r="C733" s="171"/>
      <c r="E733" s="177"/>
      <c r="F733" s="176"/>
      <c r="G733" s="176"/>
      <c r="H733" s="176"/>
      <c r="I733" s="176"/>
    </row>
    <row r="734" spans="3:9" ht="11.25">
      <c r="C734" s="171"/>
      <c r="E734" s="177"/>
      <c r="F734" s="176"/>
      <c r="G734" s="176"/>
      <c r="H734" s="176"/>
      <c r="I734" s="176"/>
    </row>
    <row r="735" spans="3:9" ht="11.25">
      <c r="C735" s="171"/>
      <c r="E735" s="177"/>
      <c r="F735" s="176"/>
      <c r="G735" s="176"/>
      <c r="H735" s="176"/>
      <c r="I735" s="176"/>
    </row>
    <row r="736" spans="3:9" ht="11.25">
      <c r="C736" s="171"/>
      <c r="E736" s="177"/>
      <c r="F736" s="176"/>
      <c r="G736" s="176"/>
      <c r="H736" s="176"/>
      <c r="I736" s="176"/>
    </row>
    <row r="737" spans="3:9" ht="11.25">
      <c r="C737" s="171"/>
      <c r="E737" s="177"/>
      <c r="F737" s="176"/>
      <c r="G737" s="176"/>
      <c r="H737" s="176"/>
      <c r="I737" s="176"/>
    </row>
    <row r="738" spans="3:9" ht="11.25">
      <c r="C738" s="171"/>
      <c r="E738" s="177"/>
      <c r="F738" s="176"/>
      <c r="G738" s="176"/>
      <c r="H738" s="176"/>
      <c r="I738" s="176"/>
    </row>
    <row r="739" spans="3:9" ht="11.25">
      <c r="C739" s="171"/>
      <c r="E739" s="177"/>
      <c r="F739" s="176"/>
      <c r="G739" s="176"/>
      <c r="H739" s="176"/>
      <c r="I739" s="176"/>
    </row>
    <row r="740" spans="3:9" ht="11.25">
      <c r="C740" s="171"/>
      <c r="E740" s="177"/>
      <c r="F740" s="176"/>
      <c r="G740" s="176"/>
      <c r="H740" s="176"/>
      <c r="I740" s="176"/>
    </row>
    <row r="741" spans="3:9" ht="11.25">
      <c r="C741" s="171"/>
      <c r="E741" s="177"/>
      <c r="F741" s="176"/>
      <c r="G741" s="176"/>
      <c r="H741" s="176"/>
      <c r="I741" s="176"/>
    </row>
    <row r="742" spans="3:9" ht="11.25">
      <c r="C742" s="171"/>
      <c r="E742" s="177"/>
      <c r="F742" s="176"/>
      <c r="G742" s="176"/>
      <c r="H742" s="176"/>
      <c r="I742" s="176"/>
    </row>
    <row r="743" spans="3:9" ht="11.25">
      <c r="C743" s="171"/>
      <c r="E743" s="177"/>
      <c r="F743" s="176"/>
      <c r="G743" s="176"/>
      <c r="H743" s="176"/>
      <c r="I743" s="176"/>
    </row>
    <row r="744" spans="3:9" ht="11.25">
      <c r="C744" s="171"/>
      <c r="E744" s="177"/>
      <c r="F744" s="176"/>
      <c r="G744" s="176"/>
      <c r="H744" s="176"/>
      <c r="I744" s="176"/>
    </row>
    <row r="745" spans="3:9" ht="11.25">
      <c r="C745" s="171"/>
      <c r="E745" s="177"/>
      <c r="F745" s="176"/>
      <c r="G745" s="176"/>
      <c r="H745" s="176"/>
      <c r="I745" s="176"/>
    </row>
    <row r="746" spans="3:9" ht="11.25">
      <c r="C746" s="171"/>
      <c r="E746" s="177"/>
      <c r="F746" s="176"/>
      <c r="G746" s="176"/>
      <c r="H746" s="176"/>
      <c r="I746" s="176"/>
    </row>
    <row r="747" spans="3:9" ht="11.25">
      <c r="C747" s="171"/>
      <c r="E747" s="177"/>
      <c r="F747" s="176"/>
      <c r="G747" s="176"/>
      <c r="H747" s="176"/>
      <c r="I747" s="176"/>
    </row>
    <row r="748" spans="3:9" ht="11.25">
      <c r="C748" s="171"/>
      <c r="E748" s="177"/>
      <c r="F748" s="176"/>
      <c r="G748" s="176"/>
      <c r="H748" s="176"/>
      <c r="I748" s="176"/>
    </row>
    <row r="749" spans="3:9" ht="11.25">
      <c r="C749" s="171"/>
      <c r="E749" s="177"/>
      <c r="F749" s="176"/>
      <c r="G749" s="176"/>
      <c r="H749" s="176"/>
      <c r="I749" s="176"/>
    </row>
    <row r="750" spans="3:9" ht="11.25">
      <c r="C750" s="171"/>
      <c r="E750" s="177"/>
      <c r="F750" s="176"/>
      <c r="G750" s="176"/>
      <c r="H750" s="176"/>
      <c r="I750" s="176"/>
    </row>
    <row r="751" spans="3:9" ht="11.25">
      <c r="C751" s="171"/>
      <c r="E751" s="177"/>
      <c r="F751" s="176"/>
      <c r="G751" s="176"/>
      <c r="H751" s="176"/>
      <c r="I751" s="176"/>
    </row>
    <row r="752" spans="3:9" ht="11.25">
      <c r="C752" s="171"/>
      <c r="E752" s="177"/>
      <c r="F752" s="176"/>
      <c r="G752" s="176"/>
      <c r="H752" s="176"/>
      <c r="I752" s="176"/>
    </row>
    <row r="753" spans="3:9" ht="11.25">
      <c r="C753" s="171"/>
      <c r="E753" s="177"/>
      <c r="F753" s="176"/>
      <c r="G753" s="176"/>
      <c r="H753" s="176"/>
      <c r="I753" s="176"/>
    </row>
    <row r="754" spans="3:9" ht="11.25">
      <c r="C754" s="171"/>
      <c r="E754" s="177"/>
      <c r="F754" s="176"/>
      <c r="G754" s="176"/>
      <c r="H754" s="176"/>
      <c r="I754" s="176"/>
    </row>
    <row r="755" spans="3:9" ht="11.25">
      <c r="C755" s="171"/>
      <c r="E755" s="177"/>
      <c r="F755" s="176"/>
      <c r="G755" s="176"/>
      <c r="H755" s="176"/>
      <c r="I755" s="176"/>
    </row>
    <row r="756" spans="3:9" ht="11.25">
      <c r="C756" s="171"/>
      <c r="E756" s="177"/>
      <c r="F756" s="176"/>
      <c r="G756" s="176"/>
      <c r="H756" s="176"/>
      <c r="I756" s="176"/>
    </row>
    <row r="757" spans="3:9" ht="11.25">
      <c r="C757" s="171"/>
      <c r="E757" s="177"/>
      <c r="F757" s="176"/>
      <c r="G757" s="176"/>
      <c r="H757" s="176"/>
      <c r="I757" s="176"/>
    </row>
    <row r="758" spans="3:9" ht="11.25">
      <c r="C758" s="171"/>
      <c r="E758" s="177"/>
      <c r="F758" s="176"/>
      <c r="G758" s="176"/>
      <c r="H758" s="176"/>
      <c r="I758" s="176"/>
    </row>
    <row r="759" spans="3:9" ht="11.25">
      <c r="C759" s="171"/>
      <c r="E759" s="177"/>
      <c r="F759" s="176"/>
      <c r="G759" s="176"/>
      <c r="H759" s="176"/>
      <c r="I759" s="176"/>
    </row>
    <row r="760" spans="3:9" ht="11.25">
      <c r="C760" s="171"/>
      <c r="E760" s="177"/>
      <c r="F760" s="176"/>
      <c r="G760" s="176"/>
      <c r="H760" s="176"/>
      <c r="I760" s="176"/>
    </row>
    <row r="761" spans="3:9" ht="11.25">
      <c r="C761" s="171"/>
      <c r="E761" s="177"/>
      <c r="F761" s="176"/>
      <c r="G761" s="176"/>
      <c r="H761" s="176"/>
      <c r="I761" s="176"/>
    </row>
    <row r="762" spans="3:9" ht="11.25">
      <c r="C762" s="171"/>
      <c r="E762" s="177"/>
      <c r="F762" s="176"/>
      <c r="G762" s="176"/>
      <c r="H762" s="176"/>
      <c r="I762" s="176"/>
    </row>
    <row r="763" spans="3:9" ht="11.25">
      <c r="C763" s="171"/>
      <c r="E763" s="177"/>
      <c r="F763" s="176"/>
      <c r="G763" s="176"/>
      <c r="H763" s="176"/>
      <c r="I763" s="176"/>
    </row>
    <row r="764" spans="3:9" ht="11.25">
      <c r="C764" s="171"/>
      <c r="E764" s="177"/>
      <c r="F764" s="176"/>
      <c r="G764" s="176"/>
      <c r="H764" s="176"/>
      <c r="I764" s="176"/>
    </row>
    <row r="765" spans="3:9" ht="11.25">
      <c r="C765" s="171"/>
      <c r="E765" s="177"/>
      <c r="F765" s="176"/>
      <c r="G765" s="176"/>
      <c r="H765" s="176"/>
      <c r="I765" s="176"/>
    </row>
    <row r="766" spans="3:9" ht="11.25">
      <c r="C766" s="171"/>
      <c r="E766" s="177"/>
      <c r="F766" s="176"/>
      <c r="G766" s="176"/>
      <c r="H766" s="176"/>
      <c r="I766" s="176"/>
    </row>
    <row r="767" spans="3:9" ht="11.25">
      <c r="C767" s="171"/>
      <c r="E767" s="177"/>
      <c r="F767" s="176"/>
      <c r="G767" s="176"/>
      <c r="H767" s="176"/>
      <c r="I767" s="176"/>
    </row>
    <row r="768" spans="3:9" ht="11.25">
      <c r="C768" s="171"/>
      <c r="E768" s="177"/>
      <c r="F768" s="176"/>
      <c r="G768" s="176"/>
      <c r="H768" s="176"/>
      <c r="I768" s="176"/>
    </row>
    <row r="769" spans="3:9" ht="11.25">
      <c r="C769" s="171"/>
      <c r="E769" s="177"/>
      <c r="F769" s="176"/>
      <c r="G769" s="176"/>
      <c r="H769" s="176"/>
      <c r="I769" s="176"/>
    </row>
    <row r="770" spans="3:9" ht="11.25">
      <c r="C770" s="171"/>
      <c r="E770" s="177"/>
      <c r="F770" s="176"/>
      <c r="G770" s="176"/>
      <c r="H770" s="176"/>
      <c r="I770" s="176"/>
    </row>
    <row r="771" spans="3:9" ht="11.25">
      <c r="C771" s="171"/>
      <c r="E771" s="177"/>
      <c r="F771" s="176"/>
      <c r="G771" s="176"/>
      <c r="H771" s="176"/>
      <c r="I771" s="176"/>
    </row>
    <row r="772" spans="3:9" ht="11.25">
      <c r="C772" s="171"/>
      <c r="E772" s="177"/>
      <c r="F772" s="176"/>
      <c r="G772" s="176"/>
      <c r="H772" s="176"/>
      <c r="I772" s="176"/>
    </row>
    <row r="773" spans="3:9" ht="11.25">
      <c r="C773" s="171"/>
      <c r="E773" s="177"/>
      <c r="F773" s="176"/>
      <c r="G773" s="176"/>
      <c r="H773" s="176"/>
      <c r="I773" s="176"/>
    </row>
    <row r="774" spans="3:9" ht="11.25">
      <c r="C774" s="171"/>
      <c r="E774" s="177"/>
      <c r="F774" s="176"/>
      <c r="G774" s="176"/>
      <c r="H774" s="176"/>
      <c r="I774" s="176"/>
    </row>
    <row r="775" spans="3:9" ht="11.25">
      <c r="C775" s="171"/>
      <c r="E775" s="177"/>
      <c r="F775" s="176"/>
      <c r="G775" s="176"/>
      <c r="H775" s="176"/>
      <c r="I775" s="176"/>
    </row>
    <row r="776" spans="3:9" ht="11.25">
      <c r="C776" s="171"/>
      <c r="E776" s="177"/>
      <c r="F776" s="176"/>
      <c r="G776" s="176"/>
      <c r="H776" s="176"/>
      <c r="I776" s="176"/>
    </row>
    <row r="777" spans="3:9" ht="11.25">
      <c r="C777" s="171"/>
      <c r="E777" s="177"/>
      <c r="F777" s="176"/>
      <c r="G777" s="176"/>
      <c r="H777" s="176"/>
      <c r="I777" s="176"/>
    </row>
    <row r="778" spans="3:9" ht="11.25">
      <c r="C778" s="171"/>
      <c r="E778" s="177"/>
      <c r="F778" s="176"/>
      <c r="G778" s="176"/>
      <c r="H778" s="176"/>
      <c r="I778" s="176"/>
    </row>
    <row r="779" spans="3:9" ht="11.25">
      <c r="C779" s="171"/>
      <c r="E779" s="177"/>
      <c r="F779" s="176"/>
      <c r="G779" s="176"/>
      <c r="H779" s="176"/>
      <c r="I779" s="176"/>
    </row>
    <row r="780" spans="3:9" ht="11.25">
      <c r="C780" s="171"/>
      <c r="E780" s="177"/>
      <c r="F780" s="176"/>
      <c r="G780" s="176"/>
      <c r="H780" s="176"/>
      <c r="I780" s="176"/>
    </row>
    <row r="781" spans="3:9" ht="11.25">
      <c r="C781" s="171"/>
      <c r="E781" s="177"/>
      <c r="F781" s="176"/>
      <c r="G781" s="176"/>
      <c r="H781" s="176"/>
      <c r="I781" s="176"/>
    </row>
    <row r="782" spans="3:9" ht="11.25">
      <c r="C782" s="171"/>
      <c r="E782" s="177"/>
      <c r="F782" s="176"/>
      <c r="G782" s="176"/>
      <c r="H782" s="176"/>
      <c r="I782" s="176"/>
    </row>
    <row r="783" spans="3:9" ht="11.25">
      <c r="C783" s="171"/>
      <c r="E783" s="177"/>
      <c r="F783" s="176"/>
      <c r="G783" s="176"/>
      <c r="H783" s="176"/>
      <c r="I783" s="176"/>
    </row>
    <row r="784" spans="3:9" ht="11.25">
      <c r="C784" s="171"/>
      <c r="E784" s="177"/>
      <c r="F784" s="176"/>
      <c r="G784" s="176"/>
      <c r="H784" s="176"/>
      <c r="I784" s="176"/>
    </row>
    <row r="785" spans="3:9" ht="11.25">
      <c r="C785" s="171"/>
      <c r="E785" s="177"/>
      <c r="F785" s="176"/>
      <c r="G785" s="176"/>
      <c r="H785" s="176"/>
      <c r="I785" s="176"/>
    </row>
    <row r="786" spans="3:9" ht="11.25">
      <c r="C786" s="171"/>
      <c r="E786" s="177"/>
      <c r="F786" s="176"/>
      <c r="G786" s="176"/>
      <c r="H786" s="176"/>
      <c r="I786" s="176"/>
    </row>
    <row r="787" spans="3:9" ht="11.25">
      <c r="C787" s="171"/>
      <c r="E787" s="177"/>
      <c r="F787" s="176"/>
      <c r="G787" s="176"/>
      <c r="H787" s="176"/>
      <c r="I787" s="176"/>
    </row>
    <row r="788" spans="3:9" ht="11.25">
      <c r="C788" s="171"/>
      <c r="E788" s="177"/>
      <c r="F788" s="176"/>
      <c r="G788" s="176"/>
      <c r="H788" s="176"/>
      <c r="I788" s="176"/>
    </row>
    <row r="789" spans="3:9" ht="11.25">
      <c r="C789" s="171"/>
      <c r="E789" s="177"/>
      <c r="F789" s="176"/>
      <c r="G789" s="176"/>
      <c r="H789" s="176"/>
      <c r="I789" s="176"/>
    </row>
    <row r="790" spans="3:9" ht="11.25">
      <c r="C790" s="171"/>
      <c r="E790" s="177"/>
      <c r="F790" s="176"/>
      <c r="G790" s="176"/>
      <c r="H790" s="176"/>
      <c r="I790" s="176"/>
    </row>
    <row r="791" spans="3:9" ht="11.25">
      <c r="C791" s="171"/>
      <c r="E791" s="177"/>
      <c r="F791" s="176"/>
      <c r="G791" s="176"/>
      <c r="H791" s="176"/>
      <c r="I791" s="176"/>
    </row>
    <row r="792" spans="3:9" ht="11.25">
      <c r="C792" s="171"/>
      <c r="E792" s="177"/>
      <c r="F792" s="176"/>
      <c r="G792" s="176"/>
      <c r="H792" s="176"/>
      <c r="I792" s="176"/>
    </row>
    <row r="793" spans="3:9" ht="11.25">
      <c r="C793" s="171"/>
      <c r="E793" s="177"/>
      <c r="F793" s="176"/>
      <c r="G793" s="176"/>
      <c r="H793" s="176"/>
      <c r="I793" s="176"/>
    </row>
    <row r="794" spans="3:9" ht="11.25">
      <c r="C794" s="171"/>
      <c r="E794" s="177"/>
      <c r="F794" s="176"/>
      <c r="G794" s="176"/>
      <c r="H794" s="176"/>
      <c r="I794" s="176"/>
    </row>
    <row r="795" spans="3:9" ht="11.25">
      <c r="C795" s="171"/>
      <c r="E795" s="177"/>
      <c r="F795" s="176"/>
      <c r="G795" s="176"/>
      <c r="H795" s="176"/>
      <c r="I795" s="176"/>
    </row>
    <row r="796" spans="3:9" ht="11.25">
      <c r="C796" s="171"/>
      <c r="E796" s="177"/>
      <c r="F796" s="176"/>
      <c r="G796" s="176"/>
      <c r="H796" s="176"/>
      <c r="I796" s="176"/>
    </row>
    <row r="797" spans="3:9" ht="11.25">
      <c r="C797" s="171"/>
      <c r="E797" s="177"/>
      <c r="F797" s="176"/>
      <c r="G797" s="176"/>
      <c r="H797" s="176"/>
      <c r="I797" s="176"/>
    </row>
    <row r="798" spans="3:9" ht="11.25">
      <c r="C798" s="171"/>
      <c r="E798" s="177"/>
      <c r="F798" s="176"/>
      <c r="G798" s="176"/>
      <c r="H798" s="176"/>
      <c r="I798" s="176"/>
    </row>
    <row r="799" spans="3:9" ht="11.25">
      <c r="C799" s="171"/>
      <c r="E799" s="177"/>
      <c r="F799" s="176"/>
      <c r="G799" s="176"/>
      <c r="H799" s="176"/>
      <c r="I799" s="176"/>
    </row>
    <row r="800" spans="3:9" ht="11.25">
      <c r="C800" s="171"/>
      <c r="E800" s="177"/>
      <c r="F800" s="176"/>
      <c r="G800" s="176"/>
      <c r="H800" s="176"/>
      <c r="I800" s="176"/>
    </row>
    <row r="801" spans="3:9" ht="11.25">
      <c r="C801" s="171"/>
      <c r="E801" s="177"/>
      <c r="F801" s="176"/>
      <c r="G801" s="176"/>
      <c r="H801" s="176"/>
      <c r="I801" s="176"/>
    </row>
    <row r="802" spans="3:9" ht="11.25">
      <c r="C802" s="171"/>
      <c r="E802" s="177"/>
      <c r="F802" s="176"/>
      <c r="G802" s="176"/>
      <c r="H802" s="176"/>
      <c r="I802" s="176"/>
    </row>
    <row r="803" spans="3:9" ht="11.25">
      <c r="C803" s="171"/>
      <c r="E803" s="177"/>
      <c r="F803" s="176"/>
      <c r="G803" s="176"/>
      <c r="H803" s="176"/>
      <c r="I803" s="176"/>
    </row>
    <row r="804" spans="3:9" ht="11.25">
      <c r="C804" s="171"/>
      <c r="E804" s="177"/>
      <c r="F804" s="176"/>
      <c r="G804" s="176"/>
      <c r="H804" s="176"/>
      <c r="I804" s="176"/>
    </row>
    <row r="805" spans="3:9" ht="11.25">
      <c r="C805" s="171"/>
      <c r="E805" s="177"/>
      <c r="F805" s="176"/>
      <c r="G805" s="176"/>
      <c r="H805" s="176"/>
      <c r="I805" s="176"/>
    </row>
    <row r="806" spans="3:9" ht="11.25">
      <c r="C806" s="171"/>
      <c r="E806" s="177"/>
      <c r="F806" s="176"/>
      <c r="G806" s="176"/>
      <c r="H806" s="176"/>
      <c r="I806" s="176"/>
    </row>
    <row r="807" spans="3:9" ht="11.25">
      <c r="C807" s="171"/>
      <c r="E807" s="177"/>
      <c r="F807" s="176"/>
      <c r="G807" s="176"/>
      <c r="H807" s="176"/>
      <c r="I807" s="176"/>
    </row>
    <row r="808" spans="3:9" ht="11.25">
      <c r="C808" s="171"/>
      <c r="E808" s="177"/>
      <c r="F808" s="176"/>
      <c r="G808" s="176"/>
      <c r="H808" s="176"/>
      <c r="I808" s="176"/>
    </row>
    <row r="809" spans="3:9" ht="11.25">
      <c r="C809" s="171"/>
      <c r="E809" s="177"/>
      <c r="F809" s="176"/>
      <c r="G809" s="176"/>
      <c r="H809" s="176"/>
      <c r="I809" s="176"/>
    </row>
    <row r="810" spans="3:9" ht="11.25">
      <c r="C810" s="171"/>
      <c r="E810" s="177"/>
      <c r="F810" s="176"/>
      <c r="G810" s="176"/>
      <c r="H810" s="176"/>
      <c r="I810" s="176"/>
    </row>
    <row r="811" spans="3:9" ht="11.25">
      <c r="C811" s="171"/>
      <c r="E811" s="177"/>
      <c r="F811" s="176"/>
      <c r="G811" s="176"/>
      <c r="H811" s="176"/>
      <c r="I811" s="176"/>
    </row>
    <row r="812" spans="3:9" ht="11.25">
      <c r="C812" s="171"/>
      <c r="E812" s="177"/>
      <c r="F812" s="176"/>
      <c r="G812" s="176"/>
      <c r="H812" s="176"/>
      <c r="I812" s="176"/>
    </row>
    <row r="813" spans="3:9" ht="11.25">
      <c r="C813" s="171"/>
      <c r="E813" s="177"/>
      <c r="F813" s="176"/>
      <c r="G813" s="176"/>
      <c r="H813" s="176"/>
      <c r="I813" s="176"/>
    </row>
    <row r="814" spans="3:9" ht="11.25">
      <c r="C814" s="171"/>
      <c r="E814" s="177"/>
      <c r="F814" s="176"/>
      <c r="G814" s="176"/>
      <c r="H814" s="176"/>
      <c r="I814" s="176"/>
    </row>
    <row r="815" spans="3:9" ht="11.25">
      <c r="C815" s="171"/>
      <c r="E815" s="177"/>
      <c r="F815" s="176"/>
      <c r="G815" s="176"/>
      <c r="H815" s="176"/>
      <c r="I815" s="176"/>
    </row>
    <row r="816" spans="3:9" ht="11.25">
      <c r="C816" s="171"/>
      <c r="E816" s="177"/>
      <c r="F816" s="176"/>
      <c r="G816" s="176"/>
      <c r="H816" s="176"/>
      <c r="I816" s="176"/>
    </row>
    <row r="817" spans="3:9" ht="11.25">
      <c r="C817" s="171"/>
      <c r="E817" s="177"/>
      <c r="F817" s="176"/>
      <c r="G817" s="176"/>
      <c r="H817" s="176"/>
      <c r="I817" s="176"/>
    </row>
    <row r="818" spans="3:9" ht="11.25">
      <c r="C818" s="171"/>
      <c r="E818" s="177"/>
      <c r="F818" s="176"/>
      <c r="G818" s="176"/>
      <c r="H818" s="176"/>
      <c r="I818" s="176"/>
    </row>
    <row r="819" spans="3:9" ht="11.25">
      <c r="C819" s="171"/>
      <c r="E819" s="177"/>
      <c r="F819" s="176"/>
      <c r="G819" s="176"/>
      <c r="H819" s="176"/>
      <c r="I819" s="176"/>
    </row>
    <row r="820" spans="3:9" ht="11.25">
      <c r="C820" s="171"/>
      <c r="E820" s="177"/>
      <c r="F820" s="176"/>
      <c r="G820" s="176"/>
      <c r="H820" s="176"/>
      <c r="I820" s="176"/>
    </row>
    <row r="821" spans="3:9" ht="11.25">
      <c r="C821" s="171"/>
      <c r="E821" s="177"/>
      <c r="F821" s="176"/>
      <c r="G821" s="176"/>
      <c r="H821" s="176"/>
      <c r="I821" s="176"/>
    </row>
    <row r="822" spans="3:9" ht="11.25">
      <c r="C822" s="171"/>
      <c r="E822" s="177"/>
      <c r="F822" s="176"/>
      <c r="G822" s="176"/>
      <c r="H822" s="176"/>
      <c r="I822" s="176"/>
    </row>
    <row r="823" spans="3:9" ht="11.25">
      <c r="C823" s="171"/>
      <c r="E823" s="177"/>
      <c r="F823" s="176"/>
      <c r="G823" s="176"/>
      <c r="H823" s="176"/>
      <c r="I823" s="176"/>
    </row>
    <row r="824" spans="3:9" ht="11.25">
      <c r="C824" s="171"/>
      <c r="E824" s="177"/>
      <c r="F824" s="176"/>
      <c r="G824" s="176"/>
      <c r="H824" s="176"/>
      <c r="I824" s="176"/>
    </row>
    <row r="825" spans="3:9" ht="11.25">
      <c r="C825" s="171"/>
      <c r="E825" s="177"/>
      <c r="F825" s="176"/>
      <c r="G825" s="176"/>
      <c r="H825" s="176"/>
      <c r="I825" s="176"/>
    </row>
    <row r="826" spans="3:9" ht="11.25">
      <c r="C826" s="171"/>
      <c r="E826" s="177"/>
      <c r="F826" s="176"/>
      <c r="G826" s="176"/>
      <c r="H826" s="176"/>
      <c r="I826" s="176"/>
    </row>
    <row r="827" spans="3:9" ht="11.25">
      <c r="C827" s="171"/>
      <c r="E827" s="177"/>
      <c r="F827" s="176"/>
      <c r="G827" s="176"/>
      <c r="H827" s="176"/>
      <c r="I827" s="176"/>
    </row>
    <row r="828" spans="3:9" ht="11.25">
      <c r="C828" s="171"/>
      <c r="E828" s="177"/>
      <c r="F828" s="176"/>
      <c r="G828" s="176"/>
      <c r="H828" s="176"/>
      <c r="I828" s="176"/>
    </row>
    <row r="829" spans="3:9" ht="11.25">
      <c r="C829" s="171"/>
      <c r="E829" s="177"/>
      <c r="F829" s="176"/>
      <c r="G829" s="176"/>
      <c r="H829" s="176"/>
      <c r="I829" s="176"/>
    </row>
    <row r="830" spans="3:9" ht="11.25">
      <c r="C830" s="171"/>
      <c r="E830" s="177"/>
      <c r="F830" s="176"/>
      <c r="G830" s="176"/>
      <c r="H830" s="176"/>
      <c r="I830" s="176"/>
    </row>
    <row r="831" spans="3:9" ht="11.25">
      <c r="C831" s="171"/>
      <c r="E831" s="177"/>
      <c r="F831" s="176"/>
      <c r="G831" s="176"/>
      <c r="H831" s="176"/>
      <c r="I831" s="176"/>
    </row>
    <row r="832" spans="3:9" ht="11.25">
      <c r="C832" s="171"/>
      <c r="E832" s="177"/>
      <c r="F832" s="176"/>
      <c r="G832" s="176"/>
      <c r="H832" s="176"/>
      <c r="I832" s="176"/>
    </row>
    <row r="833" spans="3:9" ht="11.25">
      <c r="C833" s="171"/>
      <c r="E833" s="177"/>
      <c r="F833" s="176"/>
      <c r="G833" s="176"/>
      <c r="H833" s="176"/>
      <c r="I833" s="176"/>
    </row>
    <row r="834" spans="3:9" ht="11.25">
      <c r="C834" s="171"/>
      <c r="E834" s="177"/>
      <c r="F834" s="176"/>
      <c r="G834" s="176"/>
      <c r="H834" s="176"/>
      <c r="I834" s="176"/>
    </row>
    <row r="835" spans="3:9" ht="11.25">
      <c r="C835" s="171"/>
      <c r="E835" s="177"/>
      <c r="F835" s="176"/>
      <c r="G835" s="176"/>
      <c r="H835" s="176"/>
      <c r="I835" s="176"/>
    </row>
    <row r="836" spans="3:9" ht="11.25">
      <c r="C836" s="171"/>
      <c r="E836" s="177"/>
      <c r="F836" s="176"/>
      <c r="G836" s="176"/>
      <c r="H836" s="176"/>
      <c r="I836" s="176"/>
    </row>
    <row r="837" spans="3:9" ht="11.25">
      <c r="C837" s="171"/>
      <c r="E837" s="177"/>
      <c r="F837" s="176"/>
      <c r="G837" s="176"/>
      <c r="H837" s="176"/>
      <c r="I837" s="176"/>
    </row>
    <row r="838" spans="3:9" ht="11.25">
      <c r="C838" s="171"/>
      <c r="E838" s="177"/>
      <c r="F838" s="176"/>
      <c r="G838" s="176"/>
      <c r="H838" s="176"/>
      <c r="I838" s="176"/>
    </row>
    <row r="839" spans="3:9" ht="11.25">
      <c r="C839" s="171"/>
      <c r="E839" s="177"/>
      <c r="F839" s="176"/>
      <c r="G839" s="176"/>
      <c r="H839" s="176"/>
      <c r="I839" s="176"/>
    </row>
    <row r="840" spans="3:9" ht="11.25">
      <c r="C840" s="171"/>
      <c r="E840" s="177"/>
      <c r="F840" s="176"/>
      <c r="G840" s="176"/>
      <c r="H840" s="176"/>
      <c r="I840" s="176"/>
    </row>
    <row r="841" spans="3:9" ht="11.25">
      <c r="C841" s="171"/>
      <c r="E841" s="177"/>
      <c r="F841" s="176"/>
      <c r="G841" s="176"/>
      <c r="H841" s="176"/>
      <c r="I841" s="176"/>
    </row>
    <row r="842" spans="3:9" ht="11.25">
      <c r="C842" s="171"/>
      <c r="E842" s="177"/>
      <c r="F842" s="176"/>
      <c r="G842" s="176"/>
      <c r="H842" s="176"/>
      <c r="I842" s="176"/>
    </row>
    <row r="843" spans="3:9" ht="11.25">
      <c r="C843" s="171"/>
      <c r="E843" s="177"/>
      <c r="F843" s="176"/>
      <c r="G843" s="176"/>
      <c r="H843" s="176"/>
      <c r="I843" s="176"/>
    </row>
    <row r="844" spans="3:9" ht="11.25">
      <c r="C844" s="171"/>
      <c r="E844" s="177"/>
      <c r="F844" s="176"/>
      <c r="G844" s="176"/>
      <c r="H844" s="176"/>
      <c r="I844" s="176"/>
    </row>
    <row r="845" spans="3:9" ht="11.25">
      <c r="C845" s="171"/>
      <c r="E845" s="177"/>
      <c r="F845" s="176"/>
      <c r="G845" s="176"/>
      <c r="H845" s="176"/>
      <c r="I845" s="176"/>
    </row>
    <row r="846" spans="3:9" ht="11.25">
      <c r="C846" s="171"/>
      <c r="E846" s="177"/>
      <c r="F846" s="176"/>
      <c r="G846" s="176"/>
      <c r="H846" s="176"/>
      <c r="I846" s="176"/>
    </row>
    <row r="847" spans="3:9" ht="11.25">
      <c r="C847" s="171"/>
      <c r="E847" s="177"/>
      <c r="F847" s="176"/>
      <c r="G847" s="176"/>
      <c r="H847" s="176"/>
      <c r="I847" s="176"/>
    </row>
    <row r="848" spans="3:9" ht="11.25">
      <c r="C848" s="171"/>
      <c r="E848" s="177"/>
      <c r="F848" s="176"/>
      <c r="G848" s="176"/>
      <c r="H848" s="176"/>
      <c r="I848" s="176"/>
    </row>
    <row r="849" spans="3:9" ht="11.25">
      <c r="C849" s="171"/>
      <c r="E849" s="177"/>
      <c r="F849" s="176"/>
      <c r="G849" s="176"/>
      <c r="H849" s="176"/>
      <c r="I849" s="176"/>
    </row>
    <row r="850" spans="3:9" ht="11.25">
      <c r="C850" s="171"/>
      <c r="E850" s="177"/>
      <c r="F850" s="176"/>
      <c r="G850" s="176"/>
      <c r="H850" s="176"/>
      <c r="I850" s="176"/>
    </row>
    <row r="851" spans="3:9" ht="11.25">
      <c r="C851" s="171"/>
      <c r="E851" s="177"/>
      <c r="F851" s="176"/>
      <c r="G851" s="176"/>
      <c r="H851" s="176"/>
      <c r="I851" s="176"/>
    </row>
    <row r="852" spans="3:9" ht="11.25">
      <c r="C852" s="171"/>
      <c r="E852" s="177"/>
      <c r="F852" s="176"/>
      <c r="G852" s="176"/>
      <c r="H852" s="176"/>
      <c r="I852" s="176"/>
    </row>
    <row r="853" spans="3:9" ht="11.25">
      <c r="C853" s="171"/>
      <c r="E853" s="177"/>
      <c r="F853" s="176"/>
      <c r="G853" s="176"/>
      <c r="H853" s="176"/>
      <c r="I853" s="176"/>
    </row>
    <row r="854" spans="3:9" ht="11.25">
      <c r="C854" s="171"/>
      <c r="E854" s="177"/>
      <c r="F854" s="176"/>
      <c r="G854" s="176"/>
      <c r="H854" s="176"/>
      <c r="I854" s="176"/>
    </row>
    <row r="855" spans="3:9" ht="11.25">
      <c r="C855" s="171"/>
      <c r="E855" s="177"/>
      <c r="F855" s="176"/>
      <c r="G855" s="176"/>
      <c r="H855" s="176"/>
      <c r="I855" s="176"/>
    </row>
    <row r="856" spans="3:9" ht="11.25">
      <c r="C856" s="171"/>
      <c r="E856" s="177"/>
      <c r="F856" s="176"/>
      <c r="G856" s="176"/>
      <c r="H856" s="176"/>
      <c r="I856" s="176"/>
    </row>
    <row r="857" spans="3:9" ht="11.25">
      <c r="C857" s="171"/>
      <c r="E857" s="177"/>
      <c r="F857" s="176"/>
      <c r="G857" s="176"/>
      <c r="H857" s="176"/>
      <c r="I857" s="176"/>
    </row>
    <row r="858" spans="3:9" ht="11.25">
      <c r="C858" s="171"/>
      <c r="E858" s="177"/>
      <c r="F858" s="176"/>
      <c r="G858" s="176"/>
      <c r="H858" s="176"/>
      <c r="I858" s="176"/>
    </row>
    <row r="859" spans="3:9" ht="11.25">
      <c r="C859" s="171"/>
      <c r="E859" s="177"/>
      <c r="F859" s="176"/>
      <c r="G859" s="176"/>
      <c r="H859" s="176"/>
      <c r="I859" s="176"/>
    </row>
    <row r="860" spans="3:9" ht="11.25">
      <c r="C860" s="171"/>
      <c r="E860" s="177"/>
      <c r="F860" s="176"/>
      <c r="G860" s="176"/>
      <c r="H860" s="176"/>
      <c r="I860" s="176"/>
    </row>
    <row r="861" spans="3:9" ht="11.25">
      <c r="C861" s="171"/>
      <c r="E861" s="177"/>
      <c r="F861" s="176"/>
      <c r="G861" s="176"/>
      <c r="H861" s="176"/>
      <c r="I861" s="176"/>
    </row>
    <row r="862" spans="3:9" ht="11.25">
      <c r="C862" s="171"/>
      <c r="E862" s="177"/>
      <c r="F862" s="176"/>
      <c r="G862" s="176"/>
      <c r="H862" s="176"/>
      <c r="I862" s="176"/>
    </row>
    <row r="863" spans="3:9" ht="11.25">
      <c r="C863" s="171"/>
      <c r="E863" s="177"/>
      <c r="F863" s="176"/>
      <c r="G863" s="176"/>
      <c r="H863" s="176"/>
      <c r="I863" s="176"/>
    </row>
    <row r="864" spans="3:9" ht="11.25">
      <c r="C864" s="171"/>
      <c r="E864" s="177"/>
      <c r="F864" s="176"/>
      <c r="G864" s="176"/>
      <c r="H864" s="176"/>
      <c r="I864" s="176"/>
    </row>
    <row r="865" spans="3:9" ht="11.25">
      <c r="C865" s="171"/>
      <c r="E865" s="177"/>
      <c r="F865" s="176"/>
      <c r="G865" s="176"/>
      <c r="H865" s="176"/>
      <c r="I865" s="176"/>
    </row>
    <row r="866" spans="3:9" ht="11.25">
      <c r="C866" s="171"/>
      <c r="E866" s="177"/>
      <c r="F866" s="176"/>
      <c r="G866" s="176"/>
      <c r="H866" s="176"/>
      <c r="I866" s="176"/>
    </row>
    <row r="867" spans="3:9" ht="11.25">
      <c r="C867" s="171"/>
      <c r="E867" s="177"/>
      <c r="F867" s="176"/>
      <c r="G867" s="176"/>
      <c r="H867" s="176"/>
      <c r="I867" s="176"/>
    </row>
    <row r="868" spans="3:9" ht="11.25">
      <c r="C868" s="171"/>
      <c r="E868" s="177"/>
      <c r="F868" s="176"/>
      <c r="G868" s="176"/>
      <c r="H868" s="176"/>
      <c r="I868" s="176"/>
    </row>
    <row r="869" spans="3:9" ht="11.25">
      <c r="C869" s="171"/>
      <c r="E869" s="177"/>
      <c r="F869" s="176"/>
      <c r="G869" s="176"/>
      <c r="H869" s="176"/>
      <c r="I869" s="176"/>
    </row>
    <row r="870" spans="3:9" ht="11.25">
      <c r="C870" s="171"/>
      <c r="E870" s="177"/>
      <c r="F870" s="176"/>
      <c r="G870" s="176"/>
      <c r="H870" s="176"/>
      <c r="I870" s="176"/>
    </row>
    <row r="871" spans="3:9" ht="11.25">
      <c r="C871" s="171"/>
      <c r="E871" s="177"/>
      <c r="F871" s="176"/>
      <c r="G871" s="176"/>
      <c r="H871" s="176"/>
      <c r="I871" s="176"/>
    </row>
    <row r="872" spans="3:9" ht="11.25">
      <c r="C872" s="171"/>
      <c r="E872" s="177"/>
      <c r="F872" s="176"/>
      <c r="G872" s="176"/>
      <c r="H872" s="176"/>
      <c r="I872" s="176"/>
    </row>
    <row r="873" spans="3:9" ht="11.25">
      <c r="C873" s="171"/>
      <c r="E873" s="177"/>
      <c r="F873" s="176"/>
      <c r="G873" s="176"/>
      <c r="H873" s="176"/>
      <c r="I873" s="176"/>
    </row>
    <row r="874" spans="3:9" ht="11.25">
      <c r="C874" s="171"/>
      <c r="E874" s="177"/>
      <c r="F874" s="176"/>
      <c r="G874" s="176"/>
      <c r="H874" s="176"/>
      <c r="I874" s="176"/>
    </row>
    <row r="875" spans="3:9" ht="11.25">
      <c r="C875" s="171"/>
      <c r="E875" s="177"/>
      <c r="F875" s="176"/>
      <c r="G875" s="176"/>
      <c r="H875" s="176"/>
      <c r="I875" s="176"/>
    </row>
    <row r="876" spans="3:9" ht="11.25">
      <c r="C876" s="171"/>
      <c r="E876" s="177"/>
      <c r="F876" s="176"/>
      <c r="G876" s="176"/>
      <c r="H876" s="176"/>
      <c r="I876" s="176"/>
    </row>
    <row r="877" spans="3:9" ht="11.25">
      <c r="C877" s="171"/>
      <c r="E877" s="177"/>
      <c r="F877" s="176"/>
      <c r="G877" s="176"/>
      <c r="H877" s="176"/>
      <c r="I877" s="176"/>
    </row>
    <row r="878" spans="3:9" ht="11.25">
      <c r="C878" s="171"/>
      <c r="E878" s="177"/>
      <c r="F878" s="176"/>
      <c r="G878" s="176"/>
      <c r="H878" s="176"/>
      <c r="I878" s="176"/>
    </row>
    <row r="879" spans="3:9" ht="11.25">
      <c r="C879" s="171"/>
      <c r="E879" s="177"/>
      <c r="F879" s="176"/>
      <c r="G879" s="176"/>
      <c r="H879" s="176"/>
      <c r="I879" s="176"/>
    </row>
    <row r="880" spans="3:9" ht="11.25">
      <c r="C880" s="171"/>
      <c r="E880" s="177"/>
      <c r="F880" s="176"/>
      <c r="G880" s="176"/>
      <c r="H880" s="176"/>
      <c r="I880" s="176"/>
    </row>
    <row r="881" spans="3:9" ht="11.25">
      <c r="C881" s="171"/>
      <c r="E881" s="177"/>
      <c r="F881" s="176"/>
      <c r="G881" s="176"/>
      <c r="H881" s="176"/>
      <c r="I881" s="176"/>
    </row>
    <row r="882" spans="3:9" ht="11.25">
      <c r="C882" s="171"/>
      <c r="E882" s="177"/>
      <c r="F882" s="176"/>
      <c r="G882" s="176"/>
      <c r="H882" s="176"/>
      <c r="I882" s="176"/>
    </row>
    <row r="883" spans="3:9" ht="11.25">
      <c r="C883" s="171"/>
      <c r="E883" s="177"/>
      <c r="F883" s="176"/>
      <c r="G883" s="176"/>
      <c r="H883" s="176"/>
      <c r="I883" s="176"/>
    </row>
    <row r="884" spans="3:9" ht="11.25">
      <c r="C884" s="171"/>
      <c r="E884" s="177"/>
      <c r="F884" s="176"/>
      <c r="G884" s="176"/>
      <c r="H884" s="176"/>
      <c r="I884" s="176"/>
    </row>
    <row r="885" spans="3:9" ht="11.25">
      <c r="C885" s="171"/>
      <c r="E885" s="177"/>
      <c r="F885" s="176"/>
      <c r="G885" s="176"/>
      <c r="H885" s="176"/>
      <c r="I885" s="176"/>
    </row>
    <row r="886" spans="3:9" ht="11.25">
      <c r="C886" s="171"/>
      <c r="E886" s="177"/>
      <c r="F886" s="176"/>
      <c r="G886" s="176"/>
      <c r="H886" s="176"/>
      <c r="I886" s="176"/>
    </row>
    <row r="887" spans="3:9" ht="11.25">
      <c r="C887" s="171"/>
      <c r="E887" s="177"/>
      <c r="F887" s="176"/>
      <c r="G887" s="176"/>
      <c r="H887" s="176"/>
      <c r="I887" s="176"/>
    </row>
    <row r="888" spans="3:9" ht="11.25">
      <c r="C888" s="171"/>
      <c r="E888" s="177"/>
      <c r="F888" s="176"/>
      <c r="G888" s="176"/>
      <c r="H888" s="176"/>
      <c r="I888" s="176"/>
    </row>
    <row r="889" spans="3:9" ht="11.25">
      <c r="C889" s="171"/>
      <c r="E889" s="177"/>
      <c r="F889" s="176"/>
      <c r="G889" s="176"/>
      <c r="H889" s="176"/>
      <c r="I889" s="176"/>
    </row>
    <row r="890" spans="3:9" ht="11.25">
      <c r="C890" s="171"/>
      <c r="E890" s="177"/>
      <c r="F890" s="176"/>
      <c r="G890" s="176"/>
      <c r="H890" s="176"/>
      <c r="I890" s="176"/>
    </row>
    <row r="891" spans="3:9" ht="11.25">
      <c r="C891" s="171"/>
      <c r="E891" s="177"/>
      <c r="F891" s="176"/>
      <c r="G891" s="176"/>
      <c r="H891" s="176"/>
      <c r="I891" s="176"/>
    </row>
    <row r="892" spans="3:9" ht="11.25">
      <c r="C892" s="171"/>
      <c r="E892" s="177"/>
      <c r="F892" s="176"/>
      <c r="G892" s="176"/>
      <c r="H892" s="176"/>
      <c r="I892" s="176"/>
    </row>
    <row r="893" spans="3:9" ht="11.25">
      <c r="C893" s="171"/>
      <c r="E893" s="177"/>
      <c r="F893" s="176"/>
      <c r="G893" s="176"/>
      <c r="H893" s="176"/>
      <c r="I893" s="176"/>
    </row>
    <row r="894" spans="3:9" ht="11.25">
      <c r="C894" s="171"/>
      <c r="E894" s="177"/>
      <c r="F894" s="176"/>
      <c r="G894" s="176"/>
      <c r="H894" s="176"/>
      <c r="I894" s="176"/>
    </row>
    <row r="895" spans="3:9" ht="11.25">
      <c r="C895" s="171"/>
      <c r="E895" s="177"/>
      <c r="F895" s="176"/>
      <c r="G895" s="176"/>
      <c r="H895" s="176"/>
      <c r="I895" s="176"/>
    </row>
    <row r="896" spans="3:9" ht="11.25">
      <c r="C896" s="171"/>
      <c r="E896" s="177"/>
      <c r="F896" s="176"/>
      <c r="G896" s="176"/>
      <c r="H896" s="176"/>
      <c r="I896" s="176"/>
    </row>
    <row r="897" spans="3:9" ht="11.25">
      <c r="C897" s="171"/>
      <c r="E897" s="177"/>
      <c r="F897" s="176"/>
      <c r="G897" s="176"/>
      <c r="H897" s="176"/>
      <c r="I897" s="176"/>
    </row>
    <row r="898" spans="3:9" ht="11.25">
      <c r="C898" s="171"/>
      <c r="E898" s="177"/>
      <c r="F898" s="176"/>
      <c r="G898" s="176"/>
      <c r="H898" s="176"/>
      <c r="I898" s="176"/>
    </row>
    <row r="899" spans="3:9" ht="11.25">
      <c r="C899" s="171"/>
      <c r="E899" s="177"/>
      <c r="F899" s="176"/>
      <c r="G899" s="176"/>
      <c r="H899" s="176"/>
      <c r="I899" s="176"/>
    </row>
    <row r="900" spans="3:9" ht="11.25">
      <c r="C900" s="171"/>
      <c r="E900" s="177"/>
      <c r="F900" s="176"/>
      <c r="G900" s="176"/>
      <c r="H900" s="176"/>
      <c r="I900" s="176"/>
    </row>
    <row r="901" spans="3:9" ht="11.25">
      <c r="C901" s="171"/>
      <c r="E901" s="177"/>
      <c r="F901" s="176"/>
      <c r="G901" s="176"/>
      <c r="H901" s="176"/>
      <c r="I901" s="176"/>
    </row>
    <row r="902" spans="3:9" ht="11.25">
      <c r="C902" s="171"/>
      <c r="E902" s="177"/>
      <c r="F902" s="176"/>
      <c r="G902" s="176"/>
      <c r="H902" s="176"/>
      <c r="I902" s="176"/>
    </row>
    <row r="903" spans="3:9" ht="11.25">
      <c r="C903" s="171"/>
      <c r="E903" s="177"/>
      <c r="F903" s="176"/>
      <c r="G903" s="176"/>
      <c r="H903" s="176"/>
      <c r="I903" s="176"/>
    </row>
    <row r="904" spans="3:9" ht="11.25">
      <c r="C904" s="171"/>
      <c r="E904" s="177"/>
      <c r="F904" s="176"/>
      <c r="G904" s="176"/>
      <c r="H904" s="176"/>
      <c r="I904" s="176"/>
    </row>
    <row r="905" spans="3:9" ht="11.25">
      <c r="C905" s="171"/>
      <c r="E905" s="177"/>
      <c r="F905" s="176"/>
      <c r="G905" s="176"/>
      <c r="H905" s="176"/>
      <c r="I905" s="176"/>
    </row>
    <row r="906" spans="3:9" ht="11.25">
      <c r="C906" s="171"/>
      <c r="E906" s="177"/>
      <c r="F906" s="176"/>
      <c r="G906" s="176"/>
      <c r="H906" s="176"/>
      <c r="I906" s="176"/>
    </row>
    <row r="907" spans="3:9" ht="11.25">
      <c r="C907" s="171"/>
      <c r="E907" s="177"/>
      <c r="F907" s="176"/>
      <c r="G907" s="176"/>
      <c r="H907" s="176"/>
      <c r="I907" s="176"/>
    </row>
    <row r="908" spans="3:9" ht="11.25">
      <c r="C908" s="171"/>
      <c r="E908" s="177"/>
      <c r="F908" s="176"/>
      <c r="G908" s="176"/>
      <c r="H908" s="176"/>
      <c r="I908" s="176"/>
    </row>
    <row r="909" spans="3:9" ht="11.25">
      <c r="C909" s="171"/>
      <c r="E909" s="177"/>
      <c r="F909" s="176"/>
      <c r="G909" s="176"/>
      <c r="H909" s="176"/>
      <c r="I909" s="176"/>
    </row>
    <row r="910" spans="3:9" ht="11.25">
      <c r="C910" s="171"/>
      <c r="E910" s="177"/>
      <c r="F910" s="176"/>
      <c r="G910" s="176"/>
      <c r="H910" s="176"/>
      <c r="I910" s="176"/>
    </row>
    <row r="911" spans="3:9" ht="11.25">
      <c r="C911" s="171"/>
      <c r="E911" s="177"/>
      <c r="F911" s="176"/>
      <c r="G911" s="176"/>
      <c r="H911" s="176"/>
      <c r="I911" s="176"/>
    </row>
    <row r="912" spans="3:9" ht="11.25">
      <c r="C912" s="171"/>
      <c r="E912" s="177"/>
      <c r="F912" s="176"/>
      <c r="G912" s="176"/>
      <c r="H912" s="176"/>
      <c r="I912" s="176"/>
    </row>
    <row r="913" spans="3:9" ht="11.25">
      <c r="C913" s="171"/>
      <c r="E913" s="177"/>
      <c r="F913" s="176"/>
      <c r="G913" s="176"/>
      <c r="H913" s="176"/>
      <c r="I913" s="176"/>
    </row>
    <row r="914" spans="3:9" ht="11.25">
      <c r="C914" s="171"/>
      <c r="E914" s="177"/>
      <c r="F914" s="176"/>
      <c r="G914" s="176"/>
      <c r="H914" s="176"/>
      <c r="I914" s="176"/>
    </row>
    <row r="915" spans="3:9" ht="11.25">
      <c r="C915" s="171"/>
      <c r="E915" s="177"/>
      <c r="F915" s="176"/>
      <c r="G915" s="176"/>
      <c r="H915" s="176"/>
      <c r="I915" s="176"/>
    </row>
    <row r="916" spans="3:9" ht="11.25">
      <c r="C916" s="171"/>
      <c r="E916" s="177"/>
      <c r="F916" s="176"/>
      <c r="G916" s="176"/>
      <c r="H916" s="176"/>
      <c r="I916" s="176"/>
    </row>
    <row r="917" spans="3:9" ht="11.25">
      <c r="C917" s="171"/>
      <c r="E917" s="177"/>
      <c r="F917" s="176"/>
      <c r="G917" s="176"/>
      <c r="H917" s="176"/>
      <c r="I917" s="176"/>
    </row>
    <row r="918" spans="3:9" ht="11.25">
      <c r="C918" s="171"/>
      <c r="E918" s="177"/>
      <c r="F918" s="176"/>
      <c r="G918" s="176"/>
      <c r="H918" s="176"/>
      <c r="I918" s="176"/>
    </row>
    <row r="919" spans="3:9" ht="11.25">
      <c r="C919" s="171"/>
      <c r="E919" s="177"/>
      <c r="F919" s="176"/>
      <c r="G919" s="176"/>
      <c r="H919" s="176"/>
      <c r="I919" s="176"/>
    </row>
    <row r="920" spans="3:9" ht="11.25">
      <c r="C920" s="171"/>
      <c r="E920" s="177"/>
      <c r="F920" s="176"/>
      <c r="G920" s="176"/>
      <c r="H920" s="176"/>
      <c r="I920" s="176"/>
    </row>
    <row r="921" spans="3:9" ht="11.25">
      <c r="C921" s="171"/>
      <c r="E921" s="177"/>
      <c r="F921" s="176"/>
      <c r="G921" s="176"/>
      <c r="H921" s="176"/>
      <c r="I921" s="176"/>
    </row>
    <row r="922" spans="3:9" ht="11.25">
      <c r="C922" s="171"/>
      <c r="E922" s="177"/>
      <c r="F922" s="176"/>
      <c r="G922" s="176"/>
      <c r="H922" s="176"/>
      <c r="I922" s="176"/>
    </row>
    <row r="923" spans="3:9" ht="11.25">
      <c r="C923" s="171"/>
      <c r="E923" s="177"/>
      <c r="F923" s="176"/>
      <c r="G923" s="176"/>
      <c r="H923" s="176"/>
      <c r="I923" s="176"/>
    </row>
    <row r="924" spans="3:9" ht="11.25">
      <c r="C924" s="171"/>
      <c r="E924" s="177"/>
      <c r="F924" s="176"/>
      <c r="G924" s="176"/>
      <c r="H924" s="176"/>
      <c r="I924" s="176"/>
    </row>
    <row r="925" spans="3:9" ht="11.25">
      <c r="C925" s="171"/>
      <c r="E925" s="177"/>
      <c r="F925" s="176"/>
      <c r="G925" s="176"/>
      <c r="H925" s="176"/>
      <c r="I925" s="176"/>
    </row>
    <row r="926" spans="3:9" ht="11.25">
      <c r="C926" s="171"/>
      <c r="E926" s="177"/>
      <c r="F926" s="176"/>
      <c r="G926" s="176"/>
      <c r="H926" s="176"/>
      <c r="I926" s="176"/>
    </row>
    <row r="927" spans="3:9" ht="11.25">
      <c r="C927" s="171"/>
      <c r="E927" s="177"/>
      <c r="F927" s="176"/>
      <c r="G927" s="176"/>
      <c r="H927" s="176"/>
      <c r="I927" s="176"/>
    </row>
    <row r="928" spans="3:9" ht="11.25">
      <c r="C928" s="171"/>
      <c r="E928" s="177"/>
      <c r="F928" s="176"/>
      <c r="G928" s="176"/>
      <c r="H928" s="176"/>
      <c r="I928" s="176"/>
    </row>
    <row r="929" spans="3:9" ht="11.25">
      <c r="C929" s="171"/>
      <c r="E929" s="177"/>
      <c r="F929" s="176"/>
      <c r="G929" s="176"/>
      <c r="H929" s="176"/>
      <c r="I929" s="176"/>
    </row>
    <row r="930" spans="3:9" ht="11.25">
      <c r="C930" s="171"/>
      <c r="E930" s="177"/>
      <c r="F930" s="176"/>
      <c r="G930" s="176"/>
      <c r="H930" s="176"/>
      <c r="I930" s="176"/>
    </row>
    <row r="931" spans="3:9" ht="11.25">
      <c r="C931" s="171"/>
      <c r="E931" s="177"/>
      <c r="F931" s="176"/>
      <c r="G931" s="176"/>
      <c r="H931" s="176"/>
      <c r="I931" s="176"/>
    </row>
    <row r="932" spans="3:9" ht="11.25">
      <c r="C932" s="171"/>
      <c r="E932" s="177"/>
      <c r="F932" s="176"/>
      <c r="G932" s="176"/>
      <c r="H932" s="176"/>
      <c r="I932" s="176"/>
    </row>
    <row r="933" spans="3:9" ht="11.25">
      <c r="C933" s="171"/>
      <c r="E933" s="177"/>
      <c r="F933" s="176"/>
      <c r="G933" s="176"/>
      <c r="H933" s="176"/>
      <c r="I933" s="176"/>
    </row>
    <row r="934" spans="3:9" ht="11.25">
      <c r="C934" s="171"/>
      <c r="E934" s="177"/>
      <c r="F934" s="176"/>
      <c r="G934" s="176"/>
      <c r="H934" s="176"/>
      <c r="I934" s="176"/>
    </row>
    <row r="935" spans="3:9" ht="11.25">
      <c r="C935" s="171"/>
      <c r="E935" s="177"/>
      <c r="F935" s="176"/>
      <c r="G935" s="176"/>
      <c r="H935" s="176"/>
      <c r="I935" s="176"/>
    </row>
    <row r="936" spans="3:9" ht="11.25">
      <c r="C936" s="171"/>
      <c r="E936" s="177"/>
      <c r="F936" s="176"/>
      <c r="G936" s="176"/>
      <c r="H936" s="176"/>
      <c r="I936" s="176"/>
    </row>
    <row r="937" spans="3:9" ht="11.25">
      <c r="C937" s="171"/>
      <c r="E937" s="177"/>
      <c r="F937" s="176"/>
      <c r="G937" s="176"/>
      <c r="H937" s="176"/>
      <c r="I937" s="176"/>
    </row>
    <row r="938" spans="3:9" ht="11.25">
      <c r="C938" s="171"/>
      <c r="E938" s="177"/>
      <c r="F938" s="176"/>
      <c r="G938" s="176"/>
      <c r="H938" s="176"/>
      <c r="I938" s="176"/>
    </row>
    <row r="939" spans="3:9" ht="11.25">
      <c r="C939" s="171"/>
      <c r="E939" s="177"/>
      <c r="F939" s="176"/>
      <c r="G939" s="176"/>
      <c r="H939" s="176"/>
      <c r="I939" s="176"/>
    </row>
    <row r="940" spans="3:9" ht="11.25">
      <c r="C940" s="171"/>
      <c r="E940" s="177"/>
      <c r="F940" s="176"/>
      <c r="G940" s="176"/>
      <c r="H940" s="176"/>
      <c r="I940" s="176"/>
    </row>
    <row r="941" spans="3:9" ht="11.25">
      <c r="C941" s="171"/>
      <c r="E941" s="177"/>
      <c r="F941" s="176"/>
      <c r="G941" s="176"/>
      <c r="H941" s="176"/>
      <c r="I941" s="176"/>
    </row>
    <row r="942" spans="3:9" ht="11.25">
      <c r="C942" s="171"/>
      <c r="E942" s="177"/>
      <c r="F942" s="176"/>
      <c r="G942" s="176"/>
      <c r="H942" s="176"/>
      <c r="I942" s="176"/>
    </row>
    <row r="943" spans="3:9" ht="11.25">
      <c r="C943" s="171"/>
      <c r="E943" s="177"/>
      <c r="F943" s="176"/>
      <c r="G943" s="176"/>
      <c r="H943" s="176"/>
      <c r="I943" s="176"/>
    </row>
    <row r="944" spans="3:9" ht="11.25">
      <c r="C944" s="171"/>
      <c r="E944" s="177"/>
      <c r="F944" s="176"/>
      <c r="G944" s="176"/>
      <c r="H944" s="176"/>
      <c r="I944" s="176"/>
    </row>
    <row r="945" spans="3:9" ht="11.25">
      <c r="C945" s="171"/>
      <c r="E945" s="177"/>
      <c r="F945" s="176"/>
      <c r="G945" s="176"/>
      <c r="H945" s="176"/>
      <c r="I945" s="176"/>
    </row>
    <row r="946" spans="3:9" ht="11.25">
      <c r="C946" s="171"/>
      <c r="E946" s="177"/>
      <c r="F946" s="176"/>
      <c r="G946" s="176"/>
      <c r="H946" s="176"/>
      <c r="I946" s="176"/>
    </row>
    <row r="947" spans="3:9" ht="11.25">
      <c r="C947" s="171"/>
      <c r="E947" s="177"/>
      <c r="F947" s="176"/>
      <c r="G947" s="176"/>
      <c r="H947" s="176"/>
      <c r="I947" s="176"/>
    </row>
    <row r="948" spans="3:9" ht="11.25">
      <c r="C948" s="171"/>
      <c r="E948" s="177"/>
      <c r="F948" s="176"/>
      <c r="G948" s="176"/>
      <c r="H948" s="176"/>
      <c r="I948" s="176"/>
    </row>
    <row r="949" spans="3:9" ht="11.25">
      <c r="C949" s="171"/>
      <c r="E949" s="177"/>
      <c r="F949" s="176"/>
      <c r="G949" s="176"/>
      <c r="H949" s="176"/>
      <c r="I949" s="176"/>
    </row>
    <row r="950" spans="3:9" ht="11.25">
      <c r="C950" s="171"/>
      <c r="E950" s="177"/>
      <c r="F950" s="176"/>
      <c r="G950" s="176"/>
      <c r="H950" s="176"/>
      <c r="I950" s="176"/>
    </row>
    <row r="951" spans="3:9" ht="11.25">
      <c r="C951" s="171"/>
      <c r="E951" s="177"/>
      <c r="F951" s="176"/>
      <c r="G951" s="176"/>
      <c r="H951" s="176"/>
      <c r="I951" s="176"/>
    </row>
    <row r="952" spans="3:9" ht="11.25">
      <c r="C952" s="171"/>
      <c r="E952" s="177"/>
      <c r="F952" s="176"/>
      <c r="G952" s="176"/>
      <c r="H952" s="176"/>
      <c r="I952" s="176"/>
    </row>
    <row r="953" spans="3:9" ht="11.25">
      <c r="C953" s="171"/>
      <c r="E953" s="177"/>
      <c r="F953" s="176"/>
      <c r="G953" s="176"/>
      <c r="H953" s="176"/>
      <c r="I953" s="176"/>
    </row>
    <row r="954" spans="3:9" ht="11.25">
      <c r="C954" s="171"/>
      <c r="E954" s="177"/>
      <c r="F954" s="176"/>
      <c r="G954" s="176"/>
      <c r="H954" s="176"/>
      <c r="I954" s="176"/>
    </row>
    <row r="955" spans="3:9" ht="11.25">
      <c r="C955" s="171"/>
      <c r="E955" s="177"/>
      <c r="F955" s="176"/>
      <c r="G955" s="176"/>
      <c r="H955" s="176"/>
      <c r="I955" s="176"/>
    </row>
    <row r="956" spans="3:9" ht="11.25">
      <c r="C956" s="171"/>
      <c r="E956" s="177"/>
      <c r="F956" s="176"/>
      <c r="G956" s="176"/>
      <c r="H956" s="176"/>
      <c r="I956" s="176"/>
    </row>
    <row r="957" spans="3:9" ht="11.25">
      <c r="C957" s="171"/>
      <c r="E957" s="177"/>
      <c r="F957" s="176"/>
      <c r="G957" s="176"/>
      <c r="H957" s="176"/>
      <c r="I957" s="176"/>
    </row>
    <row r="958" spans="3:9" ht="11.25">
      <c r="C958" s="171"/>
      <c r="E958" s="177"/>
      <c r="F958" s="176"/>
      <c r="G958" s="176"/>
      <c r="H958" s="176"/>
      <c r="I958" s="176"/>
    </row>
    <row r="959" spans="3:9" ht="11.25">
      <c r="C959" s="171"/>
      <c r="E959" s="177"/>
      <c r="F959" s="176"/>
      <c r="G959" s="176"/>
      <c r="H959" s="176"/>
      <c r="I959" s="176"/>
    </row>
    <row r="960" spans="3:9" ht="11.25">
      <c r="C960" s="171"/>
      <c r="E960" s="177"/>
      <c r="F960" s="176"/>
      <c r="G960" s="176"/>
      <c r="H960" s="176"/>
      <c r="I960" s="176"/>
    </row>
    <row r="961" spans="3:9" ht="11.25">
      <c r="C961" s="171"/>
      <c r="E961" s="177"/>
      <c r="F961" s="176"/>
      <c r="G961" s="176"/>
      <c r="H961" s="176"/>
      <c r="I961" s="176"/>
    </row>
    <row r="962" spans="3:9" ht="11.25">
      <c r="C962" s="171"/>
      <c r="E962" s="177"/>
      <c r="F962" s="176"/>
      <c r="G962" s="176"/>
      <c r="H962" s="176"/>
      <c r="I962" s="176"/>
    </row>
    <row r="963" spans="3:9" ht="11.25">
      <c r="C963" s="171"/>
      <c r="E963" s="177"/>
      <c r="F963" s="176"/>
      <c r="G963" s="176"/>
      <c r="H963" s="176"/>
      <c r="I963" s="176"/>
    </row>
    <row r="964" spans="3:9" ht="11.25">
      <c r="C964" s="171"/>
      <c r="E964" s="177"/>
      <c r="F964" s="176"/>
      <c r="G964" s="176"/>
      <c r="H964" s="176"/>
      <c r="I964" s="176"/>
    </row>
    <row r="965" spans="3:9" ht="11.25">
      <c r="C965" s="171"/>
      <c r="E965" s="177"/>
      <c r="F965" s="176"/>
      <c r="G965" s="176"/>
      <c r="H965" s="176"/>
      <c r="I965" s="176"/>
    </row>
    <row r="966" spans="3:9" ht="11.25">
      <c r="C966" s="171"/>
      <c r="E966" s="177"/>
      <c r="F966" s="176"/>
      <c r="G966" s="176"/>
      <c r="H966" s="176"/>
      <c r="I966" s="176"/>
    </row>
    <row r="967" spans="3:9" ht="11.25">
      <c r="C967" s="171"/>
      <c r="E967" s="177"/>
      <c r="F967" s="176"/>
      <c r="G967" s="176"/>
      <c r="H967" s="176"/>
      <c r="I967" s="176"/>
    </row>
    <row r="968" spans="3:9" ht="11.25">
      <c r="C968" s="171"/>
      <c r="E968" s="177"/>
      <c r="F968" s="176"/>
      <c r="G968" s="176"/>
      <c r="H968" s="176"/>
      <c r="I968" s="176"/>
    </row>
    <row r="969" spans="3:9" ht="11.25">
      <c r="C969" s="171"/>
      <c r="E969" s="177"/>
      <c r="F969" s="176"/>
      <c r="G969" s="176"/>
      <c r="H969" s="176"/>
      <c r="I969" s="176"/>
    </row>
    <row r="970" spans="3:9" ht="11.25">
      <c r="C970" s="171"/>
      <c r="E970" s="177"/>
      <c r="F970" s="176"/>
      <c r="G970" s="176"/>
      <c r="H970" s="176"/>
      <c r="I970" s="176"/>
    </row>
    <row r="971" spans="3:9" ht="11.25">
      <c r="C971" s="171"/>
      <c r="E971" s="177"/>
      <c r="F971" s="176"/>
      <c r="G971" s="176"/>
      <c r="H971" s="176"/>
      <c r="I971" s="176"/>
    </row>
    <row r="972" spans="3:9" ht="11.25">
      <c r="C972" s="171"/>
      <c r="E972" s="177"/>
      <c r="F972" s="176"/>
      <c r="G972" s="176"/>
      <c r="H972" s="176"/>
      <c r="I972" s="176"/>
    </row>
    <row r="973" spans="3:9" ht="11.25">
      <c r="C973" s="171"/>
      <c r="E973" s="177"/>
      <c r="F973" s="176"/>
      <c r="G973" s="176"/>
      <c r="H973" s="176"/>
      <c r="I973" s="176"/>
    </row>
    <row r="974" spans="3:9" ht="11.25">
      <c r="C974" s="171"/>
      <c r="E974" s="177"/>
      <c r="F974" s="176"/>
      <c r="G974" s="176"/>
      <c r="H974" s="176"/>
      <c r="I974" s="176"/>
    </row>
    <row r="975" spans="3:9" ht="11.25">
      <c r="C975" s="171"/>
      <c r="E975" s="177"/>
      <c r="F975" s="176"/>
      <c r="G975" s="176"/>
      <c r="H975" s="176"/>
      <c r="I975" s="176"/>
    </row>
    <row r="976" spans="3:9" ht="11.25">
      <c r="C976" s="171"/>
      <c r="E976" s="177"/>
      <c r="F976" s="176"/>
      <c r="G976" s="176"/>
      <c r="H976" s="176"/>
      <c r="I976" s="176"/>
    </row>
    <row r="977" spans="3:9" ht="11.25">
      <c r="C977" s="171"/>
      <c r="E977" s="177"/>
      <c r="F977" s="176"/>
      <c r="G977" s="176"/>
      <c r="H977" s="176"/>
      <c r="I977" s="176"/>
    </row>
    <row r="978" spans="3:9" ht="11.25">
      <c r="C978" s="171"/>
      <c r="E978" s="177"/>
      <c r="F978" s="176"/>
      <c r="G978" s="176"/>
      <c r="H978" s="176"/>
      <c r="I978" s="176"/>
    </row>
    <row r="979" spans="3:9" ht="11.25">
      <c r="C979" s="171"/>
      <c r="E979" s="177"/>
      <c r="F979" s="176"/>
      <c r="G979" s="176"/>
      <c r="H979" s="176"/>
      <c r="I979" s="176"/>
    </row>
    <row r="980" spans="3:9" ht="11.25">
      <c r="C980" s="171"/>
      <c r="E980" s="177"/>
      <c r="F980" s="176"/>
      <c r="G980" s="176"/>
      <c r="H980" s="176"/>
      <c r="I980" s="176"/>
    </row>
    <row r="981" spans="3:9" ht="11.25">
      <c r="C981" s="171"/>
      <c r="E981" s="177"/>
      <c r="F981" s="176"/>
      <c r="G981" s="176"/>
      <c r="H981" s="176"/>
      <c r="I981" s="176"/>
    </row>
    <row r="982" spans="3:9" ht="11.25">
      <c r="C982" s="171"/>
      <c r="E982" s="177"/>
      <c r="F982" s="176"/>
      <c r="G982" s="176"/>
      <c r="H982" s="176"/>
      <c r="I982" s="176"/>
    </row>
    <row r="983" spans="3:9" ht="11.25">
      <c r="C983" s="171"/>
      <c r="E983" s="177"/>
      <c r="F983" s="176"/>
      <c r="G983" s="176"/>
      <c r="H983" s="176"/>
      <c r="I983" s="176"/>
    </row>
    <row r="984" spans="3:9" ht="11.25">
      <c r="C984" s="171"/>
      <c r="E984" s="177"/>
      <c r="F984" s="176"/>
      <c r="G984" s="176"/>
      <c r="H984" s="176"/>
      <c r="I984" s="176"/>
    </row>
    <row r="985" spans="3:9" ht="11.25">
      <c r="C985" s="171"/>
      <c r="E985" s="177"/>
      <c r="F985" s="176"/>
      <c r="G985" s="176"/>
      <c r="H985" s="176"/>
      <c r="I985" s="176"/>
    </row>
    <row r="986" spans="3:9" ht="11.25">
      <c r="C986" s="171"/>
      <c r="E986" s="177"/>
      <c r="F986" s="176"/>
      <c r="G986" s="176"/>
      <c r="H986" s="176"/>
      <c r="I986" s="176"/>
    </row>
    <row r="987" spans="3:9" ht="11.25">
      <c r="C987" s="171"/>
      <c r="E987" s="177"/>
      <c r="F987" s="176"/>
      <c r="G987" s="176"/>
      <c r="H987" s="176"/>
      <c r="I987" s="176"/>
    </row>
    <row r="988" spans="3:9" ht="11.25">
      <c r="C988" s="171"/>
      <c r="E988" s="177"/>
      <c r="F988" s="176"/>
      <c r="G988" s="176"/>
      <c r="H988" s="176"/>
      <c r="I988" s="176"/>
    </row>
    <row r="989" spans="3:9" ht="11.25">
      <c r="C989" s="171"/>
      <c r="E989" s="177"/>
      <c r="F989" s="176"/>
      <c r="G989" s="176"/>
      <c r="H989" s="176"/>
      <c r="I989" s="176"/>
    </row>
    <row r="990" spans="3:9" ht="11.25">
      <c r="C990" s="171"/>
      <c r="E990" s="177"/>
      <c r="F990" s="176"/>
      <c r="G990" s="176"/>
      <c r="H990" s="176"/>
      <c r="I990" s="176"/>
    </row>
    <row r="991" spans="3:9" ht="11.25">
      <c r="C991" s="171"/>
      <c r="E991" s="177"/>
      <c r="F991" s="176"/>
      <c r="G991" s="176"/>
      <c r="H991" s="176"/>
      <c r="I991" s="176"/>
    </row>
    <row r="992" spans="3:9" ht="11.25">
      <c r="C992" s="171"/>
      <c r="E992" s="177"/>
      <c r="F992" s="176"/>
      <c r="G992" s="176"/>
      <c r="H992" s="176"/>
      <c r="I992" s="176"/>
    </row>
    <row r="993" spans="3:9" ht="11.25">
      <c r="C993" s="171"/>
      <c r="E993" s="177"/>
      <c r="F993" s="176"/>
      <c r="G993" s="176"/>
      <c r="H993" s="176"/>
      <c r="I993" s="176"/>
    </row>
    <row r="994" spans="3:9" ht="11.25">
      <c r="C994" s="171"/>
      <c r="E994" s="177"/>
      <c r="F994" s="176"/>
      <c r="G994" s="176"/>
      <c r="H994" s="176"/>
      <c r="I994" s="176"/>
    </row>
    <row r="995" spans="3:9" ht="11.25">
      <c r="C995" s="171"/>
      <c r="E995" s="177"/>
      <c r="F995" s="176"/>
      <c r="G995" s="176"/>
      <c r="H995" s="176"/>
      <c r="I995" s="176"/>
    </row>
    <row r="996" spans="3:9" ht="11.25">
      <c r="C996" s="171"/>
      <c r="E996" s="177"/>
      <c r="F996" s="176"/>
      <c r="G996" s="176"/>
      <c r="H996" s="176"/>
      <c r="I996" s="176"/>
    </row>
    <row r="997" spans="3:9" ht="11.25">
      <c r="C997" s="171"/>
      <c r="E997" s="177"/>
      <c r="F997" s="176"/>
      <c r="G997" s="176"/>
      <c r="H997" s="176"/>
      <c r="I997" s="176"/>
    </row>
    <row r="998" spans="3:9" ht="11.25">
      <c r="C998" s="171"/>
      <c r="E998" s="177"/>
      <c r="F998" s="176"/>
      <c r="G998" s="176"/>
      <c r="H998" s="176"/>
      <c r="I998" s="176"/>
    </row>
    <row r="999" spans="3:9" ht="11.25">
      <c r="C999" s="171"/>
      <c r="E999" s="177"/>
      <c r="F999" s="176"/>
      <c r="G999" s="176"/>
      <c r="H999" s="176"/>
      <c r="I999" s="176"/>
    </row>
    <row r="1000" spans="3:9" ht="11.25">
      <c r="C1000" s="171"/>
      <c r="E1000" s="177"/>
      <c r="F1000" s="176"/>
      <c r="G1000" s="176"/>
      <c r="H1000" s="176"/>
      <c r="I1000" s="176"/>
    </row>
    <row r="1001" spans="3:9" ht="11.25">
      <c r="C1001" s="171"/>
      <c r="E1001" s="177"/>
      <c r="F1001" s="176"/>
      <c r="G1001" s="176"/>
      <c r="H1001" s="176"/>
      <c r="I1001" s="176"/>
    </row>
    <row r="1002" spans="3:9" ht="11.25">
      <c r="C1002" s="171"/>
      <c r="E1002" s="177"/>
      <c r="F1002" s="176"/>
      <c r="G1002" s="176"/>
      <c r="H1002" s="176"/>
      <c r="I1002" s="176"/>
    </row>
    <row r="1003" spans="3:9" ht="11.25">
      <c r="C1003" s="171"/>
      <c r="E1003" s="177"/>
      <c r="F1003" s="176"/>
      <c r="G1003" s="176"/>
      <c r="H1003" s="176"/>
      <c r="I1003" s="176"/>
    </row>
    <row r="1004" spans="3:9" ht="11.25">
      <c r="C1004" s="171"/>
      <c r="E1004" s="177"/>
      <c r="F1004" s="176"/>
      <c r="G1004" s="176"/>
      <c r="H1004" s="176"/>
      <c r="I1004" s="176"/>
    </row>
    <row r="1005" spans="3:9" ht="11.25">
      <c r="C1005" s="171"/>
      <c r="E1005" s="177"/>
      <c r="F1005" s="176"/>
      <c r="G1005" s="176"/>
      <c r="H1005" s="176"/>
      <c r="I1005" s="176"/>
    </row>
    <row r="1006" spans="3:9" ht="11.25">
      <c r="C1006" s="171"/>
      <c r="E1006" s="177"/>
      <c r="F1006" s="176"/>
      <c r="G1006" s="176"/>
      <c r="H1006" s="176"/>
      <c r="I1006" s="176"/>
    </row>
    <row r="1007" spans="3:9" ht="11.25">
      <c r="C1007" s="171"/>
      <c r="E1007" s="177"/>
      <c r="F1007" s="176"/>
      <c r="G1007" s="176"/>
      <c r="H1007" s="176"/>
      <c r="I1007" s="176"/>
    </row>
    <row r="1008" spans="3:9" ht="11.25">
      <c r="C1008" s="171"/>
      <c r="E1008" s="177"/>
      <c r="F1008" s="176"/>
      <c r="G1008" s="176"/>
      <c r="H1008" s="176"/>
      <c r="I1008" s="176"/>
    </row>
    <row r="1009" spans="3:9" ht="11.25">
      <c r="C1009" s="171"/>
      <c r="E1009" s="177"/>
      <c r="F1009" s="176"/>
      <c r="G1009" s="176"/>
      <c r="H1009" s="176"/>
      <c r="I1009" s="176"/>
    </row>
    <row r="1010" spans="3:9" ht="11.25">
      <c r="C1010" s="171"/>
      <c r="E1010" s="177"/>
      <c r="F1010" s="176"/>
      <c r="G1010" s="176"/>
      <c r="H1010" s="176"/>
      <c r="I1010" s="176"/>
    </row>
    <row r="1011" spans="3:9" ht="11.25">
      <c r="C1011" s="171"/>
      <c r="E1011" s="177"/>
      <c r="F1011" s="176"/>
      <c r="G1011" s="176"/>
      <c r="H1011" s="176"/>
      <c r="I1011" s="176"/>
    </row>
    <row r="1012" spans="3:9" ht="11.25">
      <c r="C1012" s="171"/>
      <c r="E1012" s="177"/>
      <c r="F1012" s="176"/>
      <c r="G1012" s="176"/>
      <c r="H1012" s="176"/>
      <c r="I1012" s="176"/>
    </row>
    <row r="1013" spans="3:9" ht="11.25">
      <c r="C1013" s="171"/>
      <c r="E1013" s="177"/>
      <c r="F1013" s="176"/>
      <c r="G1013" s="176"/>
      <c r="H1013" s="176"/>
      <c r="I1013" s="176"/>
    </row>
    <row r="1014" spans="3:9" ht="11.25">
      <c r="C1014" s="171"/>
      <c r="E1014" s="177"/>
      <c r="F1014" s="176"/>
      <c r="G1014" s="176"/>
      <c r="H1014" s="176"/>
      <c r="I1014" s="176"/>
    </row>
    <row r="1015" spans="3:9" ht="11.25">
      <c r="C1015" s="171"/>
      <c r="E1015" s="177"/>
      <c r="F1015" s="176"/>
      <c r="G1015" s="176"/>
      <c r="H1015" s="176"/>
      <c r="I1015" s="176"/>
    </row>
    <row r="1016" spans="3:9" ht="11.25">
      <c r="C1016" s="171"/>
      <c r="E1016" s="177"/>
      <c r="F1016" s="176"/>
      <c r="G1016" s="176"/>
      <c r="H1016" s="176"/>
      <c r="I1016" s="176"/>
    </row>
    <row r="1017" spans="3:9" ht="11.25">
      <c r="C1017" s="171"/>
      <c r="E1017" s="177"/>
      <c r="F1017" s="176"/>
      <c r="G1017" s="176"/>
      <c r="H1017" s="176"/>
      <c r="I1017" s="176"/>
    </row>
    <row r="1018" spans="3:9" ht="11.25">
      <c r="C1018" s="171"/>
      <c r="E1018" s="177"/>
      <c r="F1018" s="176"/>
      <c r="G1018" s="176"/>
      <c r="H1018" s="176"/>
      <c r="I1018" s="176"/>
    </row>
    <row r="1019" spans="3:9" ht="11.25">
      <c r="C1019" s="171"/>
      <c r="E1019" s="177"/>
      <c r="F1019" s="176"/>
      <c r="G1019" s="176"/>
      <c r="H1019" s="176"/>
      <c r="I1019" s="176"/>
    </row>
    <row r="1020" spans="3:9" ht="11.25">
      <c r="C1020" s="171"/>
      <c r="E1020" s="177"/>
      <c r="F1020" s="176"/>
      <c r="G1020" s="176"/>
      <c r="H1020" s="176"/>
      <c r="I1020" s="176"/>
    </row>
    <row r="1021" spans="3:9" ht="11.25">
      <c r="C1021" s="171"/>
      <c r="E1021" s="177"/>
      <c r="F1021" s="176"/>
      <c r="G1021" s="176"/>
      <c r="H1021" s="176"/>
      <c r="I1021" s="176"/>
    </row>
    <row r="1022" spans="3:9" ht="11.25">
      <c r="C1022" s="171"/>
      <c r="E1022" s="177"/>
      <c r="F1022" s="176"/>
      <c r="G1022" s="176"/>
      <c r="H1022" s="176"/>
      <c r="I1022" s="176"/>
    </row>
    <row r="1023" spans="3:9" ht="11.25">
      <c r="C1023" s="171"/>
      <c r="E1023" s="177"/>
      <c r="F1023" s="176"/>
      <c r="G1023" s="176"/>
      <c r="H1023" s="176"/>
      <c r="I1023" s="176"/>
    </row>
    <row r="1024" spans="3:9" ht="11.25">
      <c r="C1024" s="171"/>
      <c r="E1024" s="177"/>
      <c r="F1024" s="176"/>
      <c r="G1024" s="176"/>
      <c r="H1024" s="176"/>
      <c r="I1024" s="176"/>
    </row>
    <row r="1025" spans="3:9" ht="11.25">
      <c r="C1025" s="171"/>
      <c r="E1025" s="177"/>
      <c r="F1025" s="176"/>
      <c r="G1025" s="176"/>
      <c r="H1025" s="176"/>
      <c r="I1025" s="176"/>
    </row>
    <row r="1026" spans="3:9" ht="11.25">
      <c r="C1026" s="171"/>
      <c r="E1026" s="177"/>
      <c r="F1026" s="176"/>
      <c r="G1026" s="176"/>
      <c r="H1026" s="176"/>
      <c r="I1026" s="176"/>
    </row>
    <row r="1027" spans="3:9" ht="11.25">
      <c r="C1027" s="171"/>
      <c r="E1027" s="177"/>
      <c r="F1027" s="176"/>
      <c r="G1027" s="176"/>
      <c r="H1027" s="176"/>
      <c r="I1027" s="176"/>
    </row>
    <row r="1028" spans="3:9" ht="11.25">
      <c r="C1028" s="171"/>
      <c r="E1028" s="177"/>
      <c r="F1028" s="176"/>
      <c r="G1028" s="176"/>
      <c r="H1028" s="176"/>
      <c r="I1028" s="176"/>
    </row>
    <row r="1029" spans="3:9" ht="11.25">
      <c r="C1029" s="171"/>
      <c r="E1029" s="177"/>
      <c r="F1029" s="176"/>
      <c r="G1029" s="176"/>
      <c r="H1029" s="176"/>
      <c r="I1029" s="176"/>
    </row>
    <row r="1030" spans="3:9" ht="11.25">
      <c r="C1030" s="171"/>
      <c r="E1030" s="177"/>
      <c r="F1030" s="176"/>
      <c r="G1030" s="176"/>
      <c r="H1030" s="176"/>
      <c r="I1030" s="176"/>
    </row>
    <row r="1031" spans="3:9" ht="11.25">
      <c r="C1031" s="171"/>
      <c r="E1031" s="177"/>
      <c r="F1031" s="176"/>
      <c r="G1031" s="176"/>
      <c r="H1031" s="176"/>
      <c r="I1031" s="176"/>
    </row>
    <row r="1032" spans="3:9" ht="11.25">
      <c r="C1032" s="171"/>
      <c r="E1032" s="177"/>
      <c r="F1032" s="176"/>
      <c r="G1032" s="176"/>
      <c r="H1032" s="176"/>
      <c r="I1032" s="176"/>
    </row>
    <row r="1033" spans="3:9" ht="11.25">
      <c r="C1033" s="171"/>
      <c r="E1033" s="177"/>
      <c r="F1033" s="176"/>
      <c r="G1033" s="176"/>
      <c r="H1033" s="176"/>
      <c r="I1033" s="176"/>
    </row>
    <row r="1034" spans="3:9" ht="11.25">
      <c r="C1034" s="171"/>
      <c r="E1034" s="177"/>
      <c r="F1034" s="176"/>
      <c r="G1034" s="176"/>
      <c r="H1034" s="176"/>
      <c r="I1034" s="176"/>
    </row>
    <row r="1035" spans="3:9" ht="11.25">
      <c r="C1035" s="171"/>
      <c r="E1035" s="177"/>
      <c r="F1035" s="176"/>
      <c r="G1035" s="176"/>
      <c r="H1035" s="176"/>
      <c r="I1035" s="176"/>
    </row>
    <row r="1036" spans="3:9" ht="11.25">
      <c r="C1036" s="171"/>
      <c r="E1036" s="177"/>
      <c r="F1036" s="176"/>
      <c r="G1036" s="176"/>
      <c r="H1036" s="176"/>
      <c r="I1036" s="176"/>
    </row>
    <row r="1037" spans="3:9" ht="11.25">
      <c r="C1037" s="171"/>
      <c r="E1037" s="177"/>
      <c r="F1037" s="176"/>
      <c r="G1037" s="176"/>
      <c r="H1037" s="176"/>
      <c r="I1037" s="176"/>
    </row>
    <row r="1038" spans="3:9" ht="11.25">
      <c r="C1038" s="171"/>
      <c r="E1038" s="177"/>
      <c r="F1038" s="176"/>
      <c r="G1038" s="176"/>
      <c r="H1038" s="176"/>
      <c r="I1038" s="176"/>
    </row>
    <row r="1039" spans="3:9" ht="11.25">
      <c r="C1039" s="171"/>
      <c r="E1039" s="177"/>
      <c r="F1039" s="176"/>
      <c r="G1039" s="176"/>
      <c r="H1039" s="176"/>
      <c r="I1039" s="176"/>
    </row>
    <row r="1040" spans="3:9" ht="11.25">
      <c r="C1040" s="171"/>
      <c r="E1040" s="177"/>
      <c r="F1040" s="176"/>
      <c r="G1040" s="176"/>
      <c r="H1040" s="176"/>
      <c r="I1040" s="176"/>
    </row>
    <row r="1041" spans="3:9" ht="11.25">
      <c r="C1041" s="171"/>
      <c r="E1041" s="177"/>
      <c r="F1041" s="176"/>
      <c r="G1041" s="176"/>
      <c r="H1041" s="176"/>
      <c r="I1041" s="176"/>
    </row>
    <row r="1042" spans="3:9" ht="11.25">
      <c r="C1042" s="171"/>
      <c r="E1042" s="177"/>
      <c r="F1042" s="176"/>
      <c r="G1042" s="176"/>
      <c r="H1042" s="176"/>
      <c r="I1042" s="176"/>
    </row>
    <row r="1043" spans="3:9" ht="11.25">
      <c r="C1043" s="171"/>
      <c r="E1043" s="177"/>
      <c r="F1043" s="176"/>
      <c r="G1043" s="176"/>
      <c r="H1043" s="176"/>
      <c r="I1043" s="176"/>
    </row>
    <row r="1044" spans="3:9" ht="11.25">
      <c r="C1044" s="171"/>
      <c r="E1044" s="177"/>
      <c r="F1044" s="176"/>
      <c r="G1044" s="176"/>
      <c r="H1044" s="176"/>
      <c r="I1044" s="176"/>
    </row>
    <row r="1045" spans="3:9" ht="11.25">
      <c r="C1045" s="171"/>
      <c r="E1045" s="177"/>
      <c r="F1045" s="176"/>
      <c r="G1045" s="176"/>
      <c r="H1045" s="176"/>
      <c r="I1045" s="176"/>
    </row>
    <row r="1046" spans="3:9" ht="11.25">
      <c r="C1046" s="171"/>
      <c r="E1046" s="177"/>
      <c r="F1046" s="176"/>
      <c r="G1046" s="176"/>
      <c r="H1046" s="176"/>
      <c r="I1046" s="176"/>
    </row>
    <row r="1047" spans="3:9" ht="11.25">
      <c r="C1047" s="171"/>
      <c r="E1047" s="177"/>
      <c r="F1047" s="176"/>
      <c r="G1047" s="176"/>
      <c r="H1047" s="176"/>
      <c r="I1047" s="176"/>
    </row>
    <row r="1048" spans="3:9" ht="11.25">
      <c r="C1048" s="171"/>
      <c r="E1048" s="177"/>
      <c r="F1048" s="176"/>
      <c r="G1048" s="176"/>
      <c r="H1048" s="176"/>
      <c r="I1048" s="176"/>
    </row>
    <row r="1049" spans="3:9" ht="11.25">
      <c r="C1049" s="171"/>
      <c r="E1049" s="177"/>
      <c r="F1049" s="176"/>
      <c r="G1049" s="176"/>
      <c r="H1049" s="176"/>
      <c r="I1049" s="176"/>
    </row>
    <row r="1050" spans="3:9" ht="11.25">
      <c r="C1050" s="171"/>
      <c r="E1050" s="177"/>
      <c r="F1050" s="176"/>
      <c r="G1050" s="176"/>
      <c r="H1050" s="176"/>
      <c r="I1050" s="176"/>
    </row>
    <row r="1051" spans="3:9" ht="11.25">
      <c r="C1051" s="171"/>
      <c r="E1051" s="177"/>
      <c r="F1051" s="176"/>
      <c r="G1051" s="176"/>
      <c r="H1051" s="176"/>
      <c r="I1051" s="176"/>
    </row>
    <row r="1052" spans="3:9" ht="11.25">
      <c r="C1052" s="171"/>
      <c r="E1052" s="177"/>
      <c r="F1052" s="176"/>
      <c r="G1052" s="176"/>
      <c r="H1052" s="176"/>
      <c r="I1052" s="176"/>
    </row>
    <row r="1053" spans="3:9" ht="11.25">
      <c r="C1053" s="171"/>
      <c r="E1053" s="177"/>
      <c r="F1053" s="176"/>
      <c r="G1053" s="176"/>
      <c r="H1053" s="176"/>
      <c r="I1053" s="176"/>
    </row>
    <row r="1054" spans="3:9" ht="11.25">
      <c r="C1054" s="171"/>
      <c r="E1054" s="177"/>
      <c r="F1054" s="176"/>
      <c r="G1054" s="176"/>
      <c r="H1054" s="176"/>
      <c r="I1054" s="176"/>
    </row>
    <row r="1055" spans="3:9" ht="11.25">
      <c r="C1055" s="171"/>
      <c r="E1055" s="177"/>
      <c r="F1055" s="176"/>
      <c r="G1055" s="176"/>
      <c r="H1055" s="176"/>
      <c r="I1055" s="176"/>
    </row>
    <row r="1056" spans="3:9" ht="11.25">
      <c r="C1056" s="171"/>
      <c r="E1056" s="177"/>
      <c r="F1056" s="176"/>
      <c r="G1056" s="176"/>
      <c r="H1056" s="176"/>
      <c r="I1056" s="176"/>
    </row>
    <row r="1057" spans="3:9" ht="11.25">
      <c r="C1057" s="171"/>
      <c r="E1057" s="177"/>
      <c r="F1057" s="176"/>
      <c r="G1057" s="176"/>
      <c r="H1057" s="176"/>
      <c r="I1057" s="176"/>
    </row>
    <row r="1058" spans="3:9" ht="11.25">
      <c r="C1058" s="171"/>
      <c r="E1058" s="177"/>
      <c r="F1058" s="176"/>
      <c r="G1058" s="176"/>
      <c r="H1058" s="176"/>
      <c r="I1058" s="176"/>
    </row>
    <row r="1059" spans="3:9" ht="11.25">
      <c r="C1059" s="171"/>
      <c r="E1059" s="177"/>
      <c r="F1059" s="176"/>
      <c r="G1059" s="176"/>
      <c r="H1059" s="176"/>
      <c r="I1059" s="176"/>
    </row>
    <row r="1060" spans="3:9" ht="11.25">
      <c r="C1060" s="171"/>
      <c r="E1060" s="177"/>
      <c r="F1060" s="176"/>
      <c r="G1060" s="176"/>
      <c r="H1060" s="176"/>
      <c r="I1060" s="176"/>
    </row>
    <row r="1061" spans="3:9" ht="11.25">
      <c r="C1061" s="171"/>
      <c r="E1061" s="177"/>
      <c r="F1061" s="176"/>
      <c r="G1061" s="176"/>
      <c r="H1061" s="176"/>
      <c r="I1061" s="176"/>
    </row>
    <row r="1062" spans="3:9" ht="11.25">
      <c r="C1062" s="171"/>
      <c r="E1062" s="177"/>
      <c r="F1062" s="176"/>
      <c r="G1062" s="176"/>
      <c r="H1062" s="176"/>
      <c r="I1062" s="176"/>
    </row>
    <row r="1063" spans="3:9" ht="11.25">
      <c r="C1063" s="171"/>
      <c r="E1063" s="177"/>
      <c r="F1063" s="176"/>
      <c r="G1063" s="176"/>
      <c r="H1063" s="176"/>
      <c r="I1063" s="176"/>
    </row>
    <row r="1064" spans="3:9" ht="11.25">
      <c r="C1064" s="171"/>
      <c r="E1064" s="177"/>
      <c r="F1064" s="176"/>
      <c r="G1064" s="176"/>
      <c r="H1064" s="176"/>
      <c r="I1064" s="176"/>
    </row>
    <row r="1065" spans="3:9" ht="11.25">
      <c r="C1065" s="171"/>
      <c r="E1065" s="177"/>
      <c r="F1065" s="176"/>
      <c r="G1065" s="176"/>
      <c r="H1065" s="176"/>
      <c r="I1065" s="176"/>
    </row>
    <row r="1066" spans="3:9" ht="11.25">
      <c r="C1066" s="171"/>
      <c r="E1066" s="177"/>
      <c r="F1066" s="176"/>
      <c r="G1066" s="176"/>
      <c r="H1066" s="176"/>
      <c r="I1066" s="176"/>
    </row>
    <row r="1067" spans="3:9" ht="11.25">
      <c r="C1067" s="171"/>
      <c r="E1067" s="177"/>
      <c r="F1067" s="176"/>
      <c r="G1067" s="176"/>
      <c r="H1067" s="176"/>
      <c r="I1067" s="176"/>
    </row>
    <row r="1068" spans="3:9" ht="11.25">
      <c r="C1068" s="171"/>
      <c r="E1068" s="177"/>
      <c r="F1068" s="176"/>
      <c r="G1068" s="176"/>
      <c r="H1068" s="176"/>
      <c r="I1068" s="176"/>
    </row>
    <row r="1069" spans="3:9" ht="11.25">
      <c r="C1069" s="171"/>
      <c r="E1069" s="177"/>
      <c r="F1069" s="176"/>
      <c r="G1069" s="176"/>
      <c r="H1069" s="176"/>
      <c r="I1069" s="176"/>
    </row>
    <row r="1070" spans="3:9" ht="11.25">
      <c r="C1070" s="171"/>
      <c r="E1070" s="177"/>
      <c r="F1070" s="176"/>
      <c r="G1070" s="176"/>
      <c r="H1070" s="176"/>
      <c r="I1070" s="176"/>
    </row>
    <row r="1071" spans="3:9" ht="11.25">
      <c r="C1071" s="171"/>
      <c r="E1071" s="177"/>
      <c r="F1071" s="176"/>
      <c r="G1071" s="176"/>
      <c r="H1071" s="176"/>
      <c r="I1071" s="176"/>
    </row>
    <row r="1072" spans="3:9" ht="11.25">
      <c r="C1072" s="171"/>
      <c r="E1072" s="177"/>
      <c r="F1072" s="176"/>
      <c r="G1072" s="176"/>
      <c r="H1072" s="176"/>
      <c r="I1072" s="176"/>
    </row>
    <row r="1073" spans="3:9" ht="11.25">
      <c r="C1073" s="171"/>
      <c r="E1073" s="177"/>
      <c r="F1073" s="176"/>
      <c r="G1073" s="176"/>
      <c r="H1073" s="176"/>
      <c r="I1073" s="176"/>
    </row>
    <row r="1074" spans="3:9" ht="11.25">
      <c r="C1074" s="171"/>
      <c r="E1074" s="177"/>
      <c r="F1074" s="176"/>
      <c r="G1074" s="176"/>
      <c r="H1074" s="176"/>
      <c r="I1074" s="176"/>
    </row>
    <row r="1075" spans="3:9" ht="11.25">
      <c r="C1075" s="171"/>
      <c r="E1075" s="177"/>
      <c r="F1075" s="176"/>
      <c r="G1075" s="176"/>
      <c r="H1075" s="176"/>
      <c r="I1075" s="176"/>
    </row>
    <row r="1076" spans="3:9" ht="11.25">
      <c r="C1076" s="171"/>
      <c r="E1076" s="177"/>
      <c r="F1076" s="176"/>
      <c r="G1076" s="176"/>
      <c r="H1076" s="176"/>
      <c r="I1076" s="176"/>
    </row>
    <row r="1077" spans="3:9" ht="11.25">
      <c r="C1077" s="171"/>
      <c r="E1077" s="177"/>
      <c r="F1077" s="176"/>
      <c r="G1077" s="176"/>
      <c r="H1077" s="176"/>
      <c r="I1077" s="176"/>
    </row>
    <row r="1078" spans="3:9" ht="11.25">
      <c r="C1078" s="171"/>
      <c r="E1078" s="177"/>
      <c r="F1078" s="176"/>
      <c r="G1078" s="176"/>
      <c r="H1078" s="176"/>
      <c r="I1078" s="176"/>
    </row>
    <row r="1079" spans="3:9" ht="11.25">
      <c r="C1079" s="171"/>
      <c r="E1079" s="177"/>
      <c r="F1079" s="176"/>
      <c r="G1079" s="176"/>
      <c r="H1079" s="176"/>
      <c r="I1079" s="176"/>
    </row>
    <row r="1080" spans="3:9" ht="11.25">
      <c r="C1080" s="171"/>
      <c r="E1080" s="177"/>
      <c r="F1080" s="176"/>
      <c r="G1080" s="176"/>
      <c r="H1080" s="176"/>
      <c r="I1080" s="176"/>
    </row>
    <row r="1081" spans="3:9" ht="11.25">
      <c r="C1081" s="171"/>
      <c r="E1081" s="177"/>
      <c r="F1081" s="176"/>
      <c r="G1081" s="176"/>
      <c r="H1081" s="176"/>
      <c r="I1081" s="176"/>
    </row>
    <row r="1082" spans="3:9" ht="11.25">
      <c r="C1082" s="171"/>
      <c r="E1082" s="177"/>
      <c r="F1082" s="176"/>
      <c r="G1082" s="176"/>
      <c r="H1082" s="176"/>
      <c r="I1082" s="176"/>
    </row>
    <row r="1083" spans="3:9" ht="11.25">
      <c r="C1083" s="171"/>
      <c r="E1083" s="177"/>
      <c r="F1083" s="176"/>
      <c r="G1083" s="176"/>
      <c r="H1083" s="176"/>
      <c r="I1083" s="176"/>
    </row>
    <row r="1084" spans="3:9" ht="11.25">
      <c r="C1084" s="171"/>
      <c r="E1084" s="177"/>
      <c r="F1084" s="176"/>
      <c r="G1084" s="176"/>
      <c r="H1084" s="176"/>
      <c r="I1084" s="176"/>
    </row>
    <row r="1085" spans="3:9" ht="11.25">
      <c r="C1085" s="171"/>
      <c r="E1085" s="177"/>
      <c r="F1085" s="176"/>
      <c r="G1085" s="176"/>
      <c r="H1085" s="176"/>
      <c r="I1085" s="176"/>
    </row>
    <row r="1086" spans="3:9" ht="11.25">
      <c r="C1086" s="171"/>
      <c r="E1086" s="177"/>
      <c r="F1086" s="176"/>
      <c r="G1086" s="176"/>
      <c r="H1086" s="176"/>
      <c r="I1086" s="176"/>
    </row>
    <row r="1087" spans="3:9" ht="11.25">
      <c r="C1087" s="171"/>
      <c r="E1087" s="177"/>
      <c r="F1087" s="176"/>
      <c r="G1087" s="176"/>
      <c r="H1087" s="176"/>
      <c r="I1087" s="176"/>
    </row>
    <row r="1088" spans="3:9" ht="11.25">
      <c r="C1088" s="171"/>
      <c r="E1088" s="177"/>
      <c r="F1088" s="176"/>
      <c r="G1088" s="176"/>
      <c r="H1088" s="176"/>
      <c r="I1088" s="176"/>
    </row>
    <row r="1089" spans="3:9" ht="11.25">
      <c r="C1089" s="171"/>
      <c r="E1089" s="177"/>
      <c r="F1089" s="176"/>
      <c r="G1089" s="176"/>
      <c r="H1089" s="176"/>
      <c r="I1089" s="176"/>
    </row>
    <row r="1090" spans="3:9" ht="11.25">
      <c r="C1090" s="171"/>
      <c r="E1090" s="177"/>
      <c r="F1090" s="176"/>
      <c r="G1090" s="176"/>
      <c r="H1090" s="176"/>
      <c r="I1090" s="176"/>
    </row>
    <row r="1091" spans="3:9" ht="11.25">
      <c r="C1091" s="171"/>
      <c r="E1091" s="177"/>
      <c r="F1091" s="176"/>
      <c r="G1091" s="176"/>
      <c r="H1091" s="176"/>
      <c r="I1091" s="176"/>
    </row>
    <row r="1092" spans="3:9" ht="11.25">
      <c r="C1092" s="171"/>
      <c r="E1092" s="177"/>
      <c r="F1092" s="176"/>
      <c r="G1092" s="176"/>
      <c r="H1092" s="176"/>
      <c r="I1092" s="176"/>
    </row>
    <row r="1093" spans="3:9" ht="11.25">
      <c r="C1093" s="171"/>
      <c r="E1093" s="177"/>
      <c r="F1093" s="176"/>
      <c r="G1093" s="176"/>
      <c r="H1093" s="176"/>
      <c r="I1093" s="176"/>
    </row>
    <row r="1094" spans="3:9" ht="11.25">
      <c r="C1094" s="171"/>
      <c r="E1094" s="177"/>
      <c r="F1094" s="176"/>
      <c r="G1094" s="176"/>
      <c r="H1094" s="176"/>
      <c r="I1094" s="176"/>
    </row>
    <row r="1095" spans="3:9" ht="11.25">
      <c r="C1095" s="171"/>
      <c r="E1095" s="177"/>
      <c r="F1095" s="176"/>
      <c r="G1095" s="176"/>
      <c r="H1095" s="176"/>
      <c r="I1095" s="176"/>
    </row>
    <row r="1096" spans="3:9" ht="11.25">
      <c r="C1096" s="171"/>
      <c r="E1096" s="177"/>
      <c r="F1096" s="176"/>
      <c r="G1096" s="176"/>
      <c r="H1096" s="176"/>
      <c r="I1096" s="176"/>
    </row>
    <row r="1097" spans="3:9" ht="11.25">
      <c r="C1097" s="171"/>
      <c r="E1097" s="177"/>
      <c r="F1097" s="176"/>
      <c r="G1097" s="176"/>
      <c r="H1097" s="176"/>
      <c r="I1097" s="176"/>
    </row>
    <row r="1098" spans="3:9" ht="11.25">
      <c r="C1098" s="171"/>
      <c r="E1098" s="177"/>
      <c r="F1098" s="176"/>
      <c r="G1098" s="176"/>
      <c r="H1098" s="176"/>
      <c r="I1098" s="176"/>
    </row>
    <row r="1099" spans="3:9" ht="11.25">
      <c r="C1099" s="171"/>
      <c r="E1099" s="177"/>
      <c r="F1099" s="176"/>
      <c r="G1099" s="176"/>
      <c r="H1099" s="176"/>
      <c r="I1099" s="176"/>
    </row>
    <row r="1100" spans="3:9" ht="11.25">
      <c r="C1100" s="171"/>
      <c r="E1100" s="177"/>
      <c r="F1100" s="176"/>
      <c r="G1100" s="176"/>
      <c r="H1100" s="176"/>
      <c r="I1100" s="176"/>
    </row>
    <row r="1101" spans="3:9" ht="11.25">
      <c r="C1101" s="171"/>
      <c r="E1101" s="177"/>
      <c r="F1101" s="176"/>
      <c r="G1101" s="176"/>
      <c r="H1101" s="176"/>
      <c r="I1101" s="176"/>
    </row>
    <row r="1102" spans="3:9" ht="11.25">
      <c r="C1102" s="171"/>
      <c r="E1102" s="177"/>
      <c r="F1102" s="176"/>
      <c r="G1102" s="176"/>
      <c r="H1102" s="176"/>
      <c r="I1102" s="176"/>
    </row>
    <row r="1103" spans="3:9" ht="11.25">
      <c r="C1103" s="171"/>
      <c r="E1103" s="177"/>
      <c r="F1103" s="176"/>
      <c r="G1103" s="176"/>
      <c r="H1103" s="176"/>
      <c r="I1103" s="176"/>
    </row>
    <row r="1104" spans="3:9" ht="11.25">
      <c r="C1104" s="171"/>
      <c r="E1104" s="177"/>
      <c r="F1104" s="176"/>
      <c r="G1104" s="176"/>
      <c r="H1104" s="176"/>
      <c r="I1104" s="176"/>
    </row>
    <row r="1105" spans="3:9" ht="11.25">
      <c r="C1105" s="171"/>
      <c r="E1105" s="177"/>
      <c r="F1105" s="176"/>
      <c r="G1105" s="176"/>
      <c r="H1105" s="176"/>
      <c r="I1105" s="176"/>
    </row>
    <row r="1106" spans="3:9" ht="11.25">
      <c r="C1106" s="171"/>
      <c r="E1106" s="177"/>
      <c r="F1106" s="176"/>
      <c r="G1106" s="176"/>
      <c r="H1106" s="176"/>
      <c r="I1106" s="176"/>
    </row>
    <row r="1107" spans="3:9" ht="11.25">
      <c r="C1107" s="171"/>
      <c r="E1107" s="177"/>
      <c r="F1107" s="176"/>
      <c r="G1107" s="176"/>
      <c r="H1107" s="176"/>
      <c r="I1107" s="176"/>
    </row>
    <row r="1108" spans="3:9" ht="11.25">
      <c r="C1108" s="171"/>
      <c r="E1108" s="177"/>
      <c r="F1108" s="176"/>
      <c r="G1108" s="176"/>
      <c r="H1108" s="176"/>
      <c r="I1108" s="176"/>
    </row>
    <row r="1109" spans="3:9" ht="11.25">
      <c r="C1109" s="171"/>
      <c r="E1109" s="177"/>
      <c r="F1109" s="176"/>
      <c r="G1109" s="176"/>
      <c r="H1109" s="176"/>
      <c r="I1109" s="176"/>
    </row>
    <row r="1110" spans="3:9" ht="11.25">
      <c r="C1110" s="171"/>
      <c r="E1110" s="177"/>
      <c r="F1110" s="176"/>
      <c r="G1110" s="176"/>
      <c r="H1110" s="176"/>
      <c r="I1110" s="176"/>
    </row>
    <row r="1111" spans="3:9" ht="11.25">
      <c r="C1111" s="171"/>
      <c r="E1111" s="177"/>
      <c r="F1111" s="176"/>
      <c r="G1111" s="176"/>
      <c r="H1111" s="176"/>
      <c r="I1111" s="176"/>
    </row>
    <row r="1112" spans="3:9" ht="11.25">
      <c r="C1112" s="171"/>
      <c r="E1112" s="177"/>
      <c r="F1112" s="176"/>
      <c r="G1112" s="176"/>
      <c r="H1112" s="176"/>
      <c r="I1112" s="176"/>
    </row>
    <row r="1113" spans="3:9" ht="11.25">
      <c r="C1113" s="171"/>
      <c r="E1113" s="177"/>
      <c r="F1113" s="176"/>
      <c r="G1113" s="176"/>
      <c r="H1113" s="176"/>
      <c r="I1113" s="176"/>
    </row>
    <row r="1114" spans="3:9" ht="11.25">
      <c r="C1114" s="171"/>
      <c r="E1114" s="177"/>
      <c r="F1114" s="176"/>
      <c r="G1114" s="176"/>
      <c r="H1114" s="176"/>
      <c r="I1114" s="176"/>
    </row>
    <row r="1115" spans="3:9" ht="11.25">
      <c r="C1115" s="171"/>
      <c r="E1115" s="177"/>
      <c r="F1115" s="176"/>
      <c r="G1115" s="176"/>
      <c r="H1115" s="176"/>
      <c r="I1115" s="176"/>
    </row>
    <row r="1116" spans="3:9" ht="11.25">
      <c r="C1116" s="171"/>
      <c r="E1116" s="177"/>
      <c r="F1116" s="176"/>
      <c r="G1116" s="176"/>
      <c r="H1116" s="176"/>
      <c r="I1116" s="176"/>
    </row>
    <row r="1117" spans="3:9" ht="11.25">
      <c r="C1117" s="171"/>
      <c r="E1117" s="177"/>
      <c r="F1117" s="176"/>
      <c r="G1117" s="176"/>
      <c r="H1117" s="176"/>
      <c r="I1117" s="176"/>
    </row>
    <row r="1118" spans="3:9" ht="11.25">
      <c r="C1118" s="171"/>
      <c r="E1118" s="177"/>
      <c r="F1118" s="176"/>
      <c r="G1118" s="176"/>
      <c r="H1118" s="176"/>
      <c r="I1118" s="176"/>
    </row>
    <row r="1119" spans="3:9" ht="11.25">
      <c r="C1119" s="171"/>
      <c r="E1119" s="177"/>
      <c r="F1119" s="176"/>
      <c r="G1119" s="176"/>
      <c r="H1119" s="176"/>
      <c r="I1119" s="176"/>
    </row>
    <row r="1120" spans="3:9" ht="11.25">
      <c r="C1120" s="171"/>
      <c r="E1120" s="177"/>
      <c r="F1120" s="176"/>
      <c r="G1120" s="176"/>
      <c r="H1120" s="176"/>
      <c r="I1120" s="176"/>
    </row>
    <row r="1121" spans="3:9" ht="11.25">
      <c r="C1121" s="171"/>
      <c r="E1121" s="177"/>
      <c r="F1121" s="176"/>
      <c r="G1121" s="176"/>
      <c r="H1121" s="176"/>
      <c r="I1121" s="176"/>
    </row>
    <row r="1122" spans="3:9" ht="11.25">
      <c r="C1122" s="171"/>
      <c r="E1122" s="177"/>
      <c r="F1122" s="176"/>
      <c r="G1122" s="176"/>
      <c r="H1122" s="176"/>
      <c r="I1122" s="176"/>
    </row>
    <row r="1123" spans="3:9" ht="11.25">
      <c r="C1123" s="171"/>
      <c r="E1123" s="177"/>
      <c r="F1123" s="176"/>
      <c r="G1123" s="176"/>
      <c r="H1123" s="176"/>
      <c r="I1123" s="176"/>
    </row>
    <row r="1124" spans="3:9" ht="11.25">
      <c r="C1124" s="171"/>
      <c r="E1124" s="177"/>
      <c r="F1124" s="176"/>
      <c r="G1124" s="176"/>
      <c r="H1124" s="176"/>
      <c r="I1124" s="176"/>
    </row>
    <row r="1125" spans="3:9" ht="11.25">
      <c r="C1125" s="171"/>
      <c r="E1125" s="177"/>
      <c r="F1125" s="176"/>
      <c r="G1125" s="176"/>
      <c r="H1125" s="176"/>
      <c r="I1125" s="176"/>
    </row>
    <row r="1126" spans="3:9" ht="11.25">
      <c r="C1126" s="171"/>
      <c r="E1126" s="177"/>
      <c r="F1126" s="176"/>
      <c r="G1126" s="176"/>
      <c r="H1126" s="176"/>
      <c r="I1126" s="176"/>
    </row>
    <row r="1127" spans="3:9" ht="11.25">
      <c r="C1127" s="171"/>
      <c r="E1127" s="177"/>
      <c r="F1127" s="176"/>
      <c r="G1127" s="176"/>
      <c r="H1127" s="176"/>
      <c r="I1127" s="176"/>
    </row>
    <row r="1128" spans="3:9" ht="11.25">
      <c r="C1128" s="171"/>
      <c r="E1128" s="177"/>
      <c r="F1128" s="176"/>
      <c r="G1128" s="176"/>
      <c r="H1128" s="176"/>
      <c r="I1128" s="176"/>
    </row>
    <row r="1129" spans="3:9" ht="11.25">
      <c r="C1129" s="171"/>
      <c r="E1129" s="177"/>
      <c r="F1129" s="176"/>
      <c r="G1129" s="176"/>
      <c r="H1129" s="176"/>
      <c r="I1129" s="176"/>
    </row>
    <row r="1130" spans="3:9" ht="11.25">
      <c r="C1130" s="171"/>
      <c r="E1130" s="177"/>
      <c r="F1130" s="176"/>
      <c r="G1130" s="176"/>
      <c r="H1130" s="176"/>
      <c r="I1130" s="176"/>
    </row>
    <row r="1131" spans="3:9" ht="11.25">
      <c r="C1131" s="171"/>
      <c r="E1131" s="177"/>
      <c r="F1131" s="176"/>
      <c r="G1131" s="176"/>
      <c r="H1131" s="176"/>
      <c r="I1131" s="176"/>
    </row>
    <row r="1132" spans="3:9" ht="11.25">
      <c r="C1132" s="171"/>
      <c r="E1132" s="177"/>
      <c r="F1132" s="176"/>
      <c r="G1132" s="176"/>
      <c r="H1132" s="176"/>
      <c r="I1132" s="176"/>
    </row>
    <row r="1133" spans="3:9" ht="11.25">
      <c r="C1133" s="171"/>
      <c r="E1133" s="177"/>
      <c r="F1133" s="176"/>
      <c r="G1133" s="176"/>
      <c r="H1133" s="176"/>
      <c r="I1133" s="176"/>
    </row>
    <row r="1134" spans="3:9" ht="11.25">
      <c r="C1134" s="171"/>
      <c r="E1134" s="177"/>
      <c r="F1134" s="176"/>
      <c r="G1134" s="176"/>
      <c r="H1134" s="176"/>
      <c r="I1134" s="176"/>
    </row>
    <row r="1135" spans="3:9" ht="11.25">
      <c r="C1135" s="171"/>
      <c r="E1135" s="177"/>
      <c r="F1135" s="176"/>
      <c r="G1135" s="176"/>
      <c r="H1135" s="176"/>
      <c r="I1135" s="176"/>
    </row>
    <row r="1136" spans="3:9" ht="11.25">
      <c r="C1136" s="171"/>
      <c r="E1136" s="177"/>
      <c r="F1136" s="176"/>
      <c r="G1136" s="176"/>
      <c r="H1136" s="176"/>
      <c r="I1136" s="176"/>
    </row>
    <row r="1137" spans="3:9" ht="11.25">
      <c r="C1137" s="171"/>
      <c r="E1137" s="177"/>
      <c r="F1137" s="176"/>
      <c r="G1137" s="176"/>
      <c r="H1137" s="176"/>
      <c r="I1137" s="176"/>
    </row>
    <row r="1138" spans="3:9" ht="11.25">
      <c r="C1138" s="171"/>
      <c r="E1138" s="177"/>
      <c r="F1138" s="176"/>
      <c r="G1138" s="176"/>
      <c r="H1138" s="176"/>
      <c r="I1138" s="176"/>
    </row>
    <row r="1139" spans="3:9" ht="11.25">
      <c r="C1139" s="171"/>
      <c r="E1139" s="177"/>
      <c r="F1139" s="176"/>
      <c r="G1139" s="176"/>
      <c r="H1139" s="176"/>
      <c r="I1139" s="176"/>
    </row>
    <row r="1140" spans="3:9" ht="11.25">
      <c r="C1140" s="171"/>
      <c r="E1140" s="177"/>
      <c r="F1140" s="176"/>
      <c r="G1140" s="176"/>
      <c r="H1140" s="176"/>
      <c r="I1140" s="176"/>
    </row>
    <row r="1141" spans="3:9" ht="11.25">
      <c r="C1141" s="171"/>
      <c r="E1141" s="177"/>
      <c r="F1141" s="176"/>
      <c r="G1141" s="176"/>
      <c r="H1141" s="176"/>
      <c r="I1141" s="176"/>
    </row>
    <row r="1142" spans="3:9" ht="11.25">
      <c r="C1142" s="171"/>
      <c r="E1142" s="177"/>
      <c r="F1142" s="176"/>
      <c r="G1142" s="176"/>
      <c r="H1142" s="176"/>
      <c r="I1142" s="176"/>
    </row>
    <row r="1143" spans="3:9" ht="11.25">
      <c r="C1143" s="171"/>
      <c r="E1143" s="177"/>
      <c r="F1143" s="176"/>
      <c r="G1143" s="176"/>
      <c r="H1143" s="176"/>
      <c r="I1143" s="176"/>
    </row>
    <row r="1144" spans="3:9" ht="11.25">
      <c r="C1144" s="171"/>
      <c r="E1144" s="177"/>
      <c r="F1144" s="176"/>
      <c r="G1144" s="176"/>
      <c r="H1144" s="176"/>
      <c r="I1144" s="176"/>
    </row>
    <row r="1145" spans="3:9" ht="11.25">
      <c r="C1145" s="171"/>
      <c r="E1145" s="177"/>
      <c r="F1145" s="176"/>
      <c r="G1145" s="176"/>
      <c r="H1145" s="176"/>
      <c r="I1145" s="176"/>
    </row>
    <row r="1146" spans="3:9" ht="11.25">
      <c r="C1146" s="171"/>
      <c r="E1146" s="177"/>
      <c r="F1146" s="176"/>
      <c r="G1146" s="176"/>
      <c r="H1146" s="176"/>
      <c r="I1146" s="176"/>
    </row>
    <row r="1147" spans="3:9" ht="11.25">
      <c r="C1147" s="171"/>
      <c r="E1147" s="177"/>
      <c r="F1147" s="176"/>
      <c r="G1147" s="176"/>
      <c r="H1147" s="176"/>
      <c r="I1147" s="176"/>
    </row>
    <row r="1148" spans="3:9" ht="11.25">
      <c r="C1148" s="171"/>
      <c r="E1148" s="177"/>
      <c r="F1148" s="176"/>
      <c r="G1148" s="176"/>
      <c r="H1148" s="176"/>
      <c r="I1148" s="176"/>
    </row>
    <row r="1149" spans="3:9" ht="11.25">
      <c r="C1149" s="171"/>
      <c r="E1149" s="177"/>
      <c r="F1149" s="176"/>
      <c r="G1149" s="176"/>
      <c r="H1149" s="176"/>
      <c r="I1149" s="176"/>
    </row>
    <row r="1150" spans="3:9" ht="11.25">
      <c r="C1150" s="171"/>
      <c r="E1150" s="177"/>
      <c r="F1150" s="176"/>
      <c r="G1150" s="176"/>
      <c r="H1150" s="176"/>
      <c r="I1150" s="176"/>
    </row>
    <row r="1151" spans="3:9" ht="11.25">
      <c r="C1151" s="171"/>
      <c r="E1151" s="177"/>
      <c r="F1151" s="176"/>
      <c r="G1151" s="176"/>
      <c r="H1151" s="176"/>
      <c r="I1151" s="176"/>
    </row>
    <row r="1152" spans="3:9" ht="11.25">
      <c r="C1152" s="171"/>
      <c r="E1152" s="177"/>
      <c r="F1152" s="176"/>
      <c r="G1152" s="176"/>
      <c r="H1152" s="176"/>
      <c r="I1152" s="176"/>
    </row>
    <row r="1153" spans="3:9" ht="11.25">
      <c r="C1153" s="171"/>
      <c r="E1153" s="177"/>
      <c r="F1153" s="176"/>
      <c r="G1153" s="176"/>
      <c r="H1153" s="176"/>
      <c r="I1153" s="176"/>
    </row>
    <row r="1154" spans="3:9" ht="11.25">
      <c r="C1154" s="171"/>
      <c r="E1154" s="177"/>
      <c r="F1154" s="176"/>
      <c r="G1154" s="176"/>
      <c r="H1154" s="176"/>
      <c r="I1154" s="176"/>
    </row>
    <row r="1155" spans="3:9" ht="11.25">
      <c r="C1155" s="171"/>
      <c r="E1155" s="177"/>
      <c r="F1155" s="176"/>
      <c r="G1155" s="176"/>
      <c r="H1155" s="176"/>
      <c r="I1155" s="176"/>
    </row>
    <row r="1156" spans="3:9" ht="11.25">
      <c r="C1156" s="171"/>
      <c r="E1156" s="177"/>
      <c r="F1156" s="176"/>
      <c r="G1156" s="176"/>
      <c r="H1156" s="176"/>
      <c r="I1156" s="176"/>
    </row>
    <row r="1157" spans="3:9" ht="11.25">
      <c r="C1157" s="171"/>
      <c r="E1157" s="177"/>
      <c r="F1157" s="176"/>
      <c r="G1157" s="176"/>
      <c r="H1157" s="176"/>
      <c r="I1157" s="176"/>
    </row>
    <row r="1158" spans="3:9" ht="11.25">
      <c r="C1158" s="171"/>
      <c r="E1158" s="177"/>
      <c r="F1158" s="176"/>
      <c r="G1158" s="176"/>
      <c r="H1158" s="176"/>
      <c r="I1158" s="176"/>
    </row>
    <row r="1159" spans="3:9" ht="11.25">
      <c r="C1159" s="171"/>
      <c r="E1159" s="177"/>
      <c r="F1159" s="176"/>
      <c r="G1159" s="176"/>
      <c r="H1159" s="176"/>
      <c r="I1159" s="176"/>
    </row>
    <row r="1160" spans="3:9" ht="11.25">
      <c r="C1160" s="171"/>
      <c r="E1160" s="177"/>
      <c r="F1160" s="176"/>
      <c r="G1160" s="176"/>
      <c r="H1160" s="176"/>
      <c r="I1160" s="176"/>
    </row>
    <row r="1161" spans="3:9" ht="11.25">
      <c r="C1161" s="171"/>
      <c r="E1161" s="177"/>
      <c r="F1161" s="176"/>
      <c r="G1161" s="176"/>
      <c r="H1161" s="176"/>
      <c r="I1161" s="176"/>
    </row>
    <row r="1162" spans="3:9" ht="11.25">
      <c r="C1162" s="171"/>
      <c r="E1162" s="177"/>
      <c r="F1162" s="176"/>
      <c r="G1162" s="176"/>
      <c r="H1162" s="176"/>
      <c r="I1162" s="176"/>
    </row>
    <row r="1163" spans="3:9" ht="11.25">
      <c r="C1163" s="171"/>
      <c r="E1163" s="177"/>
      <c r="F1163" s="176"/>
      <c r="G1163" s="176"/>
      <c r="H1163" s="176"/>
      <c r="I1163" s="176"/>
    </row>
    <row r="1164" spans="3:9" ht="11.25">
      <c r="C1164" s="171"/>
      <c r="E1164" s="177"/>
      <c r="F1164" s="176"/>
      <c r="G1164" s="176"/>
      <c r="H1164" s="176"/>
      <c r="I1164" s="176"/>
    </row>
    <row r="1165" spans="3:9" ht="11.25">
      <c r="C1165" s="171"/>
      <c r="E1165" s="177"/>
      <c r="F1165" s="176"/>
      <c r="G1165" s="176"/>
      <c r="H1165" s="176"/>
      <c r="I1165" s="176"/>
    </row>
    <row r="1166" spans="3:9" ht="11.25">
      <c r="C1166" s="171"/>
      <c r="E1166" s="177"/>
      <c r="F1166" s="176"/>
      <c r="G1166" s="176"/>
      <c r="H1166" s="176"/>
      <c r="I1166" s="176"/>
    </row>
    <row r="1167" spans="3:9" ht="11.25">
      <c r="C1167" s="171"/>
      <c r="E1167" s="177"/>
      <c r="F1167" s="176"/>
      <c r="G1167" s="176"/>
      <c r="H1167" s="176"/>
      <c r="I1167" s="176"/>
    </row>
    <row r="1168" spans="3:9" ht="11.25">
      <c r="C1168" s="171"/>
      <c r="E1168" s="177"/>
      <c r="F1168" s="176"/>
      <c r="G1168" s="176"/>
      <c r="H1168" s="176"/>
      <c r="I1168" s="176"/>
    </row>
    <row r="1169" spans="3:9" ht="11.25">
      <c r="C1169" s="171"/>
      <c r="E1169" s="177"/>
      <c r="F1169" s="176"/>
      <c r="G1169" s="176"/>
      <c r="H1169" s="176"/>
      <c r="I1169" s="176"/>
    </row>
    <row r="1170" spans="3:9" ht="11.25">
      <c r="C1170" s="171"/>
      <c r="E1170" s="177"/>
      <c r="F1170" s="176"/>
      <c r="G1170" s="176"/>
      <c r="H1170" s="176"/>
      <c r="I1170" s="176"/>
    </row>
    <row r="1171" spans="3:9" ht="11.25">
      <c r="C1171" s="171"/>
      <c r="E1171" s="177"/>
      <c r="F1171" s="176"/>
      <c r="G1171" s="176"/>
      <c r="H1171" s="176"/>
      <c r="I1171" s="176"/>
    </row>
    <row r="1172" spans="3:9" ht="11.25">
      <c r="C1172" s="171"/>
      <c r="E1172" s="177"/>
      <c r="F1172" s="176"/>
      <c r="G1172" s="176"/>
      <c r="H1172" s="176"/>
      <c r="I1172" s="176"/>
    </row>
    <row r="1173" spans="3:9" ht="11.25">
      <c r="C1173" s="171"/>
      <c r="E1173" s="177"/>
      <c r="F1173" s="176"/>
      <c r="G1173" s="176"/>
      <c r="H1173" s="176"/>
      <c r="I1173" s="176"/>
    </row>
    <row r="1174" spans="3:9" ht="11.25">
      <c r="C1174" s="171"/>
      <c r="E1174" s="177"/>
      <c r="F1174" s="176"/>
      <c r="G1174" s="176"/>
      <c r="H1174" s="176"/>
      <c r="I1174" s="176"/>
    </row>
    <row r="1175" spans="3:9" ht="11.25">
      <c r="C1175" s="171"/>
      <c r="E1175" s="177"/>
      <c r="F1175" s="176"/>
      <c r="G1175" s="176"/>
      <c r="H1175" s="176"/>
      <c r="I1175" s="176"/>
    </row>
    <row r="1176" spans="3:9" ht="11.25">
      <c r="C1176" s="171"/>
      <c r="E1176" s="177"/>
      <c r="F1176" s="176"/>
      <c r="G1176" s="176"/>
      <c r="H1176" s="176"/>
      <c r="I1176" s="176"/>
    </row>
    <row r="1177" spans="3:9" ht="11.25">
      <c r="C1177" s="171"/>
      <c r="E1177" s="177"/>
      <c r="F1177" s="176"/>
      <c r="G1177" s="176"/>
      <c r="H1177" s="176"/>
      <c r="I1177" s="176"/>
    </row>
    <row r="1178" spans="3:9" ht="11.25">
      <c r="C1178" s="171"/>
      <c r="E1178" s="177"/>
      <c r="F1178" s="176"/>
      <c r="G1178" s="176"/>
      <c r="H1178" s="176"/>
      <c r="I1178" s="176"/>
    </row>
    <row r="1179" spans="3:9" ht="11.25">
      <c r="C1179" s="171"/>
      <c r="E1179" s="177"/>
      <c r="F1179" s="176"/>
      <c r="G1179" s="176"/>
      <c r="H1179" s="176"/>
      <c r="I1179" s="176"/>
    </row>
    <row r="1180" spans="3:9" ht="11.25">
      <c r="C1180" s="171"/>
      <c r="E1180" s="177"/>
      <c r="F1180" s="176"/>
      <c r="G1180" s="176"/>
      <c r="H1180" s="176"/>
      <c r="I1180" s="176"/>
    </row>
    <row r="1181" spans="3:9" ht="11.25">
      <c r="C1181" s="171"/>
      <c r="E1181" s="177"/>
      <c r="F1181" s="176"/>
      <c r="G1181" s="176"/>
      <c r="H1181" s="176"/>
      <c r="I1181" s="176"/>
    </row>
    <row r="1182" spans="3:9" ht="11.25">
      <c r="C1182" s="171"/>
      <c r="E1182" s="177"/>
      <c r="F1182" s="176"/>
      <c r="G1182" s="176"/>
      <c r="H1182" s="176"/>
      <c r="I1182" s="176"/>
    </row>
    <row r="1183" spans="3:9" ht="11.25">
      <c r="C1183" s="171"/>
      <c r="E1183" s="177"/>
      <c r="F1183" s="176"/>
      <c r="G1183" s="176"/>
      <c r="H1183" s="176"/>
      <c r="I1183" s="176"/>
    </row>
    <row r="1184" spans="3:9" ht="11.25">
      <c r="C1184" s="171"/>
      <c r="E1184" s="177"/>
      <c r="F1184" s="176"/>
      <c r="G1184" s="176"/>
      <c r="H1184" s="176"/>
      <c r="I1184" s="176"/>
    </row>
    <row r="1185" spans="3:9" ht="11.25">
      <c r="C1185" s="171"/>
      <c r="E1185" s="177"/>
      <c r="F1185" s="176"/>
      <c r="G1185" s="176"/>
      <c r="H1185" s="176"/>
      <c r="I1185" s="176"/>
    </row>
    <row r="1186" spans="3:9" ht="11.25">
      <c r="C1186" s="171"/>
      <c r="E1186" s="177"/>
      <c r="F1186" s="176"/>
      <c r="G1186" s="176"/>
      <c r="H1186" s="176"/>
      <c r="I1186" s="176"/>
    </row>
    <row r="1187" spans="3:9" ht="11.25">
      <c r="C1187" s="171"/>
      <c r="E1187" s="177"/>
      <c r="F1187" s="176"/>
      <c r="G1187" s="176"/>
      <c r="H1187" s="176"/>
      <c r="I1187" s="176"/>
    </row>
    <row r="1188" spans="3:9" ht="11.25">
      <c r="C1188" s="171"/>
      <c r="E1188" s="177"/>
      <c r="F1188" s="176"/>
      <c r="G1188" s="176"/>
      <c r="H1188" s="176"/>
      <c r="I1188" s="176"/>
    </row>
    <row r="1189" spans="3:9" ht="11.25">
      <c r="C1189" s="171"/>
      <c r="E1189" s="177"/>
      <c r="F1189" s="176"/>
      <c r="G1189" s="176"/>
      <c r="H1189" s="176"/>
      <c r="I1189" s="176"/>
    </row>
    <row r="1190" spans="3:9" ht="11.25">
      <c r="C1190" s="171"/>
      <c r="E1190" s="177"/>
      <c r="F1190" s="176"/>
      <c r="G1190" s="176"/>
      <c r="H1190" s="176"/>
      <c r="I1190" s="176"/>
    </row>
    <row r="1191" spans="3:9" ht="11.25">
      <c r="C1191" s="171"/>
      <c r="E1191" s="177"/>
      <c r="F1191" s="176"/>
      <c r="G1191" s="176"/>
      <c r="H1191" s="176"/>
      <c r="I1191" s="176"/>
    </row>
    <row r="1192" spans="3:9" ht="11.25">
      <c r="C1192" s="171"/>
      <c r="E1192" s="177"/>
      <c r="F1192" s="176"/>
      <c r="G1192" s="176"/>
      <c r="H1192" s="176"/>
      <c r="I1192" s="176"/>
    </row>
    <row r="1193" spans="3:9" ht="11.25">
      <c r="C1193" s="171"/>
      <c r="E1193" s="177"/>
      <c r="F1193" s="176"/>
      <c r="G1193" s="176"/>
      <c r="H1193" s="176"/>
      <c r="I1193" s="176"/>
    </row>
    <row r="1194" spans="3:9" ht="11.25">
      <c r="C1194" s="171"/>
      <c r="E1194" s="177"/>
      <c r="F1194" s="176"/>
      <c r="G1194" s="176"/>
      <c r="H1194" s="176"/>
      <c r="I1194" s="176"/>
    </row>
    <row r="1195" spans="3:9" ht="11.25">
      <c r="C1195" s="171"/>
      <c r="E1195" s="177"/>
      <c r="F1195" s="176"/>
      <c r="G1195" s="176"/>
      <c r="H1195" s="176"/>
      <c r="I1195" s="176"/>
    </row>
    <row r="1196" spans="3:9" ht="11.25">
      <c r="C1196" s="171"/>
      <c r="E1196" s="177"/>
      <c r="F1196" s="176"/>
      <c r="G1196" s="176"/>
      <c r="H1196" s="176"/>
      <c r="I1196" s="176"/>
    </row>
    <row r="1197" spans="3:9" ht="11.25">
      <c r="C1197" s="171"/>
      <c r="E1197" s="177"/>
      <c r="F1197" s="176"/>
      <c r="G1197" s="176"/>
      <c r="H1197" s="176"/>
      <c r="I1197" s="176"/>
    </row>
    <row r="1198" spans="3:9" ht="11.25">
      <c r="C1198" s="171"/>
      <c r="E1198" s="177"/>
      <c r="F1198" s="176"/>
      <c r="G1198" s="176"/>
      <c r="H1198" s="176"/>
      <c r="I1198" s="176"/>
    </row>
    <row r="1199" spans="3:9" ht="11.25">
      <c r="C1199" s="171"/>
      <c r="E1199" s="177"/>
      <c r="F1199" s="176"/>
      <c r="G1199" s="176"/>
      <c r="H1199" s="176"/>
      <c r="I1199" s="176"/>
    </row>
    <row r="1200" spans="3:9" ht="11.25">
      <c r="C1200" s="171"/>
      <c r="E1200" s="177"/>
      <c r="F1200" s="176"/>
      <c r="G1200" s="176"/>
      <c r="H1200" s="176"/>
      <c r="I1200" s="176"/>
    </row>
    <row r="1201" spans="3:9" ht="11.25">
      <c r="C1201" s="171"/>
      <c r="E1201" s="177"/>
      <c r="F1201" s="176"/>
      <c r="G1201" s="176"/>
      <c r="H1201" s="176"/>
      <c r="I1201" s="176"/>
    </row>
    <row r="1202" spans="3:9" ht="11.25">
      <c r="C1202" s="171"/>
      <c r="E1202" s="177"/>
      <c r="F1202" s="176"/>
      <c r="G1202" s="176"/>
      <c r="H1202" s="176"/>
      <c r="I1202" s="176"/>
    </row>
    <row r="1203" spans="3:9" ht="11.25">
      <c r="C1203" s="171"/>
      <c r="E1203" s="177"/>
      <c r="F1203" s="176"/>
      <c r="G1203" s="176"/>
      <c r="H1203" s="176"/>
      <c r="I1203" s="176"/>
    </row>
    <row r="1204" spans="3:9" ht="11.25">
      <c r="C1204" s="171"/>
      <c r="E1204" s="177"/>
      <c r="F1204" s="176"/>
      <c r="G1204" s="176"/>
      <c r="H1204" s="176"/>
      <c r="I1204" s="176"/>
    </row>
    <row r="1205" spans="3:9" ht="11.25">
      <c r="C1205" s="171"/>
      <c r="E1205" s="177"/>
      <c r="F1205" s="176"/>
      <c r="G1205" s="176"/>
      <c r="H1205" s="176"/>
      <c r="I1205" s="176"/>
    </row>
    <row r="1206" spans="3:9" ht="11.25">
      <c r="C1206" s="171"/>
      <c r="E1206" s="177"/>
      <c r="F1206" s="176"/>
      <c r="G1206" s="176"/>
      <c r="H1206" s="176"/>
      <c r="I1206" s="176"/>
    </row>
    <row r="1207" spans="3:9" ht="11.25">
      <c r="C1207" s="171"/>
      <c r="E1207" s="177"/>
      <c r="F1207" s="176"/>
      <c r="G1207" s="176"/>
      <c r="H1207" s="176"/>
      <c r="I1207" s="176"/>
    </row>
    <row r="1208" spans="3:9" ht="11.25">
      <c r="C1208" s="171"/>
      <c r="E1208" s="177"/>
      <c r="F1208" s="176"/>
      <c r="G1208" s="176"/>
      <c r="H1208" s="176"/>
      <c r="I1208" s="176"/>
    </row>
    <row r="1209" spans="3:9" ht="11.25">
      <c r="C1209" s="171"/>
      <c r="E1209" s="177"/>
      <c r="F1209" s="176"/>
      <c r="G1209" s="176"/>
      <c r="H1209" s="176"/>
      <c r="I1209" s="176"/>
    </row>
    <row r="1210" spans="3:9" ht="11.25">
      <c r="C1210" s="171"/>
      <c r="E1210" s="177"/>
      <c r="F1210" s="176"/>
      <c r="G1210" s="176"/>
      <c r="H1210" s="176"/>
      <c r="I1210" s="176"/>
    </row>
    <row r="1211" spans="3:9" ht="11.25">
      <c r="C1211" s="171"/>
      <c r="E1211" s="177"/>
      <c r="F1211" s="176"/>
      <c r="G1211" s="176"/>
      <c r="H1211" s="176"/>
      <c r="I1211" s="176"/>
    </row>
    <row r="1212" spans="3:9" ht="11.25">
      <c r="C1212" s="171"/>
      <c r="E1212" s="177"/>
      <c r="F1212" s="176"/>
      <c r="G1212" s="176"/>
      <c r="H1212" s="176"/>
      <c r="I1212" s="176"/>
    </row>
    <row r="1213" spans="3:9" ht="11.25">
      <c r="C1213" s="171"/>
      <c r="E1213" s="177"/>
      <c r="F1213" s="176"/>
      <c r="G1213" s="176"/>
      <c r="H1213" s="176"/>
      <c r="I1213" s="176"/>
    </row>
    <row r="1214" spans="3:9" ht="11.25">
      <c r="C1214" s="171"/>
      <c r="E1214" s="177"/>
      <c r="F1214" s="176"/>
      <c r="G1214" s="176"/>
      <c r="H1214" s="176"/>
      <c r="I1214" s="176"/>
    </row>
    <row r="1215" spans="3:9" ht="11.25">
      <c r="C1215" s="171"/>
      <c r="E1215" s="177"/>
      <c r="F1215" s="176"/>
      <c r="G1215" s="176"/>
      <c r="H1215" s="176"/>
      <c r="I1215" s="176"/>
    </row>
    <row r="1216" spans="3:9" ht="11.25">
      <c r="C1216" s="171"/>
      <c r="E1216" s="177"/>
      <c r="F1216" s="176"/>
      <c r="G1216" s="176"/>
      <c r="H1216" s="176"/>
      <c r="I1216" s="176"/>
    </row>
    <row r="1217" spans="3:9" ht="11.25">
      <c r="C1217" s="171"/>
      <c r="E1217" s="177"/>
      <c r="F1217" s="176"/>
      <c r="G1217" s="176"/>
      <c r="H1217" s="176"/>
      <c r="I1217" s="176"/>
    </row>
    <row r="1218" spans="3:9" ht="11.25">
      <c r="C1218" s="171"/>
      <c r="E1218" s="177"/>
      <c r="F1218" s="176"/>
      <c r="G1218" s="176"/>
      <c r="H1218" s="176"/>
      <c r="I1218" s="176"/>
    </row>
    <row r="1219" spans="3:9" ht="11.25">
      <c r="C1219" s="171"/>
      <c r="E1219" s="177"/>
      <c r="F1219" s="176"/>
      <c r="G1219" s="176"/>
      <c r="H1219" s="176"/>
      <c r="I1219" s="176"/>
    </row>
    <row r="1220" spans="3:9" ht="11.25">
      <c r="C1220" s="171"/>
      <c r="E1220" s="177"/>
      <c r="F1220" s="176"/>
      <c r="G1220" s="176"/>
      <c r="H1220" s="176"/>
      <c r="I1220" s="176"/>
    </row>
    <row r="1221" spans="3:9" ht="11.25">
      <c r="C1221" s="171"/>
      <c r="E1221" s="177"/>
      <c r="F1221" s="176"/>
      <c r="G1221" s="176"/>
      <c r="H1221" s="176"/>
      <c r="I1221" s="176"/>
    </row>
    <row r="1222" spans="3:9" ht="11.25">
      <c r="C1222" s="171"/>
      <c r="E1222" s="177"/>
      <c r="F1222" s="176"/>
      <c r="G1222" s="176"/>
      <c r="H1222" s="176"/>
      <c r="I1222" s="176"/>
    </row>
    <row r="1223" spans="3:9" ht="11.25">
      <c r="C1223" s="171"/>
      <c r="E1223" s="177"/>
      <c r="F1223" s="176"/>
      <c r="G1223" s="176"/>
      <c r="H1223" s="176"/>
      <c r="I1223" s="176"/>
    </row>
    <row r="1224" spans="3:9" ht="11.25">
      <c r="C1224" s="171"/>
      <c r="E1224" s="177"/>
      <c r="F1224" s="176"/>
      <c r="G1224" s="176"/>
      <c r="H1224" s="176"/>
      <c r="I1224" s="176"/>
    </row>
    <row r="1225" spans="3:9" ht="11.25">
      <c r="C1225" s="171"/>
      <c r="E1225" s="177"/>
      <c r="F1225" s="176"/>
      <c r="G1225" s="176"/>
      <c r="H1225" s="176"/>
      <c r="I1225" s="176"/>
    </row>
    <row r="1226" spans="3:9" ht="11.25">
      <c r="C1226" s="171"/>
      <c r="E1226" s="177"/>
      <c r="F1226" s="176"/>
      <c r="G1226" s="176"/>
      <c r="H1226" s="176"/>
      <c r="I1226" s="176"/>
    </row>
    <row r="1227" spans="3:9" ht="11.25">
      <c r="C1227" s="171"/>
      <c r="E1227" s="177"/>
      <c r="F1227" s="176"/>
      <c r="G1227" s="176"/>
      <c r="H1227" s="176"/>
      <c r="I1227" s="176"/>
    </row>
    <row r="1228" spans="3:9" ht="11.25">
      <c r="C1228" s="171"/>
      <c r="E1228" s="177"/>
      <c r="F1228" s="176"/>
      <c r="G1228" s="176"/>
      <c r="H1228" s="176"/>
      <c r="I1228" s="176"/>
    </row>
    <row r="1229" spans="3:9" ht="11.25">
      <c r="C1229" s="171"/>
      <c r="E1229" s="177"/>
      <c r="F1229" s="176"/>
      <c r="G1229" s="176"/>
      <c r="H1229" s="176"/>
      <c r="I1229" s="176"/>
    </row>
    <row r="1230" spans="3:9" ht="11.25">
      <c r="C1230" s="171"/>
      <c r="E1230" s="177"/>
      <c r="F1230" s="176"/>
      <c r="G1230" s="176"/>
      <c r="H1230" s="176"/>
      <c r="I1230" s="176"/>
    </row>
    <row r="1231" spans="3:9" ht="11.25">
      <c r="C1231" s="171"/>
      <c r="E1231" s="177"/>
      <c r="F1231" s="176"/>
      <c r="G1231" s="176"/>
      <c r="H1231" s="176"/>
      <c r="I1231" s="176"/>
    </row>
    <row r="1232" spans="3:9" ht="11.25">
      <c r="C1232" s="171"/>
      <c r="E1232" s="177"/>
      <c r="F1232" s="176"/>
      <c r="G1232" s="176"/>
      <c r="H1232" s="176"/>
      <c r="I1232" s="176"/>
    </row>
    <row r="1233" spans="3:9" ht="11.25">
      <c r="C1233" s="171"/>
      <c r="E1233" s="177"/>
      <c r="F1233" s="176"/>
      <c r="G1233" s="176"/>
      <c r="H1233" s="176"/>
      <c r="I1233" s="176"/>
    </row>
    <row r="1234" spans="3:9" ht="11.25">
      <c r="C1234" s="171"/>
      <c r="E1234" s="177"/>
      <c r="F1234" s="176"/>
      <c r="G1234" s="176"/>
      <c r="H1234" s="176"/>
      <c r="I1234" s="176"/>
    </row>
    <row r="1235" spans="3:9" ht="11.25">
      <c r="C1235" s="171"/>
      <c r="E1235" s="177"/>
      <c r="F1235" s="176"/>
      <c r="G1235" s="176"/>
      <c r="H1235" s="176"/>
      <c r="I1235" s="176"/>
    </row>
    <row r="1236" spans="3:9" ht="11.25">
      <c r="C1236" s="171"/>
      <c r="E1236" s="177"/>
      <c r="F1236" s="176"/>
      <c r="G1236" s="176"/>
      <c r="H1236" s="176"/>
      <c r="I1236" s="176"/>
    </row>
    <row r="1237" spans="3:9" ht="11.25">
      <c r="C1237" s="171"/>
      <c r="E1237" s="177"/>
      <c r="F1237" s="176"/>
      <c r="G1237" s="176"/>
      <c r="H1237" s="176"/>
      <c r="I1237" s="176"/>
    </row>
    <row r="1238" spans="3:9" ht="11.25">
      <c r="C1238" s="171"/>
      <c r="E1238" s="177"/>
      <c r="F1238" s="176"/>
      <c r="G1238" s="176"/>
      <c r="H1238" s="176"/>
      <c r="I1238" s="176"/>
    </row>
    <row r="1239" spans="3:9" ht="11.25">
      <c r="C1239" s="171"/>
      <c r="E1239" s="177"/>
      <c r="F1239" s="176"/>
      <c r="G1239" s="176"/>
      <c r="H1239" s="176"/>
      <c r="I1239" s="176"/>
    </row>
    <row r="1240" spans="3:9" ht="11.25">
      <c r="C1240" s="171"/>
      <c r="E1240" s="177"/>
      <c r="F1240" s="176"/>
      <c r="G1240" s="176"/>
      <c r="H1240" s="176"/>
      <c r="I1240" s="176"/>
    </row>
    <row r="1241" spans="3:9" ht="11.25">
      <c r="C1241" s="171"/>
      <c r="E1241" s="177"/>
      <c r="F1241" s="176"/>
      <c r="G1241" s="176"/>
      <c r="H1241" s="176"/>
      <c r="I1241" s="176"/>
    </row>
    <row r="1242" spans="3:9" ht="11.25">
      <c r="C1242" s="171"/>
      <c r="E1242" s="177"/>
      <c r="F1242" s="176"/>
      <c r="G1242" s="176"/>
      <c r="H1242" s="176"/>
      <c r="I1242" s="176"/>
    </row>
    <row r="1243" spans="3:9" ht="11.25">
      <c r="C1243" s="171"/>
      <c r="E1243" s="177"/>
      <c r="F1243" s="176"/>
      <c r="G1243" s="176"/>
      <c r="H1243" s="176"/>
      <c r="I1243" s="176"/>
    </row>
    <row r="1244" spans="3:9" ht="11.25">
      <c r="C1244" s="171"/>
      <c r="E1244" s="177"/>
      <c r="F1244" s="176"/>
      <c r="G1244" s="176"/>
      <c r="H1244" s="176"/>
      <c r="I1244" s="176"/>
    </row>
    <row r="1245" spans="3:9" ht="11.25">
      <c r="C1245" s="171"/>
      <c r="E1245" s="177"/>
      <c r="F1245" s="176"/>
      <c r="G1245" s="176"/>
      <c r="H1245" s="176"/>
      <c r="I1245" s="176"/>
    </row>
    <row r="1246" spans="3:9" ht="11.25">
      <c r="C1246" s="171"/>
      <c r="E1246" s="177"/>
      <c r="F1246" s="176"/>
      <c r="G1246" s="176"/>
      <c r="H1246" s="176"/>
      <c r="I1246" s="176"/>
    </row>
    <row r="1247" spans="3:9" ht="11.25">
      <c r="C1247" s="171"/>
      <c r="E1247" s="177"/>
      <c r="F1247" s="176"/>
      <c r="G1247" s="176"/>
      <c r="H1247" s="176"/>
      <c r="I1247" s="176"/>
    </row>
    <row r="1248" spans="3:9" ht="11.25">
      <c r="C1248" s="171"/>
      <c r="E1248" s="177"/>
      <c r="F1248" s="176"/>
      <c r="G1248" s="176"/>
      <c r="H1248" s="176"/>
      <c r="I1248" s="176"/>
    </row>
    <row r="1249" spans="3:9" ht="11.25">
      <c r="C1249" s="171"/>
      <c r="E1249" s="177"/>
      <c r="F1249" s="176"/>
      <c r="G1249" s="176"/>
      <c r="H1249" s="176"/>
      <c r="I1249" s="176"/>
    </row>
    <row r="1250" spans="3:9" ht="11.25">
      <c r="C1250" s="171"/>
      <c r="E1250" s="177"/>
      <c r="F1250" s="176"/>
      <c r="G1250" s="176"/>
      <c r="H1250" s="176"/>
      <c r="I1250" s="176"/>
    </row>
    <row r="1251" spans="3:9" ht="11.25">
      <c r="C1251" s="171"/>
      <c r="E1251" s="177"/>
      <c r="F1251" s="176"/>
      <c r="G1251" s="176"/>
      <c r="H1251" s="176"/>
      <c r="I1251" s="176"/>
    </row>
    <row r="1252" spans="3:9" ht="11.25">
      <c r="C1252" s="171"/>
      <c r="E1252" s="177"/>
      <c r="F1252" s="176"/>
      <c r="G1252" s="176"/>
      <c r="H1252" s="176"/>
      <c r="I1252" s="176"/>
    </row>
    <row r="1253" spans="3:9" ht="11.25">
      <c r="C1253" s="171"/>
      <c r="E1253" s="177"/>
      <c r="F1253" s="176"/>
      <c r="G1253" s="176"/>
      <c r="H1253" s="176"/>
      <c r="I1253" s="176"/>
    </row>
    <row r="1254" spans="3:9" ht="11.25">
      <c r="C1254" s="171"/>
      <c r="E1254" s="177"/>
      <c r="F1254" s="176"/>
      <c r="G1254" s="176"/>
      <c r="H1254" s="176"/>
      <c r="I1254" s="176"/>
    </row>
    <row r="1255" spans="3:9" ht="11.25">
      <c r="C1255" s="171"/>
      <c r="E1255" s="177"/>
      <c r="F1255" s="176"/>
      <c r="G1255" s="176"/>
      <c r="H1255" s="176"/>
      <c r="I1255" s="176"/>
    </row>
    <row r="1256" spans="3:9" ht="11.25">
      <c r="C1256" s="171"/>
      <c r="E1256" s="177"/>
      <c r="F1256" s="176"/>
      <c r="G1256" s="176"/>
      <c r="H1256" s="176"/>
      <c r="I1256" s="176"/>
    </row>
    <row r="1257" spans="3:9" ht="11.25">
      <c r="C1257" s="171"/>
      <c r="E1257" s="177"/>
      <c r="F1257" s="176"/>
      <c r="G1257" s="176"/>
      <c r="H1257" s="176"/>
      <c r="I1257" s="176"/>
    </row>
    <row r="1258" spans="3:9" ht="11.25">
      <c r="C1258" s="171"/>
      <c r="E1258" s="177"/>
      <c r="F1258" s="176"/>
      <c r="G1258" s="176"/>
      <c r="H1258" s="176"/>
      <c r="I1258" s="176"/>
    </row>
    <row r="1259" spans="3:9" ht="11.25">
      <c r="C1259" s="171"/>
      <c r="E1259" s="177"/>
      <c r="F1259" s="176"/>
      <c r="G1259" s="176"/>
      <c r="H1259" s="176"/>
      <c r="I1259" s="176"/>
    </row>
    <row r="1260" spans="3:9" ht="11.25">
      <c r="C1260" s="171"/>
      <c r="E1260" s="177"/>
      <c r="F1260" s="176"/>
      <c r="G1260" s="176"/>
      <c r="H1260" s="176"/>
      <c r="I1260" s="176"/>
    </row>
    <row r="1261" spans="3:9" ht="11.25">
      <c r="C1261" s="171"/>
      <c r="E1261" s="177"/>
      <c r="F1261" s="176"/>
      <c r="G1261" s="176"/>
      <c r="H1261" s="176"/>
      <c r="I1261" s="176"/>
    </row>
    <row r="1262" spans="3:9" ht="11.25">
      <c r="C1262" s="171"/>
      <c r="E1262" s="177"/>
      <c r="F1262" s="176"/>
      <c r="G1262" s="176"/>
      <c r="H1262" s="176"/>
      <c r="I1262" s="176"/>
    </row>
    <row r="1263" spans="3:9" ht="11.25">
      <c r="C1263" s="171"/>
      <c r="E1263" s="177"/>
      <c r="F1263" s="176"/>
      <c r="G1263" s="176"/>
      <c r="H1263" s="176"/>
      <c r="I1263" s="176"/>
    </row>
    <row r="1264" spans="3:9" ht="11.25">
      <c r="C1264" s="171"/>
      <c r="E1264" s="177"/>
      <c r="F1264" s="176"/>
      <c r="G1264" s="176"/>
      <c r="H1264" s="176"/>
      <c r="I1264" s="176"/>
    </row>
    <row r="1265" spans="3:9" ht="11.25">
      <c r="C1265" s="171"/>
      <c r="E1265" s="177"/>
      <c r="F1265" s="176"/>
      <c r="G1265" s="176"/>
      <c r="H1265" s="176"/>
      <c r="I1265" s="176"/>
    </row>
    <row r="1266" spans="3:9" ht="11.25">
      <c r="C1266" s="171"/>
      <c r="E1266" s="177"/>
      <c r="F1266" s="176"/>
      <c r="G1266" s="176"/>
      <c r="H1266" s="176"/>
      <c r="I1266" s="176"/>
    </row>
    <row r="1267" spans="3:9" ht="11.25">
      <c r="C1267" s="171"/>
      <c r="E1267" s="177"/>
      <c r="F1267" s="176"/>
      <c r="G1267" s="176"/>
      <c r="H1267" s="176"/>
      <c r="I1267" s="176"/>
    </row>
    <row r="1268" spans="3:9" ht="11.25">
      <c r="C1268" s="171"/>
      <c r="E1268" s="177"/>
      <c r="F1268" s="176"/>
      <c r="G1268" s="176"/>
      <c r="H1268" s="176"/>
      <c r="I1268" s="176"/>
    </row>
    <row r="1269" spans="3:9" ht="11.25">
      <c r="C1269" s="171"/>
      <c r="E1269" s="177"/>
      <c r="F1269" s="176"/>
      <c r="G1269" s="176"/>
      <c r="H1269" s="176"/>
      <c r="I1269" s="176"/>
    </row>
    <row r="1270" spans="3:9" ht="11.25">
      <c r="C1270" s="171"/>
      <c r="E1270" s="177"/>
      <c r="F1270" s="176"/>
      <c r="G1270" s="176"/>
      <c r="H1270" s="176"/>
      <c r="I1270" s="176"/>
    </row>
    <row r="1271" spans="3:9" ht="11.25">
      <c r="C1271" s="171"/>
      <c r="E1271" s="177"/>
      <c r="F1271" s="176"/>
      <c r="G1271" s="176"/>
      <c r="H1271" s="176"/>
      <c r="I1271" s="176"/>
    </row>
    <row r="1272" spans="3:9" ht="11.25">
      <c r="C1272" s="171"/>
      <c r="E1272" s="177"/>
      <c r="F1272" s="176"/>
      <c r="G1272" s="176"/>
      <c r="H1272" s="176"/>
      <c r="I1272" s="176"/>
    </row>
    <row r="1273" spans="3:9" ht="11.25">
      <c r="C1273" s="171"/>
      <c r="E1273" s="177"/>
      <c r="F1273" s="176"/>
      <c r="G1273" s="176"/>
      <c r="H1273" s="176"/>
      <c r="I1273" s="176"/>
    </row>
    <row r="1274" spans="3:9" ht="11.25">
      <c r="C1274" s="171"/>
      <c r="E1274" s="177"/>
      <c r="F1274" s="176"/>
      <c r="G1274" s="176"/>
      <c r="H1274" s="176"/>
      <c r="I1274" s="176"/>
    </row>
    <row r="1275" spans="3:9" ht="11.25">
      <c r="C1275" s="171"/>
      <c r="E1275" s="177"/>
      <c r="F1275" s="176"/>
      <c r="G1275" s="176"/>
      <c r="H1275" s="176"/>
      <c r="I1275" s="176"/>
    </row>
    <row r="1276" spans="3:9" ht="11.25">
      <c r="C1276" s="171"/>
      <c r="E1276" s="177"/>
      <c r="F1276" s="176"/>
      <c r="G1276" s="176"/>
      <c r="H1276" s="176"/>
      <c r="I1276" s="176"/>
    </row>
    <row r="1277" spans="3:9" ht="11.25">
      <c r="C1277" s="171"/>
      <c r="E1277" s="177"/>
      <c r="F1277" s="176"/>
      <c r="G1277" s="176"/>
      <c r="H1277" s="176"/>
      <c r="I1277" s="176"/>
    </row>
    <row r="1278" spans="3:9" ht="11.25">
      <c r="C1278" s="171"/>
      <c r="E1278" s="177"/>
      <c r="F1278" s="176"/>
      <c r="G1278" s="176"/>
      <c r="H1278" s="176"/>
      <c r="I1278" s="176"/>
    </row>
    <row r="1279" spans="3:9" ht="11.25">
      <c r="C1279" s="171"/>
      <c r="E1279" s="177"/>
      <c r="F1279" s="176"/>
      <c r="G1279" s="176"/>
      <c r="H1279" s="176"/>
      <c r="I1279" s="176"/>
    </row>
    <row r="1280" spans="3:9" ht="11.25">
      <c r="C1280" s="171"/>
      <c r="E1280" s="177"/>
      <c r="F1280" s="176"/>
      <c r="G1280" s="176"/>
      <c r="H1280" s="176"/>
      <c r="I1280" s="176"/>
    </row>
    <row r="1281" spans="3:9" ht="11.25">
      <c r="C1281" s="171"/>
      <c r="E1281" s="177"/>
      <c r="F1281" s="176"/>
      <c r="G1281" s="176"/>
      <c r="H1281" s="176"/>
      <c r="I1281" s="176"/>
    </row>
    <row r="1282" spans="3:9" ht="11.25">
      <c r="C1282" s="171"/>
      <c r="E1282" s="177"/>
      <c r="F1282" s="176"/>
      <c r="G1282" s="176"/>
      <c r="H1282" s="176"/>
      <c r="I1282" s="176"/>
    </row>
    <row r="1283" spans="3:9" ht="11.25">
      <c r="C1283" s="171"/>
      <c r="E1283" s="177"/>
      <c r="F1283" s="176"/>
      <c r="G1283" s="176"/>
      <c r="H1283" s="176"/>
      <c r="I1283" s="176"/>
    </row>
    <row r="1284" spans="3:9" ht="11.25">
      <c r="C1284" s="171"/>
      <c r="E1284" s="177"/>
      <c r="F1284" s="176"/>
      <c r="G1284" s="176"/>
      <c r="H1284" s="176"/>
      <c r="I1284" s="176"/>
    </row>
    <row r="1285" spans="3:9" ht="11.25">
      <c r="C1285" s="171"/>
      <c r="E1285" s="177"/>
      <c r="F1285" s="176"/>
      <c r="G1285" s="176"/>
      <c r="H1285" s="176"/>
      <c r="I1285" s="176"/>
    </row>
    <row r="1286" spans="3:9" ht="11.25">
      <c r="C1286" s="171"/>
      <c r="E1286" s="177"/>
      <c r="F1286" s="176"/>
      <c r="G1286" s="176"/>
      <c r="H1286" s="176"/>
      <c r="I1286" s="176"/>
    </row>
    <row r="1287" spans="3:9" ht="11.25">
      <c r="C1287" s="171"/>
      <c r="E1287" s="177"/>
      <c r="F1287" s="176"/>
      <c r="G1287" s="176"/>
      <c r="H1287" s="176"/>
      <c r="I1287" s="176"/>
    </row>
    <row r="1288" spans="3:9" ht="11.25">
      <c r="C1288" s="171"/>
      <c r="E1288" s="177"/>
      <c r="F1288" s="176"/>
      <c r="G1288" s="176"/>
      <c r="H1288" s="176"/>
      <c r="I1288" s="176"/>
    </row>
    <row r="1289" spans="3:9" ht="11.25">
      <c r="C1289" s="171"/>
      <c r="E1289" s="177"/>
      <c r="F1289" s="176"/>
      <c r="G1289" s="176"/>
      <c r="H1289" s="176"/>
      <c r="I1289" s="176"/>
    </row>
    <row r="1290" spans="3:9" ht="11.25">
      <c r="C1290" s="171"/>
      <c r="E1290" s="177"/>
      <c r="F1290" s="176"/>
      <c r="G1290" s="176"/>
      <c r="H1290" s="176"/>
      <c r="I1290" s="176"/>
    </row>
    <row r="1291" spans="3:9" ht="11.25">
      <c r="C1291" s="171"/>
      <c r="E1291" s="177"/>
      <c r="F1291" s="176"/>
      <c r="G1291" s="176"/>
      <c r="H1291" s="176"/>
      <c r="I1291" s="176"/>
    </row>
    <row r="1292" spans="3:9" ht="11.25">
      <c r="C1292" s="171"/>
      <c r="E1292" s="177"/>
      <c r="F1292" s="176"/>
      <c r="G1292" s="176"/>
      <c r="H1292" s="176"/>
      <c r="I1292" s="176"/>
    </row>
    <row r="1293" spans="3:9" ht="11.25">
      <c r="C1293" s="171"/>
      <c r="E1293" s="177"/>
      <c r="F1293" s="176"/>
      <c r="G1293" s="176"/>
      <c r="H1293" s="176"/>
      <c r="I1293" s="176"/>
    </row>
    <row r="1294" spans="3:9" ht="11.25">
      <c r="C1294" s="171"/>
      <c r="E1294" s="177"/>
      <c r="F1294" s="176"/>
      <c r="G1294" s="176"/>
      <c r="H1294" s="176"/>
      <c r="I1294" s="176"/>
    </row>
    <row r="1295" spans="3:9" ht="11.25">
      <c r="C1295" s="171"/>
      <c r="E1295" s="177"/>
      <c r="F1295" s="176"/>
      <c r="G1295" s="176"/>
      <c r="H1295" s="176"/>
      <c r="I1295" s="176"/>
    </row>
    <row r="1296" spans="3:9" ht="11.25">
      <c r="C1296" s="171"/>
      <c r="E1296" s="177"/>
      <c r="F1296" s="176"/>
      <c r="G1296" s="176"/>
      <c r="H1296" s="176"/>
      <c r="I1296" s="176"/>
    </row>
    <row r="1297" spans="3:9" ht="11.25">
      <c r="C1297" s="171"/>
      <c r="E1297" s="177"/>
      <c r="F1297" s="176"/>
      <c r="G1297" s="176"/>
      <c r="H1297" s="176"/>
      <c r="I1297" s="176"/>
    </row>
    <row r="1298" spans="3:9" ht="11.25">
      <c r="C1298" s="171"/>
      <c r="E1298" s="177"/>
      <c r="F1298" s="176"/>
      <c r="G1298" s="176"/>
      <c r="H1298" s="176"/>
      <c r="I1298" s="176"/>
    </row>
    <row r="1299" spans="3:9" ht="11.25">
      <c r="C1299" s="171"/>
      <c r="E1299" s="177"/>
      <c r="F1299" s="176"/>
      <c r="G1299" s="176"/>
      <c r="H1299" s="176"/>
      <c r="I1299" s="176"/>
    </row>
    <row r="1300" spans="3:9" ht="11.25">
      <c r="C1300" s="171"/>
      <c r="E1300" s="177"/>
      <c r="F1300" s="176"/>
      <c r="G1300" s="176"/>
      <c r="H1300" s="176"/>
      <c r="I1300" s="176"/>
    </row>
    <row r="1301" spans="3:9" ht="11.25">
      <c r="C1301" s="171"/>
      <c r="E1301" s="177"/>
      <c r="F1301" s="176"/>
      <c r="G1301" s="176"/>
      <c r="H1301" s="176"/>
      <c r="I1301" s="176"/>
    </row>
    <row r="1302" spans="3:9" ht="11.25">
      <c r="C1302" s="171"/>
      <c r="E1302" s="177"/>
      <c r="F1302" s="176"/>
      <c r="G1302" s="176"/>
      <c r="H1302" s="176"/>
      <c r="I1302" s="176"/>
    </row>
    <row r="1303" spans="3:9" ht="11.25">
      <c r="C1303" s="171"/>
      <c r="E1303" s="177"/>
      <c r="F1303" s="176"/>
      <c r="G1303" s="176"/>
      <c r="H1303" s="176"/>
      <c r="I1303" s="176"/>
    </row>
    <row r="1304" spans="3:9" ht="11.25">
      <c r="C1304" s="171"/>
      <c r="E1304" s="177"/>
      <c r="F1304" s="176"/>
      <c r="G1304" s="176"/>
      <c r="H1304" s="176"/>
      <c r="I1304" s="176"/>
    </row>
    <row r="1305" spans="3:9" ht="11.25">
      <c r="C1305" s="171"/>
      <c r="E1305" s="177"/>
      <c r="F1305" s="176"/>
      <c r="G1305" s="176"/>
      <c r="H1305" s="176"/>
      <c r="I1305" s="176"/>
    </row>
    <row r="1306" spans="3:9" ht="11.25">
      <c r="C1306" s="171"/>
      <c r="E1306" s="177"/>
      <c r="F1306" s="176"/>
      <c r="G1306" s="176"/>
      <c r="H1306" s="176"/>
      <c r="I1306" s="176"/>
    </row>
    <row r="1307" spans="3:9" ht="11.25">
      <c r="C1307" s="171"/>
      <c r="E1307" s="177"/>
      <c r="F1307" s="176"/>
      <c r="G1307" s="176"/>
      <c r="H1307" s="176"/>
      <c r="I1307" s="176"/>
    </row>
    <row r="1308" spans="3:9" ht="11.25">
      <c r="C1308" s="171"/>
      <c r="E1308" s="177"/>
      <c r="F1308" s="176"/>
      <c r="G1308" s="176"/>
      <c r="H1308" s="176"/>
      <c r="I1308" s="176"/>
    </row>
    <row r="1309" spans="3:9" ht="11.25">
      <c r="C1309" s="171"/>
      <c r="E1309" s="177"/>
      <c r="F1309" s="176"/>
      <c r="G1309" s="176"/>
      <c r="H1309" s="176"/>
      <c r="I1309" s="176"/>
    </row>
    <row r="1310" spans="3:9" ht="11.25">
      <c r="C1310" s="171"/>
      <c r="E1310" s="177"/>
      <c r="F1310" s="176"/>
      <c r="G1310" s="176"/>
      <c r="H1310" s="176"/>
      <c r="I1310" s="176"/>
    </row>
    <row r="1311" spans="3:9" ht="11.25">
      <c r="C1311" s="171"/>
      <c r="E1311" s="177"/>
      <c r="F1311" s="176"/>
      <c r="G1311" s="176"/>
      <c r="H1311" s="176"/>
      <c r="I1311" s="176"/>
    </row>
    <row r="1312" spans="3:9" ht="11.25">
      <c r="C1312" s="171"/>
      <c r="E1312" s="177"/>
      <c r="F1312" s="176"/>
      <c r="G1312" s="176"/>
      <c r="H1312" s="176"/>
      <c r="I1312" s="176"/>
    </row>
    <row r="1313" spans="3:9" ht="11.25">
      <c r="C1313" s="171"/>
      <c r="E1313" s="177"/>
      <c r="F1313" s="176"/>
      <c r="G1313" s="176"/>
      <c r="H1313" s="176"/>
      <c r="I1313" s="176"/>
    </row>
    <row r="1314" spans="3:9" ht="11.25">
      <c r="C1314" s="171"/>
      <c r="E1314" s="177"/>
      <c r="F1314" s="176"/>
      <c r="G1314" s="176"/>
      <c r="H1314" s="176"/>
      <c r="I1314" s="176"/>
    </row>
    <row r="1315" spans="3:9" ht="11.25">
      <c r="C1315" s="171"/>
      <c r="E1315" s="177"/>
      <c r="F1315" s="176"/>
      <c r="G1315" s="176"/>
      <c r="H1315" s="176"/>
      <c r="I1315" s="176"/>
    </row>
    <row r="1316" spans="3:9" ht="11.25">
      <c r="C1316" s="171"/>
      <c r="E1316" s="177"/>
      <c r="F1316" s="176"/>
      <c r="G1316" s="176"/>
      <c r="H1316" s="176"/>
      <c r="I1316" s="176"/>
    </row>
    <row r="1317" spans="3:9" ht="11.25">
      <c r="C1317" s="171"/>
      <c r="E1317" s="177"/>
      <c r="F1317" s="176"/>
      <c r="G1317" s="176"/>
      <c r="H1317" s="176"/>
      <c r="I1317" s="176"/>
    </row>
    <row r="1318" spans="3:9" ht="11.25">
      <c r="C1318" s="171"/>
      <c r="E1318" s="177"/>
      <c r="F1318" s="176"/>
      <c r="G1318" s="176"/>
      <c r="H1318" s="176"/>
      <c r="I1318" s="176"/>
    </row>
    <row r="1319" spans="3:9" ht="11.25">
      <c r="C1319" s="171"/>
      <c r="E1319" s="177"/>
      <c r="F1319" s="176"/>
      <c r="G1319" s="176"/>
      <c r="H1319" s="176"/>
      <c r="I1319" s="176"/>
    </row>
    <row r="1320" spans="3:9" ht="11.25">
      <c r="C1320" s="171"/>
      <c r="E1320" s="177"/>
      <c r="F1320" s="176"/>
      <c r="G1320" s="176"/>
      <c r="H1320" s="176"/>
      <c r="I1320" s="176"/>
    </row>
    <row r="1321" spans="3:9" ht="11.25">
      <c r="C1321" s="171"/>
      <c r="E1321" s="177"/>
      <c r="F1321" s="176"/>
      <c r="G1321" s="176"/>
      <c r="H1321" s="176"/>
      <c r="I1321" s="176"/>
    </row>
    <row r="1322" spans="3:9" ht="11.25">
      <c r="C1322" s="171"/>
      <c r="E1322" s="177"/>
      <c r="F1322" s="176"/>
      <c r="G1322" s="176"/>
      <c r="H1322" s="176"/>
      <c r="I1322" s="176"/>
    </row>
    <row r="1323" spans="3:9" ht="11.25">
      <c r="C1323" s="171"/>
      <c r="E1323" s="177"/>
      <c r="F1323" s="176"/>
      <c r="G1323" s="176"/>
      <c r="H1323" s="176"/>
      <c r="I1323" s="176"/>
    </row>
    <row r="1324" spans="3:9" ht="11.25">
      <c r="C1324" s="171"/>
      <c r="E1324" s="177"/>
      <c r="F1324" s="176"/>
      <c r="G1324" s="176"/>
      <c r="H1324" s="176"/>
      <c r="I1324" s="176"/>
    </row>
    <row r="1325" spans="3:9" ht="11.25">
      <c r="C1325" s="171"/>
      <c r="E1325" s="177"/>
      <c r="F1325" s="176"/>
      <c r="G1325" s="176"/>
      <c r="H1325" s="176"/>
      <c r="I1325" s="176"/>
    </row>
    <row r="1326" spans="3:9" ht="11.25">
      <c r="C1326" s="171"/>
      <c r="E1326" s="177"/>
      <c r="F1326" s="176"/>
      <c r="G1326" s="176"/>
      <c r="H1326" s="176"/>
      <c r="I1326" s="176"/>
    </row>
    <row r="1327" spans="3:9" ht="11.25">
      <c r="C1327" s="171"/>
      <c r="E1327" s="177"/>
      <c r="F1327" s="176"/>
      <c r="G1327" s="176"/>
      <c r="H1327" s="176"/>
      <c r="I1327" s="176"/>
    </row>
    <row r="1328" spans="3:9" ht="11.25">
      <c r="C1328" s="171"/>
      <c r="E1328" s="177"/>
      <c r="F1328" s="176"/>
      <c r="G1328" s="176"/>
      <c r="H1328" s="176"/>
      <c r="I1328" s="176"/>
    </row>
    <row r="1329" spans="3:9" ht="11.25">
      <c r="C1329" s="171"/>
      <c r="E1329" s="177"/>
      <c r="F1329" s="176"/>
      <c r="G1329" s="176"/>
      <c r="H1329" s="176"/>
      <c r="I1329" s="176"/>
    </row>
    <row r="1330" spans="3:9" ht="11.25">
      <c r="C1330" s="171"/>
      <c r="E1330" s="177"/>
      <c r="F1330" s="176"/>
      <c r="G1330" s="176"/>
      <c r="H1330" s="176"/>
      <c r="I1330" s="176"/>
    </row>
    <row r="1331" spans="3:9" ht="11.25">
      <c r="C1331" s="171"/>
      <c r="E1331" s="177"/>
      <c r="F1331" s="176"/>
      <c r="G1331" s="176"/>
      <c r="H1331" s="176"/>
      <c r="I1331" s="176"/>
    </row>
    <row r="1332" spans="3:9" ht="11.25">
      <c r="C1332" s="171"/>
      <c r="E1332" s="177"/>
      <c r="F1332" s="176"/>
      <c r="G1332" s="176"/>
      <c r="H1332" s="176"/>
      <c r="I1332" s="176"/>
    </row>
    <row r="1333" spans="3:9" ht="11.25">
      <c r="C1333" s="171"/>
      <c r="E1333" s="177"/>
      <c r="F1333" s="176"/>
      <c r="G1333" s="176"/>
      <c r="H1333" s="176"/>
      <c r="I1333" s="176"/>
    </row>
    <row r="1334" spans="3:9" ht="11.25">
      <c r="C1334" s="171"/>
      <c r="E1334" s="177"/>
      <c r="F1334" s="176"/>
      <c r="G1334" s="176"/>
      <c r="H1334" s="176"/>
      <c r="I1334" s="176"/>
    </row>
    <row r="1335" spans="3:9" ht="11.25">
      <c r="C1335" s="171"/>
      <c r="E1335" s="177"/>
      <c r="F1335" s="176"/>
      <c r="G1335" s="176"/>
      <c r="H1335" s="176"/>
      <c r="I1335" s="176"/>
    </row>
    <row r="1336" spans="3:9" ht="11.25">
      <c r="C1336" s="171"/>
      <c r="E1336" s="177"/>
      <c r="F1336" s="176"/>
      <c r="G1336" s="176"/>
      <c r="H1336" s="176"/>
      <c r="I1336" s="176"/>
    </row>
    <row r="1337" spans="3:9" ht="11.25">
      <c r="C1337" s="171"/>
      <c r="E1337" s="177"/>
      <c r="F1337" s="176"/>
      <c r="G1337" s="176"/>
      <c r="H1337" s="176"/>
      <c r="I1337" s="176"/>
    </row>
    <row r="1338" spans="3:9" ht="11.25">
      <c r="C1338" s="171"/>
      <c r="E1338" s="177"/>
      <c r="F1338" s="176"/>
      <c r="G1338" s="176"/>
      <c r="H1338" s="176"/>
      <c r="I1338" s="176"/>
    </row>
    <row r="1339" spans="3:9" ht="11.25">
      <c r="C1339" s="171"/>
      <c r="E1339" s="177"/>
      <c r="F1339" s="176"/>
      <c r="G1339" s="176"/>
      <c r="H1339" s="176"/>
      <c r="I1339" s="176"/>
    </row>
    <row r="1340" spans="3:9" ht="11.25">
      <c r="C1340" s="171"/>
      <c r="E1340" s="177"/>
      <c r="F1340" s="176"/>
      <c r="G1340" s="176"/>
      <c r="H1340" s="176"/>
      <c r="I1340" s="176"/>
    </row>
    <row r="1341" spans="3:9" ht="11.25">
      <c r="C1341" s="171"/>
      <c r="E1341" s="177"/>
      <c r="F1341" s="176"/>
      <c r="G1341" s="176"/>
      <c r="H1341" s="176"/>
      <c r="I1341" s="176"/>
    </row>
    <row r="1342" spans="3:9" ht="11.25">
      <c r="C1342" s="171"/>
      <c r="E1342" s="177"/>
      <c r="F1342" s="176"/>
      <c r="G1342" s="176"/>
      <c r="H1342" s="176"/>
      <c r="I1342" s="176"/>
    </row>
    <row r="1343" spans="3:9" ht="11.25">
      <c r="C1343" s="171"/>
      <c r="E1343" s="177"/>
      <c r="F1343" s="176"/>
      <c r="G1343" s="176"/>
      <c r="H1343" s="176"/>
      <c r="I1343" s="176"/>
    </row>
    <row r="1344" spans="3:9" ht="11.25">
      <c r="C1344" s="171"/>
      <c r="E1344" s="177"/>
      <c r="F1344" s="176"/>
      <c r="G1344" s="176"/>
      <c r="H1344" s="176"/>
      <c r="I1344" s="176"/>
    </row>
    <row r="1345" spans="3:9" ht="11.25">
      <c r="C1345" s="171"/>
      <c r="E1345" s="177"/>
      <c r="F1345" s="176"/>
      <c r="G1345" s="176"/>
      <c r="H1345" s="176"/>
      <c r="I1345" s="176"/>
    </row>
    <row r="1346" spans="3:9" ht="11.25">
      <c r="C1346" s="171"/>
      <c r="E1346" s="177"/>
      <c r="F1346" s="176"/>
      <c r="G1346" s="176"/>
      <c r="H1346" s="176"/>
      <c r="I1346" s="176"/>
    </row>
    <row r="1347" spans="3:9" ht="11.25">
      <c r="C1347" s="171"/>
      <c r="E1347" s="177"/>
      <c r="F1347" s="176"/>
      <c r="G1347" s="176"/>
      <c r="H1347" s="176"/>
      <c r="I1347" s="176"/>
    </row>
    <row r="1348" spans="3:9" ht="11.25">
      <c r="C1348" s="171"/>
      <c r="E1348" s="177"/>
      <c r="F1348" s="176"/>
      <c r="G1348" s="176"/>
      <c r="H1348" s="176"/>
      <c r="I1348" s="176"/>
    </row>
    <row r="1349" spans="3:9" ht="11.25">
      <c r="C1349" s="171"/>
      <c r="E1349" s="177"/>
      <c r="F1349" s="176"/>
      <c r="G1349" s="176"/>
      <c r="H1349" s="176"/>
      <c r="I1349" s="176"/>
    </row>
    <row r="1350" spans="3:9" ht="11.25">
      <c r="C1350" s="171"/>
      <c r="E1350" s="177"/>
      <c r="F1350" s="176"/>
      <c r="G1350" s="176"/>
      <c r="H1350" s="176"/>
      <c r="I1350" s="176"/>
    </row>
    <row r="1351" spans="3:9" ht="11.25">
      <c r="C1351" s="171"/>
      <c r="E1351" s="177"/>
      <c r="F1351" s="176"/>
      <c r="G1351" s="176"/>
      <c r="H1351" s="176"/>
      <c r="I1351" s="176"/>
    </row>
    <row r="1352" spans="3:9" ht="11.25">
      <c r="C1352" s="171"/>
      <c r="E1352" s="177"/>
      <c r="F1352" s="176"/>
      <c r="G1352" s="176"/>
      <c r="H1352" s="176"/>
      <c r="I1352" s="176"/>
    </row>
    <row r="1353" spans="3:9" ht="11.25">
      <c r="C1353" s="171"/>
      <c r="E1353" s="177"/>
      <c r="F1353" s="176"/>
      <c r="G1353" s="176"/>
      <c r="H1353" s="176"/>
      <c r="I1353" s="176"/>
    </row>
    <row r="1354" spans="3:9" ht="11.25">
      <c r="C1354" s="171"/>
      <c r="E1354" s="177"/>
      <c r="F1354" s="176"/>
      <c r="G1354" s="176"/>
      <c r="H1354" s="176"/>
      <c r="I1354" s="176"/>
    </row>
    <row r="1355" spans="3:9" ht="11.25">
      <c r="C1355" s="171"/>
      <c r="E1355" s="177"/>
      <c r="F1355" s="176"/>
      <c r="G1355" s="176"/>
      <c r="H1355" s="176"/>
      <c r="I1355" s="176"/>
    </row>
    <row r="1356" spans="3:9" ht="11.25">
      <c r="C1356" s="171"/>
      <c r="E1356" s="177"/>
      <c r="F1356" s="176"/>
      <c r="G1356" s="176"/>
      <c r="H1356" s="176"/>
      <c r="I1356" s="176"/>
    </row>
    <row r="1357" spans="3:9" ht="11.25">
      <c r="C1357" s="171"/>
      <c r="E1357" s="177"/>
      <c r="F1357" s="176"/>
      <c r="G1357" s="176"/>
      <c r="H1357" s="176"/>
      <c r="I1357" s="176"/>
    </row>
    <row r="1358" spans="3:9" ht="11.25">
      <c r="C1358" s="171"/>
      <c r="E1358" s="177"/>
      <c r="F1358" s="176"/>
      <c r="G1358" s="176"/>
      <c r="H1358" s="176"/>
      <c r="I1358" s="176"/>
    </row>
    <row r="1359" spans="3:9" ht="11.25">
      <c r="C1359" s="171"/>
      <c r="E1359" s="177"/>
      <c r="F1359" s="176"/>
      <c r="G1359" s="176"/>
      <c r="H1359" s="176"/>
      <c r="I1359" s="176"/>
    </row>
    <row r="1360" spans="3:9" ht="11.25">
      <c r="C1360" s="171"/>
      <c r="E1360" s="177"/>
      <c r="F1360" s="176"/>
      <c r="G1360" s="176"/>
      <c r="H1360" s="176"/>
      <c r="I1360" s="176"/>
    </row>
    <row r="1361" spans="3:9" ht="11.25">
      <c r="C1361" s="171"/>
      <c r="E1361" s="177"/>
      <c r="F1361" s="176"/>
      <c r="G1361" s="176"/>
      <c r="H1361" s="176"/>
      <c r="I1361" s="176"/>
    </row>
    <row r="1362" spans="3:9" ht="11.25">
      <c r="C1362" s="171"/>
      <c r="E1362" s="177"/>
      <c r="F1362" s="176"/>
      <c r="G1362" s="176"/>
      <c r="H1362" s="176"/>
      <c r="I1362" s="176"/>
    </row>
    <row r="1363" spans="3:9" ht="11.25">
      <c r="C1363" s="171"/>
      <c r="E1363" s="177"/>
      <c r="F1363" s="176"/>
      <c r="G1363" s="176"/>
      <c r="H1363" s="176"/>
      <c r="I1363" s="176"/>
    </row>
    <row r="1364" spans="3:9" ht="11.25">
      <c r="C1364" s="171"/>
      <c r="E1364" s="177"/>
      <c r="F1364" s="176"/>
      <c r="G1364" s="176"/>
      <c r="H1364" s="176"/>
      <c r="I1364" s="176"/>
    </row>
    <row r="1365" spans="3:9" ht="11.25">
      <c r="C1365" s="171"/>
      <c r="E1365" s="177"/>
      <c r="F1365" s="176"/>
      <c r="G1365" s="176"/>
      <c r="H1365" s="176"/>
      <c r="I1365" s="176"/>
    </row>
    <row r="1366" spans="3:9" ht="11.25">
      <c r="C1366" s="171"/>
      <c r="E1366" s="177"/>
      <c r="F1366" s="176"/>
      <c r="G1366" s="176"/>
      <c r="H1366" s="176"/>
      <c r="I1366" s="176"/>
    </row>
    <row r="1367" spans="3:9" ht="11.25">
      <c r="C1367" s="171"/>
      <c r="E1367" s="177"/>
      <c r="F1367" s="176"/>
      <c r="G1367" s="176"/>
      <c r="H1367" s="176"/>
      <c r="I1367" s="176"/>
    </row>
    <row r="1368" spans="3:9" ht="11.25">
      <c r="C1368" s="171"/>
      <c r="E1368" s="177"/>
      <c r="F1368" s="176"/>
      <c r="G1368" s="176"/>
      <c r="H1368" s="176"/>
      <c r="I1368" s="176"/>
    </row>
    <row r="1369" spans="3:9" ht="11.25">
      <c r="C1369" s="171"/>
      <c r="E1369" s="177"/>
      <c r="F1369" s="176"/>
      <c r="G1369" s="176"/>
      <c r="H1369" s="176"/>
      <c r="I1369" s="176"/>
    </row>
    <row r="1370" spans="3:9" ht="11.25">
      <c r="C1370" s="171"/>
      <c r="E1370" s="177"/>
      <c r="F1370" s="176"/>
      <c r="G1370" s="176"/>
      <c r="H1370" s="176"/>
      <c r="I1370" s="176"/>
    </row>
    <row r="1371" spans="3:9" ht="11.25">
      <c r="C1371" s="171"/>
      <c r="E1371" s="177"/>
      <c r="F1371" s="176"/>
      <c r="G1371" s="176"/>
      <c r="H1371" s="176"/>
      <c r="I1371" s="176"/>
    </row>
    <row r="1372" spans="3:9" ht="11.25">
      <c r="C1372" s="171"/>
      <c r="E1372" s="177"/>
      <c r="F1372" s="176"/>
      <c r="G1372" s="176"/>
      <c r="H1372" s="176"/>
      <c r="I1372" s="176"/>
    </row>
    <row r="1373" spans="3:9" ht="11.25">
      <c r="C1373" s="171"/>
      <c r="E1373" s="177"/>
      <c r="F1373" s="176"/>
      <c r="G1373" s="176"/>
      <c r="H1373" s="176"/>
      <c r="I1373" s="176"/>
    </row>
    <row r="1374" spans="3:9" ht="11.25">
      <c r="C1374" s="171"/>
      <c r="E1374" s="177"/>
      <c r="F1374" s="176"/>
      <c r="G1374" s="176"/>
      <c r="H1374" s="176"/>
      <c r="I1374" s="176"/>
    </row>
    <row r="1375" spans="3:9" ht="11.25">
      <c r="C1375" s="171"/>
      <c r="E1375" s="177"/>
      <c r="F1375" s="176"/>
      <c r="G1375" s="176"/>
      <c r="H1375" s="176"/>
      <c r="I1375" s="176"/>
    </row>
    <row r="1376" spans="3:9" ht="11.25">
      <c r="C1376" s="171"/>
      <c r="E1376" s="177"/>
      <c r="F1376" s="176"/>
      <c r="G1376" s="176"/>
      <c r="H1376" s="176"/>
      <c r="I1376" s="176"/>
    </row>
    <row r="1377" spans="3:9" ht="11.25">
      <c r="C1377" s="171"/>
      <c r="E1377" s="177"/>
      <c r="F1377" s="176"/>
      <c r="G1377" s="176"/>
      <c r="H1377" s="176"/>
      <c r="I1377" s="176"/>
    </row>
    <row r="1378" spans="3:9" ht="11.25">
      <c r="C1378" s="171"/>
      <c r="E1378" s="177"/>
      <c r="F1378" s="176"/>
      <c r="G1378" s="176"/>
      <c r="H1378" s="176"/>
      <c r="I1378" s="176"/>
    </row>
    <row r="1379" spans="3:9" ht="11.25">
      <c r="C1379" s="171"/>
      <c r="E1379" s="177"/>
      <c r="F1379" s="176"/>
      <c r="G1379" s="176"/>
      <c r="H1379" s="176"/>
      <c r="I1379" s="176"/>
    </row>
    <row r="1380" spans="3:9" ht="11.25">
      <c r="C1380" s="171"/>
      <c r="E1380" s="177"/>
      <c r="F1380" s="176"/>
      <c r="G1380" s="176"/>
      <c r="H1380" s="176"/>
      <c r="I1380" s="176"/>
    </row>
    <row r="1381" spans="3:9" ht="11.25">
      <c r="C1381" s="171"/>
      <c r="E1381" s="177"/>
      <c r="F1381" s="176"/>
      <c r="G1381" s="176"/>
      <c r="H1381" s="176"/>
      <c r="I1381" s="176"/>
    </row>
    <row r="1382" spans="3:9" ht="11.25">
      <c r="C1382" s="171"/>
      <c r="E1382" s="177"/>
      <c r="F1382" s="176"/>
      <c r="G1382" s="176"/>
      <c r="H1382" s="176"/>
      <c r="I1382" s="176"/>
    </row>
    <row r="1383" spans="3:9" ht="11.25">
      <c r="C1383" s="171"/>
      <c r="E1383" s="177"/>
      <c r="F1383" s="176"/>
      <c r="G1383" s="176"/>
      <c r="H1383" s="176"/>
      <c r="I1383" s="176"/>
    </row>
    <row r="1384" spans="3:9" ht="11.25">
      <c r="C1384" s="171"/>
      <c r="E1384" s="177"/>
      <c r="F1384" s="176"/>
      <c r="G1384" s="176"/>
      <c r="H1384" s="176"/>
      <c r="I1384" s="176"/>
    </row>
    <row r="1385" spans="3:9" ht="11.25">
      <c r="C1385" s="171"/>
      <c r="E1385" s="177"/>
      <c r="F1385" s="176"/>
      <c r="G1385" s="176"/>
      <c r="H1385" s="176"/>
      <c r="I1385" s="176"/>
    </row>
    <row r="1386" spans="3:9" ht="11.25">
      <c r="C1386" s="171"/>
      <c r="E1386" s="177"/>
      <c r="F1386" s="176"/>
      <c r="G1386" s="176"/>
      <c r="H1386" s="176"/>
      <c r="I1386" s="176"/>
    </row>
    <row r="1387" spans="3:9" ht="11.25">
      <c r="C1387" s="171"/>
      <c r="E1387" s="177"/>
      <c r="F1387" s="176"/>
      <c r="G1387" s="176"/>
      <c r="H1387" s="176"/>
      <c r="I1387" s="176"/>
    </row>
    <row r="1388" spans="3:9" ht="11.25">
      <c r="C1388" s="171"/>
      <c r="E1388" s="177"/>
      <c r="F1388" s="176"/>
      <c r="G1388" s="176"/>
      <c r="H1388" s="176"/>
      <c r="I1388" s="176"/>
    </row>
    <row r="1389" spans="3:9" ht="11.25">
      <c r="C1389" s="171"/>
      <c r="E1389" s="177"/>
      <c r="F1389" s="176"/>
      <c r="G1389" s="176"/>
      <c r="H1389" s="176"/>
      <c r="I1389" s="176"/>
    </row>
    <row r="1390" spans="3:9" ht="11.25">
      <c r="C1390" s="171"/>
      <c r="E1390" s="177"/>
      <c r="F1390" s="176"/>
      <c r="G1390" s="176"/>
      <c r="H1390" s="176"/>
      <c r="I1390" s="176"/>
    </row>
    <row r="1391" spans="3:9" ht="11.25">
      <c r="C1391" s="171"/>
      <c r="E1391" s="177"/>
      <c r="F1391" s="176"/>
      <c r="G1391" s="176"/>
      <c r="H1391" s="176"/>
      <c r="I1391" s="176"/>
    </row>
    <row r="1392" spans="3:9" ht="11.25">
      <c r="C1392" s="171"/>
      <c r="E1392" s="177"/>
      <c r="F1392" s="176"/>
      <c r="G1392" s="176"/>
      <c r="H1392" s="176"/>
      <c r="I1392" s="176"/>
    </row>
    <row r="1393" spans="3:9" ht="11.25">
      <c r="C1393" s="171"/>
      <c r="E1393" s="177"/>
      <c r="F1393" s="176"/>
      <c r="G1393" s="176"/>
      <c r="H1393" s="176"/>
      <c r="I1393" s="176"/>
    </row>
    <row r="1394" spans="3:9" ht="11.25">
      <c r="C1394" s="171"/>
      <c r="E1394" s="177"/>
      <c r="F1394" s="176"/>
      <c r="G1394" s="176"/>
      <c r="H1394" s="176"/>
      <c r="I1394" s="176"/>
    </row>
    <row r="1395" spans="3:9" ht="11.25">
      <c r="C1395" s="171"/>
      <c r="E1395" s="177"/>
      <c r="F1395" s="176"/>
      <c r="G1395" s="176"/>
      <c r="H1395" s="176"/>
      <c r="I1395" s="176"/>
    </row>
    <row r="1396" spans="3:9" ht="11.25">
      <c r="C1396" s="171"/>
      <c r="E1396" s="177"/>
      <c r="F1396" s="176"/>
      <c r="G1396" s="176"/>
      <c r="H1396" s="176"/>
      <c r="I1396" s="176"/>
    </row>
    <row r="1397" spans="3:9" ht="11.25">
      <c r="C1397" s="171"/>
      <c r="E1397" s="177"/>
      <c r="F1397" s="176"/>
      <c r="G1397" s="176"/>
      <c r="H1397" s="176"/>
      <c r="I1397" s="176"/>
    </row>
    <row r="1398" spans="3:9" ht="11.25">
      <c r="C1398" s="171"/>
      <c r="E1398" s="177"/>
      <c r="F1398" s="176"/>
      <c r="G1398" s="176"/>
      <c r="H1398" s="176"/>
      <c r="I1398" s="176"/>
    </row>
    <row r="1399" spans="3:9" ht="11.25">
      <c r="C1399" s="171"/>
      <c r="E1399" s="177"/>
      <c r="F1399" s="176"/>
      <c r="G1399" s="176"/>
      <c r="H1399" s="176"/>
      <c r="I1399" s="176"/>
    </row>
    <row r="1400" spans="3:9" ht="11.25">
      <c r="C1400" s="171"/>
      <c r="E1400" s="177"/>
      <c r="F1400" s="176"/>
      <c r="G1400" s="176"/>
      <c r="H1400" s="176"/>
      <c r="I1400" s="176"/>
    </row>
    <row r="1401" spans="3:9" ht="11.25">
      <c r="C1401" s="171"/>
      <c r="E1401" s="177"/>
      <c r="F1401" s="176"/>
      <c r="G1401" s="176"/>
      <c r="H1401" s="176"/>
      <c r="I1401" s="176"/>
    </row>
    <row r="1402" spans="3:9" ht="11.25">
      <c r="C1402" s="171"/>
      <c r="E1402" s="177"/>
      <c r="F1402" s="176"/>
      <c r="G1402" s="176"/>
      <c r="H1402" s="176"/>
      <c r="I1402" s="176"/>
    </row>
    <row r="1403" spans="3:9" ht="11.25">
      <c r="C1403" s="171"/>
      <c r="E1403" s="177"/>
      <c r="F1403" s="176"/>
      <c r="G1403" s="176"/>
      <c r="H1403" s="176"/>
      <c r="I1403" s="176"/>
    </row>
    <row r="1404" spans="3:9" ht="11.25">
      <c r="C1404" s="171"/>
      <c r="E1404" s="177"/>
      <c r="F1404" s="176"/>
      <c r="G1404" s="176"/>
      <c r="H1404" s="176"/>
      <c r="I1404" s="176"/>
    </row>
    <row r="1405" spans="3:9" ht="11.25">
      <c r="C1405" s="171"/>
      <c r="E1405" s="177"/>
      <c r="F1405" s="176"/>
      <c r="G1405" s="176"/>
      <c r="H1405" s="176"/>
      <c r="I1405" s="176"/>
    </row>
    <row r="1406" spans="3:9" ht="11.25">
      <c r="C1406" s="171"/>
      <c r="E1406" s="177"/>
      <c r="F1406" s="176"/>
      <c r="G1406" s="176"/>
      <c r="H1406" s="176"/>
      <c r="I1406" s="176"/>
    </row>
    <row r="1407" spans="3:9" ht="11.25">
      <c r="C1407" s="171"/>
      <c r="E1407" s="177"/>
      <c r="F1407" s="176"/>
      <c r="G1407" s="176"/>
      <c r="H1407" s="176"/>
      <c r="I1407" s="176"/>
    </row>
    <row r="1408" spans="3:9" ht="11.25">
      <c r="C1408" s="171"/>
      <c r="E1408" s="177"/>
      <c r="F1408" s="176"/>
      <c r="G1408" s="176"/>
      <c r="H1408" s="176"/>
      <c r="I1408" s="176"/>
    </row>
    <row r="1409" spans="3:9" ht="11.25">
      <c r="C1409" s="171"/>
      <c r="E1409" s="177"/>
      <c r="F1409" s="176"/>
      <c r="G1409" s="176"/>
      <c r="H1409" s="176"/>
      <c r="I1409" s="176"/>
    </row>
    <row r="1410" spans="3:9" ht="11.25">
      <c r="C1410" s="171"/>
      <c r="E1410" s="177"/>
      <c r="F1410" s="176"/>
      <c r="G1410" s="176"/>
      <c r="H1410" s="176"/>
      <c r="I1410" s="176"/>
    </row>
    <row r="1411" spans="3:9" ht="11.25">
      <c r="C1411" s="171"/>
      <c r="E1411" s="177"/>
      <c r="F1411" s="176"/>
      <c r="G1411" s="176"/>
      <c r="H1411" s="176"/>
      <c r="I1411" s="176"/>
    </row>
    <row r="1412" spans="3:9" ht="11.25">
      <c r="C1412" s="171"/>
      <c r="E1412" s="177"/>
      <c r="F1412" s="176"/>
      <c r="G1412" s="176"/>
      <c r="H1412" s="176"/>
      <c r="I1412" s="176"/>
    </row>
    <row r="1413" spans="3:9" ht="11.25">
      <c r="C1413" s="171"/>
      <c r="E1413" s="177"/>
      <c r="F1413" s="176"/>
      <c r="G1413" s="176"/>
      <c r="H1413" s="176"/>
      <c r="I1413" s="176"/>
    </row>
    <row r="1414" spans="3:9" ht="11.25">
      <c r="C1414" s="171"/>
      <c r="E1414" s="177"/>
      <c r="F1414" s="176"/>
      <c r="G1414" s="176"/>
      <c r="H1414" s="176"/>
      <c r="I1414" s="176"/>
    </row>
    <row r="1415" spans="3:9" ht="11.25">
      <c r="C1415" s="171"/>
      <c r="E1415" s="177"/>
      <c r="F1415" s="176"/>
      <c r="G1415" s="176"/>
      <c r="H1415" s="176"/>
      <c r="I1415" s="176"/>
    </row>
    <row r="1416" spans="3:9" ht="11.25">
      <c r="C1416" s="171"/>
      <c r="E1416" s="177"/>
      <c r="F1416" s="176"/>
      <c r="G1416" s="176"/>
      <c r="H1416" s="176"/>
      <c r="I1416" s="176"/>
    </row>
    <row r="1417" spans="3:9" ht="11.25">
      <c r="C1417" s="171"/>
      <c r="E1417" s="177"/>
      <c r="F1417" s="176"/>
      <c r="G1417" s="176"/>
      <c r="H1417" s="176"/>
      <c r="I1417" s="176"/>
    </row>
    <row r="1418" spans="3:9" ht="11.25">
      <c r="C1418" s="171"/>
      <c r="E1418" s="177"/>
      <c r="F1418" s="176"/>
      <c r="G1418" s="176"/>
      <c r="H1418" s="176"/>
      <c r="I1418" s="176"/>
    </row>
    <row r="1419" spans="3:9" ht="11.25">
      <c r="C1419" s="171"/>
      <c r="E1419" s="177"/>
      <c r="F1419" s="176"/>
      <c r="G1419" s="176"/>
      <c r="H1419" s="176"/>
      <c r="I1419" s="176"/>
    </row>
    <row r="1420" spans="3:9" ht="11.25">
      <c r="C1420" s="171"/>
      <c r="E1420" s="177"/>
      <c r="F1420" s="176"/>
      <c r="G1420" s="176"/>
      <c r="H1420" s="176"/>
      <c r="I1420" s="176"/>
    </row>
    <row r="1421" spans="3:9" ht="11.25">
      <c r="C1421" s="171"/>
      <c r="E1421" s="177"/>
      <c r="F1421" s="176"/>
      <c r="G1421" s="176"/>
      <c r="H1421" s="176"/>
      <c r="I1421" s="176"/>
    </row>
    <row r="1422" spans="3:9" ht="11.25">
      <c r="C1422" s="171"/>
      <c r="E1422" s="177"/>
      <c r="F1422" s="176"/>
      <c r="G1422" s="176"/>
      <c r="H1422" s="176"/>
      <c r="I1422" s="176"/>
    </row>
    <row r="1423" spans="3:9" ht="11.25">
      <c r="C1423" s="171"/>
      <c r="E1423" s="177"/>
      <c r="F1423" s="176"/>
      <c r="G1423" s="176"/>
      <c r="H1423" s="176"/>
      <c r="I1423" s="176"/>
    </row>
    <row r="1424" spans="3:9" ht="11.25">
      <c r="C1424" s="171"/>
      <c r="E1424" s="177"/>
      <c r="F1424" s="176"/>
      <c r="G1424" s="176"/>
      <c r="H1424" s="176"/>
      <c r="I1424" s="176"/>
    </row>
    <row r="1425" spans="3:9" ht="11.25">
      <c r="C1425" s="171"/>
      <c r="E1425" s="177"/>
      <c r="F1425" s="176"/>
      <c r="G1425" s="176"/>
      <c r="H1425" s="176"/>
      <c r="I1425" s="176"/>
    </row>
    <row r="1426" spans="3:9" ht="11.25">
      <c r="C1426" s="171"/>
      <c r="E1426" s="177"/>
      <c r="F1426" s="176"/>
      <c r="G1426" s="176"/>
      <c r="H1426" s="176"/>
      <c r="I1426" s="176"/>
    </row>
    <row r="1427" spans="3:9" ht="11.25">
      <c r="C1427" s="171"/>
      <c r="E1427" s="177"/>
      <c r="F1427" s="176"/>
      <c r="G1427" s="176"/>
      <c r="H1427" s="176"/>
      <c r="I1427" s="176"/>
    </row>
    <row r="1428" spans="3:9" ht="11.25">
      <c r="C1428" s="171"/>
      <c r="E1428" s="177"/>
      <c r="F1428" s="176"/>
      <c r="G1428" s="176"/>
      <c r="H1428" s="176"/>
      <c r="I1428" s="176"/>
    </row>
    <row r="1429" spans="3:9" ht="11.25">
      <c r="C1429" s="171"/>
      <c r="E1429" s="177"/>
      <c r="F1429" s="176"/>
      <c r="G1429" s="176"/>
      <c r="H1429" s="176"/>
      <c r="I1429" s="176"/>
    </row>
    <row r="1430" spans="3:9" ht="11.25">
      <c r="C1430" s="171"/>
      <c r="E1430" s="177"/>
      <c r="F1430" s="176"/>
      <c r="G1430" s="176"/>
      <c r="H1430" s="176"/>
      <c r="I1430" s="176"/>
    </row>
    <row r="1431" spans="3:9" ht="11.25">
      <c r="C1431" s="171"/>
      <c r="E1431" s="177"/>
      <c r="F1431" s="176"/>
      <c r="G1431" s="176"/>
      <c r="H1431" s="176"/>
      <c r="I1431" s="176"/>
    </row>
    <row r="1432" spans="3:9" ht="11.25">
      <c r="C1432" s="171"/>
      <c r="E1432" s="177"/>
      <c r="F1432" s="176"/>
      <c r="G1432" s="176"/>
      <c r="H1432" s="176"/>
      <c r="I1432" s="176"/>
    </row>
    <row r="1433" spans="3:9" ht="11.25">
      <c r="C1433" s="171"/>
      <c r="E1433" s="177"/>
      <c r="F1433" s="176"/>
      <c r="G1433" s="176"/>
      <c r="H1433" s="176"/>
      <c r="I1433" s="176"/>
    </row>
    <row r="1434" spans="3:9" ht="11.25">
      <c r="C1434" s="171"/>
      <c r="E1434" s="177"/>
      <c r="F1434" s="176"/>
      <c r="G1434" s="176"/>
      <c r="H1434" s="176"/>
      <c r="I1434" s="176"/>
    </row>
    <row r="1435" spans="3:9" ht="11.25">
      <c r="C1435" s="171"/>
      <c r="E1435" s="177"/>
      <c r="F1435" s="176"/>
      <c r="G1435" s="176"/>
      <c r="H1435" s="176"/>
      <c r="I1435" s="176"/>
    </row>
    <row r="1436" spans="3:9" ht="11.25">
      <c r="C1436" s="171"/>
      <c r="E1436" s="177"/>
      <c r="F1436" s="176"/>
      <c r="G1436" s="176"/>
      <c r="H1436" s="176"/>
      <c r="I1436" s="176"/>
    </row>
    <row r="1437" spans="3:9" ht="11.25">
      <c r="C1437" s="171"/>
      <c r="E1437" s="177"/>
      <c r="F1437" s="176"/>
      <c r="G1437" s="176"/>
      <c r="H1437" s="176"/>
      <c r="I1437" s="176"/>
    </row>
    <row r="1438" spans="3:9" ht="11.25">
      <c r="C1438" s="171"/>
      <c r="E1438" s="177"/>
      <c r="F1438" s="176"/>
      <c r="G1438" s="176"/>
      <c r="H1438" s="176"/>
      <c r="I1438" s="176"/>
    </row>
    <row r="1439" spans="3:9" ht="11.25">
      <c r="C1439" s="171"/>
      <c r="E1439" s="177"/>
      <c r="F1439" s="176"/>
      <c r="G1439" s="176"/>
      <c r="H1439" s="176"/>
      <c r="I1439" s="176"/>
    </row>
    <row r="1440" spans="3:9" ht="11.25">
      <c r="C1440" s="171"/>
      <c r="E1440" s="177"/>
      <c r="F1440" s="176"/>
      <c r="G1440" s="176"/>
      <c r="H1440" s="176"/>
      <c r="I1440" s="176"/>
    </row>
    <row r="1441" spans="3:9" ht="11.25">
      <c r="C1441" s="171"/>
      <c r="E1441" s="177"/>
      <c r="F1441" s="176"/>
      <c r="G1441" s="176"/>
      <c r="H1441" s="176"/>
      <c r="I1441" s="176"/>
    </row>
    <row r="1442" spans="3:9" ht="11.25">
      <c r="C1442" s="171"/>
      <c r="E1442" s="177"/>
      <c r="F1442" s="176"/>
      <c r="G1442" s="176"/>
      <c r="H1442" s="176"/>
      <c r="I1442" s="176"/>
    </row>
    <row r="1443" spans="3:9" ht="11.25">
      <c r="C1443" s="171"/>
      <c r="E1443" s="177"/>
      <c r="F1443" s="176"/>
      <c r="G1443" s="176"/>
      <c r="H1443" s="176"/>
      <c r="I1443" s="176"/>
    </row>
    <row r="1444" spans="3:9" ht="11.25">
      <c r="C1444" s="171"/>
      <c r="E1444" s="177"/>
      <c r="F1444" s="176"/>
      <c r="G1444" s="176"/>
      <c r="H1444" s="176"/>
      <c r="I1444" s="176"/>
    </row>
    <row r="1445" spans="3:9" ht="11.25">
      <c r="C1445" s="171"/>
      <c r="E1445" s="177"/>
      <c r="F1445" s="176"/>
      <c r="G1445" s="176"/>
      <c r="H1445" s="176"/>
      <c r="I1445" s="176"/>
    </row>
    <row r="1446" spans="3:9" ht="11.25">
      <c r="C1446" s="171"/>
      <c r="E1446" s="177"/>
      <c r="F1446" s="176"/>
      <c r="G1446" s="176"/>
      <c r="H1446" s="176"/>
      <c r="I1446" s="176"/>
    </row>
    <row r="1447" spans="3:9" ht="11.25">
      <c r="C1447" s="171"/>
      <c r="E1447" s="177"/>
      <c r="F1447" s="176"/>
      <c r="G1447" s="176"/>
      <c r="H1447" s="176"/>
      <c r="I1447" s="176"/>
    </row>
    <row r="1448" spans="3:9" ht="11.25">
      <c r="C1448" s="171"/>
      <c r="E1448" s="177"/>
      <c r="F1448" s="176"/>
      <c r="G1448" s="176"/>
      <c r="H1448" s="176"/>
      <c r="I1448" s="176"/>
    </row>
    <row r="1449" spans="3:9" ht="11.25">
      <c r="C1449" s="171"/>
      <c r="E1449" s="177"/>
      <c r="F1449" s="176"/>
      <c r="G1449" s="176"/>
      <c r="H1449" s="176"/>
      <c r="I1449" s="176"/>
    </row>
    <row r="1450" spans="3:9" ht="11.25">
      <c r="C1450" s="171"/>
      <c r="E1450" s="177"/>
      <c r="F1450" s="176"/>
      <c r="G1450" s="176"/>
      <c r="H1450" s="176"/>
      <c r="I1450" s="176"/>
    </row>
    <row r="1451" spans="3:9" ht="11.25">
      <c r="C1451" s="171"/>
      <c r="E1451" s="177"/>
      <c r="F1451" s="176"/>
      <c r="G1451" s="176"/>
      <c r="H1451" s="176"/>
      <c r="I1451" s="176"/>
    </row>
    <row r="1452" spans="3:9" ht="11.25">
      <c r="C1452" s="171"/>
      <c r="E1452" s="177"/>
      <c r="F1452" s="176"/>
      <c r="G1452" s="176"/>
      <c r="H1452" s="176"/>
      <c r="I1452" s="176"/>
    </row>
    <row r="1453" spans="3:9" ht="11.25">
      <c r="C1453" s="171"/>
      <c r="E1453" s="177"/>
      <c r="F1453" s="176"/>
      <c r="G1453" s="176"/>
      <c r="H1453" s="176"/>
      <c r="I1453" s="176"/>
    </row>
    <row r="1454" spans="3:9" ht="11.25">
      <c r="C1454" s="171"/>
      <c r="E1454" s="177"/>
      <c r="F1454" s="176"/>
      <c r="G1454" s="176"/>
      <c r="H1454" s="176"/>
      <c r="I1454" s="176"/>
    </row>
    <row r="1455" spans="3:9" ht="11.25">
      <c r="C1455" s="171"/>
      <c r="E1455" s="177"/>
      <c r="F1455" s="176"/>
      <c r="G1455" s="176"/>
      <c r="H1455" s="176"/>
      <c r="I1455" s="176"/>
    </row>
    <row r="1456" spans="3:9" ht="11.25">
      <c r="C1456" s="171"/>
      <c r="E1456" s="177"/>
      <c r="F1456" s="176"/>
      <c r="G1456" s="176"/>
      <c r="H1456" s="176"/>
      <c r="I1456" s="176"/>
    </row>
    <row r="1457" spans="3:9" ht="11.25">
      <c r="C1457" s="171"/>
      <c r="E1457" s="177"/>
      <c r="F1457" s="176"/>
      <c r="G1457" s="176"/>
      <c r="H1457" s="176"/>
      <c r="I1457" s="176"/>
    </row>
    <row r="1458" spans="3:9" ht="11.25">
      <c r="C1458" s="171"/>
      <c r="E1458" s="177"/>
      <c r="F1458" s="176"/>
      <c r="G1458" s="176"/>
      <c r="H1458" s="176"/>
      <c r="I1458" s="176"/>
    </row>
    <row r="1459" spans="3:9" ht="11.25">
      <c r="C1459" s="171"/>
      <c r="E1459" s="177"/>
      <c r="F1459" s="176"/>
      <c r="G1459" s="176"/>
      <c r="H1459" s="176"/>
      <c r="I1459" s="176"/>
    </row>
    <row r="1460" spans="3:9" ht="11.25">
      <c r="C1460" s="171"/>
      <c r="E1460" s="177"/>
      <c r="F1460" s="176"/>
      <c r="G1460" s="176"/>
      <c r="H1460" s="176"/>
      <c r="I1460" s="176"/>
    </row>
    <row r="1461" spans="3:9" ht="11.25">
      <c r="C1461" s="171"/>
      <c r="E1461" s="177"/>
      <c r="F1461" s="176"/>
      <c r="G1461" s="176"/>
      <c r="H1461" s="176"/>
      <c r="I1461" s="176"/>
    </row>
    <row r="1462" spans="3:9" ht="11.25">
      <c r="C1462" s="171"/>
      <c r="E1462" s="177"/>
      <c r="F1462" s="176"/>
      <c r="G1462" s="176"/>
      <c r="H1462" s="176"/>
      <c r="I1462" s="176"/>
    </row>
    <row r="1463" spans="3:9" ht="11.25">
      <c r="C1463" s="171"/>
      <c r="E1463" s="177"/>
      <c r="F1463" s="176"/>
      <c r="G1463" s="176"/>
      <c r="H1463" s="176"/>
      <c r="I1463" s="176"/>
    </row>
    <row r="1464" spans="3:9" ht="11.25">
      <c r="C1464" s="171"/>
      <c r="E1464" s="177"/>
      <c r="F1464" s="176"/>
      <c r="G1464" s="176"/>
      <c r="H1464" s="176"/>
      <c r="I1464" s="176"/>
    </row>
    <row r="1465" spans="3:9" ht="11.25">
      <c r="C1465" s="171"/>
      <c r="E1465" s="177"/>
      <c r="F1465" s="176"/>
      <c r="G1465" s="176"/>
      <c r="H1465" s="176"/>
      <c r="I1465" s="176"/>
    </row>
    <row r="1466" spans="3:9" ht="11.25">
      <c r="C1466" s="171"/>
      <c r="E1466" s="177"/>
      <c r="F1466" s="176"/>
      <c r="G1466" s="176"/>
      <c r="H1466" s="176"/>
      <c r="I1466" s="176"/>
    </row>
    <row r="1467" spans="3:9" ht="11.25">
      <c r="C1467" s="171"/>
      <c r="E1467" s="177"/>
      <c r="F1467" s="176"/>
      <c r="G1467" s="176"/>
      <c r="H1467" s="176"/>
      <c r="I1467" s="176"/>
    </row>
    <row r="1468" spans="3:9" ht="11.25">
      <c r="C1468" s="171"/>
      <c r="E1468" s="177"/>
      <c r="F1468" s="176"/>
      <c r="G1468" s="176"/>
      <c r="H1468" s="176"/>
      <c r="I1468" s="176"/>
    </row>
    <row r="1469" spans="3:9" ht="11.25">
      <c r="C1469" s="171"/>
      <c r="E1469" s="177"/>
      <c r="F1469" s="176"/>
      <c r="G1469" s="176"/>
      <c r="H1469" s="176"/>
      <c r="I1469" s="176"/>
    </row>
    <row r="1470" spans="3:9" ht="11.25">
      <c r="C1470" s="171"/>
      <c r="E1470" s="177"/>
      <c r="F1470" s="176"/>
      <c r="G1470" s="176"/>
      <c r="H1470" s="176"/>
      <c r="I1470" s="176"/>
    </row>
    <row r="1471" spans="3:9" ht="11.25">
      <c r="C1471" s="171"/>
      <c r="E1471" s="177"/>
      <c r="F1471" s="176"/>
      <c r="G1471" s="176"/>
      <c r="H1471" s="176"/>
      <c r="I1471" s="176"/>
    </row>
    <row r="1472" spans="3:9" ht="11.25">
      <c r="C1472" s="171"/>
      <c r="E1472" s="177"/>
      <c r="F1472" s="176"/>
      <c r="G1472" s="176"/>
      <c r="H1472" s="176"/>
      <c r="I1472" s="176"/>
    </row>
    <row r="1473" spans="3:9" ht="11.25">
      <c r="C1473" s="171"/>
      <c r="E1473" s="177"/>
      <c r="F1473" s="176"/>
      <c r="G1473" s="176"/>
      <c r="H1473" s="176"/>
      <c r="I1473" s="176"/>
    </row>
    <row r="1474" spans="3:9" ht="11.25">
      <c r="C1474" s="171"/>
      <c r="E1474" s="177"/>
      <c r="F1474" s="176"/>
      <c r="G1474" s="176"/>
      <c r="H1474" s="176"/>
      <c r="I1474" s="176"/>
    </row>
    <row r="1475" spans="3:9" ht="11.25">
      <c r="C1475" s="171"/>
      <c r="E1475" s="177"/>
      <c r="F1475" s="176"/>
      <c r="G1475" s="176"/>
      <c r="H1475" s="176"/>
      <c r="I1475" s="176"/>
    </row>
    <row r="1476" spans="3:9" ht="11.25">
      <c r="C1476" s="171"/>
      <c r="E1476" s="177"/>
      <c r="F1476" s="176"/>
      <c r="G1476" s="176"/>
      <c r="H1476" s="176"/>
      <c r="I1476" s="176"/>
    </row>
    <row r="1477" spans="3:9" ht="11.25">
      <c r="C1477" s="171"/>
      <c r="E1477" s="177"/>
      <c r="F1477" s="176"/>
      <c r="G1477" s="176"/>
      <c r="H1477" s="176"/>
      <c r="I1477" s="176"/>
    </row>
    <row r="1478" spans="3:9" ht="11.25">
      <c r="C1478" s="171"/>
      <c r="E1478" s="177"/>
      <c r="F1478" s="176"/>
      <c r="G1478" s="176"/>
      <c r="H1478" s="176"/>
      <c r="I1478" s="176"/>
    </row>
    <row r="1479" spans="3:9" ht="11.25">
      <c r="C1479" s="171"/>
      <c r="E1479" s="177"/>
      <c r="F1479" s="176"/>
      <c r="G1479" s="176"/>
      <c r="H1479" s="176"/>
      <c r="I1479" s="176"/>
    </row>
    <row r="1480" spans="3:9" ht="11.25">
      <c r="C1480" s="171"/>
      <c r="E1480" s="177"/>
      <c r="F1480" s="176"/>
      <c r="G1480" s="176"/>
      <c r="H1480" s="176"/>
      <c r="I1480" s="176"/>
    </row>
    <row r="1481" spans="3:9" ht="11.25">
      <c r="C1481" s="171"/>
      <c r="E1481" s="177"/>
      <c r="F1481" s="176"/>
      <c r="G1481" s="176"/>
      <c r="H1481" s="176"/>
      <c r="I1481" s="176"/>
    </row>
    <row r="1482" spans="3:9" ht="11.25">
      <c r="C1482" s="171"/>
      <c r="E1482" s="177"/>
      <c r="F1482" s="176"/>
      <c r="G1482" s="176"/>
      <c r="H1482" s="176"/>
      <c r="I1482" s="176"/>
    </row>
    <row r="1483" spans="3:9" ht="11.25">
      <c r="C1483" s="171"/>
      <c r="E1483" s="177"/>
      <c r="F1483" s="176"/>
      <c r="G1483" s="176"/>
      <c r="H1483" s="176"/>
      <c r="I1483" s="176"/>
    </row>
    <row r="1484" spans="3:9" ht="11.25">
      <c r="C1484" s="171"/>
      <c r="E1484" s="177"/>
      <c r="F1484" s="176"/>
      <c r="G1484" s="176"/>
      <c r="H1484" s="176"/>
      <c r="I1484" s="176"/>
    </row>
    <row r="1485" spans="3:9" ht="11.25">
      <c r="C1485" s="171"/>
      <c r="E1485" s="177"/>
      <c r="F1485" s="176"/>
      <c r="G1485" s="176"/>
      <c r="H1485" s="176"/>
      <c r="I1485" s="176"/>
    </row>
    <row r="1486" spans="3:9" ht="11.25">
      <c r="C1486" s="171"/>
      <c r="E1486" s="177"/>
      <c r="F1486" s="176"/>
      <c r="G1486" s="176"/>
      <c r="H1486" s="176"/>
      <c r="I1486" s="176"/>
    </row>
    <row r="1487" spans="3:9" ht="11.25">
      <c r="C1487" s="171"/>
      <c r="E1487" s="177"/>
      <c r="F1487" s="176"/>
      <c r="G1487" s="176"/>
      <c r="H1487" s="176"/>
      <c r="I1487" s="176"/>
    </row>
    <row r="1488" spans="3:9" ht="11.25">
      <c r="C1488" s="171"/>
      <c r="E1488" s="177"/>
      <c r="F1488" s="176"/>
      <c r="G1488" s="176"/>
      <c r="H1488" s="176"/>
      <c r="I1488" s="176"/>
    </row>
    <row r="1489" spans="3:9" ht="11.25">
      <c r="C1489" s="171"/>
      <c r="E1489" s="177"/>
      <c r="F1489" s="176"/>
      <c r="G1489" s="176"/>
      <c r="H1489" s="176"/>
      <c r="I1489" s="176"/>
    </row>
    <row r="1490" spans="3:9" ht="11.25">
      <c r="C1490" s="171"/>
      <c r="E1490" s="177"/>
      <c r="F1490" s="176"/>
      <c r="G1490" s="176"/>
      <c r="H1490" s="176"/>
      <c r="I1490" s="176"/>
    </row>
    <row r="1491" spans="3:9" ht="11.25">
      <c r="C1491" s="171"/>
      <c r="E1491" s="177"/>
      <c r="F1491" s="176"/>
      <c r="G1491" s="176"/>
      <c r="H1491" s="176"/>
      <c r="I1491" s="176"/>
    </row>
    <row r="1492" spans="3:9" ht="11.25">
      <c r="C1492" s="171"/>
      <c r="E1492" s="177"/>
      <c r="F1492" s="176"/>
      <c r="G1492" s="176"/>
      <c r="H1492" s="176"/>
      <c r="I1492" s="176"/>
    </row>
    <row r="1493" spans="3:9" ht="11.25">
      <c r="C1493" s="171"/>
      <c r="E1493" s="177"/>
      <c r="F1493" s="176"/>
      <c r="G1493" s="176"/>
      <c r="H1493" s="176"/>
      <c r="I1493" s="176"/>
    </row>
    <row r="1494" spans="3:9" ht="11.25">
      <c r="C1494" s="171"/>
      <c r="E1494" s="177"/>
      <c r="F1494" s="176"/>
      <c r="G1494" s="176"/>
      <c r="H1494" s="176"/>
      <c r="I1494" s="176"/>
    </row>
    <row r="1495" spans="3:9" ht="11.25">
      <c r="C1495" s="171"/>
      <c r="E1495" s="177"/>
      <c r="F1495" s="176"/>
      <c r="G1495" s="176"/>
      <c r="H1495" s="176"/>
      <c r="I1495" s="176"/>
    </row>
    <row r="1496" spans="3:9" ht="11.25">
      <c r="C1496" s="171"/>
      <c r="E1496" s="177"/>
      <c r="F1496" s="176"/>
      <c r="G1496" s="176"/>
      <c r="H1496" s="176"/>
      <c r="I1496" s="176"/>
    </row>
    <row r="1497" spans="3:9" ht="11.25">
      <c r="C1497" s="171"/>
      <c r="E1497" s="177"/>
      <c r="F1497" s="176"/>
      <c r="G1497" s="176"/>
      <c r="H1497" s="176"/>
      <c r="I1497" s="176"/>
    </row>
    <row r="1498" spans="3:9" ht="11.25">
      <c r="C1498" s="171"/>
      <c r="E1498" s="177"/>
      <c r="F1498" s="176"/>
      <c r="G1498" s="176"/>
      <c r="H1498" s="176"/>
      <c r="I1498" s="176"/>
    </row>
    <row r="1499" spans="3:9" ht="11.25">
      <c r="C1499" s="171"/>
      <c r="E1499" s="177"/>
      <c r="F1499" s="176"/>
      <c r="G1499" s="176"/>
      <c r="H1499" s="176"/>
      <c r="I1499" s="176"/>
    </row>
    <row r="1500" spans="3:9" ht="11.25">
      <c r="C1500" s="171"/>
      <c r="E1500" s="177"/>
      <c r="F1500" s="176"/>
      <c r="G1500" s="176"/>
      <c r="H1500" s="176"/>
      <c r="I1500" s="176"/>
    </row>
    <row r="1501" spans="3:9" ht="11.25">
      <c r="C1501" s="171"/>
      <c r="E1501" s="177"/>
      <c r="F1501" s="176"/>
      <c r="G1501" s="176"/>
      <c r="H1501" s="176"/>
      <c r="I1501" s="176"/>
    </row>
    <row r="1502" spans="3:9" ht="11.25">
      <c r="C1502" s="171"/>
      <c r="E1502" s="177"/>
      <c r="F1502" s="176"/>
      <c r="G1502" s="176"/>
      <c r="H1502" s="176"/>
      <c r="I1502" s="176"/>
    </row>
    <row r="1503" spans="3:9" ht="11.25">
      <c r="C1503" s="171"/>
      <c r="E1503" s="177"/>
      <c r="F1503" s="176"/>
      <c r="G1503" s="176"/>
      <c r="H1503" s="176"/>
      <c r="I1503" s="176"/>
    </row>
    <row r="1504" spans="3:9" ht="11.25">
      <c r="C1504" s="171"/>
      <c r="E1504" s="177"/>
      <c r="F1504" s="176"/>
      <c r="G1504" s="176"/>
      <c r="H1504" s="176"/>
      <c r="I1504" s="176"/>
    </row>
    <row r="1505" spans="3:9" ht="11.25">
      <c r="C1505" s="171"/>
      <c r="E1505" s="177"/>
      <c r="F1505" s="176"/>
      <c r="G1505" s="176"/>
      <c r="H1505" s="176"/>
      <c r="I1505" s="176"/>
    </row>
    <row r="1506" spans="3:9" ht="11.25">
      <c r="C1506" s="171"/>
      <c r="E1506" s="177"/>
      <c r="F1506" s="176"/>
      <c r="G1506" s="176"/>
      <c r="H1506" s="176"/>
      <c r="I1506" s="176"/>
    </row>
    <row r="1507" spans="3:9" ht="11.25">
      <c r="C1507" s="171"/>
      <c r="E1507" s="177"/>
      <c r="F1507" s="176"/>
      <c r="G1507" s="176"/>
      <c r="H1507" s="176"/>
      <c r="I1507" s="176"/>
    </row>
    <row r="1508" spans="3:9" ht="11.25">
      <c r="C1508" s="171"/>
      <c r="E1508" s="177"/>
      <c r="F1508" s="176"/>
      <c r="G1508" s="176"/>
      <c r="H1508" s="176"/>
      <c r="I1508" s="176"/>
    </row>
    <row r="1509" spans="3:9" ht="11.25">
      <c r="C1509" s="171"/>
      <c r="E1509" s="177"/>
      <c r="F1509" s="176"/>
      <c r="G1509" s="176"/>
      <c r="H1509" s="176"/>
      <c r="I1509" s="176"/>
    </row>
    <row r="1510" spans="3:9" ht="11.25">
      <c r="C1510" s="171"/>
      <c r="E1510" s="177"/>
      <c r="F1510" s="176"/>
      <c r="G1510" s="176"/>
      <c r="H1510" s="176"/>
      <c r="I1510" s="176"/>
    </row>
    <row r="1511" spans="3:9" ht="11.25">
      <c r="C1511" s="171"/>
      <c r="E1511" s="177"/>
      <c r="F1511" s="176"/>
      <c r="G1511" s="176"/>
      <c r="H1511" s="176"/>
      <c r="I1511" s="176"/>
    </row>
    <row r="1512" spans="3:9" ht="11.25">
      <c r="C1512" s="171"/>
      <c r="E1512" s="177"/>
      <c r="F1512" s="176"/>
      <c r="G1512" s="176"/>
      <c r="H1512" s="176"/>
      <c r="I1512" s="176"/>
    </row>
    <row r="1513" spans="3:9" ht="11.25">
      <c r="C1513" s="171"/>
      <c r="E1513" s="177"/>
      <c r="F1513" s="176"/>
      <c r="G1513" s="176"/>
      <c r="H1513" s="176"/>
      <c r="I1513" s="176"/>
    </row>
    <row r="1514" spans="3:9" ht="11.25">
      <c r="C1514" s="171"/>
      <c r="E1514" s="177"/>
      <c r="F1514" s="176"/>
      <c r="G1514" s="176"/>
      <c r="H1514" s="176"/>
      <c r="I1514" s="176"/>
    </row>
    <row r="1515" spans="3:9" ht="11.25">
      <c r="C1515" s="171"/>
      <c r="E1515" s="177"/>
      <c r="F1515" s="176"/>
      <c r="G1515" s="176"/>
      <c r="H1515" s="176"/>
      <c r="I1515" s="176"/>
    </row>
    <row r="1516" spans="3:9" ht="11.25">
      <c r="C1516" s="171"/>
      <c r="E1516" s="177"/>
      <c r="F1516" s="176"/>
      <c r="G1516" s="176"/>
      <c r="H1516" s="176"/>
      <c r="I1516" s="176"/>
    </row>
    <row r="1517" spans="3:9" ht="11.25">
      <c r="C1517" s="171"/>
      <c r="E1517" s="177"/>
      <c r="F1517" s="176"/>
      <c r="G1517" s="176"/>
      <c r="H1517" s="176"/>
      <c r="I1517" s="176"/>
    </row>
    <row r="1518" spans="3:9" ht="11.25">
      <c r="C1518" s="171"/>
      <c r="E1518" s="177"/>
      <c r="F1518" s="176"/>
      <c r="G1518" s="176"/>
      <c r="H1518" s="176"/>
      <c r="I1518" s="176"/>
    </row>
    <row r="1519" spans="3:9" ht="11.25">
      <c r="C1519" s="171"/>
      <c r="E1519" s="177"/>
      <c r="F1519" s="176"/>
      <c r="G1519" s="176"/>
      <c r="H1519" s="176"/>
      <c r="I1519" s="176"/>
    </row>
    <row r="1520" spans="3:9" ht="11.25">
      <c r="C1520" s="171"/>
      <c r="E1520" s="177"/>
      <c r="F1520" s="176"/>
      <c r="G1520" s="176"/>
      <c r="H1520" s="176"/>
      <c r="I1520" s="176"/>
    </row>
    <row r="1521" spans="3:9" ht="11.25">
      <c r="C1521" s="171"/>
      <c r="E1521" s="177"/>
      <c r="F1521" s="176"/>
      <c r="G1521" s="176"/>
      <c r="H1521" s="176"/>
      <c r="I1521" s="176"/>
    </row>
    <row r="1522" spans="3:9" ht="11.25">
      <c r="C1522" s="171"/>
      <c r="E1522" s="177"/>
      <c r="F1522" s="176"/>
      <c r="G1522" s="176"/>
      <c r="H1522" s="176"/>
      <c r="I1522" s="176"/>
    </row>
    <row r="1523" spans="3:9" ht="11.25">
      <c r="C1523" s="171"/>
      <c r="E1523" s="177"/>
      <c r="F1523" s="176"/>
      <c r="G1523" s="176"/>
      <c r="H1523" s="176"/>
      <c r="I1523" s="176"/>
    </row>
    <row r="1524" spans="3:9" ht="11.25">
      <c r="C1524" s="171"/>
      <c r="E1524" s="177"/>
      <c r="F1524" s="176"/>
      <c r="G1524" s="176"/>
      <c r="H1524" s="176"/>
      <c r="I1524" s="176"/>
    </row>
    <row r="1525" spans="3:9" ht="11.25">
      <c r="C1525" s="171"/>
      <c r="E1525" s="177"/>
      <c r="F1525" s="176"/>
      <c r="G1525" s="176"/>
      <c r="H1525" s="176"/>
      <c r="I1525" s="176"/>
    </row>
    <row r="1526" spans="3:9" ht="11.25">
      <c r="C1526" s="171"/>
      <c r="E1526" s="177"/>
      <c r="F1526" s="176"/>
      <c r="G1526" s="176"/>
      <c r="H1526" s="176"/>
      <c r="I1526" s="176"/>
    </row>
    <row r="1527" spans="3:9" ht="11.25">
      <c r="C1527" s="171"/>
      <c r="E1527" s="177"/>
      <c r="F1527" s="176"/>
      <c r="G1527" s="176"/>
      <c r="H1527" s="176"/>
      <c r="I1527" s="176"/>
    </row>
    <row r="1528" spans="3:9" ht="11.25">
      <c r="C1528" s="171"/>
      <c r="E1528" s="177"/>
      <c r="F1528" s="176"/>
      <c r="G1528" s="176"/>
      <c r="H1528" s="176"/>
      <c r="I1528" s="176"/>
    </row>
    <row r="1529" spans="3:9" ht="11.25">
      <c r="C1529" s="171"/>
      <c r="E1529" s="177"/>
      <c r="F1529" s="176"/>
      <c r="G1529" s="176"/>
      <c r="H1529" s="176"/>
      <c r="I1529" s="176"/>
    </row>
    <row r="1530" spans="3:9" ht="11.25">
      <c r="C1530" s="171"/>
      <c r="E1530" s="177"/>
      <c r="F1530" s="176"/>
      <c r="G1530" s="176"/>
      <c r="H1530" s="176"/>
      <c r="I1530" s="176"/>
    </row>
    <row r="1531" spans="3:9" ht="11.25">
      <c r="C1531" s="171"/>
      <c r="E1531" s="177"/>
      <c r="F1531" s="176"/>
      <c r="G1531" s="176"/>
      <c r="H1531" s="176"/>
      <c r="I1531" s="176"/>
    </row>
    <row r="1532" spans="3:9" ht="11.25">
      <c r="C1532" s="171"/>
      <c r="E1532" s="177"/>
      <c r="F1532" s="176"/>
      <c r="G1532" s="176"/>
      <c r="H1532" s="176"/>
      <c r="I1532" s="176"/>
    </row>
    <row r="1533" spans="3:9" ht="11.25">
      <c r="C1533" s="171"/>
      <c r="E1533" s="177"/>
      <c r="F1533" s="176"/>
      <c r="G1533" s="176"/>
      <c r="H1533" s="176"/>
      <c r="I1533" s="176"/>
    </row>
    <row r="1534" spans="3:9" ht="11.25">
      <c r="C1534" s="171"/>
      <c r="E1534" s="177"/>
      <c r="F1534" s="176"/>
      <c r="G1534" s="176"/>
      <c r="H1534" s="176"/>
      <c r="I1534" s="176"/>
    </row>
    <row r="1535" spans="3:9" ht="11.25">
      <c r="C1535" s="171"/>
      <c r="E1535" s="177"/>
      <c r="F1535" s="176"/>
      <c r="G1535" s="176"/>
      <c r="H1535" s="176"/>
      <c r="I1535" s="176"/>
    </row>
    <row r="1536" spans="3:9" ht="11.25">
      <c r="C1536" s="171"/>
      <c r="E1536" s="177"/>
      <c r="F1536" s="176"/>
      <c r="G1536" s="176"/>
      <c r="H1536" s="176"/>
      <c r="I1536" s="176"/>
    </row>
    <row r="1537" spans="3:9" ht="11.25">
      <c r="C1537" s="171"/>
      <c r="E1537" s="177"/>
      <c r="F1537" s="176"/>
      <c r="G1537" s="176"/>
      <c r="H1537" s="176"/>
      <c r="I1537" s="176"/>
    </row>
    <row r="1538" spans="3:9" ht="11.25">
      <c r="C1538" s="171"/>
      <c r="E1538" s="177"/>
      <c r="F1538" s="176"/>
      <c r="G1538" s="176"/>
      <c r="H1538" s="176"/>
      <c r="I1538" s="176"/>
    </row>
    <row r="1539" spans="3:9" ht="11.25">
      <c r="C1539" s="171"/>
      <c r="E1539" s="177"/>
      <c r="F1539" s="176"/>
      <c r="G1539" s="176"/>
      <c r="H1539" s="176"/>
      <c r="I1539" s="176"/>
    </row>
    <row r="1540" spans="3:9" ht="11.25">
      <c r="C1540" s="171"/>
      <c r="E1540" s="177"/>
      <c r="F1540" s="176"/>
      <c r="G1540" s="176"/>
      <c r="H1540" s="176"/>
      <c r="I1540" s="176"/>
    </row>
    <row r="1541" spans="3:9" ht="11.25">
      <c r="C1541" s="171"/>
      <c r="E1541" s="177"/>
      <c r="F1541" s="176"/>
      <c r="G1541" s="176"/>
      <c r="H1541" s="176"/>
      <c r="I1541" s="176"/>
    </row>
    <row r="1542" spans="3:9" ht="11.25">
      <c r="C1542" s="171"/>
      <c r="E1542" s="177"/>
      <c r="F1542" s="176"/>
      <c r="G1542" s="176"/>
      <c r="H1542" s="176"/>
      <c r="I1542" s="176"/>
    </row>
    <row r="1543" spans="3:9" ht="11.25">
      <c r="C1543" s="171"/>
      <c r="E1543" s="177"/>
      <c r="F1543" s="176"/>
      <c r="G1543" s="176"/>
      <c r="H1543" s="176"/>
      <c r="I1543" s="176"/>
    </row>
    <row r="1544" spans="3:9" ht="11.25">
      <c r="C1544" s="171"/>
      <c r="E1544" s="177"/>
      <c r="F1544" s="176"/>
      <c r="G1544" s="176"/>
      <c r="H1544" s="176"/>
      <c r="I1544" s="176"/>
    </row>
    <row r="1545" spans="3:9" ht="11.25">
      <c r="C1545" s="171"/>
      <c r="E1545" s="177"/>
      <c r="F1545" s="176"/>
      <c r="G1545" s="176"/>
      <c r="H1545" s="176"/>
      <c r="I1545" s="176"/>
    </row>
    <row r="1546" spans="3:9" ht="11.25">
      <c r="C1546" s="171"/>
      <c r="E1546" s="177"/>
      <c r="F1546" s="176"/>
      <c r="G1546" s="176"/>
      <c r="H1546" s="176"/>
      <c r="I1546" s="176"/>
    </row>
    <row r="1547" spans="3:9" ht="11.25">
      <c r="C1547" s="171"/>
      <c r="E1547" s="177"/>
      <c r="F1547" s="176"/>
      <c r="G1547" s="176"/>
      <c r="H1547" s="176"/>
      <c r="I1547" s="176"/>
    </row>
    <row r="1548" spans="3:9" ht="11.25">
      <c r="C1548" s="171"/>
      <c r="E1548" s="177"/>
      <c r="F1548" s="176"/>
      <c r="G1548" s="176"/>
      <c r="H1548" s="176"/>
      <c r="I1548" s="176"/>
    </row>
    <row r="1549" spans="3:9" ht="11.25">
      <c r="C1549" s="171"/>
      <c r="E1549" s="177"/>
      <c r="F1549" s="176"/>
      <c r="G1549" s="176"/>
      <c r="H1549" s="176"/>
      <c r="I1549" s="176"/>
    </row>
    <row r="1550" spans="3:9" ht="11.25">
      <c r="C1550" s="171"/>
      <c r="E1550" s="177"/>
      <c r="F1550" s="176"/>
      <c r="G1550" s="176"/>
      <c r="H1550" s="176"/>
      <c r="I1550" s="176"/>
    </row>
    <row r="1551" spans="3:9" ht="11.25">
      <c r="C1551" s="171"/>
      <c r="E1551" s="177"/>
      <c r="F1551" s="176"/>
      <c r="G1551" s="176"/>
      <c r="H1551" s="176"/>
      <c r="I1551" s="176"/>
    </row>
    <row r="1552" spans="3:9" ht="11.25">
      <c r="C1552" s="171"/>
      <c r="E1552" s="177"/>
      <c r="F1552" s="176"/>
      <c r="G1552" s="176"/>
      <c r="H1552" s="176"/>
      <c r="I1552" s="176"/>
    </row>
    <row r="1553" spans="3:9" ht="11.25">
      <c r="C1553" s="171"/>
      <c r="E1553" s="177"/>
      <c r="F1553" s="176"/>
      <c r="G1553" s="176"/>
      <c r="H1553" s="176"/>
      <c r="I1553" s="176"/>
    </row>
    <row r="1554" spans="3:9" ht="11.25">
      <c r="C1554" s="171"/>
      <c r="E1554" s="177"/>
      <c r="F1554" s="176"/>
      <c r="G1554" s="176"/>
      <c r="H1554" s="176"/>
      <c r="I1554" s="176"/>
    </row>
    <row r="1555" spans="3:9" ht="11.25">
      <c r="C1555" s="171"/>
      <c r="E1555" s="177"/>
      <c r="F1555" s="176"/>
      <c r="G1555" s="176"/>
      <c r="H1555" s="176"/>
      <c r="I1555" s="176"/>
    </row>
    <row r="1556" spans="3:9" ht="11.25">
      <c r="C1556" s="171"/>
      <c r="E1556" s="177"/>
      <c r="F1556" s="176"/>
      <c r="G1556" s="176"/>
      <c r="H1556" s="176"/>
      <c r="I1556" s="176"/>
    </row>
    <row r="1557" spans="3:9" ht="11.25">
      <c r="C1557" s="171"/>
      <c r="E1557" s="177"/>
      <c r="F1557" s="176"/>
      <c r="G1557" s="176"/>
      <c r="H1557" s="176"/>
      <c r="I1557" s="176"/>
    </row>
    <row r="1558" spans="3:9" ht="11.25">
      <c r="C1558" s="171"/>
      <c r="E1558" s="177"/>
      <c r="F1558" s="176"/>
      <c r="G1558" s="176"/>
      <c r="H1558" s="176"/>
      <c r="I1558" s="176"/>
    </row>
    <row r="1559" spans="3:9" ht="11.25">
      <c r="C1559" s="171"/>
      <c r="E1559" s="177"/>
      <c r="F1559" s="176"/>
      <c r="G1559" s="176"/>
      <c r="H1559" s="176"/>
      <c r="I1559" s="176"/>
    </row>
    <row r="1560" spans="3:9" ht="11.25">
      <c r="C1560" s="171"/>
      <c r="E1560" s="177"/>
      <c r="F1560" s="176"/>
      <c r="G1560" s="176"/>
      <c r="H1560" s="176"/>
      <c r="I1560" s="176"/>
    </row>
    <row r="1561" spans="3:9" ht="11.25">
      <c r="C1561" s="171"/>
      <c r="E1561" s="177"/>
      <c r="F1561" s="176"/>
      <c r="G1561" s="176"/>
      <c r="H1561" s="176"/>
      <c r="I1561" s="176"/>
    </row>
    <row r="1562" spans="3:9" ht="11.25">
      <c r="C1562" s="171"/>
      <c r="E1562" s="177"/>
      <c r="F1562" s="176"/>
      <c r="G1562" s="176"/>
      <c r="H1562" s="176"/>
      <c r="I1562" s="176"/>
    </row>
    <row r="1563" spans="3:9" ht="11.25">
      <c r="C1563" s="171"/>
      <c r="E1563" s="177"/>
      <c r="F1563" s="176"/>
      <c r="G1563" s="176"/>
      <c r="H1563" s="176"/>
      <c r="I1563" s="176"/>
    </row>
    <row r="1564" spans="3:9" ht="11.25">
      <c r="C1564" s="171"/>
      <c r="E1564" s="177"/>
      <c r="F1564" s="176"/>
      <c r="G1564" s="176"/>
      <c r="H1564" s="176"/>
      <c r="I1564" s="176"/>
    </row>
    <row r="1565" spans="3:9" ht="11.25">
      <c r="C1565" s="171"/>
      <c r="E1565" s="177"/>
      <c r="F1565" s="176"/>
      <c r="G1565" s="176"/>
      <c r="H1565" s="176"/>
      <c r="I1565" s="176"/>
    </row>
    <row r="1566" spans="3:9" ht="11.25">
      <c r="C1566" s="171"/>
      <c r="E1566" s="177"/>
      <c r="F1566" s="176"/>
      <c r="G1566" s="176"/>
      <c r="H1566" s="176"/>
      <c r="I1566" s="176"/>
    </row>
    <row r="1567" spans="3:9" ht="11.25">
      <c r="C1567" s="171"/>
      <c r="E1567" s="177"/>
      <c r="F1567" s="176"/>
      <c r="G1567" s="176"/>
      <c r="H1567" s="176"/>
      <c r="I1567" s="176"/>
    </row>
    <row r="1568" spans="3:9" ht="11.25">
      <c r="C1568" s="171"/>
      <c r="E1568" s="177"/>
      <c r="F1568" s="176"/>
      <c r="G1568" s="176"/>
      <c r="H1568" s="176"/>
      <c r="I1568" s="176"/>
    </row>
    <row r="1569" spans="3:9" ht="11.25">
      <c r="C1569" s="171"/>
      <c r="E1569" s="177"/>
      <c r="F1569" s="176"/>
      <c r="G1569" s="176"/>
      <c r="H1569" s="176"/>
      <c r="I1569" s="176"/>
    </row>
    <row r="1570" spans="3:9" ht="11.25">
      <c r="C1570" s="171"/>
      <c r="E1570" s="177"/>
      <c r="F1570" s="176"/>
      <c r="G1570" s="176"/>
      <c r="H1570" s="176"/>
      <c r="I1570" s="176"/>
    </row>
    <row r="1571" spans="3:9" ht="11.25">
      <c r="C1571" s="171"/>
      <c r="E1571" s="177"/>
      <c r="F1571" s="176"/>
      <c r="G1571" s="176"/>
      <c r="H1571" s="176"/>
      <c r="I1571" s="176"/>
    </row>
    <row r="1572" spans="3:9" ht="11.25">
      <c r="C1572" s="171"/>
      <c r="E1572" s="177"/>
      <c r="F1572" s="176"/>
      <c r="G1572" s="176"/>
      <c r="H1572" s="176"/>
      <c r="I1572" s="176"/>
    </row>
    <row r="1573" spans="3:9" ht="11.25">
      <c r="C1573" s="171"/>
      <c r="E1573" s="177"/>
      <c r="F1573" s="176"/>
      <c r="G1573" s="176"/>
      <c r="H1573" s="176"/>
      <c r="I1573" s="176"/>
    </row>
    <row r="1574" spans="3:9" ht="11.25">
      <c r="C1574" s="171"/>
      <c r="E1574" s="177"/>
      <c r="F1574" s="176"/>
      <c r="G1574" s="176"/>
      <c r="H1574" s="176"/>
      <c r="I1574" s="176"/>
    </row>
    <row r="1575" spans="3:9" ht="11.25">
      <c r="C1575" s="171"/>
      <c r="E1575" s="177"/>
      <c r="F1575" s="176"/>
      <c r="G1575" s="176"/>
      <c r="H1575" s="176"/>
      <c r="I1575" s="176"/>
    </row>
    <row r="1576" spans="3:9" ht="11.25">
      <c r="C1576" s="171"/>
      <c r="E1576" s="177"/>
      <c r="F1576" s="176"/>
      <c r="G1576" s="176"/>
      <c r="H1576" s="176"/>
      <c r="I1576" s="176"/>
    </row>
    <row r="1577" spans="3:9" ht="11.25">
      <c r="C1577" s="171"/>
      <c r="E1577" s="177"/>
      <c r="F1577" s="176"/>
      <c r="G1577" s="176"/>
      <c r="H1577" s="176"/>
      <c r="I1577" s="176"/>
    </row>
    <row r="1578" spans="3:9" ht="11.25">
      <c r="C1578" s="171"/>
      <c r="E1578" s="177"/>
      <c r="F1578" s="176"/>
      <c r="G1578" s="176"/>
      <c r="H1578" s="176"/>
      <c r="I1578" s="176"/>
    </row>
    <row r="1579" spans="3:9" ht="11.25">
      <c r="C1579" s="171"/>
      <c r="E1579" s="177"/>
      <c r="F1579" s="176"/>
      <c r="G1579" s="176"/>
      <c r="H1579" s="176"/>
      <c r="I1579" s="176"/>
    </row>
    <row r="1580" spans="3:9" ht="11.25">
      <c r="C1580" s="171"/>
      <c r="E1580" s="177"/>
      <c r="F1580" s="176"/>
      <c r="G1580" s="176"/>
      <c r="H1580" s="176"/>
      <c r="I1580" s="176"/>
    </row>
    <row r="1581" spans="3:9" ht="11.25">
      <c r="C1581" s="171"/>
      <c r="E1581" s="177"/>
      <c r="F1581" s="176"/>
      <c r="G1581" s="176"/>
      <c r="H1581" s="176"/>
      <c r="I1581" s="176"/>
    </row>
    <row r="1582" spans="3:9" ht="11.25">
      <c r="C1582" s="171"/>
      <c r="E1582" s="177"/>
      <c r="F1582" s="176"/>
      <c r="G1582" s="176"/>
      <c r="H1582" s="176"/>
      <c r="I1582" s="176"/>
    </row>
    <row r="1583" spans="3:9" ht="11.25">
      <c r="C1583" s="171"/>
      <c r="E1583" s="177"/>
      <c r="F1583" s="176"/>
      <c r="G1583" s="176"/>
      <c r="H1583" s="176"/>
      <c r="I1583" s="176"/>
    </row>
    <row r="1584" spans="3:9" ht="11.25">
      <c r="C1584" s="171"/>
      <c r="E1584" s="177"/>
      <c r="F1584" s="176"/>
      <c r="G1584" s="176"/>
      <c r="H1584" s="176"/>
      <c r="I1584" s="176"/>
    </row>
    <row r="1585" spans="3:9" ht="11.25">
      <c r="C1585" s="171"/>
      <c r="E1585" s="177"/>
      <c r="F1585" s="176"/>
      <c r="G1585" s="176"/>
      <c r="H1585" s="176"/>
      <c r="I1585" s="176"/>
    </row>
    <row r="1586" spans="3:9" ht="11.25">
      <c r="C1586" s="171"/>
      <c r="E1586" s="177"/>
      <c r="F1586" s="176"/>
      <c r="G1586" s="176"/>
      <c r="H1586" s="176"/>
      <c r="I1586" s="176"/>
    </row>
    <row r="1587" spans="3:9" ht="11.25">
      <c r="C1587" s="171"/>
      <c r="E1587" s="177"/>
      <c r="F1587" s="176"/>
      <c r="G1587" s="176"/>
      <c r="H1587" s="176"/>
      <c r="I1587" s="176"/>
    </row>
    <row r="1588" spans="3:9" ht="11.25">
      <c r="C1588" s="171"/>
      <c r="E1588" s="177"/>
      <c r="F1588" s="176"/>
      <c r="G1588" s="176"/>
      <c r="H1588" s="176"/>
      <c r="I1588" s="176"/>
    </row>
    <row r="1589" spans="3:9" ht="11.25">
      <c r="C1589" s="171"/>
      <c r="E1589" s="177"/>
      <c r="F1589" s="176"/>
      <c r="G1589" s="176"/>
      <c r="H1589" s="176"/>
      <c r="I1589" s="176"/>
    </row>
    <row r="1590" spans="3:9" ht="11.25">
      <c r="C1590" s="171"/>
      <c r="E1590" s="177"/>
      <c r="F1590" s="176"/>
      <c r="G1590" s="176"/>
      <c r="H1590" s="176"/>
      <c r="I1590" s="176"/>
    </row>
    <row r="1591" spans="3:9" ht="11.25">
      <c r="C1591" s="171"/>
      <c r="E1591" s="177"/>
      <c r="F1591" s="176"/>
      <c r="G1591" s="176"/>
      <c r="H1591" s="176"/>
      <c r="I1591" s="176"/>
    </row>
    <row r="1592" spans="3:9" ht="11.25">
      <c r="C1592" s="171"/>
      <c r="E1592" s="177"/>
      <c r="F1592" s="176"/>
      <c r="G1592" s="176"/>
      <c r="H1592" s="176"/>
      <c r="I1592" s="176"/>
    </row>
    <row r="1593" spans="3:9" ht="11.25">
      <c r="C1593" s="171"/>
      <c r="E1593" s="177"/>
      <c r="F1593" s="176"/>
      <c r="G1593" s="176"/>
      <c r="H1593" s="176"/>
      <c r="I1593" s="176"/>
    </row>
    <row r="1594" spans="3:9" ht="11.25">
      <c r="C1594" s="171"/>
      <c r="E1594" s="177"/>
      <c r="F1594" s="176"/>
      <c r="G1594" s="176"/>
      <c r="H1594" s="176"/>
      <c r="I1594" s="176"/>
    </row>
    <row r="1595" spans="3:9" ht="11.25">
      <c r="C1595" s="171"/>
      <c r="E1595" s="177"/>
      <c r="F1595" s="176"/>
      <c r="G1595" s="176"/>
      <c r="H1595" s="176"/>
      <c r="I1595" s="176"/>
    </row>
    <row r="1596" spans="3:9" ht="11.25">
      <c r="C1596" s="171"/>
      <c r="E1596" s="177"/>
      <c r="F1596" s="176"/>
      <c r="G1596" s="176"/>
      <c r="H1596" s="176"/>
      <c r="I1596" s="176"/>
    </row>
    <row r="1597" spans="3:9" ht="11.25">
      <c r="C1597" s="171"/>
      <c r="E1597" s="177"/>
      <c r="F1597" s="176"/>
      <c r="G1597" s="176"/>
      <c r="H1597" s="176"/>
      <c r="I1597" s="176"/>
    </row>
    <row r="1598" spans="3:9" ht="11.25">
      <c r="C1598" s="171"/>
      <c r="E1598" s="177"/>
      <c r="F1598" s="176"/>
      <c r="G1598" s="176"/>
      <c r="H1598" s="176"/>
      <c r="I1598" s="176"/>
    </row>
    <row r="1599" spans="3:9" ht="11.25">
      <c r="C1599" s="171"/>
      <c r="E1599" s="177"/>
      <c r="F1599" s="176"/>
      <c r="G1599" s="176"/>
      <c r="H1599" s="176"/>
      <c r="I1599" s="176"/>
    </row>
    <row r="1600" spans="3:9" ht="11.25">
      <c r="C1600" s="171"/>
      <c r="E1600" s="177"/>
      <c r="F1600" s="176"/>
      <c r="G1600" s="176"/>
      <c r="H1600" s="176"/>
      <c r="I1600" s="176"/>
    </row>
    <row r="1601" spans="3:9" ht="11.25">
      <c r="C1601" s="171"/>
      <c r="E1601" s="177"/>
      <c r="F1601" s="176"/>
      <c r="G1601" s="176"/>
      <c r="H1601" s="176"/>
      <c r="I1601" s="176"/>
    </row>
    <row r="1602" spans="3:9" ht="11.25">
      <c r="C1602" s="171"/>
      <c r="E1602" s="177"/>
      <c r="F1602" s="176"/>
      <c r="G1602" s="176"/>
      <c r="H1602" s="176"/>
      <c r="I1602" s="176"/>
    </row>
    <row r="1603" spans="3:9" ht="11.25">
      <c r="C1603" s="171"/>
      <c r="E1603" s="177"/>
      <c r="F1603" s="176"/>
      <c r="G1603" s="176"/>
      <c r="H1603" s="176"/>
      <c r="I1603" s="176"/>
    </row>
    <row r="1604" spans="3:9" ht="11.25">
      <c r="C1604" s="171"/>
      <c r="E1604" s="177"/>
      <c r="F1604" s="176"/>
      <c r="G1604" s="176"/>
      <c r="H1604" s="176"/>
      <c r="I1604" s="176"/>
    </row>
    <row r="1605" spans="3:9" ht="11.25">
      <c r="C1605" s="171"/>
      <c r="E1605" s="177"/>
      <c r="F1605" s="176"/>
      <c r="G1605" s="176"/>
      <c r="H1605" s="176"/>
      <c r="I1605" s="176"/>
    </row>
    <row r="1606" spans="3:9" ht="11.25">
      <c r="C1606" s="171"/>
      <c r="E1606" s="177"/>
      <c r="F1606" s="176"/>
      <c r="G1606" s="176"/>
      <c r="H1606" s="176"/>
      <c r="I1606" s="176"/>
    </row>
    <row r="1607" spans="3:9" ht="11.25">
      <c r="C1607" s="171"/>
      <c r="E1607" s="177"/>
      <c r="F1607" s="176"/>
      <c r="G1607" s="176"/>
      <c r="H1607" s="176"/>
      <c r="I1607" s="176"/>
    </row>
    <row r="1608" spans="3:9" ht="11.25">
      <c r="C1608" s="171"/>
      <c r="E1608" s="177"/>
      <c r="F1608" s="176"/>
      <c r="G1608" s="176"/>
      <c r="H1608" s="176"/>
      <c r="I1608" s="176"/>
    </row>
    <row r="1609" spans="3:9" ht="11.25">
      <c r="C1609" s="171"/>
      <c r="E1609" s="177"/>
      <c r="F1609" s="176"/>
      <c r="G1609" s="176"/>
      <c r="H1609" s="176"/>
      <c r="I1609" s="176"/>
    </row>
    <row r="1610" spans="3:9" ht="11.25">
      <c r="C1610" s="171"/>
      <c r="E1610" s="177"/>
      <c r="F1610" s="176"/>
      <c r="G1610" s="176"/>
      <c r="H1610" s="176"/>
      <c r="I1610" s="176"/>
    </row>
    <row r="1611" spans="3:9" ht="11.25">
      <c r="C1611" s="171"/>
      <c r="E1611" s="177"/>
      <c r="F1611" s="176"/>
      <c r="G1611" s="176"/>
      <c r="H1611" s="176"/>
      <c r="I1611" s="176"/>
    </row>
    <row r="1612" spans="3:9" ht="11.25">
      <c r="C1612" s="171"/>
      <c r="E1612" s="177"/>
      <c r="F1612" s="176"/>
      <c r="G1612" s="176"/>
      <c r="H1612" s="176"/>
      <c r="I1612" s="176"/>
    </row>
    <row r="1613" spans="3:9" ht="11.25">
      <c r="C1613" s="171"/>
      <c r="E1613" s="177"/>
      <c r="F1613" s="176"/>
      <c r="G1613" s="176"/>
      <c r="H1613" s="176"/>
      <c r="I1613" s="176"/>
    </row>
    <row r="1614" spans="3:9" ht="11.25">
      <c r="C1614" s="171"/>
      <c r="E1614" s="177"/>
      <c r="F1614" s="176"/>
      <c r="G1614" s="176"/>
      <c r="H1614" s="176"/>
      <c r="I1614" s="176"/>
    </row>
    <row r="1615" spans="3:9" ht="11.25">
      <c r="C1615" s="171"/>
      <c r="E1615" s="177"/>
      <c r="F1615" s="176"/>
      <c r="G1615" s="176"/>
      <c r="H1615" s="176"/>
      <c r="I1615" s="176"/>
    </row>
    <row r="1616" spans="3:9" ht="11.25">
      <c r="C1616" s="171"/>
      <c r="E1616" s="177"/>
      <c r="F1616" s="176"/>
      <c r="G1616" s="176"/>
      <c r="H1616" s="176"/>
      <c r="I1616" s="176"/>
    </row>
    <row r="1617" spans="3:9" ht="11.25">
      <c r="C1617" s="171"/>
      <c r="E1617" s="177"/>
      <c r="F1617" s="176"/>
      <c r="G1617" s="176"/>
      <c r="H1617" s="176"/>
      <c r="I1617" s="176"/>
    </row>
    <row r="1618" spans="3:9" ht="11.25">
      <c r="C1618" s="171"/>
      <c r="E1618" s="177"/>
      <c r="F1618" s="176"/>
      <c r="G1618" s="176"/>
      <c r="H1618" s="176"/>
      <c r="I1618" s="176"/>
    </row>
    <row r="1619" spans="3:9" ht="11.25">
      <c r="C1619" s="171"/>
      <c r="E1619" s="177"/>
      <c r="F1619" s="176"/>
      <c r="G1619" s="176"/>
      <c r="H1619" s="176"/>
      <c r="I1619" s="176"/>
    </row>
    <row r="1620" spans="3:9" ht="11.25">
      <c r="C1620" s="171"/>
      <c r="E1620" s="177"/>
      <c r="F1620" s="176"/>
      <c r="G1620" s="176"/>
      <c r="H1620" s="176"/>
      <c r="I1620" s="176"/>
    </row>
    <row r="1621" spans="3:9" ht="11.25">
      <c r="C1621" s="171"/>
      <c r="E1621" s="177"/>
      <c r="F1621" s="176"/>
      <c r="G1621" s="176"/>
      <c r="H1621" s="176"/>
      <c r="I1621" s="176"/>
    </row>
    <row r="1622" spans="3:9" ht="11.25">
      <c r="C1622" s="171"/>
      <c r="E1622" s="177"/>
      <c r="F1622" s="176"/>
      <c r="G1622" s="176"/>
      <c r="H1622" s="176"/>
      <c r="I1622" s="176"/>
    </row>
    <row r="1623" spans="3:9" ht="11.25">
      <c r="C1623" s="171"/>
      <c r="E1623" s="177"/>
      <c r="F1623" s="176"/>
      <c r="G1623" s="176"/>
      <c r="H1623" s="176"/>
      <c r="I1623" s="176"/>
    </row>
    <row r="1624" spans="3:9" ht="11.25">
      <c r="C1624" s="171"/>
      <c r="E1624" s="177"/>
      <c r="F1624" s="176"/>
      <c r="G1624" s="176"/>
      <c r="H1624" s="176"/>
      <c r="I1624" s="176"/>
    </row>
    <row r="1625" spans="3:9" ht="11.25">
      <c r="C1625" s="171"/>
      <c r="E1625" s="177"/>
      <c r="F1625" s="176"/>
      <c r="G1625" s="176"/>
      <c r="H1625" s="176"/>
      <c r="I1625" s="176"/>
    </row>
    <row r="1626" spans="3:9" ht="11.25">
      <c r="C1626" s="171"/>
      <c r="E1626" s="177"/>
      <c r="F1626" s="176"/>
      <c r="G1626" s="176"/>
      <c r="H1626" s="176"/>
      <c r="I1626" s="176"/>
    </row>
    <row r="1627" spans="3:9" ht="11.25">
      <c r="C1627" s="171"/>
      <c r="E1627" s="177"/>
      <c r="F1627" s="176"/>
      <c r="G1627" s="176"/>
      <c r="H1627" s="176"/>
      <c r="I1627" s="176"/>
    </row>
    <row r="1628" spans="3:9" ht="11.25">
      <c r="C1628" s="171"/>
      <c r="E1628" s="177"/>
      <c r="F1628" s="176"/>
      <c r="G1628" s="176"/>
      <c r="H1628" s="176"/>
      <c r="I1628" s="176"/>
    </row>
    <row r="1629" spans="3:9" ht="11.25">
      <c r="C1629" s="171"/>
      <c r="E1629" s="177"/>
      <c r="F1629" s="176"/>
      <c r="G1629" s="176"/>
      <c r="H1629" s="176"/>
      <c r="I1629" s="176"/>
    </row>
    <row r="1630" spans="3:9" ht="11.25">
      <c r="C1630" s="171"/>
      <c r="E1630" s="177"/>
      <c r="F1630" s="176"/>
      <c r="G1630" s="176"/>
      <c r="H1630" s="176"/>
      <c r="I1630" s="176"/>
    </row>
    <row r="1631" spans="3:9" ht="11.25">
      <c r="C1631" s="171"/>
      <c r="E1631" s="177"/>
      <c r="F1631" s="176"/>
      <c r="G1631" s="176"/>
      <c r="H1631" s="176"/>
      <c r="I1631" s="176"/>
    </row>
    <row r="1632" spans="3:9" ht="11.25">
      <c r="C1632" s="171"/>
      <c r="E1632" s="177"/>
      <c r="F1632" s="176"/>
      <c r="G1632" s="176"/>
      <c r="H1632" s="176"/>
      <c r="I1632" s="176"/>
    </row>
    <row r="1633" spans="3:9" ht="11.25">
      <c r="C1633" s="171"/>
      <c r="E1633" s="177"/>
      <c r="F1633" s="176"/>
      <c r="G1633" s="176"/>
      <c r="H1633" s="176"/>
      <c r="I1633" s="176"/>
    </row>
    <row r="1634" spans="3:9" ht="11.25">
      <c r="C1634" s="171"/>
      <c r="E1634" s="177"/>
      <c r="F1634" s="176"/>
      <c r="G1634" s="176"/>
      <c r="H1634" s="176"/>
      <c r="I1634" s="176"/>
    </row>
    <row r="1635" spans="3:9" ht="11.25">
      <c r="C1635" s="171"/>
      <c r="E1635" s="177"/>
      <c r="F1635" s="176"/>
      <c r="G1635" s="176"/>
      <c r="H1635" s="176"/>
      <c r="I1635" s="176"/>
    </row>
    <row r="1636" spans="3:9" ht="11.25">
      <c r="C1636" s="171"/>
      <c r="E1636" s="177"/>
      <c r="F1636" s="176"/>
      <c r="G1636" s="176"/>
      <c r="H1636" s="176"/>
      <c r="I1636" s="176"/>
    </row>
    <row r="1637" spans="3:9" ht="11.25">
      <c r="C1637" s="171"/>
      <c r="E1637" s="177"/>
      <c r="F1637" s="176"/>
      <c r="G1637" s="176"/>
      <c r="H1637" s="176"/>
      <c r="I1637" s="176"/>
    </row>
    <row r="1638" spans="3:9" ht="11.25">
      <c r="C1638" s="171"/>
      <c r="E1638" s="177"/>
      <c r="F1638" s="176"/>
      <c r="G1638" s="176"/>
      <c r="H1638" s="176"/>
      <c r="I1638" s="176"/>
    </row>
    <row r="1639" spans="3:9" ht="11.25">
      <c r="C1639" s="171"/>
      <c r="E1639" s="177"/>
      <c r="F1639" s="176"/>
      <c r="G1639" s="176"/>
      <c r="H1639" s="176"/>
      <c r="I1639" s="176"/>
    </row>
    <row r="1640" spans="3:9" ht="11.25">
      <c r="C1640" s="171"/>
      <c r="E1640" s="177"/>
      <c r="F1640" s="176"/>
      <c r="G1640" s="176"/>
      <c r="H1640" s="176"/>
      <c r="I1640" s="176"/>
    </row>
    <row r="1641" spans="3:9" ht="11.25">
      <c r="C1641" s="171"/>
      <c r="E1641" s="177"/>
      <c r="F1641" s="176"/>
      <c r="G1641" s="176"/>
      <c r="H1641" s="176"/>
      <c r="I1641" s="176"/>
    </row>
    <row r="1642" spans="3:9" ht="11.25">
      <c r="C1642" s="171"/>
      <c r="E1642" s="177"/>
      <c r="F1642" s="176"/>
      <c r="G1642" s="176"/>
      <c r="H1642" s="176"/>
      <c r="I1642" s="176"/>
    </row>
    <row r="1643" spans="3:9" ht="11.25">
      <c r="C1643" s="171"/>
      <c r="E1643" s="177"/>
      <c r="F1643" s="176"/>
      <c r="G1643" s="176"/>
      <c r="H1643" s="176"/>
      <c r="I1643" s="176"/>
    </row>
    <row r="1644" spans="3:9" ht="11.25">
      <c r="C1644" s="171"/>
      <c r="E1644" s="177"/>
      <c r="F1644" s="176"/>
      <c r="G1644" s="176"/>
      <c r="H1644" s="176"/>
      <c r="I1644" s="176"/>
    </row>
    <row r="1645" spans="3:9" ht="11.25">
      <c r="C1645" s="171"/>
      <c r="E1645" s="177"/>
      <c r="F1645" s="176"/>
      <c r="G1645" s="176"/>
      <c r="H1645" s="176"/>
      <c r="I1645" s="176"/>
    </row>
    <row r="1646" spans="3:9" ht="11.25">
      <c r="C1646" s="171"/>
      <c r="E1646" s="177"/>
      <c r="F1646" s="176"/>
      <c r="G1646" s="176"/>
      <c r="H1646" s="176"/>
      <c r="I1646" s="176"/>
    </row>
    <row r="1647" spans="3:9" ht="11.25">
      <c r="C1647" s="171"/>
      <c r="E1647" s="177"/>
      <c r="F1647" s="176"/>
      <c r="G1647" s="176"/>
      <c r="H1647" s="176"/>
      <c r="I1647" s="176"/>
    </row>
    <row r="1648" spans="3:9" ht="11.25">
      <c r="C1648" s="171"/>
      <c r="E1648" s="177"/>
      <c r="F1648" s="176"/>
      <c r="G1648" s="176"/>
      <c r="H1648" s="176"/>
      <c r="I1648" s="176"/>
    </row>
    <row r="1649" spans="3:9" ht="11.25">
      <c r="C1649" s="171"/>
      <c r="E1649" s="177"/>
      <c r="F1649" s="176"/>
      <c r="G1649" s="176"/>
      <c r="H1649" s="176"/>
      <c r="I1649" s="176"/>
    </row>
    <row r="1650" spans="3:9" ht="11.25">
      <c r="C1650" s="171"/>
      <c r="E1650" s="177"/>
      <c r="F1650" s="176"/>
      <c r="G1650" s="176"/>
      <c r="H1650" s="176"/>
      <c r="I1650" s="176"/>
    </row>
    <row r="1651" spans="3:9" ht="11.25">
      <c r="C1651" s="171"/>
      <c r="E1651" s="177"/>
      <c r="F1651" s="176"/>
      <c r="G1651" s="176"/>
      <c r="H1651" s="176"/>
      <c r="I1651" s="176"/>
    </row>
    <row r="1652" spans="3:9" ht="11.25">
      <c r="C1652" s="171"/>
      <c r="E1652" s="177"/>
      <c r="F1652" s="176"/>
      <c r="G1652" s="176"/>
      <c r="H1652" s="176"/>
      <c r="I1652" s="176"/>
    </row>
    <row r="1653" spans="3:9" ht="11.25">
      <c r="C1653" s="171"/>
      <c r="E1653" s="177"/>
      <c r="F1653" s="176"/>
      <c r="G1653" s="176"/>
      <c r="H1653" s="176"/>
      <c r="I1653" s="176"/>
    </row>
    <row r="1654" spans="3:9" ht="11.25">
      <c r="C1654" s="171"/>
      <c r="E1654" s="177"/>
      <c r="F1654" s="176"/>
      <c r="G1654" s="176"/>
      <c r="H1654" s="176"/>
      <c r="I1654" s="176"/>
    </row>
    <row r="1655" spans="3:9" ht="11.25">
      <c r="C1655" s="171"/>
      <c r="E1655" s="177"/>
      <c r="F1655" s="176"/>
      <c r="G1655" s="176"/>
      <c r="H1655" s="176"/>
      <c r="I1655" s="176"/>
    </row>
    <row r="1656" spans="3:9" ht="11.25">
      <c r="C1656" s="171"/>
      <c r="E1656" s="177"/>
      <c r="F1656" s="176"/>
      <c r="G1656" s="176"/>
      <c r="H1656" s="176"/>
      <c r="I1656" s="176"/>
    </row>
    <row r="1657" spans="3:9" ht="11.25">
      <c r="C1657" s="171"/>
      <c r="E1657" s="177"/>
      <c r="F1657" s="176"/>
      <c r="G1657" s="176"/>
      <c r="H1657" s="176"/>
      <c r="I1657" s="176"/>
    </row>
    <row r="1658" spans="3:9" ht="11.25">
      <c r="C1658" s="171"/>
      <c r="E1658" s="177"/>
      <c r="F1658" s="176"/>
      <c r="G1658" s="176"/>
      <c r="H1658" s="176"/>
      <c r="I1658" s="176"/>
    </row>
    <row r="1659" spans="3:9" ht="11.25">
      <c r="C1659" s="171"/>
      <c r="E1659" s="177"/>
      <c r="F1659" s="176"/>
      <c r="G1659" s="176"/>
      <c r="H1659" s="176"/>
      <c r="I1659" s="176"/>
    </row>
    <row r="1660" spans="3:9" ht="11.25">
      <c r="C1660" s="171"/>
      <c r="E1660" s="177"/>
      <c r="F1660" s="176"/>
      <c r="G1660" s="176"/>
      <c r="H1660" s="176"/>
      <c r="I1660" s="176"/>
    </row>
    <row r="1661" spans="3:9" ht="11.25">
      <c r="C1661" s="171"/>
      <c r="E1661" s="177"/>
      <c r="F1661" s="176"/>
      <c r="G1661" s="176"/>
      <c r="H1661" s="176"/>
      <c r="I1661" s="176"/>
    </row>
    <row r="1662" spans="3:9" ht="11.25">
      <c r="C1662" s="171"/>
      <c r="E1662" s="177"/>
      <c r="F1662" s="176"/>
      <c r="G1662" s="176"/>
      <c r="H1662" s="176"/>
      <c r="I1662" s="176"/>
    </row>
    <row r="1663" spans="3:9" ht="11.25">
      <c r="C1663" s="171"/>
      <c r="E1663" s="177"/>
      <c r="F1663" s="176"/>
      <c r="G1663" s="176"/>
      <c r="H1663" s="176"/>
      <c r="I1663" s="176"/>
    </row>
    <row r="1664" spans="3:9" ht="11.25">
      <c r="C1664" s="171"/>
      <c r="E1664" s="177"/>
      <c r="F1664" s="176"/>
      <c r="G1664" s="176"/>
      <c r="H1664" s="176"/>
      <c r="I1664" s="176"/>
    </row>
    <row r="1665" spans="3:9" ht="11.25">
      <c r="C1665" s="171"/>
      <c r="E1665" s="177"/>
      <c r="F1665" s="176"/>
      <c r="G1665" s="176"/>
      <c r="H1665" s="176"/>
      <c r="I1665" s="176"/>
    </row>
    <row r="1666" spans="3:9" ht="11.25">
      <c r="C1666" s="171"/>
      <c r="E1666" s="177"/>
      <c r="F1666" s="176"/>
      <c r="G1666" s="176"/>
      <c r="H1666" s="176"/>
      <c r="I1666" s="176"/>
    </row>
    <row r="1667" spans="3:9" ht="11.25">
      <c r="C1667" s="171"/>
      <c r="E1667" s="177"/>
      <c r="F1667" s="176"/>
      <c r="G1667" s="176"/>
      <c r="H1667" s="176"/>
      <c r="I1667" s="176"/>
    </row>
    <row r="1668" spans="3:9" ht="11.25">
      <c r="C1668" s="171"/>
      <c r="E1668" s="177"/>
      <c r="F1668" s="176"/>
      <c r="G1668" s="176"/>
      <c r="H1668" s="176"/>
      <c r="I1668" s="176"/>
    </row>
    <row r="1669" spans="3:9" ht="11.25">
      <c r="C1669" s="171"/>
      <c r="E1669" s="177"/>
      <c r="F1669" s="176"/>
      <c r="G1669" s="176"/>
      <c r="H1669" s="176"/>
      <c r="I1669" s="176"/>
    </row>
    <row r="1670" spans="3:9" ht="11.25">
      <c r="C1670" s="171"/>
      <c r="E1670" s="177"/>
      <c r="F1670" s="176"/>
      <c r="G1670" s="176"/>
      <c r="H1670" s="176"/>
      <c r="I1670" s="176"/>
    </row>
    <row r="1671" spans="3:9" ht="11.25">
      <c r="C1671" s="171"/>
      <c r="E1671" s="177"/>
      <c r="F1671" s="176"/>
      <c r="G1671" s="176"/>
      <c r="H1671" s="176"/>
      <c r="I1671" s="176"/>
    </row>
    <row r="1672" spans="3:9" ht="11.25">
      <c r="C1672" s="171"/>
      <c r="E1672" s="177"/>
      <c r="F1672" s="176"/>
      <c r="G1672" s="176"/>
      <c r="H1672" s="176"/>
      <c r="I1672" s="176"/>
    </row>
    <row r="1673" spans="3:9" ht="11.25">
      <c r="C1673" s="171"/>
      <c r="E1673" s="177"/>
      <c r="F1673" s="176"/>
      <c r="G1673" s="176"/>
      <c r="H1673" s="176"/>
      <c r="I1673" s="176"/>
    </row>
    <row r="1674" spans="3:9" ht="11.25">
      <c r="C1674" s="171"/>
      <c r="E1674" s="177"/>
      <c r="F1674" s="176"/>
      <c r="G1674" s="176"/>
      <c r="H1674" s="176"/>
      <c r="I1674" s="176"/>
    </row>
    <row r="1675" spans="3:9" ht="11.25">
      <c r="C1675" s="171"/>
      <c r="E1675" s="177"/>
      <c r="F1675" s="176"/>
      <c r="G1675" s="176"/>
      <c r="H1675" s="176"/>
      <c r="I1675" s="176"/>
    </row>
    <row r="1676" spans="3:9" ht="11.25">
      <c r="C1676" s="171"/>
      <c r="E1676" s="177"/>
      <c r="F1676" s="176"/>
      <c r="G1676" s="176"/>
      <c r="H1676" s="176"/>
      <c r="I1676" s="176"/>
    </row>
    <row r="1677" spans="3:9" ht="11.25">
      <c r="C1677" s="171"/>
      <c r="E1677" s="177"/>
      <c r="F1677" s="176"/>
      <c r="G1677" s="176"/>
      <c r="H1677" s="176"/>
      <c r="I1677" s="176"/>
    </row>
    <row r="1678" spans="3:9" ht="11.25">
      <c r="C1678" s="171"/>
      <c r="E1678" s="177"/>
      <c r="F1678" s="176"/>
      <c r="G1678" s="176"/>
      <c r="H1678" s="176"/>
      <c r="I1678" s="176"/>
    </row>
    <row r="1679" spans="3:9" ht="11.25">
      <c r="C1679" s="171"/>
      <c r="E1679" s="177"/>
      <c r="F1679" s="176"/>
      <c r="G1679" s="176"/>
      <c r="H1679" s="176"/>
      <c r="I1679" s="176"/>
    </row>
    <row r="1680" spans="3:9" ht="11.25">
      <c r="C1680" s="171"/>
      <c r="E1680" s="177"/>
      <c r="F1680" s="176"/>
      <c r="G1680" s="176"/>
      <c r="H1680" s="176"/>
      <c r="I1680" s="176"/>
    </row>
    <row r="1681" spans="3:9" ht="11.25">
      <c r="C1681" s="171"/>
      <c r="E1681" s="177"/>
      <c r="F1681" s="176"/>
      <c r="G1681" s="176"/>
      <c r="H1681" s="176"/>
      <c r="I1681" s="176"/>
    </row>
    <row r="1682" spans="3:9" ht="11.25">
      <c r="C1682" s="171"/>
      <c r="E1682" s="177"/>
      <c r="F1682" s="176"/>
      <c r="G1682" s="176"/>
      <c r="H1682" s="176"/>
      <c r="I1682" s="176"/>
    </row>
    <row r="1683" spans="3:9" ht="11.25">
      <c r="C1683" s="171"/>
      <c r="E1683" s="177"/>
      <c r="F1683" s="176"/>
      <c r="G1683" s="176"/>
      <c r="H1683" s="176"/>
      <c r="I1683" s="176"/>
    </row>
    <row r="1684" spans="3:9" ht="11.25">
      <c r="C1684" s="171"/>
      <c r="E1684" s="177"/>
      <c r="F1684" s="176"/>
      <c r="G1684" s="176"/>
      <c r="H1684" s="176"/>
      <c r="I1684" s="176"/>
    </row>
    <row r="1685" spans="3:9" ht="11.25">
      <c r="C1685" s="171"/>
      <c r="E1685" s="177"/>
      <c r="F1685" s="176"/>
      <c r="G1685" s="176"/>
      <c r="H1685" s="176"/>
      <c r="I1685" s="176"/>
    </row>
    <row r="1686" spans="3:9" ht="11.25">
      <c r="C1686" s="171"/>
      <c r="E1686" s="177"/>
      <c r="F1686" s="176"/>
      <c r="G1686" s="176"/>
      <c r="H1686" s="176"/>
      <c r="I1686" s="176"/>
    </row>
    <row r="1687" spans="3:9" ht="11.25">
      <c r="C1687" s="171"/>
      <c r="E1687" s="177"/>
      <c r="F1687" s="176"/>
      <c r="G1687" s="176"/>
      <c r="H1687" s="176"/>
      <c r="I1687" s="176"/>
    </row>
    <row r="1688" spans="3:9" ht="11.25">
      <c r="C1688" s="171"/>
      <c r="E1688" s="177"/>
      <c r="F1688" s="176"/>
      <c r="G1688" s="176"/>
      <c r="H1688" s="176"/>
      <c r="I1688" s="176"/>
    </row>
    <row r="1689" spans="3:9" ht="11.25">
      <c r="C1689" s="171"/>
      <c r="E1689" s="177"/>
      <c r="F1689" s="176"/>
      <c r="G1689" s="176"/>
      <c r="H1689" s="176"/>
      <c r="I1689" s="176"/>
    </row>
    <row r="1690" spans="3:9" ht="11.25">
      <c r="C1690" s="171"/>
      <c r="E1690" s="177"/>
      <c r="F1690" s="176"/>
      <c r="G1690" s="176"/>
      <c r="H1690" s="176"/>
      <c r="I1690" s="176"/>
    </row>
    <row r="1691" spans="3:9" ht="11.25">
      <c r="C1691" s="171"/>
      <c r="E1691" s="177"/>
      <c r="F1691" s="176"/>
      <c r="G1691" s="176"/>
      <c r="H1691" s="176"/>
      <c r="I1691" s="176"/>
    </row>
    <row r="1692" spans="3:9" ht="11.25">
      <c r="C1692" s="171"/>
      <c r="E1692" s="177"/>
      <c r="F1692" s="176"/>
      <c r="G1692" s="176"/>
      <c r="H1692" s="176"/>
      <c r="I1692" s="176"/>
    </row>
    <row r="1693" spans="3:9" ht="11.25">
      <c r="C1693" s="171"/>
      <c r="E1693" s="177"/>
      <c r="F1693" s="176"/>
      <c r="G1693" s="176"/>
      <c r="H1693" s="176"/>
      <c r="I1693" s="176"/>
    </row>
    <row r="1694" spans="3:9" ht="11.25">
      <c r="C1694" s="171"/>
      <c r="E1694" s="177"/>
      <c r="F1694" s="176"/>
      <c r="G1694" s="176"/>
      <c r="H1694" s="176"/>
      <c r="I1694" s="176"/>
    </row>
    <row r="1695" spans="3:9" ht="11.25">
      <c r="C1695" s="171"/>
      <c r="E1695" s="177"/>
      <c r="F1695" s="176"/>
      <c r="G1695" s="176"/>
      <c r="H1695" s="176"/>
      <c r="I1695" s="176"/>
    </row>
    <row r="1696" spans="3:9" ht="11.25">
      <c r="C1696" s="171"/>
      <c r="E1696" s="177"/>
      <c r="F1696" s="176"/>
      <c r="G1696" s="176"/>
      <c r="H1696" s="176"/>
      <c r="I1696" s="176"/>
    </row>
    <row r="1697" spans="3:9" ht="11.25">
      <c r="C1697" s="171"/>
      <c r="E1697" s="177"/>
      <c r="F1697" s="176"/>
      <c r="G1697" s="176"/>
      <c r="H1697" s="176"/>
      <c r="I1697" s="176"/>
    </row>
    <row r="1698" spans="3:9" ht="11.25">
      <c r="C1698" s="171"/>
      <c r="E1698" s="177"/>
      <c r="F1698" s="176"/>
      <c r="G1698" s="176"/>
      <c r="H1698" s="176"/>
      <c r="I1698" s="176"/>
    </row>
    <row r="1699" spans="3:9" ht="11.25">
      <c r="C1699" s="171"/>
      <c r="E1699" s="177"/>
      <c r="F1699" s="176"/>
      <c r="G1699" s="176"/>
      <c r="H1699" s="176"/>
      <c r="I1699" s="176"/>
    </row>
    <row r="1700" spans="3:9" ht="11.25">
      <c r="C1700" s="171"/>
      <c r="E1700" s="177"/>
      <c r="F1700" s="176"/>
      <c r="G1700" s="176"/>
      <c r="H1700" s="176"/>
      <c r="I1700" s="176"/>
    </row>
    <row r="1701" spans="3:9" ht="11.25">
      <c r="C1701" s="171"/>
      <c r="E1701" s="177"/>
      <c r="F1701" s="176"/>
      <c r="G1701" s="176"/>
      <c r="H1701" s="176"/>
      <c r="I1701" s="176"/>
    </row>
    <row r="1702" spans="3:9" ht="11.25">
      <c r="C1702" s="171"/>
      <c r="E1702" s="177"/>
      <c r="F1702" s="176"/>
      <c r="G1702" s="176"/>
      <c r="H1702" s="176"/>
      <c r="I1702" s="176"/>
    </row>
    <row r="1703" spans="3:9" ht="11.25">
      <c r="C1703" s="171"/>
      <c r="E1703" s="177"/>
      <c r="F1703" s="176"/>
      <c r="G1703" s="176"/>
      <c r="H1703" s="176"/>
      <c r="I1703" s="176"/>
    </row>
    <row r="1704" spans="3:9" ht="11.25">
      <c r="C1704" s="171"/>
      <c r="E1704" s="177"/>
      <c r="F1704" s="176"/>
      <c r="G1704" s="176"/>
      <c r="H1704" s="176"/>
      <c r="I1704" s="176"/>
    </row>
    <row r="1705" spans="3:9" ht="11.25">
      <c r="C1705" s="171"/>
      <c r="E1705" s="177"/>
      <c r="F1705" s="176"/>
      <c r="G1705" s="176"/>
      <c r="H1705" s="176"/>
      <c r="I1705" s="176"/>
    </row>
    <row r="1706" spans="3:9" ht="11.25">
      <c r="C1706" s="171"/>
      <c r="E1706" s="177"/>
      <c r="F1706" s="176"/>
      <c r="G1706" s="176"/>
      <c r="H1706" s="176"/>
      <c r="I1706" s="176"/>
    </row>
    <row r="1707" spans="3:9" ht="11.25">
      <c r="C1707" s="171"/>
      <c r="E1707" s="177"/>
      <c r="F1707" s="176"/>
      <c r="G1707" s="176"/>
      <c r="H1707" s="176"/>
      <c r="I1707" s="176"/>
    </row>
    <row r="1708" spans="3:9" ht="11.25">
      <c r="C1708" s="171"/>
      <c r="E1708" s="177"/>
      <c r="F1708" s="176"/>
      <c r="G1708" s="176"/>
      <c r="H1708" s="176"/>
      <c r="I1708" s="176"/>
    </row>
    <row r="1709" spans="3:9" ht="11.25">
      <c r="C1709" s="171"/>
      <c r="E1709" s="177"/>
      <c r="F1709" s="176"/>
      <c r="G1709" s="176"/>
      <c r="H1709" s="176"/>
      <c r="I1709" s="176"/>
    </row>
    <row r="1710" spans="3:9" ht="11.25">
      <c r="C1710" s="171"/>
      <c r="E1710" s="177"/>
      <c r="F1710" s="176"/>
      <c r="G1710" s="176"/>
      <c r="H1710" s="176"/>
      <c r="I1710" s="176"/>
    </row>
    <row r="1711" spans="3:9" ht="11.25">
      <c r="C1711" s="171"/>
      <c r="E1711" s="177"/>
      <c r="F1711" s="176"/>
      <c r="G1711" s="176"/>
      <c r="H1711" s="176"/>
      <c r="I1711" s="176"/>
    </row>
    <row r="1712" spans="3:9" ht="11.25">
      <c r="C1712" s="171"/>
      <c r="E1712" s="177"/>
      <c r="F1712" s="176"/>
      <c r="G1712" s="176"/>
      <c r="H1712" s="176"/>
      <c r="I1712" s="176"/>
    </row>
    <row r="1713" spans="3:9" ht="11.25">
      <c r="C1713" s="171"/>
      <c r="E1713" s="177"/>
      <c r="F1713" s="176"/>
      <c r="G1713" s="176"/>
      <c r="H1713" s="176"/>
      <c r="I1713" s="176"/>
    </row>
    <row r="1714" spans="3:9" ht="11.25">
      <c r="C1714" s="171"/>
      <c r="E1714" s="177"/>
      <c r="F1714" s="176"/>
      <c r="G1714" s="176"/>
      <c r="H1714" s="176"/>
      <c r="I1714" s="176"/>
    </row>
    <row r="1715" spans="3:9" ht="11.25">
      <c r="C1715" s="171"/>
      <c r="E1715" s="177"/>
      <c r="F1715" s="176"/>
      <c r="G1715" s="176"/>
      <c r="H1715" s="176"/>
      <c r="I1715" s="176"/>
    </row>
    <row r="1716" spans="3:9" ht="11.25">
      <c r="C1716" s="171"/>
      <c r="E1716" s="177"/>
      <c r="F1716" s="176"/>
      <c r="G1716" s="176"/>
      <c r="H1716" s="176"/>
      <c r="I1716" s="176"/>
    </row>
    <row r="1717" spans="3:9" ht="11.25">
      <c r="C1717" s="171"/>
      <c r="E1717" s="177"/>
      <c r="F1717" s="176"/>
      <c r="G1717" s="176"/>
      <c r="H1717" s="176"/>
      <c r="I1717" s="176"/>
    </row>
    <row r="1718" spans="3:9" ht="11.25">
      <c r="C1718" s="171"/>
      <c r="E1718" s="177"/>
      <c r="F1718" s="176"/>
      <c r="G1718" s="176"/>
      <c r="H1718" s="176"/>
      <c r="I1718" s="176"/>
    </row>
    <row r="1719" spans="3:9" ht="11.25">
      <c r="C1719" s="171"/>
      <c r="E1719" s="177"/>
      <c r="F1719" s="176"/>
      <c r="G1719" s="176"/>
      <c r="H1719" s="176"/>
      <c r="I1719" s="176"/>
    </row>
    <row r="1720" spans="3:9" ht="11.25">
      <c r="C1720" s="171"/>
      <c r="E1720" s="177"/>
      <c r="F1720" s="176"/>
      <c r="G1720" s="176"/>
      <c r="H1720" s="176"/>
      <c r="I1720" s="176"/>
    </row>
    <row r="1721" spans="3:9" ht="11.25">
      <c r="C1721" s="171"/>
      <c r="E1721" s="177"/>
      <c r="F1721" s="176"/>
      <c r="G1721" s="176"/>
      <c r="H1721" s="176"/>
      <c r="I1721" s="176"/>
    </row>
    <row r="1722" spans="3:9" ht="11.25">
      <c r="C1722" s="171"/>
      <c r="E1722" s="177"/>
      <c r="F1722" s="176"/>
      <c r="G1722" s="176"/>
      <c r="H1722" s="176"/>
      <c r="I1722" s="176"/>
    </row>
    <row r="1723" spans="3:9" ht="11.25">
      <c r="C1723" s="171"/>
      <c r="E1723" s="177"/>
      <c r="F1723" s="176"/>
      <c r="G1723" s="176"/>
      <c r="H1723" s="176"/>
      <c r="I1723" s="176"/>
    </row>
    <row r="1724" spans="3:9" ht="11.25">
      <c r="C1724" s="171"/>
      <c r="E1724" s="177"/>
      <c r="F1724" s="176"/>
      <c r="G1724" s="176"/>
      <c r="H1724" s="176"/>
      <c r="I1724" s="176"/>
    </row>
    <row r="1725" spans="3:9" ht="11.25">
      <c r="C1725" s="171"/>
      <c r="E1725" s="177"/>
      <c r="F1725" s="176"/>
      <c r="G1725" s="176"/>
      <c r="H1725" s="176"/>
      <c r="I1725" s="176"/>
    </row>
    <row r="1726" spans="3:9" ht="11.25">
      <c r="C1726" s="171"/>
      <c r="E1726" s="177"/>
      <c r="F1726" s="176"/>
      <c r="G1726" s="176"/>
      <c r="H1726" s="176"/>
      <c r="I1726" s="176"/>
    </row>
    <row r="1727" spans="3:9" ht="11.25">
      <c r="C1727" s="171"/>
      <c r="E1727" s="177"/>
      <c r="F1727" s="176"/>
      <c r="G1727" s="176"/>
      <c r="H1727" s="176"/>
      <c r="I1727" s="176"/>
    </row>
    <row r="1728" spans="3:9" ht="11.25">
      <c r="C1728" s="171"/>
      <c r="E1728" s="177"/>
      <c r="F1728" s="176"/>
      <c r="G1728" s="176"/>
      <c r="H1728" s="176"/>
      <c r="I1728" s="176"/>
    </row>
    <row r="1729" spans="3:9" ht="11.25">
      <c r="C1729" s="171"/>
      <c r="E1729" s="177"/>
      <c r="F1729" s="176"/>
      <c r="G1729" s="176"/>
      <c r="H1729" s="176"/>
      <c r="I1729" s="176"/>
    </row>
    <row r="1730" spans="3:9" ht="11.25">
      <c r="C1730" s="171"/>
      <c r="E1730" s="177"/>
      <c r="F1730" s="176"/>
      <c r="G1730" s="176"/>
      <c r="H1730" s="176"/>
      <c r="I1730" s="176"/>
    </row>
    <row r="1731" spans="3:9" ht="11.25">
      <c r="C1731" s="171"/>
      <c r="E1731" s="177"/>
      <c r="F1731" s="176"/>
      <c r="G1731" s="176"/>
      <c r="H1731" s="176"/>
      <c r="I1731" s="176"/>
    </row>
    <row r="1732" spans="3:9" ht="11.25">
      <c r="C1732" s="171"/>
      <c r="E1732" s="177"/>
      <c r="F1732" s="176"/>
      <c r="G1732" s="176"/>
      <c r="H1732" s="176"/>
      <c r="I1732" s="176"/>
    </row>
    <row r="1733" spans="3:9" ht="11.25">
      <c r="C1733" s="171"/>
      <c r="E1733" s="177"/>
      <c r="F1733" s="176"/>
      <c r="G1733" s="176"/>
      <c r="H1733" s="176"/>
      <c r="I1733" s="176"/>
    </row>
    <row r="1734" spans="3:9" ht="11.25">
      <c r="C1734" s="171"/>
      <c r="E1734" s="177"/>
      <c r="F1734" s="176"/>
      <c r="G1734" s="176"/>
      <c r="H1734" s="176"/>
      <c r="I1734" s="176"/>
    </row>
    <row r="1735" spans="3:9" ht="11.25">
      <c r="C1735" s="171"/>
      <c r="E1735" s="177"/>
      <c r="F1735" s="176"/>
      <c r="G1735" s="176"/>
      <c r="H1735" s="176"/>
      <c r="I1735" s="176"/>
    </row>
    <row r="1736" spans="3:9" ht="11.25">
      <c r="C1736" s="171"/>
      <c r="E1736" s="177"/>
      <c r="F1736" s="176"/>
      <c r="G1736" s="176"/>
      <c r="H1736" s="176"/>
      <c r="I1736" s="176"/>
    </row>
    <row r="1737" spans="3:9" ht="11.25">
      <c r="C1737" s="171"/>
      <c r="E1737" s="177"/>
      <c r="F1737" s="176"/>
      <c r="G1737" s="176"/>
      <c r="H1737" s="176"/>
      <c r="I1737" s="176"/>
    </row>
    <row r="1738" spans="3:9" ht="11.25">
      <c r="C1738" s="171"/>
      <c r="E1738" s="177"/>
      <c r="F1738" s="176"/>
      <c r="G1738" s="176"/>
      <c r="H1738" s="176"/>
      <c r="I1738" s="176"/>
    </row>
    <row r="1739" spans="3:9" ht="11.25">
      <c r="C1739" s="171"/>
      <c r="E1739" s="177"/>
      <c r="F1739" s="176"/>
      <c r="G1739" s="176"/>
      <c r="H1739" s="176"/>
      <c r="I1739" s="176"/>
    </row>
    <row r="1740" spans="3:9" ht="11.25">
      <c r="C1740" s="171"/>
      <c r="E1740" s="177"/>
      <c r="F1740" s="176"/>
      <c r="G1740" s="176"/>
      <c r="H1740" s="176"/>
      <c r="I1740" s="176"/>
    </row>
    <row r="1741" spans="3:9" ht="11.25">
      <c r="C1741" s="171"/>
      <c r="E1741" s="177"/>
      <c r="F1741" s="176"/>
      <c r="G1741" s="176"/>
      <c r="H1741" s="176"/>
      <c r="I1741" s="176"/>
    </row>
    <row r="1742" spans="3:9" ht="11.25">
      <c r="C1742" s="171"/>
      <c r="E1742" s="177"/>
      <c r="F1742" s="176"/>
      <c r="G1742" s="176"/>
      <c r="H1742" s="176"/>
      <c r="I1742" s="176"/>
    </row>
    <row r="1743" spans="3:9" ht="11.25">
      <c r="C1743" s="171"/>
      <c r="E1743" s="177"/>
      <c r="F1743" s="176"/>
      <c r="G1743" s="176"/>
      <c r="H1743" s="176"/>
      <c r="I1743" s="176"/>
    </row>
    <row r="1744" spans="3:9" ht="11.25">
      <c r="C1744" s="171"/>
      <c r="E1744" s="177"/>
      <c r="F1744" s="176"/>
      <c r="G1744" s="176"/>
      <c r="H1744" s="176"/>
      <c r="I1744" s="176"/>
    </row>
    <row r="1745" spans="3:9" ht="11.25">
      <c r="C1745" s="171"/>
      <c r="E1745" s="177"/>
      <c r="F1745" s="176"/>
      <c r="G1745" s="176"/>
      <c r="H1745" s="176"/>
      <c r="I1745" s="176"/>
    </row>
    <row r="1746" spans="3:9" ht="11.25">
      <c r="C1746" s="171"/>
      <c r="E1746" s="177"/>
      <c r="F1746" s="176"/>
      <c r="G1746" s="176"/>
      <c r="H1746" s="176"/>
      <c r="I1746" s="176"/>
    </row>
    <row r="1747" spans="3:9" ht="11.25">
      <c r="C1747" s="171"/>
      <c r="E1747" s="177"/>
      <c r="F1747" s="176"/>
      <c r="G1747" s="176"/>
      <c r="H1747" s="176"/>
      <c r="I1747" s="176"/>
    </row>
    <row r="1748" spans="3:9" ht="11.25">
      <c r="C1748" s="171"/>
      <c r="E1748" s="177"/>
      <c r="F1748" s="176"/>
      <c r="G1748" s="176"/>
      <c r="H1748" s="176"/>
      <c r="I1748" s="176"/>
    </row>
    <row r="1749" spans="3:9" ht="11.25">
      <c r="C1749" s="171"/>
      <c r="E1749" s="177"/>
      <c r="F1749" s="176"/>
      <c r="G1749" s="176"/>
      <c r="H1749" s="176"/>
      <c r="I1749" s="176"/>
    </row>
    <row r="1750" spans="3:9" ht="11.25">
      <c r="C1750" s="171"/>
      <c r="E1750" s="177"/>
      <c r="F1750" s="176"/>
      <c r="G1750" s="176"/>
      <c r="H1750" s="176"/>
      <c r="I1750" s="176"/>
    </row>
    <row r="1751" spans="3:9" ht="11.25">
      <c r="C1751" s="171"/>
      <c r="E1751" s="177"/>
      <c r="F1751" s="176"/>
      <c r="G1751" s="176"/>
      <c r="H1751" s="176"/>
      <c r="I1751" s="176"/>
    </row>
    <row r="1752" spans="3:9" ht="11.25">
      <c r="C1752" s="171"/>
      <c r="E1752" s="177"/>
      <c r="F1752" s="176"/>
      <c r="G1752" s="176"/>
      <c r="H1752" s="176"/>
      <c r="I1752" s="176"/>
    </row>
    <row r="1753" spans="3:9" ht="11.25">
      <c r="C1753" s="171"/>
      <c r="E1753" s="177"/>
      <c r="F1753" s="176"/>
      <c r="G1753" s="176"/>
      <c r="H1753" s="176"/>
      <c r="I1753" s="176"/>
    </row>
    <row r="1754" spans="3:9" ht="11.25">
      <c r="C1754" s="171"/>
      <c r="E1754" s="177"/>
      <c r="F1754" s="176"/>
      <c r="G1754" s="176"/>
      <c r="H1754" s="176"/>
      <c r="I1754" s="176"/>
    </row>
    <row r="1755" spans="3:9" ht="11.25">
      <c r="C1755" s="171"/>
      <c r="E1755" s="177"/>
      <c r="F1755" s="176"/>
      <c r="G1755" s="176"/>
      <c r="H1755" s="176"/>
      <c r="I1755" s="176"/>
    </row>
    <row r="1756" spans="3:9" ht="11.25">
      <c r="C1756" s="171"/>
      <c r="E1756" s="177"/>
      <c r="F1756" s="176"/>
      <c r="G1756" s="176"/>
      <c r="H1756" s="176"/>
      <c r="I1756" s="176"/>
    </row>
    <row r="1757" spans="3:9" ht="11.25">
      <c r="C1757" s="171"/>
      <c r="E1757" s="177"/>
      <c r="F1757" s="176"/>
      <c r="G1757" s="176"/>
      <c r="H1757" s="176"/>
      <c r="I1757" s="176"/>
    </row>
    <row r="1758" spans="3:9" ht="11.25">
      <c r="C1758" s="171"/>
      <c r="E1758" s="177"/>
      <c r="F1758" s="176"/>
      <c r="G1758" s="176"/>
      <c r="H1758" s="176"/>
      <c r="I1758" s="176"/>
    </row>
    <row r="1759" spans="3:9" ht="11.25">
      <c r="C1759" s="171"/>
      <c r="E1759" s="177"/>
      <c r="F1759" s="176"/>
      <c r="G1759" s="176"/>
      <c r="H1759" s="176"/>
      <c r="I1759" s="176"/>
    </row>
    <row r="1760" spans="3:9" ht="11.25">
      <c r="C1760" s="171"/>
      <c r="E1760" s="177"/>
      <c r="F1760" s="176"/>
      <c r="G1760" s="176"/>
      <c r="H1760" s="176"/>
      <c r="I1760" s="176"/>
    </row>
    <row r="1761" spans="3:9" ht="11.25">
      <c r="C1761" s="171"/>
      <c r="E1761" s="177"/>
      <c r="F1761" s="176"/>
      <c r="G1761" s="176"/>
      <c r="H1761" s="176"/>
      <c r="I1761" s="176"/>
    </row>
    <row r="1762" spans="3:9" ht="11.25">
      <c r="C1762" s="171"/>
      <c r="E1762" s="177"/>
      <c r="F1762" s="176"/>
      <c r="G1762" s="176"/>
      <c r="H1762" s="176"/>
      <c r="I1762" s="176"/>
    </row>
    <row r="1763" spans="3:9" ht="11.25">
      <c r="C1763" s="171"/>
      <c r="E1763" s="177"/>
      <c r="F1763" s="176"/>
      <c r="G1763" s="176"/>
      <c r="H1763" s="176"/>
      <c r="I1763" s="176"/>
    </row>
    <row r="1764" spans="3:9" ht="11.25">
      <c r="C1764" s="171"/>
      <c r="E1764" s="177"/>
      <c r="F1764" s="176"/>
      <c r="G1764" s="176"/>
      <c r="H1764" s="176"/>
      <c r="I1764" s="176"/>
    </row>
    <row r="1765" spans="3:9" ht="11.25">
      <c r="C1765" s="171"/>
      <c r="E1765" s="177"/>
      <c r="F1765" s="176"/>
      <c r="G1765" s="176"/>
      <c r="H1765" s="176"/>
      <c r="I1765" s="176"/>
    </row>
    <row r="1766" spans="3:9" ht="11.25">
      <c r="C1766" s="171"/>
      <c r="E1766" s="177"/>
      <c r="F1766" s="176"/>
      <c r="G1766" s="176"/>
      <c r="H1766" s="176"/>
      <c r="I1766" s="176"/>
    </row>
    <row r="1767" spans="3:9" ht="11.25">
      <c r="C1767" s="171"/>
      <c r="E1767" s="177"/>
      <c r="F1767" s="176"/>
      <c r="G1767" s="176"/>
      <c r="H1767" s="176"/>
      <c r="I1767" s="176"/>
    </row>
    <row r="1768" spans="3:9" ht="11.25">
      <c r="C1768" s="171"/>
      <c r="E1768" s="177"/>
      <c r="F1768" s="176"/>
      <c r="G1768" s="176"/>
      <c r="H1768" s="176"/>
      <c r="I1768" s="176"/>
    </row>
    <row r="1769" spans="3:9" ht="11.25">
      <c r="C1769" s="171"/>
      <c r="E1769" s="177"/>
      <c r="F1769" s="176"/>
      <c r="G1769" s="176"/>
      <c r="H1769" s="176"/>
      <c r="I1769" s="176"/>
    </row>
    <row r="1770" spans="3:9" ht="11.25">
      <c r="C1770" s="171"/>
      <c r="E1770" s="177"/>
      <c r="F1770" s="176"/>
      <c r="G1770" s="176"/>
      <c r="H1770" s="176"/>
      <c r="I1770" s="176"/>
    </row>
    <row r="1771" spans="3:9" ht="11.25">
      <c r="C1771" s="171"/>
      <c r="E1771" s="177"/>
      <c r="F1771" s="176"/>
      <c r="G1771" s="176"/>
      <c r="H1771" s="176"/>
      <c r="I1771" s="176"/>
    </row>
    <row r="1772" spans="3:9" ht="11.25">
      <c r="C1772" s="171"/>
      <c r="E1772" s="177"/>
      <c r="F1772" s="176"/>
      <c r="G1772" s="176"/>
      <c r="H1772" s="176"/>
      <c r="I1772" s="176"/>
    </row>
    <row r="1773" spans="3:9" ht="11.25">
      <c r="C1773" s="171"/>
      <c r="E1773" s="177"/>
      <c r="F1773" s="176"/>
      <c r="G1773" s="176"/>
      <c r="H1773" s="176"/>
      <c r="I1773" s="176"/>
    </row>
    <row r="1774" spans="3:9" ht="11.25">
      <c r="C1774" s="171"/>
      <c r="E1774" s="177"/>
      <c r="F1774" s="176"/>
      <c r="G1774" s="176"/>
      <c r="H1774" s="176"/>
      <c r="I1774" s="176"/>
    </row>
    <row r="1775" spans="3:9" ht="11.25">
      <c r="C1775" s="171"/>
      <c r="E1775" s="177"/>
      <c r="F1775" s="176"/>
      <c r="G1775" s="176"/>
      <c r="H1775" s="176"/>
      <c r="I1775" s="176"/>
    </row>
    <row r="1776" spans="3:9" ht="11.25">
      <c r="C1776" s="171"/>
      <c r="E1776" s="177"/>
      <c r="F1776" s="176"/>
      <c r="G1776" s="176"/>
      <c r="H1776" s="176"/>
      <c r="I1776" s="176"/>
    </row>
    <row r="1777" spans="3:9" ht="11.25">
      <c r="C1777" s="171"/>
      <c r="E1777" s="177"/>
      <c r="F1777" s="176"/>
      <c r="G1777" s="176"/>
      <c r="H1777" s="176"/>
      <c r="I1777" s="176"/>
    </row>
    <row r="1778" spans="3:9" ht="11.25">
      <c r="C1778" s="171"/>
      <c r="E1778" s="177"/>
      <c r="F1778" s="176"/>
      <c r="G1778" s="176"/>
      <c r="H1778" s="176"/>
      <c r="I1778" s="176"/>
    </row>
    <row r="1779" spans="3:9" ht="11.25">
      <c r="C1779" s="171"/>
      <c r="E1779" s="177"/>
      <c r="F1779" s="176"/>
      <c r="G1779" s="176"/>
      <c r="H1779" s="176"/>
      <c r="I1779" s="176"/>
    </row>
    <row r="1780" spans="3:9" ht="11.25">
      <c r="C1780" s="171"/>
      <c r="E1780" s="177"/>
      <c r="F1780" s="176"/>
      <c r="G1780" s="176"/>
      <c r="H1780" s="176"/>
      <c r="I1780" s="176"/>
    </row>
    <row r="1781" spans="3:9" ht="11.25">
      <c r="C1781" s="171"/>
      <c r="E1781" s="177"/>
      <c r="F1781" s="176"/>
      <c r="G1781" s="176"/>
      <c r="H1781" s="176"/>
      <c r="I1781" s="176"/>
    </row>
    <row r="1782" spans="3:9" ht="11.25">
      <c r="C1782" s="171"/>
      <c r="E1782" s="177"/>
      <c r="F1782" s="176"/>
      <c r="G1782" s="176"/>
      <c r="H1782" s="176"/>
      <c r="I1782" s="176"/>
    </row>
    <row r="1783" spans="3:9" ht="11.25">
      <c r="C1783" s="171"/>
      <c r="E1783" s="177"/>
      <c r="F1783" s="176"/>
      <c r="G1783" s="176"/>
      <c r="H1783" s="176"/>
      <c r="I1783" s="176"/>
    </row>
    <row r="1784" spans="3:9" ht="11.25">
      <c r="C1784" s="171"/>
      <c r="E1784" s="177"/>
      <c r="F1784" s="176"/>
      <c r="G1784" s="176"/>
      <c r="H1784" s="176"/>
      <c r="I1784" s="176"/>
    </row>
    <row r="1785" spans="3:9" ht="11.25">
      <c r="C1785" s="171"/>
      <c r="E1785" s="177"/>
      <c r="F1785" s="176"/>
      <c r="G1785" s="176"/>
      <c r="H1785" s="176"/>
      <c r="I1785" s="176"/>
    </row>
    <row r="1786" spans="3:9" ht="11.25">
      <c r="C1786" s="171"/>
      <c r="E1786" s="177"/>
      <c r="F1786" s="176"/>
      <c r="G1786" s="176"/>
      <c r="H1786" s="176"/>
      <c r="I1786" s="176"/>
    </row>
    <row r="1787" spans="3:9" ht="11.25">
      <c r="C1787" s="171"/>
      <c r="E1787" s="177"/>
      <c r="F1787" s="176"/>
      <c r="G1787" s="176"/>
      <c r="H1787" s="176"/>
      <c r="I1787" s="176"/>
    </row>
    <row r="1788" spans="3:9" ht="11.25">
      <c r="C1788" s="171"/>
      <c r="E1788" s="177"/>
      <c r="F1788" s="176"/>
      <c r="G1788" s="176"/>
      <c r="H1788" s="176"/>
      <c r="I1788" s="176"/>
    </row>
    <row r="1789" spans="3:9" ht="11.25">
      <c r="C1789" s="171"/>
      <c r="E1789" s="177"/>
      <c r="F1789" s="176"/>
      <c r="G1789" s="176"/>
      <c r="H1789" s="176"/>
      <c r="I1789" s="176"/>
    </row>
    <row r="1790" spans="3:9" ht="11.25">
      <c r="C1790" s="171"/>
      <c r="E1790" s="177"/>
      <c r="F1790" s="176"/>
      <c r="G1790" s="176"/>
      <c r="H1790" s="176"/>
      <c r="I1790" s="176"/>
    </row>
    <row r="1791" spans="3:9" ht="11.25">
      <c r="C1791" s="171"/>
      <c r="E1791" s="177"/>
      <c r="F1791" s="176"/>
      <c r="G1791" s="176"/>
      <c r="H1791" s="176"/>
      <c r="I1791" s="176"/>
    </row>
    <row r="1792" spans="3:9" ht="11.25">
      <c r="C1792" s="171"/>
      <c r="E1792" s="177"/>
      <c r="F1792" s="176"/>
      <c r="G1792" s="176"/>
      <c r="H1792" s="176"/>
      <c r="I1792" s="176"/>
    </row>
    <row r="1793" spans="3:9" ht="11.25">
      <c r="C1793" s="171"/>
      <c r="E1793" s="177"/>
      <c r="F1793" s="176"/>
      <c r="G1793" s="176"/>
      <c r="H1793" s="176"/>
      <c r="I1793" s="176"/>
    </row>
    <row r="1794" spans="3:9" ht="11.25">
      <c r="C1794" s="171"/>
      <c r="E1794" s="177"/>
      <c r="F1794" s="176"/>
      <c r="G1794" s="176"/>
      <c r="H1794" s="176"/>
      <c r="I1794" s="176"/>
    </row>
    <row r="1795" spans="3:9" ht="11.25">
      <c r="C1795" s="171"/>
      <c r="E1795" s="177"/>
      <c r="F1795" s="176"/>
      <c r="G1795" s="176"/>
      <c r="H1795" s="176"/>
      <c r="I1795" s="176"/>
    </row>
    <row r="1796" spans="3:9" ht="11.25">
      <c r="C1796" s="171"/>
      <c r="E1796" s="177"/>
      <c r="F1796" s="176"/>
      <c r="G1796" s="176"/>
      <c r="H1796" s="176"/>
      <c r="I1796" s="176"/>
    </row>
    <row r="1797" spans="3:9" ht="11.25">
      <c r="C1797" s="171"/>
      <c r="E1797" s="177"/>
      <c r="F1797" s="176"/>
      <c r="G1797" s="176"/>
      <c r="H1797" s="176"/>
      <c r="I1797" s="176"/>
    </row>
    <row r="1798" spans="3:9" ht="11.25">
      <c r="C1798" s="171"/>
      <c r="E1798" s="177"/>
      <c r="F1798" s="176"/>
      <c r="G1798" s="176"/>
      <c r="H1798" s="176"/>
      <c r="I1798" s="176"/>
    </row>
    <row r="1799" spans="3:9" ht="11.25">
      <c r="C1799" s="171"/>
      <c r="E1799" s="177"/>
      <c r="F1799" s="176"/>
      <c r="G1799" s="176"/>
      <c r="H1799" s="176"/>
      <c r="I1799" s="176"/>
    </row>
    <row r="1800" spans="3:9" ht="11.25">
      <c r="C1800" s="171"/>
      <c r="E1800" s="177"/>
      <c r="F1800" s="176"/>
      <c r="G1800" s="176"/>
      <c r="H1800" s="176"/>
      <c r="I1800" s="176"/>
    </row>
    <row r="1801" spans="3:9" ht="11.25">
      <c r="C1801" s="171"/>
      <c r="E1801" s="177"/>
      <c r="F1801" s="176"/>
      <c r="G1801" s="176"/>
      <c r="H1801" s="176"/>
      <c r="I1801" s="176"/>
    </row>
    <row r="1802" spans="3:9" ht="11.25">
      <c r="C1802" s="171"/>
      <c r="E1802" s="177"/>
      <c r="F1802" s="176"/>
      <c r="G1802" s="176"/>
      <c r="H1802" s="176"/>
      <c r="I1802" s="176"/>
    </row>
    <row r="1803" spans="3:9" ht="11.25">
      <c r="C1803" s="171"/>
      <c r="E1803" s="177"/>
      <c r="F1803" s="176"/>
      <c r="G1803" s="176"/>
      <c r="H1803" s="176"/>
      <c r="I1803" s="176"/>
    </row>
    <row r="1804" spans="3:9" ht="11.25">
      <c r="C1804" s="171"/>
      <c r="E1804" s="177"/>
      <c r="F1804" s="176"/>
      <c r="G1804" s="176"/>
      <c r="H1804" s="176"/>
      <c r="I1804" s="176"/>
    </row>
    <row r="1805" spans="3:9" ht="11.25">
      <c r="C1805" s="171"/>
      <c r="E1805" s="177"/>
      <c r="F1805" s="176"/>
      <c r="G1805" s="176"/>
      <c r="H1805" s="176"/>
      <c r="I1805" s="176"/>
    </row>
    <row r="1806" spans="3:9" ht="11.25">
      <c r="C1806" s="171"/>
      <c r="E1806" s="177"/>
      <c r="F1806" s="176"/>
      <c r="G1806" s="176"/>
      <c r="H1806" s="176"/>
      <c r="I1806" s="176"/>
    </row>
    <row r="1807" spans="3:9" ht="11.25">
      <c r="C1807" s="171"/>
      <c r="E1807" s="177"/>
      <c r="F1807" s="176"/>
      <c r="G1807" s="176"/>
      <c r="H1807" s="176"/>
      <c r="I1807" s="176"/>
    </row>
    <row r="1808" spans="3:9" ht="11.25">
      <c r="C1808" s="171"/>
      <c r="E1808" s="177"/>
      <c r="F1808" s="176"/>
      <c r="G1808" s="176"/>
      <c r="H1808" s="176"/>
      <c r="I1808" s="176"/>
    </row>
    <row r="1809" spans="3:9" ht="11.25">
      <c r="C1809" s="171"/>
      <c r="E1809" s="177"/>
      <c r="F1809" s="176"/>
      <c r="G1809" s="176"/>
      <c r="H1809" s="176"/>
      <c r="I1809" s="176"/>
    </row>
    <row r="1810" spans="3:9" ht="11.25">
      <c r="C1810" s="171"/>
      <c r="E1810" s="177"/>
      <c r="F1810" s="176"/>
      <c r="G1810" s="176"/>
      <c r="H1810" s="176"/>
      <c r="I1810" s="176"/>
    </row>
    <row r="1811" spans="3:9" ht="11.25">
      <c r="C1811" s="171"/>
      <c r="E1811" s="177"/>
      <c r="F1811" s="176"/>
      <c r="G1811" s="176"/>
      <c r="H1811" s="176"/>
      <c r="I1811" s="176"/>
    </row>
    <row r="1812" spans="3:9" ht="11.25">
      <c r="C1812" s="171"/>
      <c r="E1812" s="177"/>
      <c r="F1812" s="176"/>
      <c r="G1812" s="176"/>
      <c r="H1812" s="176"/>
      <c r="I1812" s="176"/>
    </row>
    <row r="1813" spans="3:9" ht="11.25">
      <c r="C1813" s="171"/>
      <c r="E1813" s="177"/>
      <c r="F1813" s="176"/>
      <c r="G1813" s="176"/>
      <c r="H1813" s="176"/>
      <c r="I1813" s="176"/>
    </row>
    <row r="1814" spans="3:9" ht="11.25">
      <c r="C1814" s="171"/>
      <c r="E1814" s="177"/>
      <c r="F1814" s="176"/>
      <c r="G1814" s="176"/>
      <c r="H1814" s="176"/>
      <c r="I1814" s="176"/>
    </row>
    <row r="1815" spans="3:9" ht="11.25">
      <c r="C1815" s="171"/>
      <c r="E1815" s="177"/>
      <c r="F1815" s="176"/>
      <c r="G1815" s="176"/>
      <c r="H1815" s="176"/>
      <c r="I1815" s="176"/>
    </row>
    <row r="1816" spans="3:9" ht="11.25">
      <c r="C1816" s="171"/>
      <c r="E1816" s="177"/>
      <c r="F1816" s="176"/>
      <c r="G1816" s="176"/>
      <c r="H1816" s="176"/>
      <c r="I1816" s="176"/>
    </row>
    <row r="1817" spans="3:9" ht="11.25">
      <c r="C1817" s="171"/>
      <c r="E1817" s="177"/>
      <c r="F1817" s="176"/>
      <c r="G1817" s="176"/>
      <c r="H1817" s="176"/>
      <c r="I1817" s="176"/>
    </row>
    <row r="1818" spans="3:9" ht="11.25">
      <c r="C1818" s="171"/>
      <c r="E1818" s="177"/>
      <c r="F1818" s="176"/>
      <c r="G1818" s="176"/>
      <c r="H1818" s="176"/>
      <c r="I1818" s="176"/>
    </row>
    <row r="1819" spans="3:9" ht="11.25">
      <c r="C1819" s="171"/>
      <c r="E1819" s="177"/>
      <c r="F1819" s="176"/>
      <c r="G1819" s="176"/>
      <c r="H1819" s="176"/>
      <c r="I1819" s="176"/>
    </row>
    <row r="1820" spans="3:9" ht="11.25">
      <c r="C1820" s="171"/>
      <c r="E1820" s="177"/>
      <c r="F1820" s="176"/>
      <c r="G1820" s="176"/>
      <c r="H1820" s="176"/>
      <c r="I1820" s="176"/>
    </row>
    <row r="1821" spans="3:9" ht="11.25">
      <c r="C1821" s="171"/>
      <c r="E1821" s="177"/>
      <c r="F1821" s="176"/>
      <c r="G1821" s="176"/>
      <c r="H1821" s="176"/>
      <c r="I1821" s="176"/>
    </row>
    <row r="1822" spans="3:9" ht="11.25">
      <c r="C1822" s="171"/>
      <c r="E1822" s="177"/>
      <c r="F1822" s="176"/>
      <c r="G1822" s="176"/>
      <c r="H1822" s="176"/>
      <c r="I1822" s="176"/>
    </row>
    <row r="1823" spans="3:9" ht="11.25">
      <c r="C1823" s="171"/>
      <c r="E1823" s="177"/>
      <c r="F1823" s="176"/>
      <c r="G1823" s="176"/>
      <c r="H1823" s="176"/>
      <c r="I1823" s="176"/>
    </row>
    <row r="1824" spans="3:9" ht="11.25">
      <c r="C1824" s="171"/>
      <c r="E1824" s="177"/>
      <c r="F1824" s="176"/>
      <c r="G1824" s="176"/>
      <c r="H1824" s="176"/>
      <c r="I1824" s="176"/>
    </row>
    <row r="1825" spans="3:9" ht="11.25">
      <c r="C1825" s="171"/>
      <c r="E1825" s="177"/>
      <c r="F1825" s="176"/>
      <c r="G1825" s="176"/>
      <c r="H1825" s="176"/>
      <c r="I1825" s="176"/>
    </row>
    <row r="1826" spans="3:9" ht="11.25">
      <c r="C1826" s="171"/>
      <c r="E1826" s="177"/>
      <c r="F1826" s="176"/>
      <c r="G1826" s="176"/>
      <c r="H1826" s="176"/>
      <c r="I1826" s="176"/>
    </row>
    <row r="1827" spans="3:9" ht="11.25">
      <c r="C1827" s="171"/>
      <c r="E1827" s="177"/>
      <c r="F1827" s="176"/>
      <c r="G1827" s="176"/>
      <c r="H1827" s="176"/>
      <c r="I1827" s="176"/>
    </row>
    <row r="1828" spans="3:9" ht="11.25">
      <c r="C1828" s="171"/>
      <c r="E1828" s="177"/>
      <c r="F1828" s="176"/>
      <c r="G1828" s="176"/>
      <c r="H1828" s="176"/>
      <c r="I1828" s="176"/>
    </row>
    <row r="1829" spans="3:9" ht="11.25">
      <c r="C1829" s="171"/>
      <c r="E1829" s="177"/>
      <c r="F1829" s="176"/>
      <c r="G1829" s="176"/>
      <c r="H1829" s="176"/>
      <c r="I1829" s="176"/>
    </row>
    <row r="1830" spans="3:9" ht="11.25">
      <c r="C1830" s="171"/>
      <c r="E1830" s="177"/>
      <c r="F1830" s="176"/>
      <c r="G1830" s="176"/>
      <c r="H1830" s="176"/>
      <c r="I1830" s="176"/>
    </row>
    <row r="1831" spans="3:9" ht="11.25">
      <c r="C1831" s="171"/>
      <c r="E1831" s="177"/>
      <c r="F1831" s="176"/>
      <c r="G1831" s="176"/>
      <c r="H1831" s="176"/>
      <c r="I1831" s="176"/>
    </row>
    <row r="1832" spans="3:9" ht="11.25">
      <c r="C1832" s="171"/>
      <c r="E1832" s="177"/>
      <c r="F1832" s="176"/>
      <c r="G1832" s="176"/>
      <c r="H1832" s="176"/>
      <c r="I1832" s="176"/>
    </row>
    <row r="1833" spans="3:9" ht="11.25">
      <c r="C1833" s="171"/>
      <c r="E1833" s="177"/>
      <c r="F1833" s="176"/>
      <c r="G1833" s="176"/>
      <c r="H1833" s="176"/>
      <c r="I1833" s="176"/>
    </row>
    <row r="1834" spans="3:9" ht="11.25">
      <c r="C1834" s="171"/>
      <c r="E1834" s="177"/>
      <c r="F1834" s="176"/>
      <c r="G1834" s="176"/>
      <c r="H1834" s="176"/>
      <c r="I1834" s="176"/>
    </row>
    <row r="1835" spans="3:9" ht="11.25">
      <c r="C1835" s="171"/>
      <c r="E1835" s="177"/>
      <c r="F1835" s="176"/>
      <c r="G1835" s="176"/>
      <c r="H1835" s="176"/>
      <c r="I1835" s="176"/>
    </row>
    <row r="1836" spans="3:9" ht="11.25">
      <c r="C1836" s="171"/>
      <c r="E1836" s="177"/>
      <c r="F1836" s="176"/>
      <c r="G1836" s="176"/>
      <c r="H1836" s="176"/>
      <c r="I1836" s="176"/>
    </row>
    <row r="1837" spans="3:9" ht="11.25">
      <c r="C1837" s="171"/>
      <c r="E1837" s="177"/>
      <c r="F1837" s="176"/>
      <c r="G1837" s="176"/>
      <c r="H1837" s="176"/>
      <c r="I1837" s="176"/>
    </row>
    <row r="1838" spans="3:9" ht="11.25">
      <c r="C1838" s="171"/>
      <c r="E1838" s="177"/>
      <c r="F1838" s="176"/>
      <c r="G1838" s="176"/>
      <c r="H1838" s="176"/>
      <c r="I1838" s="176"/>
    </row>
    <row r="1839" spans="3:9" ht="11.25">
      <c r="C1839" s="171"/>
      <c r="E1839" s="177"/>
      <c r="F1839" s="176"/>
      <c r="G1839" s="176"/>
      <c r="H1839" s="176"/>
      <c r="I1839" s="176"/>
    </row>
    <row r="1840" spans="3:9" ht="11.25">
      <c r="C1840" s="171"/>
      <c r="E1840" s="177"/>
      <c r="F1840" s="176"/>
      <c r="G1840" s="176"/>
      <c r="H1840" s="176"/>
      <c r="I1840" s="176"/>
    </row>
    <row r="1841" spans="3:9" ht="11.25">
      <c r="C1841" s="171"/>
      <c r="E1841" s="177"/>
      <c r="F1841" s="176"/>
      <c r="G1841" s="176"/>
      <c r="H1841" s="176"/>
      <c r="I1841" s="176"/>
    </row>
    <row r="1842" spans="3:9" ht="11.25">
      <c r="C1842" s="171"/>
      <c r="E1842" s="177"/>
      <c r="F1842" s="176"/>
      <c r="G1842" s="176"/>
      <c r="H1842" s="176"/>
      <c r="I1842" s="176"/>
    </row>
    <row r="1843" spans="3:9" ht="11.25">
      <c r="C1843" s="171"/>
      <c r="E1843" s="177"/>
      <c r="F1843" s="176"/>
      <c r="G1843" s="176"/>
      <c r="H1843" s="176"/>
      <c r="I1843" s="176"/>
    </row>
    <row r="1844" spans="3:9" ht="11.25">
      <c r="C1844" s="171"/>
      <c r="E1844" s="177"/>
      <c r="F1844" s="176"/>
      <c r="G1844" s="176"/>
      <c r="H1844" s="176"/>
      <c r="I1844" s="176"/>
    </row>
    <row r="1845" spans="3:9" ht="11.25">
      <c r="C1845" s="171"/>
      <c r="E1845" s="177"/>
      <c r="F1845" s="176"/>
      <c r="G1845" s="176"/>
      <c r="H1845" s="176"/>
      <c r="I1845" s="176"/>
    </row>
    <row r="1846" spans="3:9" ht="11.25">
      <c r="C1846" s="171"/>
      <c r="E1846" s="177"/>
      <c r="F1846" s="176"/>
      <c r="G1846" s="176"/>
      <c r="H1846" s="176"/>
      <c r="I1846" s="176"/>
    </row>
    <row r="1847" spans="3:9" ht="11.25">
      <c r="C1847" s="171"/>
      <c r="E1847" s="177"/>
      <c r="F1847" s="176"/>
      <c r="G1847" s="176"/>
      <c r="H1847" s="176"/>
      <c r="I1847" s="176"/>
    </row>
    <row r="1848" spans="3:9" ht="11.25">
      <c r="C1848" s="171"/>
      <c r="E1848" s="177"/>
      <c r="F1848" s="176"/>
      <c r="G1848" s="176"/>
      <c r="H1848" s="176"/>
      <c r="I1848" s="176"/>
    </row>
    <row r="1849" spans="3:9" ht="11.25">
      <c r="C1849" s="171"/>
      <c r="E1849" s="177"/>
      <c r="F1849" s="176"/>
      <c r="G1849" s="176"/>
      <c r="H1849" s="176"/>
      <c r="I1849" s="176"/>
    </row>
    <row r="1850" spans="3:9" ht="11.25">
      <c r="C1850" s="171"/>
      <c r="E1850" s="177"/>
      <c r="F1850" s="176"/>
      <c r="G1850" s="176"/>
      <c r="H1850" s="176"/>
      <c r="I1850" s="176"/>
    </row>
    <row r="1851" spans="3:9" ht="11.25">
      <c r="C1851" s="171"/>
      <c r="E1851" s="177"/>
      <c r="F1851" s="176"/>
      <c r="G1851" s="176"/>
      <c r="H1851" s="176"/>
      <c r="I1851" s="176"/>
    </row>
    <row r="1852" spans="3:9" ht="11.25">
      <c r="C1852" s="171"/>
      <c r="E1852" s="177"/>
      <c r="F1852" s="176"/>
      <c r="G1852" s="176"/>
      <c r="H1852" s="176"/>
      <c r="I1852" s="176"/>
    </row>
    <row r="1853" spans="3:9" ht="11.25">
      <c r="C1853" s="171"/>
      <c r="E1853" s="177"/>
      <c r="F1853" s="176"/>
      <c r="G1853" s="176"/>
      <c r="H1853" s="176"/>
      <c r="I1853" s="176"/>
    </row>
    <row r="1854" spans="3:9" ht="11.25">
      <c r="C1854" s="171"/>
      <c r="E1854" s="177"/>
      <c r="F1854" s="176"/>
      <c r="G1854" s="176"/>
      <c r="H1854" s="176"/>
      <c r="I1854" s="176"/>
    </row>
    <row r="1855" spans="3:9" ht="11.25">
      <c r="C1855" s="171"/>
      <c r="E1855" s="177"/>
      <c r="F1855" s="176"/>
      <c r="G1855" s="176"/>
      <c r="H1855" s="176"/>
      <c r="I1855" s="176"/>
    </row>
    <row r="1856" spans="3:9" ht="11.25">
      <c r="C1856" s="171"/>
      <c r="E1856" s="177"/>
      <c r="I1856" s="176"/>
    </row>
    <row r="1857" spans="3:9" ht="11.25">
      <c r="C1857" s="171"/>
      <c r="E1857" s="177"/>
      <c r="I1857" s="176"/>
    </row>
    <row r="1858" spans="3:9" ht="11.25">
      <c r="C1858" s="171"/>
      <c r="E1858" s="177"/>
      <c r="I1858" s="176"/>
    </row>
    <row r="1859" spans="3:9" ht="11.25">
      <c r="C1859" s="171"/>
      <c r="E1859" s="177"/>
      <c r="I1859" s="176"/>
    </row>
    <row r="1860" spans="3:9" ht="11.25">
      <c r="C1860" s="171"/>
      <c r="E1860" s="177"/>
      <c r="I1860" s="176"/>
    </row>
    <row r="1861" spans="3:9" ht="11.25">
      <c r="C1861" s="171"/>
      <c r="E1861" s="177"/>
      <c r="I1861" s="176"/>
    </row>
    <row r="1862" spans="3:9" ht="11.25">
      <c r="C1862" s="171"/>
      <c r="E1862" s="177"/>
      <c r="I1862" s="176"/>
    </row>
    <row r="1863" spans="3:9" ht="11.25">
      <c r="C1863" s="171"/>
      <c r="E1863" s="177"/>
      <c r="I1863" s="176"/>
    </row>
    <row r="1864" spans="3:9" ht="11.25">
      <c r="C1864" s="171"/>
      <c r="E1864" s="177"/>
      <c r="I1864" s="176"/>
    </row>
    <row r="1865" spans="3:9" ht="11.25">
      <c r="C1865" s="171"/>
      <c r="E1865" s="177"/>
      <c r="I1865" s="176"/>
    </row>
    <row r="1866" spans="3:9" ht="11.25">
      <c r="C1866" s="171"/>
      <c r="E1866" s="177"/>
      <c r="I1866" s="176"/>
    </row>
    <row r="1867" spans="3:9" ht="11.25">
      <c r="C1867" s="171"/>
      <c r="E1867" s="177"/>
      <c r="I1867" s="176"/>
    </row>
    <row r="1868" spans="3:9" ht="11.25">
      <c r="C1868" s="171"/>
      <c r="E1868" s="177"/>
      <c r="I1868" s="176"/>
    </row>
    <row r="1869" spans="3:9" ht="11.25">
      <c r="C1869" s="171"/>
      <c r="E1869" s="177"/>
      <c r="I1869" s="176"/>
    </row>
    <row r="1870" spans="3:9" ht="11.25">
      <c r="C1870" s="171"/>
      <c r="E1870" s="177"/>
      <c r="I1870" s="176"/>
    </row>
    <row r="1871" spans="3:9" ht="11.25">
      <c r="C1871" s="171"/>
      <c r="E1871" s="177"/>
      <c r="I1871" s="176"/>
    </row>
    <row r="1872" spans="3:9" ht="11.25">
      <c r="C1872" s="171"/>
      <c r="E1872" s="177"/>
      <c r="I1872" s="176"/>
    </row>
    <row r="1873" spans="3:9" ht="11.25">
      <c r="C1873" s="171"/>
      <c r="E1873" s="177"/>
      <c r="I1873" s="176"/>
    </row>
    <row r="1874" spans="3:9" ht="11.25">
      <c r="C1874" s="171"/>
      <c r="E1874" s="177"/>
      <c r="I1874" s="176"/>
    </row>
    <row r="1875" spans="3:9" ht="11.25">
      <c r="C1875" s="171"/>
      <c r="E1875" s="177"/>
      <c r="I1875" s="176"/>
    </row>
    <row r="1876" spans="3:9" ht="11.25">
      <c r="C1876" s="171"/>
      <c r="E1876" s="177"/>
      <c r="I1876" s="176"/>
    </row>
    <row r="1877" spans="3:9" ht="11.25">
      <c r="C1877" s="171"/>
      <c r="E1877" s="177"/>
      <c r="I1877" s="176"/>
    </row>
    <row r="1878" spans="3:9" ht="11.25">
      <c r="C1878" s="171"/>
      <c r="E1878" s="177"/>
      <c r="I1878" s="176"/>
    </row>
    <row r="1879" spans="3:9" ht="11.25">
      <c r="C1879" s="171"/>
      <c r="E1879" s="177"/>
      <c r="I1879" s="176"/>
    </row>
    <row r="1880" spans="3:9" ht="11.25">
      <c r="C1880" s="171"/>
      <c r="E1880" s="177"/>
      <c r="I1880" s="176"/>
    </row>
    <row r="1881" spans="3:9" ht="11.25">
      <c r="C1881" s="171"/>
      <c r="E1881" s="177"/>
      <c r="I1881" s="176"/>
    </row>
    <row r="1882" spans="3:9" ht="11.25">
      <c r="C1882" s="171"/>
      <c r="E1882" s="177"/>
      <c r="I1882" s="176"/>
    </row>
    <row r="1883" spans="3:9" ht="11.25">
      <c r="C1883" s="171"/>
      <c r="E1883" s="177"/>
      <c r="I1883" s="176"/>
    </row>
    <row r="1884" spans="3:9" ht="11.25">
      <c r="C1884" s="171"/>
      <c r="E1884" s="177"/>
      <c r="I1884" s="176"/>
    </row>
    <row r="1885" spans="3:9" ht="11.25">
      <c r="C1885" s="171"/>
      <c r="E1885" s="177"/>
      <c r="I1885" s="176"/>
    </row>
    <row r="1886" spans="3:9" ht="11.25">
      <c r="C1886" s="171"/>
      <c r="E1886" s="177"/>
      <c r="I1886" s="176"/>
    </row>
    <row r="1887" spans="3:9" ht="11.25">
      <c r="C1887" s="171"/>
      <c r="E1887" s="177"/>
      <c r="I1887" s="176"/>
    </row>
    <row r="1888" spans="3:9" ht="11.25">
      <c r="C1888" s="171"/>
      <c r="E1888" s="177"/>
      <c r="I1888" s="176"/>
    </row>
    <row r="1889" spans="3:9" ht="11.25">
      <c r="C1889" s="171"/>
      <c r="E1889" s="177"/>
      <c r="I1889" s="176"/>
    </row>
    <row r="1890" spans="3:9" ht="11.25">
      <c r="C1890" s="171"/>
      <c r="E1890" s="177"/>
      <c r="I1890" s="176"/>
    </row>
    <row r="1891" spans="3:9" ht="11.25">
      <c r="C1891" s="171"/>
      <c r="E1891" s="177"/>
      <c r="I1891" s="176"/>
    </row>
    <row r="1892" spans="3:9" ht="11.25">
      <c r="C1892" s="171"/>
      <c r="E1892" s="177"/>
      <c r="I1892" s="176"/>
    </row>
    <row r="1893" spans="3:9" ht="11.25">
      <c r="C1893" s="171"/>
      <c r="E1893" s="177"/>
      <c r="I1893" s="176"/>
    </row>
    <row r="1894" spans="3:9" ht="11.25">
      <c r="C1894" s="171"/>
      <c r="E1894" s="177"/>
      <c r="I1894" s="176"/>
    </row>
    <row r="1895" spans="3:9" ht="11.25">
      <c r="C1895" s="171"/>
      <c r="E1895" s="177"/>
      <c r="I1895" s="176"/>
    </row>
    <row r="1896" spans="3:9" ht="11.25">
      <c r="C1896" s="171"/>
      <c r="E1896" s="177"/>
      <c r="I1896" s="176"/>
    </row>
    <row r="1897" spans="3:9" ht="11.25">
      <c r="C1897" s="171"/>
      <c r="E1897" s="177"/>
      <c r="I1897" s="176"/>
    </row>
    <row r="1898" spans="3:9" ht="11.25">
      <c r="C1898" s="171"/>
      <c r="E1898" s="177"/>
      <c r="I1898" s="176"/>
    </row>
    <row r="1899" spans="3:9" ht="11.25">
      <c r="C1899" s="171"/>
      <c r="E1899" s="177"/>
      <c r="I1899" s="176"/>
    </row>
    <row r="1900" spans="3:9" ht="11.25">
      <c r="C1900" s="171"/>
      <c r="E1900" s="177"/>
      <c r="I1900" s="176"/>
    </row>
    <row r="1901" spans="3:9" ht="11.25">
      <c r="C1901" s="171"/>
      <c r="E1901" s="177"/>
      <c r="I1901" s="176"/>
    </row>
    <row r="1902" spans="3:9" ht="11.25">
      <c r="C1902" s="171"/>
      <c r="E1902" s="177"/>
      <c r="I1902" s="176"/>
    </row>
    <row r="1903" spans="3:9" ht="11.25">
      <c r="C1903" s="171"/>
      <c r="E1903" s="177"/>
      <c r="I1903" s="176"/>
    </row>
    <row r="1904" spans="3:9" ht="11.25">
      <c r="C1904" s="171"/>
      <c r="E1904" s="177"/>
      <c r="I1904" s="176"/>
    </row>
    <row r="1905" spans="3:9" ht="11.25">
      <c r="C1905" s="171"/>
      <c r="E1905" s="177"/>
      <c r="I1905" s="176"/>
    </row>
    <row r="1906" spans="3:9" ht="11.25">
      <c r="C1906" s="171"/>
      <c r="E1906" s="177"/>
      <c r="I1906" s="176"/>
    </row>
    <row r="1907" spans="3:9" ht="11.25">
      <c r="C1907" s="171"/>
      <c r="E1907" s="177"/>
      <c r="I1907" s="176"/>
    </row>
    <row r="1908" spans="3:9" ht="11.25">
      <c r="C1908" s="171"/>
      <c r="E1908" s="177"/>
      <c r="I1908" s="176"/>
    </row>
    <row r="1909" spans="3:9" ht="11.25">
      <c r="C1909" s="171"/>
      <c r="E1909" s="177"/>
      <c r="I1909" s="176"/>
    </row>
    <row r="1910" spans="3:9" ht="11.25">
      <c r="C1910" s="171"/>
      <c r="E1910" s="177"/>
      <c r="I1910" s="176"/>
    </row>
    <row r="1911" spans="3:9" ht="11.25">
      <c r="C1911" s="171"/>
      <c r="E1911" s="177"/>
      <c r="I1911" s="176"/>
    </row>
    <row r="1912" spans="3:9" ht="11.25">
      <c r="C1912" s="171"/>
      <c r="E1912" s="177"/>
      <c r="I1912" s="176"/>
    </row>
    <row r="1913" spans="3:9" ht="11.25">
      <c r="C1913" s="171"/>
      <c r="E1913" s="177"/>
      <c r="I1913" s="176"/>
    </row>
    <row r="1914" spans="3:9" ht="11.25">
      <c r="C1914" s="171"/>
      <c r="E1914" s="177"/>
      <c r="I1914" s="176"/>
    </row>
    <row r="1915" spans="3:9" ht="11.25">
      <c r="C1915" s="171"/>
      <c r="E1915" s="177"/>
      <c r="I1915" s="176"/>
    </row>
    <row r="1916" spans="3:9" ht="11.25">
      <c r="C1916" s="171"/>
      <c r="E1916" s="177"/>
      <c r="I1916" s="176"/>
    </row>
    <row r="1917" spans="3:9" ht="11.25">
      <c r="C1917" s="171"/>
      <c r="E1917" s="177"/>
      <c r="I1917" s="176"/>
    </row>
    <row r="1918" spans="3:9" ht="11.25">
      <c r="C1918" s="171"/>
      <c r="E1918" s="177"/>
      <c r="I1918" s="176"/>
    </row>
    <row r="1919" spans="3:9" ht="11.25">
      <c r="C1919" s="171"/>
      <c r="E1919" s="177"/>
      <c r="I1919" s="176"/>
    </row>
    <row r="1920" spans="3:9" ht="11.25">
      <c r="C1920" s="171"/>
      <c r="E1920" s="177"/>
      <c r="I1920" s="176"/>
    </row>
    <row r="1921" spans="3:9" ht="11.25">
      <c r="C1921" s="171"/>
      <c r="E1921" s="177"/>
      <c r="I1921" s="176"/>
    </row>
    <row r="1922" spans="3:9" ht="11.25">
      <c r="C1922" s="171"/>
      <c r="E1922" s="177"/>
      <c r="I1922" s="176"/>
    </row>
    <row r="1923" spans="3:9" ht="11.25">
      <c r="C1923" s="171"/>
      <c r="E1923" s="177"/>
      <c r="I1923" s="176"/>
    </row>
    <row r="1924" spans="3:9" ht="11.25">
      <c r="C1924" s="171"/>
      <c r="E1924" s="177"/>
      <c r="I1924" s="176"/>
    </row>
    <row r="1925" spans="3:9" ht="11.25">
      <c r="C1925" s="171"/>
      <c r="E1925" s="177"/>
      <c r="I1925" s="176"/>
    </row>
    <row r="1926" spans="3:9" ht="11.25">
      <c r="C1926" s="171"/>
      <c r="E1926" s="177"/>
      <c r="I1926" s="176"/>
    </row>
    <row r="1927" spans="3:9" ht="11.25">
      <c r="C1927" s="171"/>
      <c r="E1927" s="177"/>
      <c r="I1927" s="176"/>
    </row>
    <row r="1928" spans="3:9" ht="11.25">
      <c r="C1928" s="171"/>
      <c r="E1928" s="177"/>
      <c r="I1928" s="176"/>
    </row>
    <row r="1929" spans="3:9" ht="11.25">
      <c r="C1929" s="171"/>
      <c r="E1929" s="177"/>
      <c r="I1929" s="176"/>
    </row>
    <row r="1930" spans="3:9" ht="11.25">
      <c r="C1930" s="171"/>
      <c r="E1930" s="177"/>
      <c r="I1930" s="176"/>
    </row>
    <row r="1931" spans="3:9" ht="11.25">
      <c r="C1931" s="171"/>
      <c r="E1931" s="177"/>
      <c r="I1931" s="176"/>
    </row>
    <row r="1932" spans="3:9" ht="11.25">
      <c r="C1932" s="171"/>
      <c r="E1932" s="177"/>
      <c r="I1932" s="176"/>
    </row>
    <row r="1933" spans="3:9" ht="11.25">
      <c r="C1933" s="171"/>
      <c r="E1933" s="177"/>
      <c r="I1933" s="176"/>
    </row>
    <row r="1934" spans="3:9" ht="11.25">
      <c r="C1934" s="171"/>
      <c r="E1934" s="177"/>
      <c r="I1934" s="176"/>
    </row>
    <row r="1935" spans="3:9" ht="11.25">
      <c r="C1935" s="171"/>
      <c r="E1935" s="177"/>
      <c r="I1935" s="176"/>
    </row>
    <row r="1936" spans="3:9" ht="11.25">
      <c r="C1936" s="171"/>
      <c r="E1936" s="177"/>
      <c r="I1936" s="176"/>
    </row>
    <row r="1937" spans="3:9" ht="11.25">
      <c r="C1937" s="171"/>
      <c r="E1937" s="177"/>
      <c r="I1937" s="176"/>
    </row>
    <row r="1938" spans="3:9" ht="11.25">
      <c r="C1938" s="171"/>
      <c r="E1938" s="177"/>
      <c r="I1938" s="176"/>
    </row>
    <row r="1939" spans="3:9" ht="11.25">
      <c r="C1939" s="171"/>
      <c r="E1939" s="177"/>
      <c r="I1939" s="176"/>
    </row>
    <row r="1940" spans="3:9" ht="11.25">
      <c r="C1940" s="171"/>
      <c r="E1940" s="177"/>
      <c r="I1940" s="176"/>
    </row>
    <row r="1941" spans="3:9" ht="11.25">
      <c r="C1941" s="171"/>
      <c r="E1941" s="177"/>
      <c r="I1941" s="176"/>
    </row>
    <row r="1942" spans="3:9" ht="11.25">
      <c r="C1942" s="171"/>
      <c r="E1942" s="177"/>
      <c r="I1942" s="176"/>
    </row>
    <row r="1943" spans="3:9" ht="11.25">
      <c r="C1943" s="171"/>
      <c r="E1943" s="177"/>
      <c r="I1943" s="176"/>
    </row>
    <row r="1944" spans="3:9" ht="11.25">
      <c r="C1944" s="171"/>
      <c r="E1944" s="177"/>
      <c r="I1944" s="176"/>
    </row>
    <row r="1945" spans="3:9" ht="11.25">
      <c r="C1945" s="171"/>
      <c r="E1945" s="177"/>
      <c r="I1945" s="176"/>
    </row>
    <row r="1946" spans="3:9" ht="11.25">
      <c r="C1946" s="171"/>
      <c r="E1946" s="177"/>
      <c r="I1946" s="176"/>
    </row>
    <row r="1947" spans="3:9" ht="11.25">
      <c r="C1947" s="171"/>
      <c r="E1947" s="177"/>
      <c r="I1947" s="176"/>
    </row>
    <row r="1948" spans="3:9" ht="11.25">
      <c r="C1948" s="171"/>
      <c r="E1948" s="177"/>
      <c r="I1948" s="176"/>
    </row>
    <row r="1949" spans="3:9" ht="11.25">
      <c r="C1949" s="171"/>
      <c r="E1949" s="177"/>
      <c r="I1949" s="176"/>
    </row>
    <row r="1950" spans="3:9" ht="11.25">
      <c r="C1950" s="171"/>
      <c r="E1950" s="177"/>
      <c r="I1950" s="176"/>
    </row>
    <row r="1951" spans="3:9" ht="11.25">
      <c r="C1951" s="171"/>
      <c r="E1951" s="177"/>
      <c r="I1951" s="176"/>
    </row>
    <row r="1952" spans="3:9" ht="11.25">
      <c r="C1952" s="171"/>
      <c r="E1952" s="177"/>
      <c r="I1952" s="176"/>
    </row>
    <row r="1953" spans="3:9" ht="11.25">
      <c r="C1953" s="171"/>
      <c r="E1953" s="177"/>
      <c r="I1953" s="176"/>
    </row>
    <row r="1954" spans="3:9" ht="11.25">
      <c r="C1954" s="171"/>
      <c r="E1954" s="177"/>
      <c r="I1954" s="176"/>
    </row>
    <row r="1955" spans="3:9" ht="11.25">
      <c r="C1955" s="171"/>
      <c r="E1955" s="177"/>
      <c r="I1955" s="176"/>
    </row>
    <row r="1956" spans="3:9" ht="11.25">
      <c r="C1956" s="171"/>
      <c r="E1956" s="177"/>
      <c r="I1956" s="176"/>
    </row>
    <row r="1957" spans="3:9" ht="11.25">
      <c r="C1957" s="171"/>
      <c r="E1957" s="177"/>
      <c r="I1957" s="176"/>
    </row>
    <row r="1958" spans="3:9" ht="11.25">
      <c r="C1958" s="171"/>
      <c r="E1958" s="177"/>
      <c r="I1958" s="176"/>
    </row>
    <row r="1959" spans="3:9" ht="11.25">
      <c r="C1959" s="171"/>
      <c r="E1959" s="177"/>
      <c r="I1959" s="176"/>
    </row>
    <row r="1960" spans="3:9" ht="11.25">
      <c r="C1960" s="171"/>
      <c r="E1960" s="177"/>
      <c r="I1960" s="176"/>
    </row>
    <row r="1961" spans="3:9" ht="11.25">
      <c r="C1961" s="171"/>
      <c r="E1961" s="177"/>
      <c r="I1961" s="176"/>
    </row>
    <row r="1962" spans="3:9" ht="11.25">
      <c r="C1962" s="171"/>
      <c r="E1962" s="177"/>
      <c r="I1962" s="176"/>
    </row>
    <row r="1963" spans="3:9" ht="11.25">
      <c r="C1963" s="171"/>
      <c r="E1963" s="177"/>
      <c r="I1963" s="176"/>
    </row>
    <row r="1964" spans="3:9" ht="11.25">
      <c r="C1964" s="171"/>
      <c r="E1964" s="177"/>
      <c r="I1964" s="176"/>
    </row>
    <row r="1965" spans="3:9" ht="11.25">
      <c r="C1965" s="171"/>
      <c r="E1965" s="177"/>
      <c r="I1965" s="176"/>
    </row>
    <row r="1966" spans="3:9" ht="11.25">
      <c r="C1966" s="171"/>
      <c r="E1966" s="177"/>
      <c r="I1966" s="176"/>
    </row>
    <row r="1967" spans="3:9" ht="11.25">
      <c r="C1967" s="171"/>
      <c r="E1967" s="177"/>
      <c r="I1967" s="176"/>
    </row>
    <row r="1968" spans="3:9" ht="11.25">
      <c r="C1968" s="171"/>
      <c r="E1968" s="177"/>
      <c r="I1968" s="176"/>
    </row>
    <row r="1969" spans="3:9" ht="11.25">
      <c r="C1969" s="171"/>
      <c r="E1969" s="177"/>
      <c r="I1969" s="176"/>
    </row>
    <row r="1970" spans="3:9" ht="11.25">
      <c r="C1970" s="171"/>
      <c r="E1970" s="177"/>
      <c r="I1970" s="176"/>
    </row>
    <row r="1971" spans="3:9" ht="11.25">
      <c r="C1971" s="171"/>
      <c r="E1971" s="177"/>
      <c r="I1971" s="176"/>
    </row>
    <row r="1972" spans="3:9" ht="11.25">
      <c r="C1972" s="171"/>
      <c r="E1972" s="177"/>
      <c r="I1972" s="176"/>
    </row>
    <row r="1973" spans="3:9" ht="11.25">
      <c r="C1973" s="171"/>
      <c r="E1973" s="177"/>
      <c r="I1973" s="176"/>
    </row>
    <row r="1974" spans="3:9" ht="11.25">
      <c r="C1974" s="171"/>
      <c r="E1974" s="177"/>
      <c r="I1974" s="176"/>
    </row>
    <row r="1975" spans="3:9" ht="11.25">
      <c r="C1975" s="171"/>
      <c r="E1975" s="177"/>
      <c r="I1975" s="176"/>
    </row>
    <row r="1976" spans="3:9" ht="11.25">
      <c r="C1976" s="171"/>
      <c r="E1976" s="177"/>
      <c r="I1976" s="176"/>
    </row>
    <row r="1977" spans="3:9" ht="11.25">
      <c r="C1977" s="171"/>
      <c r="E1977" s="177"/>
      <c r="I1977" s="176"/>
    </row>
    <row r="1978" spans="3:9" ht="11.25">
      <c r="C1978" s="171"/>
      <c r="E1978" s="177"/>
      <c r="I1978" s="176"/>
    </row>
    <row r="1979" spans="3:9" ht="11.25">
      <c r="C1979" s="171"/>
      <c r="E1979" s="177"/>
      <c r="I1979" s="176"/>
    </row>
    <row r="1980" spans="3:9" ht="11.25">
      <c r="C1980" s="171"/>
      <c r="E1980" s="177"/>
      <c r="I1980" s="176"/>
    </row>
    <row r="1981" spans="3:9" ht="11.25">
      <c r="C1981" s="171"/>
      <c r="E1981" s="177"/>
      <c r="I1981" s="176"/>
    </row>
    <row r="1982" spans="3:9" ht="11.25">
      <c r="C1982" s="171"/>
      <c r="E1982" s="177"/>
      <c r="I1982" s="176"/>
    </row>
    <row r="1983" spans="3:9" ht="11.25">
      <c r="C1983" s="171"/>
      <c r="E1983" s="177"/>
      <c r="I1983" s="176"/>
    </row>
    <row r="1984" spans="3:9" ht="11.25">
      <c r="C1984" s="171"/>
      <c r="E1984" s="177"/>
      <c r="I1984" s="176"/>
    </row>
    <row r="1985" spans="3:9" ht="11.25">
      <c r="C1985" s="171"/>
      <c r="E1985" s="177"/>
      <c r="I1985" s="176"/>
    </row>
    <row r="1986" spans="3:9" ht="11.25">
      <c r="C1986" s="171"/>
      <c r="E1986" s="177"/>
      <c r="I1986" s="176"/>
    </row>
    <row r="1987" spans="3:9" ht="11.25">
      <c r="C1987" s="171"/>
      <c r="E1987" s="177"/>
      <c r="I1987" s="176"/>
    </row>
    <row r="1988" spans="3:9" ht="11.25">
      <c r="C1988" s="171"/>
      <c r="E1988" s="177"/>
      <c r="I1988" s="176"/>
    </row>
    <row r="1989" spans="3:9" ht="11.25">
      <c r="C1989" s="171"/>
      <c r="E1989" s="177"/>
      <c r="I1989" s="176"/>
    </row>
    <row r="1990" spans="3:9" ht="11.25">
      <c r="C1990" s="171"/>
      <c r="E1990" s="177"/>
      <c r="I1990" s="176"/>
    </row>
    <row r="1991" spans="3:9" ht="11.25">
      <c r="C1991" s="171"/>
      <c r="E1991" s="177"/>
      <c r="I1991" s="176"/>
    </row>
    <row r="1992" spans="3:9" ht="11.25">
      <c r="C1992" s="171"/>
      <c r="E1992" s="177"/>
      <c r="I1992" s="176"/>
    </row>
    <row r="1993" spans="3:9" ht="11.25">
      <c r="C1993" s="171"/>
      <c r="E1993" s="177"/>
      <c r="I1993" s="176"/>
    </row>
    <row r="1994" spans="3:9" ht="11.25">
      <c r="C1994" s="171"/>
      <c r="E1994" s="177"/>
      <c r="I1994" s="176"/>
    </row>
    <row r="1995" spans="3:9" ht="11.25">
      <c r="C1995" s="171"/>
      <c r="E1995" s="177"/>
      <c r="I1995" s="176"/>
    </row>
    <row r="1996" spans="3:9" ht="11.25">
      <c r="C1996" s="171"/>
      <c r="E1996" s="177"/>
      <c r="I1996" s="176"/>
    </row>
    <row r="1997" spans="3:9" ht="11.25">
      <c r="C1997" s="171"/>
      <c r="E1997" s="177"/>
      <c r="I1997" s="176"/>
    </row>
    <row r="1998" spans="3:9" ht="11.25">
      <c r="C1998" s="171"/>
      <c r="E1998" s="177"/>
      <c r="I1998" s="176"/>
    </row>
    <row r="1999" spans="3:9" ht="11.25">
      <c r="C1999" s="171"/>
      <c r="E1999" s="177"/>
      <c r="I1999" s="176"/>
    </row>
    <row r="2000" spans="3:9" ht="11.25">
      <c r="C2000" s="171"/>
      <c r="E2000" s="177"/>
      <c r="I2000" s="176"/>
    </row>
    <row r="2001" spans="3:9" ht="11.25">
      <c r="C2001" s="171"/>
      <c r="E2001" s="177"/>
      <c r="I2001" s="176"/>
    </row>
    <row r="2002" spans="3:9" ht="11.25">
      <c r="C2002" s="171"/>
      <c r="E2002" s="177"/>
      <c r="I2002" s="176"/>
    </row>
    <row r="2003" spans="3:9" ht="11.25">
      <c r="C2003" s="171"/>
      <c r="E2003" s="177"/>
      <c r="I2003" s="176"/>
    </row>
    <row r="2004" spans="3:9" ht="11.25">
      <c r="C2004" s="171"/>
      <c r="E2004" s="177"/>
      <c r="I2004" s="176"/>
    </row>
    <row r="2005" spans="3:9" ht="11.25">
      <c r="C2005" s="171"/>
      <c r="E2005" s="177"/>
      <c r="I2005" s="176"/>
    </row>
    <row r="2006" spans="3:9" ht="11.25">
      <c r="C2006" s="171"/>
      <c r="E2006" s="177"/>
      <c r="I2006" s="176"/>
    </row>
    <row r="2007" spans="3:9" ht="11.25">
      <c r="C2007" s="171"/>
      <c r="E2007" s="177"/>
      <c r="I2007" s="176"/>
    </row>
    <row r="2008" spans="3:9" ht="11.25">
      <c r="C2008" s="171"/>
      <c r="E2008" s="177"/>
      <c r="I2008" s="176"/>
    </row>
    <row r="2009" ht="11.25">
      <c r="C2009" s="171"/>
    </row>
    <row r="2010" ht="11.25">
      <c r="C2010" s="171"/>
    </row>
    <row r="2011" ht="11.25">
      <c r="C2011" s="171"/>
    </row>
    <row r="2012" ht="11.25">
      <c r="C2012" s="171"/>
    </row>
    <row r="2013" ht="11.25">
      <c r="C2013" s="171"/>
    </row>
    <row r="2014" ht="11.25">
      <c r="C2014" s="171"/>
    </row>
    <row r="2015" ht="11.25">
      <c r="C2015" s="171"/>
    </row>
    <row r="2016" ht="11.25">
      <c r="C2016" s="171"/>
    </row>
    <row r="2017" ht="11.25">
      <c r="C2017" s="171"/>
    </row>
    <row r="2018" ht="11.25">
      <c r="C2018" s="171"/>
    </row>
    <row r="2019" ht="11.25">
      <c r="C2019" s="171"/>
    </row>
    <row r="2020" ht="11.25">
      <c r="C2020" s="171"/>
    </row>
    <row r="2021" ht="11.25">
      <c r="C2021" s="171"/>
    </row>
    <row r="2022" ht="11.25">
      <c r="C2022" s="171"/>
    </row>
    <row r="2023" ht="11.25">
      <c r="C2023" s="171"/>
    </row>
    <row r="2024" ht="11.25">
      <c r="C2024" s="171"/>
    </row>
    <row r="2025" ht="11.25">
      <c r="C2025" s="171"/>
    </row>
    <row r="2026" ht="11.25">
      <c r="C2026" s="171"/>
    </row>
    <row r="2027" ht="11.25">
      <c r="C2027" s="171"/>
    </row>
    <row r="2028" ht="11.25">
      <c r="C2028" s="171"/>
    </row>
    <row r="2029" ht="11.25">
      <c r="C2029" s="171"/>
    </row>
    <row r="2030" ht="11.25">
      <c r="C2030" s="171"/>
    </row>
    <row r="2031" ht="11.25">
      <c r="C2031" s="171"/>
    </row>
    <row r="2032" ht="11.25">
      <c r="C2032" s="171"/>
    </row>
    <row r="2033" ht="11.25">
      <c r="C2033" s="171"/>
    </row>
    <row r="2034" ht="11.25">
      <c r="C2034" s="171"/>
    </row>
    <row r="2035" ht="11.25">
      <c r="C2035" s="171"/>
    </row>
    <row r="2036" ht="11.25">
      <c r="C2036" s="171"/>
    </row>
    <row r="2037" ht="11.25">
      <c r="C2037" s="171"/>
    </row>
    <row r="2038" ht="11.25">
      <c r="C2038" s="171"/>
    </row>
    <row r="2039" ht="11.25">
      <c r="C2039" s="171"/>
    </row>
    <row r="2040" ht="11.25">
      <c r="C2040" s="171"/>
    </row>
    <row r="2041" ht="11.25">
      <c r="C2041" s="171"/>
    </row>
    <row r="2042" ht="11.25">
      <c r="C2042" s="171"/>
    </row>
    <row r="2043" ht="11.25">
      <c r="C2043" s="171"/>
    </row>
    <row r="2044" ht="11.25">
      <c r="C2044" s="171"/>
    </row>
    <row r="2045" ht="11.25">
      <c r="C2045" s="171"/>
    </row>
    <row r="2046" ht="11.25">
      <c r="C2046" s="171"/>
    </row>
    <row r="2047" ht="11.25">
      <c r="C2047" s="171"/>
    </row>
    <row r="2048" ht="11.25">
      <c r="C2048" s="171"/>
    </row>
    <row r="2049" ht="11.25">
      <c r="C2049" s="171"/>
    </row>
    <row r="2050" ht="11.25">
      <c r="C2050" s="171"/>
    </row>
    <row r="2051" ht="11.25">
      <c r="C2051" s="171"/>
    </row>
    <row r="2052" ht="11.25">
      <c r="C2052" s="171"/>
    </row>
    <row r="2053" ht="11.25">
      <c r="C2053" s="171"/>
    </row>
    <row r="2054" ht="11.25">
      <c r="C2054" s="171"/>
    </row>
    <row r="2055" ht="11.25">
      <c r="C2055" s="171"/>
    </row>
    <row r="2056" ht="11.25">
      <c r="C2056" s="171"/>
    </row>
    <row r="2057" ht="11.25">
      <c r="C2057" s="171"/>
    </row>
    <row r="2058" ht="11.25">
      <c r="C2058" s="171"/>
    </row>
    <row r="2059" ht="11.25">
      <c r="C2059" s="171"/>
    </row>
    <row r="2060" ht="11.25">
      <c r="C2060" s="171"/>
    </row>
    <row r="2061" ht="11.25">
      <c r="C2061" s="171"/>
    </row>
    <row r="2062" ht="11.25">
      <c r="C2062" s="171"/>
    </row>
    <row r="2063" ht="11.25">
      <c r="C2063" s="171"/>
    </row>
    <row r="2064" ht="11.25">
      <c r="C2064" s="171"/>
    </row>
    <row r="2065" ht="11.25">
      <c r="C2065" s="171"/>
    </row>
    <row r="2066" ht="11.25">
      <c r="C2066" s="171"/>
    </row>
    <row r="2067" ht="11.25">
      <c r="C2067" s="171"/>
    </row>
    <row r="2068" ht="11.25">
      <c r="C2068" s="171"/>
    </row>
    <row r="2069" ht="11.25">
      <c r="C2069" s="171"/>
    </row>
    <row r="2070" ht="11.25">
      <c r="C2070" s="171"/>
    </row>
    <row r="2071" ht="11.25">
      <c r="C2071" s="171"/>
    </row>
    <row r="2072" ht="11.25">
      <c r="C2072" s="171"/>
    </row>
    <row r="2073" ht="11.25">
      <c r="C2073" s="171"/>
    </row>
    <row r="2074" ht="11.25">
      <c r="C2074" s="171"/>
    </row>
    <row r="2075" ht="11.25">
      <c r="C2075" s="171"/>
    </row>
    <row r="2076" ht="11.25">
      <c r="C2076" s="171"/>
    </row>
    <row r="2077" ht="11.25">
      <c r="C2077" s="171"/>
    </row>
    <row r="2078" ht="11.25">
      <c r="C2078" s="171"/>
    </row>
    <row r="2079" ht="11.25">
      <c r="C2079" s="171"/>
    </row>
    <row r="2080" ht="11.25">
      <c r="C2080" s="171"/>
    </row>
    <row r="2081" ht="11.25">
      <c r="C2081" s="171"/>
    </row>
    <row r="2082" ht="11.25">
      <c r="C2082" s="171"/>
    </row>
    <row r="2083" ht="11.25">
      <c r="C2083" s="171"/>
    </row>
    <row r="2084" ht="11.25">
      <c r="C2084" s="171"/>
    </row>
    <row r="2085" ht="11.25">
      <c r="C2085" s="171"/>
    </row>
    <row r="2086" ht="11.25">
      <c r="C2086" s="171"/>
    </row>
    <row r="2087" ht="11.25">
      <c r="C2087" s="171"/>
    </row>
    <row r="2088" ht="11.25">
      <c r="C2088" s="171"/>
    </row>
    <row r="2089" ht="11.25">
      <c r="C2089" s="171"/>
    </row>
    <row r="2090" ht="11.25">
      <c r="C2090" s="171"/>
    </row>
    <row r="2091" ht="11.25">
      <c r="C2091" s="171"/>
    </row>
    <row r="2092" ht="11.25">
      <c r="C2092" s="171"/>
    </row>
    <row r="2093" ht="11.25">
      <c r="C2093" s="171"/>
    </row>
    <row r="2094" ht="11.25">
      <c r="C2094" s="171"/>
    </row>
    <row r="2095" ht="11.25">
      <c r="C2095" s="171"/>
    </row>
    <row r="2096" ht="11.25">
      <c r="C2096" s="171"/>
    </row>
    <row r="2097" ht="11.25">
      <c r="C2097" s="171"/>
    </row>
    <row r="2098" ht="11.25">
      <c r="C2098" s="171"/>
    </row>
    <row r="2099" ht="11.25">
      <c r="C2099" s="171"/>
    </row>
    <row r="2100" ht="11.25">
      <c r="C2100" s="171"/>
    </row>
    <row r="2101" ht="11.25">
      <c r="C2101" s="171"/>
    </row>
    <row r="2102" ht="11.25">
      <c r="C2102" s="171"/>
    </row>
    <row r="2103" ht="11.25">
      <c r="C2103" s="171"/>
    </row>
    <row r="2104" ht="11.25">
      <c r="C2104" s="171"/>
    </row>
    <row r="2105" ht="11.25">
      <c r="C2105" s="171"/>
    </row>
    <row r="2106" ht="11.25">
      <c r="C2106" s="171"/>
    </row>
    <row r="2107" ht="11.25">
      <c r="C2107" s="171"/>
    </row>
    <row r="2108" ht="11.25">
      <c r="C2108" s="171"/>
    </row>
    <row r="2109" ht="11.25">
      <c r="C2109" s="171"/>
    </row>
    <row r="2110" ht="11.25">
      <c r="C2110" s="171"/>
    </row>
    <row r="2111" ht="11.25">
      <c r="C2111" s="171"/>
    </row>
    <row r="2112" ht="11.25">
      <c r="C2112" s="171"/>
    </row>
    <row r="2113" ht="11.25">
      <c r="C2113" s="171"/>
    </row>
    <row r="2114" ht="11.25">
      <c r="C2114" s="171"/>
    </row>
    <row r="2115" ht="11.25">
      <c r="C2115" s="171"/>
    </row>
    <row r="2116" ht="11.25">
      <c r="C2116" s="171"/>
    </row>
    <row r="2117" ht="11.25">
      <c r="C2117" s="171"/>
    </row>
    <row r="2118" ht="11.25">
      <c r="C2118" s="171"/>
    </row>
    <row r="2119" ht="11.25">
      <c r="C2119" s="171"/>
    </row>
    <row r="2120" ht="11.25">
      <c r="C2120" s="171"/>
    </row>
    <row r="2121" ht="11.25">
      <c r="C2121" s="171"/>
    </row>
    <row r="2122" ht="11.25">
      <c r="C2122" s="171"/>
    </row>
    <row r="2123" ht="11.25">
      <c r="C2123" s="171"/>
    </row>
    <row r="2124" ht="11.25">
      <c r="C2124" s="171"/>
    </row>
    <row r="2125" ht="11.25">
      <c r="C2125" s="171"/>
    </row>
    <row r="2126" ht="11.25">
      <c r="C2126" s="171"/>
    </row>
    <row r="2127" ht="11.25">
      <c r="C2127" s="171"/>
    </row>
    <row r="2128" ht="11.25">
      <c r="C2128" s="171"/>
    </row>
    <row r="2129" ht="11.25">
      <c r="C2129" s="171"/>
    </row>
    <row r="2130" ht="11.25">
      <c r="C2130" s="171"/>
    </row>
    <row r="2131" ht="11.25">
      <c r="C2131" s="171"/>
    </row>
    <row r="2132" ht="11.25">
      <c r="C2132" s="171"/>
    </row>
    <row r="2133" ht="11.25">
      <c r="C2133" s="171"/>
    </row>
    <row r="2134" ht="11.25">
      <c r="C2134" s="171"/>
    </row>
    <row r="2135" ht="11.25">
      <c r="C2135" s="171"/>
    </row>
    <row r="2136" ht="11.25">
      <c r="C2136" s="171"/>
    </row>
    <row r="2137" ht="11.25">
      <c r="C2137" s="171"/>
    </row>
    <row r="2138" ht="11.25">
      <c r="C2138" s="171"/>
    </row>
    <row r="2139" ht="11.25">
      <c r="C2139" s="171"/>
    </row>
    <row r="2140" ht="11.25">
      <c r="C2140" s="171"/>
    </row>
    <row r="2141" ht="11.25">
      <c r="C2141" s="171"/>
    </row>
    <row r="2142" ht="11.25">
      <c r="C2142" s="171"/>
    </row>
    <row r="2143" ht="11.25">
      <c r="C2143" s="171"/>
    </row>
    <row r="2144" ht="11.25">
      <c r="C2144" s="171"/>
    </row>
    <row r="2145" ht="11.25">
      <c r="C2145" s="171"/>
    </row>
    <row r="2146" ht="11.25">
      <c r="C2146" s="171"/>
    </row>
    <row r="2147" ht="11.25">
      <c r="C2147" s="171"/>
    </row>
    <row r="2148" ht="11.25">
      <c r="C2148" s="171"/>
    </row>
    <row r="2149" ht="11.25">
      <c r="C2149" s="171"/>
    </row>
    <row r="2150" ht="11.25">
      <c r="C2150" s="171"/>
    </row>
    <row r="2151" ht="11.25">
      <c r="C2151" s="171"/>
    </row>
    <row r="2152" ht="11.25">
      <c r="C2152" s="171"/>
    </row>
    <row r="2153" ht="11.25">
      <c r="C2153" s="171"/>
    </row>
    <row r="2154" ht="11.25">
      <c r="C2154" s="171"/>
    </row>
    <row r="2155" ht="11.25">
      <c r="C2155" s="171"/>
    </row>
    <row r="2156" ht="11.25">
      <c r="C2156" s="171"/>
    </row>
    <row r="2157" ht="11.25">
      <c r="C2157" s="171"/>
    </row>
    <row r="2158" ht="11.25">
      <c r="C2158" s="171"/>
    </row>
    <row r="2159" ht="11.25">
      <c r="C2159" s="171"/>
    </row>
    <row r="2160" ht="11.25">
      <c r="C2160" s="171"/>
    </row>
    <row r="2161" ht="11.25">
      <c r="C2161" s="171"/>
    </row>
    <row r="2162" ht="11.25">
      <c r="C2162" s="171"/>
    </row>
    <row r="2163" ht="11.25">
      <c r="C2163" s="171"/>
    </row>
    <row r="2164" ht="11.25">
      <c r="C2164" s="171"/>
    </row>
    <row r="2165" ht="11.25">
      <c r="C2165" s="171"/>
    </row>
    <row r="2166" ht="11.25">
      <c r="C2166" s="171"/>
    </row>
    <row r="2167" ht="11.25">
      <c r="C2167" s="171"/>
    </row>
    <row r="2168" ht="11.25">
      <c r="C2168" s="171"/>
    </row>
    <row r="2169" ht="11.25">
      <c r="C2169" s="171"/>
    </row>
    <row r="2170" ht="11.25">
      <c r="C2170" s="171"/>
    </row>
    <row r="2171" ht="11.25">
      <c r="C2171" s="171"/>
    </row>
    <row r="2172" ht="11.25">
      <c r="C2172" s="171"/>
    </row>
    <row r="2173" ht="11.25">
      <c r="C2173" s="171"/>
    </row>
    <row r="2174" ht="11.25">
      <c r="C2174" s="171"/>
    </row>
    <row r="2175" ht="11.25">
      <c r="C2175" s="171"/>
    </row>
    <row r="2176" ht="11.25">
      <c r="C2176" s="171"/>
    </row>
    <row r="2177" ht="11.25">
      <c r="C2177" s="171"/>
    </row>
    <row r="2178" ht="11.25">
      <c r="C2178" s="171"/>
    </row>
    <row r="2179" ht="11.25">
      <c r="C2179" s="171"/>
    </row>
    <row r="2180" ht="11.25">
      <c r="C2180" s="171"/>
    </row>
    <row r="2181" ht="11.25">
      <c r="C2181" s="171"/>
    </row>
    <row r="2182" ht="11.25">
      <c r="C2182" s="171"/>
    </row>
    <row r="2183" ht="11.25">
      <c r="C2183" s="171"/>
    </row>
    <row r="2184" ht="11.25">
      <c r="C2184" s="171"/>
    </row>
    <row r="2185" ht="11.25">
      <c r="C2185" s="171"/>
    </row>
    <row r="2186" ht="11.25">
      <c r="C2186" s="171"/>
    </row>
    <row r="2187" ht="11.25">
      <c r="C2187" s="171"/>
    </row>
    <row r="2188" ht="11.25">
      <c r="C2188" s="171"/>
    </row>
    <row r="2189" ht="11.25">
      <c r="C2189" s="171"/>
    </row>
    <row r="2190" ht="11.25">
      <c r="C2190" s="171"/>
    </row>
    <row r="2191" ht="11.25">
      <c r="C2191" s="171"/>
    </row>
    <row r="2192" ht="11.25">
      <c r="C2192" s="171"/>
    </row>
    <row r="2193" ht="11.25">
      <c r="C2193" s="171"/>
    </row>
    <row r="2194" ht="11.25">
      <c r="C2194" s="171"/>
    </row>
    <row r="2195" ht="11.25">
      <c r="C2195" s="171"/>
    </row>
    <row r="2196" ht="11.25">
      <c r="C2196" s="171"/>
    </row>
    <row r="2197" ht="11.25">
      <c r="C2197" s="171"/>
    </row>
    <row r="2198" ht="11.25">
      <c r="C2198" s="171"/>
    </row>
    <row r="2199" ht="11.25">
      <c r="C2199" s="171"/>
    </row>
    <row r="2200" ht="11.25">
      <c r="C2200" s="171"/>
    </row>
    <row r="2201" ht="11.25">
      <c r="C2201" s="171"/>
    </row>
    <row r="2202" ht="11.25">
      <c r="C2202" s="171"/>
    </row>
    <row r="2203" ht="11.25">
      <c r="C2203" s="171"/>
    </row>
    <row r="2204" ht="11.25">
      <c r="C2204" s="171"/>
    </row>
    <row r="2205" ht="11.25">
      <c r="C2205" s="171"/>
    </row>
    <row r="2206" ht="11.25">
      <c r="C2206" s="171"/>
    </row>
    <row r="2207" ht="11.25">
      <c r="C2207" s="171"/>
    </row>
    <row r="2208" ht="11.25">
      <c r="C2208" s="171"/>
    </row>
    <row r="2209" ht="11.25">
      <c r="C2209" s="171"/>
    </row>
    <row r="2210" ht="11.25">
      <c r="C2210" s="171"/>
    </row>
    <row r="2211" ht="11.25">
      <c r="C2211" s="171"/>
    </row>
    <row r="2212" ht="11.25">
      <c r="C2212" s="171"/>
    </row>
    <row r="2213" ht="11.25">
      <c r="C2213" s="171"/>
    </row>
    <row r="2214" ht="11.25">
      <c r="C2214" s="171"/>
    </row>
    <row r="2215" ht="11.25">
      <c r="C2215" s="171"/>
    </row>
    <row r="2216" ht="11.25">
      <c r="C2216" s="171"/>
    </row>
    <row r="2217" ht="11.25">
      <c r="C2217" s="171"/>
    </row>
    <row r="2218" ht="11.25">
      <c r="C2218" s="171"/>
    </row>
    <row r="2219" ht="11.25">
      <c r="C2219" s="171"/>
    </row>
    <row r="2220" ht="11.25">
      <c r="C2220" s="171"/>
    </row>
    <row r="2221" ht="11.25">
      <c r="C2221" s="171"/>
    </row>
    <row r="2222" ht="11.25">
      <c r="C2222" s="171"/>
    </row>
    <row r="2223" ht="11.25">
      <c r="C2223" s="171"/>
    </row>
    <row r="2224" ht="11.25">
      <c r="C2224" s="171"/>
    </row>
    <row r="2225" ht="11.25">
      <c r="C2225" s="171"/>
    </row>
    <row r="2226" ht="11.25">
      <c r="C2226" s="171"/>
    </row>
    <row r="2227" ht="11.25">
      <c r="C2227" s="171"/>
    </row>
    <row r="2228" ht="11.25">
      <c r="C2228" s="171"/>
    </row>
    <row r="2229" ht="11.25">
      <c r="C2229" s="171"/>
    </row>
    <row r="2230" ht="11.25">
      <c r="C2230" s="171"/>
    </row>
    <row r="2231" ht="11.25">
      <c r="C2231" s="171"/>
    </row>
    <row r="2232" ht="11.25">
      <c r="C2232" s="171"/>
    </row>
    <row r="2233" ht="11.25">
      <c r="C2233" s="171"/>
    </row>
    <row r="2234" ht="11.25">
      <c r="C2234" s="171"/>
    </row>
    <row r="2235" ht="11.25">
      <c r="C2235" s="171"/>
    </row>
    <row r="2236" ht="11.25">
      <c r="C2236" s="171"/>
    </row>
    <row r="2237" ht="11.25">
      <c r="C2237" s="171"/>
    </row>
    <row r="2238" ht="11.25">
      <c r="C2238" s="171"/>
    </row>
    <row r="2239" ht="11.25">
      <c r="C2239" s="171"/>
    </row>
    <row r="2240" ht="11.25">
      <c r="C2240" s="171"/>
    </row>
    <row r="2241" ht="11.25">
      <c r="C2241" s="171"/>
    </row>
    <row r="2242" ht="11.25">
      <c r="C2242" s="171"/>
    </row>
    <row r="2243" ht="11.25">
      <c r="C2243" s="171"/>
    </row>
    <row r="2244" ht="11.25">
      <c r="C2244" s="171"/>
    </row>
    <row r="2245" ht="11.25">
      <c r="C2245" s="171"/>
    </row>
    <row r="2246" ht="11.25">
      <c r="C2246" s="171"/>
    </row>
    <row r="2247" ht="11.25">
      <c r="C2247" s="171"/>
    </row>
    <row r="2248" ht="11.25">
      <c r="C2248" s="171"/>
    </row>
    <row r="2249" ht="11.25">
      <c r="C2249" s="171"/>
    </row>
    <row r="2250" ht="11.25">
      <c r="C2250" s="171"/>
    </row>
    <row r="2251" ht="11.25">
      <c r="C2251" s="171"/>
    </row>
    <row r="2252" ht="11.25">
      <c r="C2252" s="171"/>
    </row>
    <row r="2253" ht="11.25">
      <c r="C2253" s="171"/>
    </row>
    <row r="2254" ht="11.25">
      <c r="C2254" s="171"/>
    </row>
    <row r="2255" ht="11.25">
      <c r="C2255" s="171"/>
    </row>
    <row r="2256" ht="11.25">
      <c r="C2256" s="171"/>
    </row>
    <row r="2257" ht="11.25">
      <c r="C2257" s="171"/>
    </row>
    <row r="2258" ht="11.25">
      <c r="C2258" s="171"/>
    </row>
    <row r="2259" ht="11.25">
      <c r="C2259" s="171"/>
    </row>
    <row r="2260" ht="11.25">
      <c r="C2260" s="171"/>
    </row>
    <row r="2261" ht="11.25">
      <c r="C2261" s="171"/>
    </row>
    <row r="2262" ht="11.25">
      <c r="C2262" s="171"/>
    </row>
    <row r="2263" ht="11.25">
      <c r="C2263" s="171"/>
    </row>
    <row r="2264" ht="11.25">
      <c r="C2264" s="171"/>
    </row>
    <row r="2265" ht="11.25">
      <c r="C2265" s="171"/>
    </row>
    <row r="2266" ht="11.25">
      <c r="C2266" s="171"/>
    </row>
    <row r="2267" ht="11.25">
      <c r="C2267" s="171"/>
    </row>
    <row r="2268" ht="11.25">
      <c r="C2268" s="171"/>
    </row>
    <row r="2269" ht="11.25">
      <c r="C2269" s="171"/>
    </row>
    <row r="2270" ht="11.25">
      <c r="C2270" s="171"/>
    </row>
    <row r="2271" ht="11.25">
      <c r="C2271" s="171"/>
    </row>
    <row r="2272" ht="11.25">
      <c r="C2272" s="171"/>
    </row>
    <row r="2273" ht="11.25">
      <c r="C2273" s="171"/>
    </row>
    <row r="2274" ht="11.25">
      <c r="C2274" s="171"/>
    </row>
    <row r="2275" ht="11.25">
      <c r="C2275" s="171"/>
    </row>
    <row r="2276" ht="11.25">
      <c r="C2276" s="171"/>
    </row>
    <row r="2277" ht="11.25">
      <c r="C2277" s="171"/>
    </row>
    <row r="2278" ht="11.25">
      <c r="C2278" s="171"/>
    </row>
    <row r="2279" ht="11.25">
      <c r="C2279" s="171"/>
    </row>
    <row r="2280" ht="11.25">
      <c r="C2280" s="171"/>
    </row>
    <row r="2281" ht="11.25">
      <c r="C2281" s="171"/>
    </row>
    <row r="2282" ht="11.25">
      <c r="C2282" s="171"/>
    </row>
    <row r="2283" ht="11.25">
      <c r="C2283" s="171"/>
    </row>
    <row r="2284" ht="11.25">
      <c r="C2284" s="171"/>
    </row>
    <row r="2285" ht="11.25">
      <c r="C2285" s="171"/>
    </row>
    <row r="2286" ht="11.25">
      <c r="C2286" s="171"/>
    </row>
    <row r="2287" ht="11.25">
      <c r="C2287" s="171"/>
    </row>
    <row r="2288" ht="11.25">
      <c r="C2288" s="171"/>
    </row>
    <row r="2289" ht="11.25">
      <c r="C2289" s="171"/>
    </row>
    <row r="2290" ht="11.25">
      <c r="C2290" s="171"/>
    </row>
    <row r="2291" ht="11.25">
      <c r="C2291" s="171"/>
    </row>
    <row r="2292" ht="11.25">
      <c r="C2292" s="171"/>
    </row>
    <row r="2293" ht="11.25">
      <c r="C2293" s="171"/>
    </row>
    <row r="2294" ht="11.25">
      <c r="C2294" s="171"/>
    </row>
    <row r="2295" ht="11.25">
      <c r="C2295" s="171"/>
    </row>
    <row r="2296" ht="11.25">
      <c r="C2296" s="171"/>
    </row>
    <row r="2297" ht="11.25">
      <c r="C2297" s="171"/>
    </row>
    <row r="2298" ht="11.25">
      <c r="C2298" s="171"/>
    </row>
    <row r="2299" ht="11.25">
      <c r="C2299" s="171"/>
    </row>
    <row r="2300" ht="11.25">
      <c r="C2300" s="171"/>
    </row>
    <row r="2301" ht="11.25">
      <c r="C2301" s="171"/>
    </row>
    <row r="2302" ht="11.25">
      <c r="C2302" s="171"/>
    </row>
    <row r="2303" ht="11.25">
      <c r="C2303" s="171"/>
    </row>
    <row r="2304" ht="11.25">
      <c r="C2304" s="171"/>
    </row>
    <row r="2305" ht="11.25">
      <c r="C2305" s="171"/>
    </row>
    <row r="2306" ht="11.25">
      <c r="C2306" s="171"/>
    </row>
    <row r="2307" ht="11.25">
      <c r="C2307" s="171"/>
    </row>
    <row r="2308" ht="11.25">
      <c r="C2308" s="171"/>
    </row>
    <row r="2309" ht="11.25">
      <c r="C2309" s="171"/>
    </row>
    <row r="2310" ht="11.25">
      <c r="C2310" s="171"/>
    </row>
    <row r="2311" ht="11.25">
      <c r="C2311" s="171"/>
    </row>
    <row r="2312" ht="11.25">
      <c r="C2312" s="171"/>
    </row>
    <row r="2313" ht="11.25">
      <c r="C2313" s="171"/>
    </row>
    <row r="2314" ht="11.25">
      <c r="C2314" s="171"/>
    </row>
    <row r="2315" ht="11.25">
      <c r="C2315" s="171"/>
    </row>
    <row r="2316" ht="11.25">
      <c r="C2316" s="171"/>
    </row>
    <row r="2317" ht="11.25">
      <c r="C2317" s="171"/>
    </row>
    <row r="2318" ht="11.25">
      <c r="C2318" s="171"/>
    </row>
    <row r="2319" ht="11.25">
      <c r="C2319" s="171"/>
    </row>
    <row r="2320" ht="11.25">
      <c r="C2320" s="171"/>
    </row>
    <row r="2321" ht="11.25">
      <c r="C2321" s="171"/>
    </row>
    <row r="2322" ht="11.25">
      <c r="C2322" s="171"/>
    </row>
    <row r="2323" ht="11.25">
      <c r="C2323" s="171"/>
    </row>
    <row r="2324" ht="11.25">
      <c r="C2324" s="171"/>
    </row>
    <row r="2325" ht="11.25">
      <c r="C2325" s="171"/>
    </row>
    <row r="2326" ht="11.25">
      <c r="C2326" s="171"/>
    </row>
    <row r="2327" ht="11.25">
      <c r="C2327" s="171"/>
    </row>
    <row r="2328" ht="11.25">
      <c r="C2328" s="171"/>
    </row>
    <row r="2329" ht="11.25">
      <c r="C2329" s="171"/>
    </row>
    <row r="2330" ht="11.25">
      <c r="C2330" s="171"/>
    </row>
    <row r="2331" ht="11.25">
      <c r="C2331" s="171"/>
    </row>
    <row r="2332" ht="11.25">
      <c r="C2332" s="171"/>
    </row>
    <row r="2333" ht="11.25">
      <c r="C2333" s="171"/>
    </row>
    <row r="2334" ht="11.25">
      <c r="C2334" s="171"/>
    </row>
    <row r="2335" ht="11.25">
      <c r="C2335" s="171"/>
    </row>
    <row r="2336" ht="11.25">
      <c r="C2336" s="171"/>
    </row>
    <row r="2337" ht="11.25">
      <c r="C2337" s="171"/>
    </row>
    <row r="2338" ht="11.25">
      <c r="C2338" s="171"/>
    </row>
    <row r="2339" ht="11.25">
      <c r="C2339" s="171"/>
    </row>
    <row r="2340" ht="11.25">
      <c r="C2340" s="171"/>
    </row>
    <row r="2341" ht="11.25">
      <c r="C2341" s="171"/>
    </row>
    <row r="2342" ht="11.25">
      <c r="C2342" s="171"/>
    </row>
    <row r="2343" ht="11.25">
      <c r="C2343" s="171"/>
    </row>
    <row r="2344" ht="11.25">
      <c r="C2344" s="171"/>
    </row>
    <row r="2345" ht="11.25">
      <c r="C2345" s="171"/>
    </row>
    <row r="2346" ht="11.25">
      <c r="C2346" s="171"/>
    </row>
    <row r="2347" ht="11.25">
      <c r="C2347" s="171"/>
    </row>
    <row r="2348" ht="11.25">
      <c r="C2348" s="171"/>
    </row>
    <row r="2349" ht="11.25">
      <c r="C2349" s="171"/>
    </row>
    <row r="2350" ht="11.25">
      <c r="C2350" s="171"/>
    </row>
    <row r="2351" ht="11.25">
      <c r="C2351" s="171"/>
    </row>
    <row r="2352" ht="11.25">
      <c r="C2352" s="171"/>
    </row>
    <row r="2353" ht="11.25">
      <c r="C2353" s="171"/>
    </row>
    <row r="2354" ht="11.25">
      <c r="C2354" s="171"/>
    </row>
    <row r="2355" ht="11.25">
      <c r="C2355" s="171"/>
    </row>
    <row r="2356" ht="11.25">
      <c r="C2356" s="171"/>
    </row>
    <row r="2357" ht="11.25">
      <c r="C2357" s="171"/>
    </row>
    <row r="2358" ht="11.25">
      <c r="C2358" s="171"/>
    </row>
    <row r="2359" ht="11.25">
      <c r="C2359" s="171"/>
    </row>
    <row r="2360" ht="11.25">
      <c r="C2360" s="171"/>
    </row>
    <row r="2361" ht="11.25">
      <c r="C2361" s="171"/>
    </row>
    <row r="2362" ht="11.25">
      <c r="C2362" s="171"/>
    </row>
    <row r="2363" ht="11.25">
      <c r="C2363" s="171"/>
    </row>
    <row r="2364" ht="11.25">
      <c r="C2364" s="171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48"/>
  <sheetViews>
    <sheetView view="pageBreakPreview" zoomScaleSheetLayoutView="100" zoomScalePageLayoutView="0" workbookViewId="0" topLeftCell="A1">
      <selection activeCell="F3" sqref="F3:I11"/>
    </sheetView>
  </sheetViews>
  <sheetFormatPr defaultColWidth="9.33203125" defaultRowHeight="13.5"/>
  <cols>
    <col min="1" max="1" width="5.16015625" style="158" customWidth="1"/>
    <col min="2" max="2" width="14.33203125" style="158" customWidth="1"/>
    <col min="3" max="3" width="76.33203125" style="159" customWidth="1"/>
    <col min="4" max="4" width="5.83203125" style="158" customWidth="1"/>
    <col min="5" max="5" width="10" style="158" customWidth="1"/>
    <col min="6" max="6" width="12.83203125" style="158" customWidth="1"/>
    <col min="7" max="7" width="11.83203125" style="158" customWidth="1"/>
    <col min="8" max="8" width="12.5" style="158" customWidth="1"/>
    <col min="9" max="9" width="13.33203125" style="158" customWidth="1"/>
    <col min="10" max="16384" width="9.33203125" style="139" customWidth="1"/>
  </cols>
  <sheetData>
    <row r="1" spans="1:9" s="324" customFormat="1" ht="37.5" customHeight="1">
      <c r="A1" s="313" t="s">
        <v>357</v>
      </c>
      <c r="B1" s="315" t="s">
        <v>358</v>
      </c>
      <c r="C1" s="315" t="s">
        <v>38</v>
      </c>
      <c r="D1" s="314" t="s">
        <v>152</v>
      </c>
      <c r="E1" s="315" t="s">
        <v>153</v>
      </c>
      <c r="F1" s="315" t="s">
        <v>182</v>
      </c>
      <c r="G1" s="315" t="s">
        <v>359</v>
      </c>
      <c r="H1" s="315" t="s">
        <v>183</v>
      </c>
      <c r="I1" s="315" t="s">
        <v>359</v>
      </c>
    </row>
    <row r="2" spans="1:9" ht="11.25">
      <c r="A2" s="146"/>
      <c r="B2" s="147"/>
      <c r="C2" s="187" t="s">
        <v>393</v>
      </c>
      <c r="D2" s="147"/>
      <c r="E2" s="184"/>
      <c r="F2" s="185"/>
      <c r="G2" s="181"/>
      <c r="H2" s="185"/>
      <c r="I2" s="186"/>
    </row>
    <row r="3" spans="1:9" ht="11.25">
      <c r="A3" s="146">
        <v>1</v>
      </c>
      <c r="B3" s="141" t="s">
        <v>196</v>
      </c>
      <c r="C3" s="181" t="s">
        <v>394</v>
      </c>
      <c r="D3" s="147" t="s">
        <v>36</v>
      </c>
      <c r="E3" s="181">
        <v>3</v>
      </c>
      <c r="F3" s="325"/>
      <c r="G3" s="143">
        <f>E3*F3</f>
        <v>0</v>
      </c>
      <c r="H3" s="143"/>
      <c r="I3" s="144">
        <f>E3*H3</f>
        <v>0</v>
      </c>
    </row>
    <row r="4" spans="1:9" ht="11.25">
      <c r="A4" s="146">
        <v>2</v>
      </c>
      <c r="B4" s="141" t="s">
        <v>197</v>
      </c>
      <c r="C4" s="181" t="s">
        <v>395</v>
      </c>
      <c r="D4" s="147" t="s">
        <v>36</v>
      </c>
      <c r="E4" s="181">
        <v>3</v>
      </c>
      <c r="F4" s="325"/>
      <c r="G4" s="143">
        <f aca="true" t="shared" si="0" ref="G4:G10">E4*F4</f>
        <v>0</v>
      </c>
      <c r="H4" s="143"/>
      <c r="I4" s="144">
        <f aca="true" t="shared" si="1" ref="I4:I11">E4*H4</f>
        <v>0</v>
      </c>
    </row>
    <row r="5" spans="1:9" ht="11.25">
      <c r="A5" s="146">
        <v>3</v>
      </c>
      <c r="B5" s="141" t="s">
        <v>198</v>
      </c>
      <c r="C5" s="181" t="s">
        <v>396</v>
      </c>
      <c r="D5" s="147" t="s">
        <v>36</v>
      </c>
      <c r="E5" s="181">
        <v>2</v>
      </c>
      <c r="F5" s="325"/>
      <c r="G5" s="143">
        <f t="shared" si="0"/>
        <v>0</v>
      </c>
      <c r="H5" s="143"/>
      <c r="I5" s="144">
        <f t="shared" si="1"/>
        <v>0</v>
      </c>
    </row>
    <row r="6" spans="1:9" ht="11.25">
      <c r="A6" s="146">
        <v>4</v>
      </c>
      <c r="B6" s="147" t="s">
        <v>397</v>
      </c>
      <c r="C6" s="182" t="s">
        <v>398</v>
      </c>
      <c r="D6" s="147" t="s">
        <v>36</v>
      </c>
      <c r="E6" s="149">
        <v>12</v>
      </c>
      <c r="F6" s="325"/>
      <c r="G6" s="143"/>
      <c r="H6" s="143"/>
      <c r="I6" s="144">
        <f t="shared" si="1"/>
        <v>0</v>
      </c>
    </row>
    <row r="7" spans="1:9" ht="11.25">
      <c r="A7" s="146">
        <v>5</v>
      </c>
      <c r="B7" s="147" t="s">
        <v>399</v>
      </c>
      <c r="C7" s="182" t="s">
        <v>400</v>
      </c>
      <c r="D7" s="147" t="s">
        <v>36</v>
      </c>
      <c r="E7" s="149">
        <v>2</v>
      </c>
      <c r="F7" s="325"/>
      <c r="G7" s="143"/>
      <c r="H7" s="143"/>
      <c r="I7" s="144">
        <f t="shared" si="1"/>
        <v>0</v>
      </c>
    </row>
    <row r="8" spans="1:9" ht="11.25">
      <c r="A8" s="146">
        <v>6</v>
      </c>
      <c r="B8" s="147"/>
      <c r="C8" s="182" t="s">
        <v>505</v>
      </c>
      <c r="D8" s="147" t="s">
        <v>36</v>
      </c>
      <c r="E8" s="149">
        <v>1</v>
      </c>
      <c r="F8" s="325"/>
      <c r="G8" s="143">
        <f t="shared" si="0"/>
        <v>0</v>
      </c>
      <c r="H8" s="143"/>
      <c r="I8" s="144">
        <f t="shared" si="1"/>
        <v>0</v>
      </c>
    </row>
    <row r="9" spans="1:9" ht="11.25">
      <c r="A9" s="146">
        <v>7</v>
      </c>
      <c r="B9" s="147"/>
      <c r="C9" s="182" t="s">
        <v>199</v>
      </c>
      <c r="D9" s="147" t="s">
        <v>192</v>
      </c>
      <c r="E9" s="149">
        <v>5</v>
      </c>
      <c r="F9" s="325"/>
      <c r="G9" s="143"/>
      <c r="H9" s="143"/>
      <c r="I9" s="144">
        <f t="shared" si="1"/>
        <v>0</v>
      </c>
    </row>
    <row r="10" spans="1:9" ht="11.25">
      <c r="A10" s="146">
        <v>8</v>
      </c>
      <c r="B10" s="153"/>
      <c r="C10" s="148" t="s">
        <v>193</v>
      </c>
      <c r="D10" s="151" t="s">
        <v>189</v>
      </c>
      <c r="E10" s="152">
        <v>1</v>
      </c>
      <c r="F10" s="325"/>
      <c r="G10" s="143">
        <f t="shared" si="0"/>
        <v>0</v>
      </c>
      <c r="H10" s="143"/>
      <c r="I10" s="144">
        <f t="shared" si="1"/>
        <v>0</v>
      </c>
    </row>
    <row r="11" spans="1:10" ht="11.25">
      <c r="A11" s="146">
        <v>9</v>
      </c>
      <c r="B11" s="153"/>
      <c r="C11" s="148" t="s">
        <v>194</v>
      </c>
      <c r="D11" s="151" t="s">
        <v>192</v>
      </c>
      <c r="E11" s="152">
        <v>2</v>
      </c>
      <c r="F11" s="325"/>
      <c r="G11" s="143"/>
      <c r="H11" s="154"/>
      <c r="I11" s="144">
        <f t="shared" si="1"/>
        <v>0</v>
      </c>
      <c r="J11" s="139" t="s">
        <v>460</v>
      </c>
    </row>
    <row r="12" spans="1:9" ht="11.25">
      <c r="A12" s="146"/>
      <c r="B12" s="147"/>
      <c r="C12" s="148"/>
      <c r="D12" s="147"/>
      <c r="E12" s="147"/>
      <c r="F12" s="147"/>
      <c r="G12" s="147"/>
      <c r="H12" s="147"/>
      <c r="I12" s="180"/>
    </row>
    <row r="13" spans="1:9" ht="11.25">
      <c r="A13" s="146"/>
      <c r="B13" s="147"/>
      <c r="C13" s="183" t="s">
        <v>401</v>
      </c>
      <c r="D13" s="147"/>
      <c r="E13" s="149"/>
      <c r="F13" s="149"/>
      <c r="G13" s="156">
        <f>SUM(G3:G11)</f>
        <v>0</v>
      </c>
      <c r="H13" s="156"/>
      <c r="I13" s="157">
        <f>SUM(I3:I11)</f>
        <v>0</v>
      </c>
    </row>
    <row r="14" spans="1:9" ht="11.25">
      <c r="A14" s="146"/>
      <c r="B14" s="147"/>
      <c r="C14" s="183"/>
      <c r="D14" s="147"/>
      <c r="E14" s="149"/>
      <c r="F14" s="149"/>
      <c r="G14" s="156"/>
      <c r="H14" s="156"/>
      <c r="I14" s="157"/>
    </row>
    <row r="15" spans="3:9" ht="11.25">
      <c r="C15" s="171"/>
      <c r="E15" s="177"/>
      <c r="F15" s="176"/>
      <c r="G15" s="176"/>
      <c r="H15" s="176"/>
      <c r="I15" s="176"/>
    </row>
    <row r="16" spans="3:9" ht="11.25">
      <c r="C16" s="171"/>
      <c r="E16" s="177"/>
      <c r="F16" s="176"/>
      <c r="G16" s="176"/>
      <c r="H16" s="176"/>
      <c r="I16" s="176"/>
    </row>
    <row r="17" spans="3:9" ht="11.25">
      <c r="C17" s="171"/>
      <c r="E17" s="177"/>
      <c r="F17" s="176"/>
      <c r="G17" s="176"/>
      <c r="H17" s="176"/>
      <c r="I17" s="176"/>
    </row>
    <row r="18" spans="3:9" ht="11.25">
      <c r="C18" s="171"/>
      <c r="E18" s="177"/>
      <c r="F18" s="176"/>
      <c r="G18" s="176"/>
      <c r="H18" s="176"/>
      <c r="I18" s="176"/>
    </row>
    <row r="19" spans="3:9" ht="11.25">
      <c r="C19" s="171"/>
      <c r="E19" s="177"/>
      <c r="F19" s="176"/>
      <c r="G19" s="176"/>
      <c r="H19" s="176"/>
      <c r="I19" s="176"/>
    </row>
    <row r="20" spans="3:9" ht="11.25">
      <c r="C20" s="171"/>
      <c r="E20" s="177"/>
      <c r="F20" s="176"/>
      <c r="G20" s="176"/>
      <c r="H20" s="176"/>
      <c r="I20" s="176"/>
    </row>
    <row r="21" spans="3:9" ht="11.25">
      <c r="C21" s="171"/>
      <c r="E21" s="177"/>
      <c r="F21" s="176"/>
      <c r="G21" s="176"/>
      <c r="H21" s="176"/>
      <c r="I21" s="176"/>
    </row>
    <row r="22" spans="3:9" ht="11.25">
      <c r="C22" s="171"/>
      <c r="E22" s="177"/>
      <c r="F22" s="176"/>
      <c r="G22" s="176"/>
      <c r="H22" s="176"/>
      <c r="I22" s="176"/>
    </row>
    <row r="23" spans="3:9" ht="11.25">
      <c r="C23" s="171"/>
      <c r="E23" s="177"/>
      <c r="F23" s="176"/>
      <c r="G23" s="176"/>
      <c r="H23" s="176"/>
      <c r="I23" s="176"/>
    </row>
    <row r="24" spans="3:9" ht="11.25">
      <c r="C24" s="171"/>
      <c r="E24" s="177"/>
      <c r="F24" s="176"/>
      <c r="G24" s="176"/>
      <c r="H24" s="176"/>
      <c r="I24" s="176"/>
    </row>
    <row r="25" spans="3:9" ht="11.25">
      <c r="C25" s="171"/>
      <c r="E25" s="177"/>
      <c r="F25" s="176"/>
      <c r="G25" s="176"/>
      <c r="H25" s="176"/>
      <c r="I25" s="176"/>
    </row>
    <row r="26" spans="3:9" ht="11.25">
      <c r="C26" s="171"/>
      <c r="E26" s="177"/>
      <c r="F26" s="176"/>
      <c r="G26" s="176"/>
      <c r="H26" s="176"/>
      <c r="I26" s="176"/>
    </row>
    <row r="27" spans="3:9" ht="11.25">
      <c r="C27" s="171"/>
      <c r="E27" s="177"/>
      <c r="F27" s="176"/>
      <c r="G27" s="176"/>
      <c r="H27" s="176"/>
      <c r="I27" s="176"/>
    </row>
    <row r="28" spans="3:9" ht="11.25">
      <c r="C28" s="171"/>
      <c r="E28" s="177"/>
      <c r="F28" s="176"/>
      <c r="G28" s="176"/>
      <c r="H28" s="176"/>
      <c r="I28" s="176"/>
    </row>
    <row r="29" spans="3:9" ht="11.25">
      <c r="C29" s="171"/>
      <c r="E29" s="177"/>
      <c r="F29" s="176"/>
      <c r="G29" s="176"/>
      <c r="H29" s="176"/>
      <c r="I29" s="176"/>
    </row>
    <row r="30" spans="3:9" ht="11.25">
      <c r="C30" s="171"/>
      <c r="E30" s="177"/>
      <c r="F30" s="176"/>
      <c r="G30" s="176"/>
      <c r="H30" s="176"/>
      <c r="I30" s="176"/>
    </row>
    <row r="31" spans="3:9" ht="11.25">
      <c r="C31" s="171"/>
      <c r="E31" s="177"/>
      <c r="F31" s="176"/>
      <c r="G31" s="176"/>
      <c r="H31" s="176"/>
      <c r="I31" s="176"/>
    </row>
    <row r="32" spans="3:9" ht="11.25">
      <c r="C32" s="171"/>
      <c r="E32" s="177"/>
      <c r="F32" s="176"/>
      <c r="G32" s="176"/>
      <c r="H32" s="176"/>
      <c r="I32" s="176"/>
    </row>
    <row r="33" spans="3:9" ht="11.25">
      <c r="C33" s="171"/>
      <c r="E33" s="177"/>
      <c r="F33" s="176"/>
      <c r="G33" s="176"/>
      <c r="H33" s="176"/>
      <c r="I33" s="176"/>
    </row>
    <row r="34" spans="3:9" ht="11.25">
      <c r="C34" s="171"/>
      <c r="E34" s="177"/>
      <c r="F34" s="176"/>
      <c r="G34" s="176"/>
      <c r="H34" s="176"/>
      <c r="I34" s="176"/>
    </row>
    <row r="35" spans="3:9" ht="11.25">
      <c r="C35" s="171"/>
      <c r="E35" s="177"/>
      <c r="F35" s="176"/>
      <c r="G35" s="176"/>
      <c r="H35" s="176"/>
      <c r="I35" s="176"/>
    </row>
    <row r="36" spans="3:9" ht="11.25">
      <c r="C36" s="171"/>
      <c r="E36" s="177"/>
      <c r="F36" s="176"/>
      <c r="G36" s="176"/>
      <c r="H36" s="176"/>
      <c r="I36" s="176"/>
    </row>
    <row r="37" spans="3:9" ht="11.25">
      <c r="C37" s="171"/>
      <c r="E37" s="177"/>
      <c r="F37" s="176"/>
      <c r="G37" s="176"/>
      <c r="H37" s="176"/>
      <c r="I37" s="176"/>
    </row>
    <row r="38" spans="3:9" ht="11.25">
      <c r="C38" s="171"/>
      <c r="E38" s="177"/>
      <c r="F38" s="176"/>
      <c r="G38" s="176"/>
      <c r="H38" s="176"/>
      <c r="I38" s="176"/>
    </row>
    <row r="39" spans="3:9" ht="11.25">
      <c r="C39" s="171"/>
      <c r="E39" s="177"/>
      <c r="F39" s="176"/>
      <c r="G39" s="176"/>
      <c r="H39" s="176"/>
      <c r="I39" s="176"/>
    </row>
    <row r="40" spans="3:9" ht="11.25">
      <c r="C40" s="171"/>
      <c r="E40" s="177"/>
      <c r="F40" s="176"/>
      <c r="G40" s="176"/>
      <c r="H40" s="176"/>
      <c r="I40" s="176"/>
    </row>
    <row r="41" spans="3:9" ht="11.25">
      <c r="C41" s="171"/>
      <c r="E41" s="177"/>
      <c r="F41" s="176"/>
      <c r="G41" s="176"/>
      <c r="H41" s="176"/>
      <c r="I41" s="176"/>
    </row>
    <row r="42" spans="3:9" ht="11.25">
      <c r="C42" s="171"/>
      <c r="E42" s="177"/>
      <c r="F42" s="176"/>
      <c r="G42" s="176"/>
      <c r="H42" s="176"/>
      <c r="I42" s="176"/>
    </row>
    <row r="43" spans="3:9" ht="11.25">
      <c r="C43" s="171"/>
      <c r="E43" s="177"/>
      <c r="F43" s="176"/>
      <c r="G43" s="176"/>
      <c r="H43" s="176"/>
      <c r="I43" s="176"/>
    </row>
    <row r="44" spans="3:9" ht="11.25">
      <c r="C44" s="171"/>
      <c r="E44" s="177"/>
      <c r="F44" s="176"/>
      <c r="G44" s="176"/>
      <c r="H44" s="176"/>
      <c r="I44" s="176"/>
    </row>
    <row r="45" spans="3:9" ht="11.25">
      <c r="C45" s="171"/>
      <c r="E45" s="177"/>
      <c r="F45" s="176"/>
      <c r="G45" s="176"/>
      <c r="H45" s="176"/>
      <c r="I45" s="176"/>
    </row>
    <row r="46" spans="3:9" ht="11.25">
      <c r="C46" s="171"/>
      <c r="E46" s="177"/>
      <c r="F46" s="176"/>
      <c r="G46" s="176"/>
      <c r="H46" s="176"/>
      <c r="I46" s="176"/>
    </row>
    <row r="47" spans="3:9" ht="11.25">
      <c r="C47" s="171"/>
      <c r="E47" s="177"/>
      <c r="F47" s="176"/>
      <c r="G47" s="176"/>
      <c r="H47" s="176"/>
      <c r="I47" s="176"/>
    </row>
    <row r="48" spans="3:9" ht="11.25">
      <c r="C48" s="171"/>
      <c r="E48" s="177"/>
      <c r="F48" s="176"/>
      <c r="G48" s="176"/>
      <c r="H48" s="176"/>
      <c r="I48" s="176"/>
    </row>
    <row r="49" spans="3:9" ht="11.25">
      <c r="C49" s="171"/>
      <c r="E49" s="177"/>
      <c r="F49" s="176"/>
      <c r="G49" s="176"/>
      <c r="H49" s="176"/>
      <c r="I49" s="176"/>
    </row>
    <row r="50" spans="3:9" ht="11.25">
      <c r="C50" s="171"/>
      <c r="E50" s="177"/>
      <c r="F50" s="176"/>
      <c r="G50" s="176"/>
      <c r="H50" s="176"/>
      <c r="I50" s="176"/>
    </row>
    <row r="51" spans="3:9" ht="11.25">
      <c r="C51" s="171"/>
      <c r="E51" s="177"/>
      <c r="F51" s="176"/>
      <c r="G51" s="176"/>
      <c r="H51" s="176"/>
      <c r="I51" s="176"/>
    </row>
    <row r="52" spans="3:9" ht="11.25">
      <c r="C52" s="171"/>
      <c r="E52" s="177"/>
      <c r="F52" s="176"/>
      <c r="G52" s="176"/>
      <c r="H52" s="176"/>
      <c r="I52" s="176"/>
    </row>
    <row r="53" spans="3:9" ht="11.25">
      <c r="C53" s="171"/>
      <c r="E53" s="177"/>
      <c r="F53" s="176"/>
      <c r="G53" s="176"/>
      <c r="H53" s="176"/>
      <c r="I53" s="176"/>
    </row>
    <row r="54" spans="3:9" ht="11.25">
      <c r="C54" s="171"/>
      <c r="E54" s="177"/>
      <c r="F54" s="176"/>
      <c r="G54" s="176"/>
      <c r="H54" s="176"/>
      <c r="I54" s="176"/>
    </row>
    <row r="55" spans="3:9" ht="11.25">
      <c r="C55" s="171"/>
      <c r="E55" s="177"/>
      <c r="F55" s="176"/>
      <c r="G55" s="176"/>
      <c r="H55" s="176"/>
      <c r="I55" s="176"/>
    </row>
    <row r="56" spans="3:9" ht="11.25">
      <c r="C56" s="171"/>
      <c r="E56" s="177"/>
      <c r="F56" s="176"/>
      <c r="G56" s="176"/>
      <c r="H56" s="176"/>
      <c r="I56" s="176"/>
    </row>
    <row r="57" spans="3:9" ht="11.25">
      <c r="C57" s="171"/>
      <c r="E57" s="177"/>
      <c r="F57" s="176"/>
      <c r="G57" s="176"/>
      <c r="H57" s="176"/>
      <c r="I57" s="176"/>
    </row>
    <row r="58" spans="3:9" ht="11.25">
      <c r="C58" s="171"/>
      <c r="E58" s="177"/>
      <c r="F58" s="176"/>
      <c r="G58" s="176"/>
      <c r="H58" s="176"/>
      <c r="I58" s="176"/>
    </row>
    <row r="59" spans="3:9" ht="11.25">
      <c r="C59" s="171"/>
      <c r="E59" s="177"/>
      <c r="F59" s="176"/>
      <c r="G59" s="176"/>
      <c r="H59" s="176"/>
      <c r="I59" s="176"/>
    </row>
    <row r="60" spans="3:9" ht="11.25">
      <c r="C60" s="171"/>
      <c r="E60" s="177"/>
      <c r="F60" s="176"/>
      <c r="G60" s="176"/>
      <c r="H60" s="176"/>
      <c r="I60" s="176"/>
    </row>
    <row r="61" spans="3:9" ht="11.25">
      <c r="C61" s="171"/>
      <c r="E61" s="177"/>
      <c r="F61" s="176"/>
      <c r="G61" s="176"/>
      <c r="H61" s="176"/>
      <c r="I61" s="176"/>
    </row>
    <row r="62" spans="3:9" ht="11.25">
      <c r="C62" s="171"/>
      <c r="E62" s="177"/>
      <c r="F62" s="176"/>
      <c r="G62" s="176"/>
      <c r="H62" s="176"/>
      <c r="I62" s="176"/>
    </row>
    <row r="63" spans="3:9" ht="11.25">
      <c r="C63" s="171"/>
      <c r="E63" s="177"/>
      <c r="F63" s="176"/>
      <c r="G63" s="176"/>
      <c r="H63" s="176"/>
      <c r="I63" s="176"/>
    </row>
    <row r="64" spans="3:9" ht="11.25">
      <c r="C64" s="171"/>
      <c r="E64" s="177"/>
      <c r="F64" s="176"/>
      <c r="G64" s="176"/>
      <c r="H64" s="176"/>
      <c r="I64" s="176"/>
    </row>
    <row r="65" spans="3:9" ht="11.25">
      <c r="C65" s="171"/>
      <c r="E65" s="177"/>
      <c r="F65" s="176"/>
      <c r="G65" s="176"/>
      <c r="H65" s="176"/>
      <c r="I65" s="176"/>
    </row>
    <row r="66" spans="3:9" ht="11.25">
      <c r="C66" s="171"/>
      <c r="E66" s="177"/>
      <c r="F66" s="176"/>
      <c r="G66" s="176"/>
      <c r="H66" s="176"/>
      <c r="I66" s="176"/>
    </row>
    <row r="67" spans="3:9" ht="11.25">
      <c r="C67" s="171"/>
      <c r="E67" s="177"/>
      <c r="F67" s="176"/>
      <c r="G67" s="176"/>
      <c r="H67" s="176"/>
      <c r="I67" s="176"/>
    </row>
    <row r="68" spans="3:9" ht="11.25">
      <c r="C68" s="171"/>
      <c r="E68" s="177"/>
      <c r="F68" s="176"/>
      <c r="G68" s="176"/>
      <c r="H68" s="176"/>
      <c r="I68" s="176"/>
    </row>
    <row r="69" spans="3:9" ht="11.25">
      <c r="C69" s="171"/>
      <c r="E69" s="177"/>
      <c r="F69" s="176"/>
      <c r="G69" s="176"/>
      <c r="H69" s="176"/>
      <c r="I69" s="176"/>
    </row>
    <row r="70" spans="3:9" ht="11.25">
      <c r="C70" s="171"/>
      <c r="E70" s="177"/>
      <c r="F70" s="176"/>
      <c r="G70" s="176"/>
      <c r="H70" s="176"/>
      <c r="I70" s="176"/>
    </row>
    <row r="71" spans="3:9" ht="11.25">
      <c r="C71" s="171"/>
      <c r="E71" s="177"/>
      <c r="F71" s="176"/>
      <c r="G71" s="176"/>
      <c r="H71" s="176"/>
      <c r="I71" s="176"/>
    </row>
    <row r="72" spans="3:9" ht="11.25">
      <c r="C72" s="171"/>
      <c r="E72" s="177"/>
      <c r="F72" s="176"/>
      <c r="G72" s="176"/>
      <c r="H72" s="176"/>
      <c r="I72" s="176"/>
    </row>
    <row r="73" spans="3:9" ht="11.25">
      <c r="C73" s="171"/>
      <c r="E73" s="177"/>
      <c r="F73" s="176"/>
      <c r="G73" s="176"/>
      <c r="H73" s="176"/>
      <c r="I73" s="176"/>
    </row>
    <row r="74" spans="3:9" ht="11.25">
      <c r="C74" s="171"/>
      <c r="E74" s="177"/>
      <c r="F74" s="176"/>
      <c r="G74" s="176"/>
      <c r="H74" s="176"/>
      <c r="I74" s="176"/>
    </row>
    <row r="75" spans="3:9" ht="11.25">
      <c r="C75" s="171"/>
      <c r="E75" s="177"/>
      <c r="F75" s="176"/>
      <c r="G75" s="176"/>
      <c r="H75" s="176"/>
      <c r="I75" s="176"/>
    </row>
    <row r="76" spans="3:9" ht="11.25">
      <c r="C76" s="171"/>
      <c r="E76" s="177"/>
      <c r="F76" s="176"/>
      <c r="G76" s="176"/>
      <c r="H76" s="176"/>
      <c r="I76" s="176"/>
    </row>
    <row r="77" spans="3:9" ht="11.25">
      <c r="C77" s="171"/>
      <c r="E77" s="177"/>
      <c r="F77" s="176"/>
      <c r="G77" s="176"/>
      <c r="H77" s="176"/>
      <c r="I77" s="176"/>
    </row>
    <row r="78" spans="3:9" ht="11.25">
      <c r="C78" s="171"/>
      <c r="E78" s="177"/>
      <c r="F78" s="176"/>
      <c r="G78" s="176"/>
      <c r="H78" s="176"/>
      <c r="I78" s="176"/>
    </row>
    <row r="79" spans="3:9" ht="11.25">
      <c r="C79" s="171"/>
      <c r="E79" s="177"/>
      <c r="F79" s="176"/>
      <c r="G79" s="176"/>
      <c r="H79" s="176"/>
      <c r="I79" s="176"/>
    </row>
    <row r="80" spans="3:9" ht="11.25">
      <c r="C80" s="171"/>
      <c r="E80" s="177"/>
      <c r="F80" s="176"/>
      <c r="G80" s="176"/>
      <c r="H80" s="176"/>
      <c r="I80" s="176"/>
    </row>
    <row r="81" spans="3:9" ht="11.25">
      <c r="C81" s="171"/>
      <c r="E81" s="177"/>
      <c r="F81" s="176"/>
      <c r="G81" s="176"/>
      <c r="H81" s="176"/>
      <c r="I81" s="176"/>
    </row>
    <row r="82" spans="3:9" ht="11.25">
      <c r="C82" s="171"/>
      <c r="E82" s="177"/>
      <c r="F82" s="176"/>
      <c r="G82" s="176"/>
      <c r="H82" s="176"/>
      <c r="I82" s="176"/>
    </row>
    <row r="83" spans="3:9" ht="11.25">
      <c r="C83" s="171"/>
      <c r="E83" s="177"/>
      <c r="F83" s="176"/>
      <c r="G83" s="176"/>
      <c r="H83" s="176"/>
      <c r="I83" s="176"/>
    </row>
    <row r="84" spans="3:9" ht="11.25">
      <c r="C84" s="171"/>
      <c r="E84" s="177"/>
      <c r="F84" s="176"/>
      <c r="G84" s="176"/>
      <c r="H84" s="176"/>
      <c r="I84" s="176"/>
    </row>
    <row r="85" spans="3:9" ht="11.25">
      <c r="C85" s="171"/>
      <c r="E85" s="177"/>
      <c r="F85" s="176"/>
      <c r="G85" s="176"/>
      <c r="H85" s="176"/>
      <c r="I85" s="176"/>
    </row>
    <row r="86" spans="3:9" ht="11.25">
      <c r="C86" s="171"/>
      <c r="E86" s="177"/>
      <c r="F86" s="176"/>
      <c r="G86" s="176"/>
      <c r="H86" s="176"/>
      <c r="I86" s="176"/>
    </row>
    <row r="87" spans="3:9" ht="11.25">
      <c r="C87" s="171"/>
      <c r="E87" s="177"/>
      <c r="F87" s="176"/>
      <c r="G87" s="176"/>
      <c r="H87" s="176"/>
      <c r="I87" s="176"/>
    </row>
    <row r="88" spans="3:9" ht="11.25">
      <c r="C88" s="171"/>
      <c r="E88" s="177"/>
      <c r="F88" s="176"/>
      <c r="G88" s="176"/>
      <c r="H88" s="176"/>
      <c r="I88" s="176"/>
    </row>
    <row r="89" spans="3:9" ht="11.25">
      <c r="C89" s="171"/>
      <c r="E89" s="177"/>
      <c r="F89" s="176"/>
      <c r="G89" s="176"/>
      <c r="H89" s="176"/>
      <c r="I89" s="176"/>
    </row>
    <row r="90" spans="3:9" ht="11.25">
      <c r="C90" s="171"/>
      <c r="E90" s="177"/>
      <c r="F90" s="176"/>
      <c r="G90" s="176"/>
      <c r="H90" s="176"/>
      <c r="I90" s="176"/>
    </row>
    <row r="91" spans="3:9" ht="11.25">
      <c r="C91" s="171"/>
      <c r="E91" s="177"/>
      <c r="F91" s="176"/>
      <c r="G91" s="176"/>
      <c r="H91" s="176"/>
      <c r="I91" s="176"/>
    </row>
    <row r="92" spans="3:9" ht="11.25">
      <c r="C92" s="171"/>
      <c r="E92" s="177"/>
      <c r="F92" s="176"/>
      <c r="G92" s="176"/>
      <c r="H92" s="176"/>
      <c r="I92" s="176"/>
    </row>
    <row r="93" spans="3:9" ht="11.25">
      <c r="C93" s="171"/>
      <c r="E93" s="177"/>
      <c r="F93" s="176"/>
      <c r="G93" s="176"/>
      <c r="H93" s="176"/>
      <c r="I93" s="176"/>
    </row>
    <row r="94" spans="3:9" ht="11.25">
      <c r="C94" s="171"/>
      <c r="E94" s="177"/>
      <c r="F94" s="176"/>
      <c r="G94" s="176"/>
      <c r="H94" s="176"/>
      <c r="I94" s="176"/>
    </row>
    <row r="95" spans="3:9" ht="11.25">
      <c r="C95" s="171"/>
      <c r="E95" s="177"/>
      <c r="F95" s="176"/>
      <c r="G95" s="176"/>
      <c r="H95" s="176"/>
      <c r="I95" s="176"/>
    </row>
    <row r="96" spans="3:9" ht="11.25">
      <c r="C96" s="171"/>
      <c r="E96" s="177"/>
      <c r="F96" s="176"/>
      <c r="G96" s="176"/>
      <c r="H96" s="176"/>
      <c r="I96" s="176"/>
    </row>
    <row r="97" spans="3:9" ht="11.25">
      <c r="C97" s="171"/>
      <c r="E97" s="177"/>
      <c r="F97" s="176"/>
      <c r="G97" s="176"/>
      <c r="H97" s="176"/>
      <c r="I97" s="176"/>
    </row>
    <row r="98" spans="3:9" ht="11.25">
      <c r="C98" s="171"/>
      <c r="E98" s="177"/>
      <c r="F98" s="176"/>
      <c r="G98" s="176"/>
      <c r="H98" s="176"/>
      <c r="I98" s="176"/>
    </row>
    <row r="99" spans="3:9" ht="11.25">
      <c r="C99" s="171"/>
      <c r="E99" s="177"/>
      <c r="F99" s="176"/>
      <c r="G99" s="176"/>
      <c r="H99" s="176"/>
      <c r="I99" s="176"/>
    </row>
    <row r="100" spans="3:9" ht="11.25">
      <c r="C100" s="171"/>
      <c r="E100" s="177"/>
      <c r="F100" s="176"/>
      <c r="G100" s="176"/>
      <c r="H100" s="176"/>
      <c r="I100" s="176"/>
    </row>
    <row r="101" spans="3:9" ht="11.25">
      <c r="C101" s="171"/>
      <c r="E101" s="177"/>
      <c r="F101" s="176"/>
      <c r="G101" s="176"/>
      <c r="H101" s="176"/>
      <c r="I101" s="176"/>
    </row>
    <row r="102" spans="3:9" ht="11.25">
      <c r="C102" s="171"/>
      <c r="E102" s="177"/>
      <c r="F102" s="176"/>
      <c r="G102" s="176"/>
      <c r="H102" s="176"/>
      <c r="I102" s="176"/>
    </row>
    <row r="103" spans="3:9" ht="11.25">
      <c r="C103" s="171"/>
      <c r="E103" s="177"/>
      <c r="F103" s="176"/>
      <c r="G103" s="176"/>
      <c r="H103" s="176"/>
      <c r="I103" s="176"/>
    </row>
    <row r="104" spans="3:9" ht="11.25">
      <c r="C104" s="171"/>
      <c r="E104" s="177"/>
      <c r="F104" s="176"/>
      <c r="G104" s="176"/>
      <c r="H104" s="176"/>
      <c r="I104" s="176"/>
    </row>
    <row r="105" spans="3:9" ht="11.25">
      <c r="C105" s="171"/>
      <c r="E105" s="177"/>
      <c r="F105" s="176"/>
      <c r="G105" s="176"/>
      <c r="H105" s="176"/>
      <c r="I105" s="176"/>
    </row>
    <row r="106" spans="3:9" ht="11.25">
      <c r="C106" s="171"/>
      <c r="E106" s="177"/>
      <c r="F106" s="176"/>
      <c r="G106" s="176"/>
      <c r="H106" s="176"/>
      <c r="I106" s="176"/>
    </row>
    <row r="107" spans="3:9" ht="11.25">
      <c r="C107" s="171"/>
      <c r="E107" s="177"/>
      <c r="F107" s="176"/>
      <c r="G107" s="176"/>
      <c r="H107" s="176"/>
      <c r="I107" s="176"/>
    </row>
    <row r="108" spans="3:9" ht="11.25">
      <c r="C108" s="171"/>
      <c r="E108" s="177"/>
      <c r="F108" s="176"/>
      <c r="G108" s="176"/>
      <c r="H108" s="176"/>
      <c r="I108" s="176"/>
    </row>
    <row r="109" spans="3:9" ht="11.25">
      <c r="C109" s="171"/>
      <c r="E109" s="177"/>
      <c r="F109" s="176"/>
      <c r="G109" s="176"/>
      <c r="H109" s="176"/>
      <c r="I109" s="176"/>
    </row>
    <row r="110" spans="3:9" ht="11.25">
      <c r="C110" s="171"/>
      <c r="E110" s="177"/>
      <c r="F110" s="176"/>
      <c r="G110" s="176"/>
      <c r="H110" s="176"/>
      <c r="I110" s="176"/>
    </row>
    <row r="111" spans="3:9" ht="11.25">
      <c r="C111" s="171"/>
      <c r="E111" s="177"/>
      <c r="F111" s="176"/>
      <c r="G111" s="176"/>
      <c r="H111" s="176"/>
      <c r="I111" s="176"/>
    </row>
    <row r="112" spans="3:9" ht="11.25">
      <c r="C112" s="171"/>
      <c r="E112" s="177"/>
      <c r="F112" s="176"/>
      <c r="G112" s="176"/>
      <c r="H112" s="176"/>
      <c r="I112" s="176"/>
    </row>
    <row r="113" spans="3:9" ht="11.25">
      <c r="C113" s="171"/>
      <c r="E113" s="177"/>
      <c r="F113" s="176"/>
      <c r="G113" s="176"/>
      <c r="H113" s="176"/>
      <c r="I113" s="176"/>
    </row>
    <row r="114" spans="3:9" ht="11.25">
      <c r="C114" s="171"/>
      <c r="E114" s="177"/>
      <c r="F114" s="176"/>
      <c r="G114" s="176"/>
      <c r="H114" s="176"/>
      <c r="I114" s="176"/>
    </row>
    <row r="115" spans="3:9" ht="11.25">
      <c r="C115" s="171"/>
      <c r="E115" s="177"/>
      <c r="F115" s="176"/>
      <c r="G115" s="176"/>
      <c r="H115" s="176"/>
      <c r="I115" s="176"/>
    </row>
    <row r="116" spans="3:9" ht="11.25">
      <c r="C116" s="171"/>
      <c r="E116" s="177"/>
      <c r="F116" s="176"/>
      <c r="G116" s="176"/>
      <c r="H116" s="176"/>
      <c r="I116" s="176"/>
    </row>
    <row r="117" spans="3:9" ht="11.25">
      <c r="C117" s="171"/>
      <c r="E117" s="177"/>
      <c r="F117" s="176"/>
      <c r="G117" s="176"/>
      <c r="H117" s="176"/>
      <c r="I117" s="176"/>
    </row>
    <row r="118" spans="3:9" ht="11.25">
      <c r="C118" s="171"/>
      <c r="E118" s="177"/>
      <c r="F118" s="176"/>
      <c r="G118" s="176"/>
      <c r="H118" s="176"/>
      <c r="I118" s="176"/>
    </row>
    <row r="119" spans="3:9" ht="11.25">
      <c r="C119" s="171"/>
      <c r="E119" s="177"/>
      <c r="F119" s="176"/>
      <c r="G119" s="176"/>
      <c r="H119" s="176"/>
      <c r="I119" s="176"/>
    </row>
    <row r="120" spans="3:9" ht="11.25">
      <c r="C120" s="171"/>
      <c r="E120" s="177"/>
      <c r="F120" s="176"/>
      <c r="G120" s="176"/>
      <c r="H120" s="176"/>
      <c r="I120" s="176"/>
    </row>
    <row r="121" spans="3:9" ht="11.25">
      <c r="C121" s="171"/>
      <c r="E121" s="177"/>
      <c r="F121" s="176"/>
      <c r="G121" s="176"/>
      <c r="H121" s="176"/>
      <c r="I121" s="176"/>
    </row>
    <row r="122" spans="3:9" ht="11.25">
      <c r="C122" s="171"/>
      <c r="E122" s="177"/>
      <c r="F122" s="176"/>
      <c r="G122" s="176"/>
      <c r="H122" s="176"/>
      <c r="I122" s="176"/>
    </row>
    <row r="123" spans="3:9" ht="11.25">
      <c r="C123" s="171"/>
      <c r="E123" s="177"/>
      <c r="F123" s="176"/>
      <c r="G123" s="176"/>
      <c r="H123" s="176"/>
      <c r="I123" s="176"/>
    </row>
    <row r="124" spans="3:9" ht="11.25">
      <c r="C124" s="171"/>
      <c r="E124" s="177"/>
      <c r="F124" s="176"/>
      <c r="G124" s="176"/>
      <c r="H124" s="176"/>
      <c r="I124" s="176"/>
    </row>
    <row r="125" spans="3:9" ht="11.25">
      <c r="C125" s="171"/>
      <c r="E125" s="177"/>
      <c r="F125" s="176"/>
      <c r="G125" s="176"/>
      <c r="H125" s="176"/>
      <c r="I125" s="176"/>
    </row>
    <row r="126" spans="3:9" ht="11.25">
      <c r="C126" s="171"/>
      <c r="E126" s="177"/>
      <c r="F126" s="176"/>
      <c r="G126" s="176"/>
      <c r="H126" s="176"/>
      <c r="I126" s="176"/>
    </row>
    <row r="127" spans="3:9" ht="11.25">
      <c r="C127" s="171"/>
      <c r="E127" s="177"/>
      <c r="F127" s="176"/>
      <c r="G127" s="176"/>
      <c r="H127" s="176"/>
      <c r="I127" s="176"/>
    </row>
    <row r="128" spans="3:9" ht="11.25">
      <c r="C128" s="171"/>
      <c r="E128" s="177"/>
      <c r="F128" s="176"/>
      <c r="G128" s="176"/>
      <c r="H128" s="176"/>
      <c r="I128" s="176"/>
    </row>
    <row r="129" spans="3:9" ht="11.25">
      <c r="C129" s="171"/>
      <c r="E129" s="177"/>
      <c r="F129" s="176"/>
      <c r="G129" s="176"/>
      <c r="H129" s="176"/>
      <c r="I129" s="176"/>
    </row>
    <row r="130" spans="3:9" ht="11.25">
      <c r="C130" s="171"/>
      <c r="E130" s="177"/>
      <c r="F130" s="176"/>
      <c r="G130" s="176"/>
      <c r="H130" s="176"/>
      <c r="I130" s="176"/>
    </row>
    <row r="131" spans="3:9" ht="11.25">
      <c r="C131" s="171"/>
      <c r="E131" s="177"/>
      <c r="F131" s="176"/>
      <c r="G131" s="176"/>
      <c r="H131" s="176"/>
      <c r="I131" s="176"/>
    </row>
    <row r="132" spans="3:9" ht="11.25">
      <c r="C132" s="171"/>
      <c r="E132" s="177"/>
      <c r="F132" s="176"/>
      <c r="G132" s="176"/>
      <c r="H132" s="176"/>
      <c r="I132" s="176"/>
    </row>
    <row r="133" spans="3:9" ht="11.25">
      <c r="C133" s="171"/>
      <c r="E133" s="177"/>
      <c r="F133" s="176"/>
      <c r="G133" s="176"/>
      <c r="H133" s="176"/>
      <c r="I133" s="176"/>
    </row>
    <row r="134" spans="3:9" ht="11.25">
      <c r="C134" s="171"/>
      <c r="E134" s="177"/>
      <c r="F134" s="176"/>
      <c r="G134" s="176"/>
      <c r="H134" s="176"/>
      <c r="I134" s="176"/>
    </row>
    <row r="135" spans="3:9" ht="11.25">
      <c r="C135" s="171"/>
      <c r="E135" s="177"/>
      <c r="F135" s="176"/>
      <c r="G135" s="176"/>
      <c r="H135" s="176"/>
      <c r="I135" s="176"/>
    </row>
    <row r="136" spans="3:9" ht="11.25">
      <c r="C136" s="171"/>
      <c r="E136" s="177"/>
      <c r="F136" s="176"/>
      <c r="G136" s="176"/>
      <c r="H136" s="176"/>
      <c r="I136" s="176"/>
    </row>
    <row r="137" spans="3:9" ht="11.25">
      <c r="C137" s="171"/>
      <c r="E137" s="177"/>
      <c r="F137" s="176"/>
      <c r="G137" s="176"/>
      <c r="H137" s="176"/>
      <c r="I137" s="176"/>
    </row>
    <row r="138" spans="3:9" ht="11.25">
      <c r="C138" s="171"/>
      <c r="E138" s="177"/>
      <c r="F138" s="176"/>
      <c r="G138" s="176"/>
      <c r="H138" s="176"/>
      <c r="I138" s="176"/>
    </row>
    <row r="139" spans="3:9" ht="11.25">
      <c r="C139" s="171"/>
      <c r="E139" s="177"/>
      <c r="F139" s="176"/>
      <c r="G139" s="176"/>
      <c r="H139" s="176"/>
      <c r="I139" s="176"/>
    </row>
    <row r="140" spans="3:9" ht="11.25">
      <c r="C140" s="171"/>
      <c r="E140" s="177"/>
      <c r="F140" s="176"/>
      <c r="G140" s="176"/>
      <c r="H140" s="176"/>
      <c r="I140" s="176"/>
    </row>
    <row r="141" spans="3:9" ht="11.25">
      <c r="C141" s="171"/>
      <c r="E141" s="177"/>
      <c r="F141" s="176"/>
      <c r="G141" s="176"/>
      <c r="H141" s="176"/>
      <c r="I141" s="176"/>
    </row>
    <row r="142" spans="3:9" ht="11.25">
      <c r="C142" s="171"/>
      <c r="E142" s="177"/>
      <c r="F142" s="176"/>
      <c r="G142" s="176"/>
      <c r="H142" s="176"/>
      <c r="I142" s="176"/>
    </row>
    <row r="143" spans="3:9" ht="11.25">
      <c r="C143" s="171"/>
      <c r="E143" s="177"/>
      <c r="F143" s="176"/>
      <c r="G143" s="176"/>
      <c r="H143" s="176"/>
      <c r="I143" s="176"/>
    </row>
    <row r="144" spans="3:9" ht="11.25">
      <c r="C144" s="171"/>
      <c r="E144" s="177"/>
      <c r="F144" s="176"/>
      <c r="G144" s="176"/>
      <c r="H144" s="176"/>
      <c r="I144" s="176"/>
    </row>
    <row r="145" spans="3:9" ht="11.25">
      <c r="C145" s="171"/>
      <c r="E145" s="177"/>
      <c r="F145" s="176"/>
      <c r="G145" s="176"/>
      <c r="H145" s="176"/>
      <c r="I145" s="176"/>
    </row>
    <row r="146" spans="3:9" ht="11.25">
      <c r="C146" s="171"/>
      <c r="E146" s="177"/>
      <c r="F146" s="176"/>
      <c r="G146" s="176"/>
      <c r="H146" s="176"/>
      <c r="I146" s="176"/>
    </row>
    <row r="147" spans="3:9" ht="11.25">
      <c r="C147" s="171"/>
      <c r="E147" s="177"/>
      <c r="F147" s="176"/>
      <c r="G147" s="176"/>
      <c r="H147" s="176"/>
      <c r="I147" s="176"/>
    </row>
    <row r="148" spans="3:9" ht="11.25">
      <c r="C148" s="171"/>
      <c r="E148" s="177"/>
      <c r="F148" s="176"/>
      <c r="G148" s="176"/>
      <c r="H148" s="176"/>
      <c r="I148" s="176"/>
    </row>
    <row r="149" spans="3:9" ht="11.25">
      <c r="C149" s="171"/>
      <c r="E149" s="177"/>
      <c r="F149" s="176"/>
      <c r="G149" s="176"/>
      <c r="H149" s="176"/>
      <c r="I149" s="176"/>
    </row>
    <row r="150" spans="3:9" ht="11.25">
      <c r="C150" s="171"/>
      <c r="E150" s="177"/>
      <c r="F150" s="176"/>
      <c r="G150" s="176"/>
      <c r="H150" s="176"/>
      <c r="I150" s="176"/>
    </row>
    <row r="151" spans="3:9" ht="11.25">
      <c r="C151" s="171"/>
      <c r="E151" s="177"/>
      <c r="F151" s="176"/>
      <c r="G151" s="176"/>
      <c r="H151" s="176"/>
      <c r="I151" s="176"/>
    </row>
    <row r="152" spans="3:9" ht="11.25">
      <c r="C152" s="171"/>
      <c r="E152" s="177"/>
      <c r="F152" s="176"/>
      <c r="G152" s="176"/>
      <c r="H152" s="176"/>
      <c r="I152" s="176"/>
    </row>
    <row r="153" spans="3:9" ht="11.25">
      <c r="C153" s="171"/>
      <c r="E153" s="177"/>
      <c r="F153" s="176"/>
      <c r="G153" s="176"/>
      <c r="H153" s="176"/>
      <c r="I153" s="176"/>
    </row>
    <row r="154" spans="3:9" ht="11.25">
      <c r="C154" s="171"/>
      <c r="E154" s="177"/>
      <c r="F154" s="176"/>
      <c r="G154" s="176"/>
      <c r="H154" s="176"/>
      <c r="I154" s="176"/>
    </row>
    <row r="155" spans="3:9" ht="11.25">
      <c r="C155" s="171"/>
      <c r="E155" s="177"/>
      <c r="F155" s="176"/>
      <c r="G155" s="176"/>
      <c r="H155" s="176"/>
      <c r="I155" s="176"/>
    </row>
    <row r="156" spans="3:9" ht="11.25">
      <c r="C156" s="171"/>
      <c r="E156" s="177"/>
      <c r="F156" s="176"/>
      <c r="G156" s="176"/>
      <c r="H156" s="176"/>
      <c r="I156" s="176"/>
    </row>
    <row r="157" spans="3:9" ht="11.25">
      <c r="C157" s="171"/>
      <c r="E157" s="177"/>
      <c r="F157" s="176"/>
      <c r="G157" s="176"/>
      <c r="H157" s="176"/>
      <c r="I157" s="176"/>
    </row>
    <row r="158" spans="3:9" ht="11.25">
      <c r="C158" s="171"/>
      <c r="E158" s="177"/>
      <c r="F158" s="176"/>
      <c r="G158" s="176"/>
      <c r="H158" s="176"/>
      <c r="I158" s="176"/>
    </row>
    <row r="159" spans="3:9" ht="11.25">
      <c r="C159" s="171"/>
      <c r="E159" s="177"/>
      <c r="F159" s="176"/>
      <c r="G159" s="176"/>
      <c r="H159" s="176"/>
      <c r="I159" s="176"/>
    </row>
    <row r="160" spans="3:9" ht="11.25">
      <c r="C160" s="171"/>
      <c r="E160" s="177"/>
      <c r="F160" s="176"/>
      <c r="G160" s="176"/>
      <c r="H160" s="176"/>
      <c r="I160" s="176"/>
    </row>
    <row r="161" spans="3:9" ht="11.25">
      <c r="C161" s="171"/>
      <c r="E161" s="177"/>
      <c r="F161" s="176"/>
      <c r="G161" s="176"/>
      <c r="H161" s="176"/>
      <c r="I161" s="176"/>
    </row>
    <row r="162" spans="3:9" ht="11.25">
      <c r="C162" s="171"/>
      <c r="E162" s="177"/>
      <c r="F162" s="176"/>
      <c r="G162" s="176"/>
      <c r="H162" s="176"/>
      <c r="I162" s="176"/>
    </row>
    <row r="163" spans="3:9" ht="11.25">
      <c r="C163" s="171"/>
      <c r="E163" s="177"/>
      <c r="F163" s="176"/>
      <c r="G163" s="176"/>
      <c r="H163" s="176"/>
      <c r="I163" s="176"/>
    </row>
    <row r="164" spans="3:9" ht="11.25">
      <c r="C164" s="171"/>
      <c r="E164" s="177"/>
      <c r="F164" s="176"/>
      <c r="G164" s="176"/>
      <c r="H164" s="176"/>
      <c r="I164" s="176"/>
    </row>
    <row r="165" spans="3:9" ht="11.25">
      <c r="C165" s="171"/>
      <c r="E165" s="177"/>
      <c r="F165" s="176"/>
      <c r="G165" s="176"/>
      <c r="H165" s="176"/>
      <c r="I165" s="176"/>
    </row>
    <row r="166" spans="3:9" ht="11.25">
      <c r="C166" s="171"/>
      <c r="E166" s="177"/>
      <c r="F166" s="176"/>
      <c r="G166" s="176"/>
      <c r="H166" s="176"/>
      <c r="I166" s="176"/>
    </row>
    <row r="167" spans="3:9" ht="11.25">
      <c r="C167" s="171"/>
      <c r="E167" s="177"/>
      <c r="F167" s="176"/>
      <c r="G167" s="176"/>
      <c r="H167" s="176"/>
      <c r="I167" s="176"/>
    </row>
    <row r="168" spans="3:9" ht="11.25">
      <c r="C168" s="171"/>
      <c r="E168" s="177"/>
      <c r="F168" s="176"/>
      <c r="G168" s="176"/>
      <c r="H168" s="176"/>
      <c r="I168" s="176"/>
    </row>
    <row r="169" spans="3:9" ht="11.25">
      <c r="C169" s="171"/>
      <c r="E169" s="177"/>
      <c r="F169" s="176"/>
      <c r="G169" s="176"/>
      <c r="H169" s="176"/>
      <c r="I169" s="176"/>
    </row>
    <row r="170" spans="3:9" ht="11.25">
      <c r="C170" s="171"/>
      <c r="E170" s="177"/>
      <c r="F170" s="176"/>
      <c r="G170" s="176"/>
      <c r="H170" s="176"/>
      <c r="I170" s="176"/>
    </row>
    <row r="171" spans="3:9" ht="11.25">
      <c r="C171" s="171"/>
      <c r="E171" s="177"/>
      <c r="F171" s="176"/>
      <c r="G171" s="176"/>
      <c r="H171" s="176"/>
      <c r="I171" s="176"/>
    </row>
    <row r="172" spans="3:9" ht="11.25">
      <c r="C172" s="171"/>
      <c r="E172" s="177"/>
      <c r="F172" s="176"/>
      <c r="G172" s="176"/>
      <c r="H172" s="176"/>
      <c r="I172" s="176"/>
    </row>
    <row r="173" spans="3:9" ht="11.25">
      <c r="C173" s="171"/>
      <c r="E173" s="177"/>
      <c r="F173" s="176"/>
      <c r="G173" s="176"/>
      <c r="H173" s="176"/>
      <c r="I173" s="176"/>
    </row>
    <row r="174" spans="3:9" ht="11.25">
      <c r="C174" s="171"/>
      <c r="E174" s="177"/>
      <c r="F174" s="176"/>
      <c r="G174" s="176"/>
      <c r="H174" s="176"/>
      <c r="I174" s="176"/>
    </row>
    <row r="175" spans="3:9" ht="11.25">
      <c r="C175" s="171"/>
      <c r="E175" s="177"/>
      <c r="F175" s="176"/>
      <c r="G175" s="176"/>
      <c r="H175" s="176"/>
      <c r="I175" s="176"/>
    </row>
    <row r="176" spans="3:9" ht="11.25">
      <c r="C176" s="171"/>
      <c r="E176" s="177"/>
      <c r="F176" s="176"/>
      <c r="G176" s="176"/>
      <c r="H176" s="176"/>
      <c r="I176" s="176"/>
    </row>
    <row r="177" spans="3:9" ht="11.25">
      <c r="C177" s="171"/>
      <c r="E177" s="177"/>
      <c r="F177" s="176"/>
      <c r="G177" s="176"/>
      <c r="H177" s="176"/>
      <c r="I177" s="176"/>
    </row>
    <row r="178" spans="3:9" ht="11.25">
      <c r="C178" s="171"/>
      <c r="E178" s="177"/>
      <c r="F178" s="176"/>
      <c r="G178" s="176"/>
      <c r="H178" s="176"/>
      <c r="I178" s="176"/>
    </row>
    <row r="179" spans="3:9" ht="11.25">
      <c r="C179" s="171"/>
      <c r="E179" s="177"/>
      <c r="F179" s="176"/>
      <c r="G179" s="176"/>
      <c r="H179" s="176"/>
      <c r="I179" s="176"/>
    </row>
    <row r="180" spans="3:9" ht="11.25">
      <c r="C180" s="171"/>
      <c r="E180" s="177"/>
      <c r="F180" s="176"/>
      <c r="G180" s="176"/>
      <c r="H180" s="176"/>
      <c r="I180" s="176"/>
    </row>
    <row r="181" spans="3:9" ht="11.25">
      <c r="C181" s="171"/>
      <c r="E181" s="177"/>
      <c r="F181" s="176"/>
      <c r="G181" s="176"/>
      <c r="H181" s="176"/>
      <c r="I181" s="176"/>
    </row>
    <row r="182" spans="3:9" ht="11.25">
      <c r="C182" s="171"/>
      <c r="E182" s="177"/>
      <c r="F182" s="176"/>
      <c r="G182" s="176"/>
      <c r="H182" s="176"/>
      <c r="I182" s="176"/>
    </row>
    <row r="183" spans="3:9" ht="11.25">
      <c r="C183" s="171"/>
      <c r="E183" s="177"/>
      <c r="F183" s="176"/>
      <c r="G183" s="176"/>
      <c r="H183" s="176"/>
      <c r="I183" s="176"/>
    </row>
    <row r="184" spans="3:9" ht="11.25">
      <c r="C184" s="171"/>
      <c r="E184" s="177"/>
      <c r="F184" s="176"/>
      <c r="G184" s="176"/>
      <c r="H184" s="176"/>
      <c r="I184" s="176"/>
    </row>
    <row r="185" spans="3:9" ht="11.25">
      <c r="C185" s="171"/>
      <c r="E185" s="177"/>
      <c r="F185" s="176"/>
      <c r="G185" s="176"/>
      <c r="H185" s="176"/>
      <c r="I185" s="176"/>
    </row>
    <row r="186" spans="3:9" ht="11.25">
      <c r="C186" s="171"/>
      <c r="E186" s="177"/>
      <c r="F186" s="176"/>
      <c r="G186" s="176"/>
      <c r="H186" s="176"/>
      <c r="I186" s="176"/>
    </row>
    <row r="187" spans="3:9" ht="11.25">
      <c r="C187" s="171"/>
      <c r="E187" s="177"/>
      <c r="F187" s="176"/>
      <c r="G187" s="176"/>
      <c r="H187" s="176"/>
      <c r="I187" s="176"/>
    </row>
    <row r="188" spans="3:9" ht="11.25">
      <c r="C188" s="171"/>
      <c r="E188" s="177"/>
      <c r="F188" s="176"/>
      <c r="G188" s="176"/>
      <c r="H188" s="176"/>
      <c r="I188" s="176"/>
    </row>
    <row r="189" spans="3:9" ht="11.25">
      <c r="C189" s="171"/>
      <c r="E189" s="177"/>
      <c r="F189" s="176"/>
      <c r="G189" s="176"/>
      <c r="H189" s="176"/>
      <c r="I189" s="176"/>
    </row>
    <row r="190" spans="3:9" ht="11.25">
      <c r="C190" s="171"/>
      <c r="E190" s="177"/>
      <c r="F190" s="176"/>
      <c r="G190" s="176"/>
      <c r="H190" s="176"/>
      <c r="I190" s="176"/>
    </row>
    <row r="191" spans="3:9" ht="11.25">
      <c r="C191" s="171"/>
      <c r="E191" s="177"/>
      <c r="F191" s="176"/>
      <c r="G191" s="176"/>
      <c r="H191" s="176"/>
      <c r="I191" s="176"/>
    </row>
    <row r="192" spans="3:9" ht="11.25">
      <c r="C192" s="171"/>
      <c r="E192" s="177"/>
      <c r="F192" s="176"/>
      <c r="G192" s="176"/>
      <c r="H192" s="176"/>
      <c r="I192" s="176"/>
    </row>
    <row r="193" spans="3:9" ht="11.25">
      <c r="C193" s="171"/>
      <c r="E193" s="177"/>
      <c r="F193" s="176"/>
      <c r="G193" s="176"/>
      <c r="H193" s="176"/>
      <c r="I193" s="176"/>
    </row>
    <row r="194" spans="3:9" ht="11.25">
      <c r="C194" s="171"/>
      <c r="E194" s="177"/>
      <c r="F194" s="176"/>
      <c r="G194" s="176"/>
      <c r="H194" s="176"/>
      <c r="I194" s="176"/>
    </row>
    <row r="195" spans="3:9" ht="11.25">
      <c r="C195" s="171"/>
      <c r="E195" s="177"/>
      <c r="F195" s="176"/>
      <c r="G195" s="176"/>
      <c r="H195" s="176"/>
      <c r="I195" s="176"/>
    </row>
    <row r="196" spans="3:9" ht="11.25">
      <c r="C196" s="171"/>
      <c r="E196" s="177"/>
      <c r="F196" s="176"/>
      <c r="G196" s="176"/>
      <c r="H196" s="176"/>
      <c r="I196" s="176"/>
    </row>
    <row r="197" spans="3:9" ht="11.25">
      <c r="C197" s="171"/>
      <c r="E197" s="177"/>
      <c r="F197" s="176"/>
      <c r="G197" s="176"/>
      <c r="H197" s="176"/>
      <c r="I197" s="176"/>
    </row>
    <row r="198" spans="3:9" ht="11.25">
      <c r="C198" s="171"/>
      <c r="E198" s="177"/>
      <c r="F198" s="176"/>
      <c r="G198" s="176"/>
      <c r="H198" s="176"/>
      <c r="I198" s="176"/>
    </row>
    <row r="199" spans="3:9" ht="11.25">
      <c r="C199" s="171"/>
      <c r="E199" s="177"/>
      <c r="F199" s="176"/>
      <c r="G199" s="176"/>
      <c r="H199" s="176"/>
      <c r="I199" s="176"/>
    </row>
    <row r="200" spans="3:9" ht="11.25">
      <c r="C200" s="171"/>
      <c r="E200" s="177"/>
      <c r="F200" s="176"/>
      <c r="G200" s="176"/>
      <c r="H200" s="176"/>
      <c r="I200" s="176"/>
    </row>
    <row r="201" spans="3:9" ht="11.25">
      <c r="C201" s="171"/>
      <c r="E201" s="177"/>
      <c r="F201" s="176"/>
      <c r="G201" s="176"/>
      <c r="H201" s="176"/>
      <c r="I201" s="176"/>
    </row>
    <row r="202" spans="3:9" ht="11.25">
      <c r="C202" s="171"/>
      <c r="E202" s="177"/>
      <c r="F202" s="176"/>
      <c r="G202" s="176"/>
      <c r="H202" s="176"/>
      <c r="I202" s="176"/>
    </row>
    <row r="203" spans="3:9" ht="11.25">
      <c r="C203" s="171"/>
      <c r="E203" s="177"/>
      <c r="F203" s="176"/>
      <c r="G203" s="176"/>
      <c r="H203" s="176"/>
      <c r="I203" s="176"/>
    </row>
    <row r="204" spans="3:9" ht="11.25">
      <c r="C204" s="171"/>
      <c r="E204" s="177"/>
      <c r="F204" s="176"/>
      <c r="G204" s="176"/>
      <c r="H204" s="176"/>
      <c r="I204" s="176"/>
    </row>
    <row r="205" spans="3:9" ht="11.25">
      <c r="C205" s="171"/>
      <c r="E205" s="177"/>
      <c r="F205" s="176"/>
      <c r="G205" s="176"/>
      <c r="H205" s="176"/>
      <c r="I205" s="176"/>
    </row>
    <row r="206" spans="3:9" ht="11.25">
      <c r="C206" s="171"/>
      <c r="E206" s="177"/>
      <c r="F206" s="176"/>
      <c r="G206" s="176"/>
      <c r="H206" s="176"/>
      <c r="I206" s="176"/>
    </row>
    <row r="207" spans="3:9" ht="11.25">
      <c r="C207" s="171"/>
      <c r="E207" s="177"/>
      <c r="F207" s="176"/>
      <c r="G207" s="176"/>
      <c r="H207" s="176"/>
      <c r="I207" s="176"/>
    </row>
    <row r="208" spans="3:9" ht="11.25">
      <c r="C208" s="171"/>
      <c r="E208" s="177"/>
      <c r="F208" s="176"/>
      <c r="G208" s="176"/>
      <c r="H208" s="176"/>
      <c r="I208" s="176"/>
    </row>
    <row r="209" spans="3:9" ht="11.25">
      <c r="C209" s="171"/>
      <c r="E209" s="177"/>
      <c r="F209" s="176"/>
      <c r="G209" s="176"/>
      <c r="H209" s="176"/>
      <c r="I209" s="176"/>
    </row>
    <row r="210" spans="3:9" ht="11.25">
      <c r="C210" s="171"/>
      <c r="E210" s="177"/>
      <c r="F210" s="176"/>
      <c r="G210" s="176"/>
      <c r="H210" s="176"/>
      <c r="I210" s="176"/>
    </row>
    <row r="211" spans="3:9" ht="11.25">
      <c r="C211" s="171"/>
      <c r="E211" s="177"/>
      <c r="F211" s="176"/>
      <c r="G211" s="176"/>
      <c r="H211" s="176"/>
      <c r="I211" s="176"/>
    </row>
    <row r="212" spans="3:9" ht="11.25">
      <c r="C212" s="171"/>
      <c r="E212" s="177"/>
      <c r="F212" s="176"/>
      <c r="G212" s="176"/>
      <c r="H212" s="176"/>
      <c r="I212" s="176"/>
    </row>
    <row r="213" spans="3:9" ht="11.25">
      <c r="C213" s="171"/>
      <c r="E213" s="177"/>
      <c r="F213" s="176"/>
      <c r="G213" s="176"/>
      <c r="H213" s="176"/>
      <c r="I213" s="176"/>
    </row>
    <row r="214" spans="3:9" ht="11.25">
      <c r="C214" s="171"/>
      <c r="E214" s="177"/>
      <c r="F214" s="176"/>
      <c r="G214" s="176"/>
      <c r="H214" s="176"/>
      <c r="I214" s="176"/>
    </row>
    <row r="215" spans="3:9" ht="11.25">
      <c r="C215" s="171"/>
      <c r="E215" s="177"/>
      <c r="F215" s="176"/>
      <c r="G215" s="176"/>
      <c r="H215" s="176"/>
      <c r="I215" s="176"/>
    </row>
    <row r="216" spans="3:9" ht="11.25">
      <c r="C216" s="171"/>
      <c r="E216" s="177"/>
      <c r="F216" s="176"/>
      <c r="G216" s="176"/>
      <c r="H216" s="176"/>
      <c r="I216" s="176"/>
    </row>
    <row r="217" spans="3:9" ht="11.25">
      <c r="C217" s="171"/>
      <c r="E217" s="177"/>
      <c r="F217" s="176"/>
      <c r="G217" s="176"/>
      <c r="H217" s="176"/>
      <c r="I217" s="176"/>
    </row>
    <row r="218" spans="3:9" ht="11.25">
      <c r="C218" s="171"/>
      <c r="E218" s="177"/>
      <c r="F218" s="176"/>
      <c r="G218" s="176"/>
      <c r="H218" s="176"/>
      <c r="I218" s="176"/>
    </row>
    <row r="219" spans="3:9" ht="11.25">
      <c r="C219" s="171"/>
      <c r="E219" s="177"/>
      <c r="F219" s="176"/>
      <c r="G219" s="176"/>
      <c r="H219" s="176"/>
      <c r="I219" s="176"/>
    </row>
    <row r="220" spans="3:9" ht="11.25">
      <c r="C220" s="171"/>
      <c r="E220" s="177"/>
      <c r="F220" s="176"/>
      <c r="G220" s="176"/>
      <c r="H220" s="176"/>
      <c r="I220" s="176"/>
    </row>
    <row r="221" spans="3:9" ht="11.25">
      <c r="C221" s="171"/>
      <c r="E221" s="177"/>
      <c r="F221" s="176"/>
      <c r="G221" s="176"/>
      <c r="H221" s="176"/>
      <c r="I221" s="176"/>
    </row>
    <row r="222" spans="3:9" ht="11.25">
      <c r="C222" s="171"/>
      <c r="E222" s="177"/>
      <c r="F222" s="176"/>
      <c r="G222" s="176"/>
      <c r="H222" s="176"/>
      <c r="I222" s="176"/>
    </row>
    <row r="223" spans="3:9" ht="11.25">
      <c r="C223" s="171"/>
      <c r="E223" s="177"/>
      <c r="F223" s="176"/>
      <c r="G223" s="176"/>
      <c r="H223" s="176"/>
      <c r="I223" s="176"/>
    </row>
    <row r="224" spans="3:9" ht="11.25">
      <c r="C224" s="171"/>
      <c r="E224" s="177"/>
      <c r="F224" s="176"/>
      <c r="G224" s="176"/>
      <c r="H224" s="176"/>
      <c r="I224" s="176"/>
    </row>
    <row r="225" spans="3:9" ht="11.25">
      <c r="C225" s="171"/>
      <c r="E225" s="177"/>
      <c r="F225" s="176"/>
      <c r="G225" s="176"/>
      <c r="H225" s="176"/>
      <c r="I225" s="176"/>
    </row>
    <row r="226" spans="3:9" ht="11.25">
      <c r="C226" s="171"/>
      <c r="E226" s="177"/>
      <c r="F226" s="176"/>
      <c r="G226" s="176"/>
      <c r="H226" s="176"/>
      <c r="I226" s="176"/>
    </row>
    <row r="227" spans="3:9" ht="11.25">
      <c r="C227" s="171"/>
      <c r="E227" s="177"/>
      <c r="F227" s="176"/>
      <c r="G227" s="176"/>
      <c r="H227" s="176"/>
      <c r="I227" s="176"/>
    </row>
    <row r="228" spans="3:9" ht="11.25">
      <c r="C228" s="171"/>
      <c r="E228" s="177"/>
      <c r="F228" s="176"/>
      <c r="G228" s="176"/>
      <c r="H228" s="176"/>
      <c r="I228" s="176"/>
    </row>
    <row r="229" spans="3:9" ht="11.25">
      <c r="C229" s="171"/>
      <c r="E229" s="177"/>
      <c r="F229" s="176"/>
      <c r="G229" s="176"/>
      <c r="H229" s="176"/>
      <c r="I229" s="176"/>
    </row>
    <row r="230" spans="3:9" ht="11.25">
      <c r="C230" s="171"/>
      <c r="E230" s="177"/>
      <c r="F230" s="176"/>
      <c r="G230" s="176"/>
      <c r="H230" s="176"/>
      <c r="I230" s="176"/>
    </row>
    <row r="231" spans="3:9" ht="11.25">
      <c r="C231" s="171"/>
      <c r="E231" s="177"/>
      <c r="F231" s="176"/>
      <c r="G231" s="176"/>
      <c r="H231" s="176"/>
      <c r="I231" s="176"/>
    </row>
    <row r="232" spans="3:9" ht="11.25">
      <c r="C232" s="171"/>
      <c r="E232" s="177"/>
      <c r="F232" s="176"/>
      <c r="G232" s="176"/>
      <c r="H232" s="176"/>
      <c r="I232" s="176"/>
    </row>
    <row r="233" spans="3:9" ht="11.25">
      <c r="C233" s="171"/>
      <c r="E233" s="177"/>
      <c r="F233" s="176"/>
      <c r="G233" s="176"/>
      <c r="H233" s="176"/>
      <c r="I233" s="176"/>
    </row>
    <row r="234" spans="3:9" ht="11.25">
      <c r="C234" s="171"/>
      <c r="E234" s="177"/>
      <c r="F234" s="176"/>
      <c r="G234" s="176"/>
      <c r="H234" s="176"/>
      <c r="I234" s="176"/>
    </row>
    <row r="235" spans="3:9" ht="11.25">
      <c r="C235" s="171"/>
      <c r="E235" s="177"/>
      <c r="F235" s="176"/>
      <c r="G235" s="176"/>
      <c r="H235" s="176"/>
      <c r="I235" s="176"/>
    </row>
    <row r="236" spans="3:9" ht="11.25">
      <c r="C236" s="171"/>
      <c r="E236" s="177"/>
      <c r="F236" s="176"/>
      <c r="G236" s="176"/>
      <c r="H236" s="176"/>
      <c r="I236" s="176"/>
    </row>
    <row r="237" spans="3:9" ht="11.25">
      <c r="C237" s="171"/>
      <c r="E237" s="177"/>
      <c r="F237" s="176"/>
      <c r="G237" s="176"/>
      <c r="H237" s="176"/>
      <c r="I237" s="176"/>
    </row>
    <row r="238" spans="3:9" ht="11.25">
      <c r="C238" s="171"/>
      <c r="E238" s="177"/>
      <c r="F238" s="176"/>
      <c r="G238" s="176"/>
      <c r="H238" s="176"/>
      <c r="I238" s="176"/>
    </row>
    <row r="239" spans="3:9" ht="11.25">
      <c r="C239" s="171"/>
      <c r="E239" s="177"/>
      <c r="F239" s="176"/>
      <c r="G239" s="176"/>
      <c r="H239" s="176"/>
      <c r="I239" s="176"/>
    </row>
    <row r="240" spans="3:9" ht="11.25">
      <c r="C240" s="171"/>
      <c r="E240" s="177"/>
      <c r="F240" s="176"/>
      <c r="G240" s="176"/>
      <c r="H240" s="176"/>
      <c r="I240" s="176"/>
    </row>
    <row r="241" spans="3:9" ht="11.25">
      <c r="C241" s="171"/>
      <c r="E241" s="177"/>
      <c r="F241" s="176"/>
      <c r="G241" s="176"/>
      <c r="H241" s="176"/>
      <c r="I241" s="176"/>
    </row>
    <row r="242" spans="3:9" ht="11.25">
      <c r="C242" s="171"/>
      <c r="E242" s="177"/>
      <c r="F242" s="176"/>
      <c r="G242" s="176"/>
      <c r="H242" s="176"/>
      <c r="I242" s="176"/>
    </row>
    <row r="243" spans="3:9" ht="11.25">
      <c r="C243" s="171"/>
      <c r="E243" s="177"/>
      <c r="F243" s="176"/>
      <c r="G243" s="176"/>
      <c r="H243" s="176"/>
      <c r="I243" s="176"/>
    </row>
    <row r="244" spans="3:9" ht="11.25">
      <c r="C244" s="171"/>
      <c r="E244" s="177"/>
      <c r="F244" s="176"/>
      <c r="G244" s="176"/>
      <c r="H244" s="176"/>
      <c r="I244" s="176"/>
    </row>
    <row r="245" spans="3:9" ht="11.25">
      <c r="C245" s="171"/>
      <c r="E245" s="177"/>
      <c r="F245" s="176"/>
      <c r="G245" s="176"/>
      <c r="H245" s="176"/>
      <c r="I245" s="176"/>
    </row>
    <row r="246" spans="3:9" ht="11.25">
      <c r="C246" s="171"/>
      <c r="E246" s="177"/>
      <c r="F246" s="176"/>
      <c r="G246" s="176"/>
      <c r="H246" s="176"/>
      <c r="I246" s="176"/>
    </row>
    <row r="247" spans="3:9" ht="11.25">
      <c r="C247" s="171"/>
      <c r="E247" s="177"/>
      <c r="F247" s="176"/>
      <c r="G247" s="176"/>
      <c r="H247" s="176"/>
      <c r="I247" s="176"/>
    </row>
    <row r="248" spans="3:9" ht="11.25">
      <c r="C248" s="171"/>
      <c r="E248" s="177"/>
      <c r="F248" s="176"/>
      <c r="G248" s="176"/>
      <c r="H248" s="176"/>
      <c r="I248" s="176"/>
    </row>
    <row r="249" spans="3:9" ht="11.25">
      <c r="C249" s="171"/>
      <c r="E249" s="177"/>
      <c r="F249" s="176"/>
      <c r="G249" s="176"/>
      <c r="H249" s="176"/>
      <c r="I249" s="176"/>
    </row>
    <row r="250" spans="3:9" ht="11.25">
      <c r="C250" s="171"/>
      <c r="E250" s="177"/>
      <c r="F250" s="176"/>
      <c r="G250" s="176"/>
      <c r="H250" s="176"/>
      <c r="I250" s="176"/>
    </row>
    <row r="251" spans="3:9" ht="11.25">
      <c r="C251" s="171"/>
      <c r="E251" s="177"/>
      <c r="F251" s="176"/>
      <c r="G251" s="176"/>
      <c r="H251" s="176"/>
      <c r="I251" s="176"/>
    </row>
    <row r="252" spans="3:9" ht="11.25">
      <c r="C252" s="171"/>
      <c r="E252" s="177"/>
      <c r="F252" s="176"/>
      <c r="G252" s="176"/>
      <c r="H252" s="176"/>
      <c r="I252" s="176"/>
    </row>
    <row r="253" spans="3:9" ht="11.25">
      <c r="C253" s="171"/>
      <c r="E253" s="177"/>
      <c r="F253" s="176"/>
      <c r="G253" s="176"/>
      <c r="H253" s="176"/>
      <c r="I253" s="176"/>
    </row>
    <row r="254" spans="3:9" ht="11.25">
      <c r="C254" s="171"/>
      <c r="E254" s="177"/>
      <c r="F254" s="176"/>
      <c r="G254" s="176"/>
      <c r="H254" s="176"/>
      <c r="I254" s="176"/>
    </row>
    <row r="255" spans="3:9" ht="11.25">
      <c r="C255" s="171"/>
      <c r="E255" s="177"/>
      <c r="F255" s="176"/>
      <c r="G255" s="176"/>
      <c r="H255" s="176"/>
      <c r="I255" s="176"/>
    </row>
    <row r="256" spans="3:9" ht="11.25">
      <c r="C256" s="171"/>
      <c r="E256" s="177"/>
      <c r="F256" s="176"/>
      <c r="G256" s="176"/>
      <c r="H256" s="176"/>
      <c r="I256" s="176"/>
    </row>
    <row r="257" spans="3:9" ht="11.25">
      <c r="C257" s="171"/>
      <c r="E257" s="177"/>
      <c r="F257" s="176"/>
      <c r="G257" s="176"/>
      <c r="H257" s="176"/>
      <c r="I257" s="176"/>
    </row>
    <row r="258" spans="3:9" ht="11.25">
      <c r="C258" s="171"/>
      <c r="E258" s="177"/>
      <c r="F258" s="176"/>
      <c r="G258" s="176"/>
      <c r="H258" s="176"/>
      <c r="I258" s="176"/>
    </row>
    <row r="259" spans="3:9" ht="11.25">
      <c r="C259" s="171"/>
      <c r="E259" s="177"/>
      <c r="F259" s="176"/>
      <c r="G259" s="176"/>
      <c r="H259" s="176"/>
      <c r="I259" s="176"/>
    </row>
    <row r="260" spans="3:9" ht="11.25">
      <c r="C260" s="171"/>
      <c r="E260" s="177"/>
      <c r="F260" s="176"/>
      <c r="G260" s="176"/>
      <c r="H260" s="176"/>
      <c r="I260" s="176"/>
    </row>
    <row r="261" spans="3:9" ht="11.25">
      <c r="C261" s="171"/>
      <c r="E261" s="177"/>
      <c r="F261" s="176"/>
      <c r="G261" s="176"/>
      <c r="H261" s="176"/>
      <c r="I261" s="176"/>
    </row>
    <row r="262" spans="3:9" ht="11.25">
      <c r="C262" s="171"/>
      <c r="E262" s="177"/>
      <c r="F262" s="176"/>
      <c r="G262" s="176"/>
      <c r="H262" s="176"/>
      <c r="I262" s="176"/>
    </row>
    <row r="263" spans="3:9" ht="11.25">
      <c r="C263" s="171"/>
      <c r="E263" s="177"/>
      <c r="F263" s="176"/>
      <c r="G263" s="176"/>
      <c r="H263" s="176"/>
      <c r="I263" s="176"/>
    </row>
    <row r="264" spans="3:9" ht="11.25">
      <c r="C264" s="171"/>
      <c r="E264" s="177"/>
      <c r="F264" s="176"/>
      <c r="G264" s="176"/>
      <c r="H264" s="176"/>
      <c r="I264" s="176"/>
    </row>
    <row r="265" spans="3:9" ht="11.25">
      <c r="C265" s="171"/>
      <c r="E265" s="177"/>
      <c r="F265" s="176"/>
      <c r="G265" s="176"/>
      <c r="H265" s="176"/>
      <c r="I265" s="176"/>
    </row>
    <row r="266" spans="3:9" ht="11.25">
      <c r="C266" s="171"/>
      <c r="E266" s="177"/>
      <c r="F266" s="176"/>
      <c r="G266" s="176"/>
      <c r="H266" s="176"/>
      <c r="I266" s="176"/>
    </row>
    <row r="267" spans="3:9" ht="11.25">
      <c r="C267" s="171"/>
      <c r="E267" s="177"/>
      <c r="F267" s="176"/>
      <c r="G267" s="176"/>
      <c r="H267" s="176"/>
      <c r="I267" s="176"/>
    </row>
    <row r="268" spans="3:9" ht="11.25">
      <c r="C268" s="171"/>
      <c r="E268" s="177"/>
      <c r="F268" s="176"/>
      <c r="G268" s="176"/>
      <c r="H268" s="176"/>
      <c r="I268" s="176"/>
    </row>
    <row r="269" spans="3:9" ht="11.25">
      <c r="C269" s="171"/>
      <c r="E269" s="177"/>
      <c r="F269" s="176"/>
      <c r="G269" s="176"/>
      <c r="H269" s="176"/>
      <c r="I269" s="176"/>
    </row>
    <row r="270" spans="3:9" ht="11.25">
      <c r="C270" s="171"/>
      <c r="E270" s="177"/>
      <c r="F270" s="176"/>
      <c r="G270" s="176"/>
      <c r="H270" s="176"/>
      <c r="I270" s="176"/>
    </row>
    <row r="271" spans="3:9" ht="11.25">
      <c r="C271" s="171"/>
      <c r="E271" s="177"/>
      <c r="F271" s="176"/>
      <c r="G271" s="176"/>
      <c r="H271" s="176"/>
      <c r="I271" s="176"/>
    </row>
    <row r="272" spans="3:9" ht="11.25">
      <c r="C272" s="171"/>
      <c r="E272" s="177"/>
      <c r="F272" s="176"/>
      <c r="G272" s="176"/>
      <c r="H272" s="176"/>
      <c r="I272" s="176"/>
    </row>
    <row r="273" spans="3:9" ht="11.25">
      <c r="C273" s="171"/>
      <c r="E273" s="177"/>
      <c r="F273" s="176"/>
      <c r="G273" s="176"/>
      <c r="H273" s="176"/>
      <c r="I273" s="176"/>
    </row>
    <row r="274" spans="3:9" ht="11.25">
      <c r="C274" s="171"/>
      <c r="E274" s="177"/>
      <c r="F274" s="176"/>
      <c r="G274" s="176"/>
      <c r="H274" s="176"/>
      <c r="I274" s="176"/>
    </row>
    <row r="275" spans="3:9" ht="11.25">
      <c r="C275" s="171"/>
      <c r="E275" s="177"/>
      <c r="F275" s="176"/>
      <c r="G275" s="176"/>
      <c r="H275" s="176"/>
      <c r="I275" s="176"/>
    </row>
    <row r="276" spans="3:9" ht="11.25">
      <c r="C276" s="171"/>
      <c r="E276" s="177"/>
      <c r="F276" s="176"/>
      <c r="G276" s="176"/>
      <c r="H276" s="176"/>
      <c r="I276" s="176"/>
    </row>
    <row r="277" spans="3:9" ht="11.25">
      <c r="C277" s="171"/>
      <c r="E277" s="177"/>
      <c r="F277" s="176"/>
      <c r="G277" s="176"/>
      <c r="H277" s="176"/>
      <c r="I277" s="176"/>
    </row>
    <row r="278" spans="3:9" ht="11.25">
      <c r="C278" s="171"/>
      <c r="E278" s="177"/>
      <c r="F278" s="176"/>
      <c r="G278" s="176"/>
      <c r="H278" s="176"/>
      <c r="I278" s="176"/>
    </row>
    <row r="279" spans="3:9" ht="11.25">
      <c r="C279" s="171"/>
      <c r="E279" s="177"/>
      <c r="F279" s="176"/>
      <c r="G279" s="176"/>
      <c r="H279" s="176"/>
      <c r="I279" s="176"/>
    </row>
    <row r="280" spans="3:9" ht="11.25">
      <c r="C280" s="171"/>
      <c r="E280" s="177"/>
      <c r="F280" s="176"/>
      <c r="G280" s="176"/>
      <c r="H280" s="176"/>
      <c r="I280" s="176"/>
    </row>
    <row r="281" spans="3:9" ht="11.25">
      <c r="C281" s="171"/>
      <c r="E281" s="177"/>
      <c r="F281" s="176"/>
      <c r="G281" s="176"/>
      <c r="H281" s="176"/>
      <c r="I281" s="176"/>
    </row>
    <row r="282" spans="3:9" ht="11.25">
      <c r="C282" s="171"/>
      <c r="E282" s="177"/>
      <c r="F282" s="176"/>
      <c r="G282" s="176"/>
      <c r="H282" s="176"/>
      <c r="I282" s="176"/>
    </row>
    <row r="283" spans="3:9" ht="11.25">
      <c r="C283" s="171"/>
      <c r="E283" s="177"/>
      <c r="F283" s="176"/>
      <c r="G283" s="176"/>
      <c r="H283" s="176"/>
      <c r="I283" s="176"/>
    </row>
    <row r="284" spans="3:9" ht="11.25">
      <c r="C284" s="171"/>
      <c r="E284" s="177"/>
      <c r="F284" s="176"/>
      <c r="G284" s="176"/>
      <c r="H284" s="176"/>
      <c r="I284" s="176"/>
    </row>
    <row r="285" spans="3:9" ht="11.25">
      <c r="C285" s="171"/>
      <c r="E285" s="177"/>
      <c r="F285" s="176"/>
      <c r="G285" s="176"/>
      <c r="H285" s="176"/>
      <c r="I285" s="176"/>
    </row>
    <row r="286" spans="3:9" ht="11.25">
      <c r="C286" s="171"/>
      <c r="E286" s="177"/>
      <c r="F286" s="176"/>
      <c r="G286" s="176"/>
      <c r="H286" s="176"/>
      <c r="I286" s="176"/>
    </row>
    <row r="287" spans="3:9" ht="11.25">
      <c r="C287" s="171"/>
      <c r="E287" s="177"/>
      <c r="F287" s="176"/>
      <c r="G287" s="176"/>
      <c r="H287" s="176"/>
      <c r="I287" s="176"/>
    </row>
    <row r="288" spans="3:9" ht="11.25">
      <c r="C288" s="171"/>
      <c r="E288" s="177"/>
      <c r="F288" s="176"/>
      <c r="G288" s="176"/>
      <c r="H288" s="176"/>
      <c r="I288" s="176"/>
    </row>
    <row r="289" spans="3:9" ht="11.25">
      <c r="C289" s="171"/>
      <c r="E289" s="177"/>
      <c r="F289" s="176"/>
      <c r="G289" s="176"/>
      <c r="H289" s="176"/>
      <c r="I289" s="176"/>
    </row>
    <row r="290" spans="3:9" ht="11.25">
      <c r="C290" s="171"/>
      <c r="E290" s="177"/>
      <c r="F290" s="176"/>
      <c r="G290" s="176"/>
      <c r="H290" s="176"/>
      <c r="I290" s="176"/>
    </row>
    <row r="291" spans="3:9" ht="11.25">
      <c r="C291" s="171"/>
      <c r="E291" s="177"/>
      <c r="F291" s="176"/>
      <c r="G291" s="176"/>
      <c r="H291" s="176"/>
      <c r="I291" s="176"/>
    </row>
    <row r="292" spans="3:9" ht="11.25">
      <c r="C292" s="171"/>
      <c r="E292" s="177"/>
      <c r="F292" s="176"/>
      <c r="G292" s="176"/>
      <c r="H292" s="176"/>
      <c r="I292" s="176"/>
    </row>
    <row r="293" spans="3:9" ht="11.25">
      <c r="C293" s="171"/>
      <c r="E293" s="177"/>
      <c r="F293" s="176"/>
      <c r="G293" s="176"/>
      <c r="H293" s="176"/>
      <c r="I293" s="176"/>
    </row>
    <row r="294" spans="3:9" ht="11.25">
      <c r="C294" s="171"/>
      <c r="E294" s="177"/>
      <c r="F294" s="176"/>
      <c r="G294" s="176"/>
      <c r="H294" s="176"/>
      <c r="I294" s="176"/>
    </row>
    <row r="295" spans="3:9" ht="11.25">
      <c r="C295" s="171"/>
      <c r="E295" s="177"/>
      <c r="F295" s="176"/>
      <c r="G295" s="176"/>
      <c r="H295" s="176"/>
      <c r="I295" s="176"/>
    </row>
    <row r="296" spans="3:9" ht="11.25">
      <c r="C296" s="171"/>
      <c r="E296" s="177"/>
      <c r="F296" s="176"/>
      <c r="G296" s="176"/>
      <c r="H296" s="176"/>
      <c r="I296" s="176"/>
    </row>
    <row r="297" spans="3:9" ht="11.25">
      <c r="C297" s="171"/>
      <c r="E297" s="177"/>
      <c r="F297" s="176"/>
      <c r="G297" s="176"/>
      <c r="H297" s="176"/>
      <c r="I297" s="176"/>
    </row>
    <row r="298" spans="3:9" ht="11.25">
      <c r="C298" s="171"/>
      <c r="E298" s="177"/>
      <c r="F298" s="176"/>
      <c r="G298" s="176"/>
      <c r="H298" s="176"/>
      <c r="I298" s="176"/>
    </row>
    <row r="299" spans="3:9" ht="11.25">
      <c r="C299" s="171"/>
      <c r="E299" s="177"/>
      <c r="F299" s="176"/>
      <c r="G299" s="176"/>
      <c r="H299" s="176"/>
      <c r="I299" s="176"/>
    </row>
    <row r="300" spans="3:9" ht="11.25">
      <c r="C300" s="171"/>
      <c r="E300" s="177"/>
      <c r="F300" s="176"/>
      <c r="G300" s="176"/>
      <c r="H300" s="176"/>
      <c r="I300" s="176"/>
    </row>
    <row r="301" spans="3:9" ht="11.25">
      <c r="C301" s="171"/>
      <c r="E301" s="177"/>
      <c r="F301" s="176"/>
      <c r="G301" s="176"/>
      <c r="H301" s="176"/>
      <c r="I301" s="176"/>
    </row>
    <row r="302" spans="3:9" ht="11.25">
      <c r="C302" s="171"/>
      <c r="E302" s="177"/>
      <c r="F302" s="176"/>
      <c r="G302" s="176"/>
      <c r="H302" s="176"/>
      <c r="I302" s="176"/>
    </row>
    <row r="303" spans="3:9" ht="11.25">
      <c r="C303" s="171"/>
      <c r="E303" s="177"/>
      <c r="F303" s="176"/>
      <c r="G303" s="176"/>
      <c r="H303" s="176"/>
      <c r="I303" s="176"/>
    </row>
    <row r="304" spans="3:9" ht="11.25">
      <c r="C304" s="171"/>
      <c r="E304" s="177"/>
      <c r="F304" s="176"/>
      <c r="G304" s="176"/>
      <c r="H304" s="176"/>
      <c r="I304" s="176"/>
    </row>
    <row r="305" spans="3:9" ht="11.25">
      <c r="C305" s="171"/>
      <c r="E305" s="177"/>
      <c r="F305" s="176"/>
      <c r="G305" s="176"/>
      <c r="H305" s="176"/>
      <c r="I305" s="176"/>
    </row>
    <row r="306" spans="3:9" ht="11.25">
      <c r="C306" s="171"/>
      <c r="E306" s="177"/>
      <c r="F306" s="176"/>
      <c r="G306" s="176"/>
      <c r="H306" s="176"/>
      <c r="I306" s="176"/>
    </row>
    <row r="307" spans="3:9" ht="11.25">
      <c r="C307" s="171"/>
      <c r="E307" s="177"/>
      <c r="F307" s="176"/>
      <c r="G307" s="176"/>
      <c r="H307" s="176"/>
      <c r="I307" s="176"/>
    </row>
    <row r="308" spans="3:9" ht="11.25">
      <c r="C308" s="171"/>
      <c r="E308" s="177"/>
      <c r="F308" s="176"/>
      <c r="G308" s="176"/>
      <c r="H308" s="176"/>
      <c r="I308" s="176"/>
    </row>
    <row r="309" spans="3:9" ht="11.25">
      <c r="C309" s="171"/>
      <c r="E309" s="177"/>
      <c r="F309" s="176"/>
      <c r="G309" s="176"/>
      <c r="H309" s="176"/>
      <c r="I309" s="176"/>
    </row>
    <row r="310" spans="3:9" ht="11.25">
      <c r="C310" s="171"/>
      <c r="E310" s="177"/>
      <c r="F310" s="176"/>
      <c r="G310" s="176"/>
      <c r="H310" s="176"/>
      <c r="I310" s="176"/>
    </row>
    <row r="311" spans="3:9" ht="11.25">
      <c r="C311" s="171"/>
      <c r="E311" s="177"/>
      <c r="F311" s="176"/>
      <c r="G311" s="176"/>
      <c r="H311" s="176"/>
      <c r="I311" s="176"/>
    </row>
    <row r="312" spans="3:9" ht="11.25">
      <c r="C312" s="171"/>
      <c r="E312" s="177"/>
      <c r="F312" s="176"/>
      <c r="G312" s="176"/>
      <c r="H312" s="176"/>
      <c r="I312" s="176"/>
    </row>
    <row r="313" spans="3:9" ht="11.25">
      <c r="C313" s="171"/>
      <c r="E313" s="177"/>
      <c r="F313" s="176"/>
      <c r="G313" s="176"/>
      <c r="H313" s="176"/>
      <c r="I313" s="176"/>
    </row>
    <row r="314" spans="3:9" ht="11.25">
      <c r="C314" s="171"/>
      <c r="E314" s="177"/>
      <c r="F314" s="176"/>
      <c r="G314" s="176"/>
      <c r="H314" s="176"/>
      <c r="I314" s="176"/>
    </row>
    <row r="315" spans="3:9" ht="11.25">
      <c r="C315" s="171"/>
      <c r="E315" s="177"/>
      <c r="F315" s="176"/>
      <c r="G315" s="176"/>
      <c r="H315" s="176"/>
      <c r="I315" s="176"/>
    </row>
    <row r="316" spans="3:9" ht="11.25">
      <c r="C316" s="171"/>
      <c r="E316" s="177"/>
      <c r="F316" s="176"/>
      <c r="G316" s="176"/>
      <c r="H316" s="176"/>
      <c r="I316" s="176"/>
    </row>
    <row r="317" spans="3:9" ht="11.25">
      <c r="C317" s="171"/>
      <c r="E317" s="177"/>
      <c r="F317" s="176"/>
      <c r="G317" s="176"/>
      <c r="H317" s="176"/>
      <c r="I317" s="176"/>
    </row>
    <row r="318" spans="3:9" ht="11.25">
      <c r="C318" s="171"/>
      <c r="E318" s="177"/>
      <c r="F318" s="176"/>
      <c r="G318" s="176"/>
      <c r="H318" s="176"/>
      <c r="I318" s="176"/>
    </row>
    <row r="319" spans="3:9" ht="11.25">
      <c r="C319" s="171"/>
      <c r="E319" s="177"/>
      <c r="F319" s="176"/>
      <c r="G319" s="176"/>
      <c r="H319" s="176"/>
      <c r="I319" s="176"/>
    </row>
    <row r="320" spans="3:9" ht="11.25">
      <c r="C320" s="171"/>
      <c r="E320" s="177"/>
      <c r="F320" s="176"/>
      <c r="G320" s="176"/>
      <c r="H320" s="176"/>
      <c r="I320" s="176"/>
    </row>
    <row r="321" spans="3:9" ht="11.25">
      <c r="C321" s="171"/>
      <c r="E321" s="177"/>
      <c r="F321" s="176"/>
      <c r="G321" s="176"/>
      <c r="H321" s="176"/>
      <c r="I321" s="176"/>
    </row>
    <row r="322" spans="3:9" ht="11.25">
      <c r="C322" s="171"/>
      <c r="E322" s="177"/>
      <c r="F322" s="176"/>
      <c r="G322" s="176"/>
      <c r="H322" s="176"/>
      <c r="I322" s="176"/>
    </row>
    <row r="323" spans="3:9" ht="11.25">
      <c r="C323" s="171"/>
      <c r="E323" s="177"/>
      <c r="F323" s="176"/>
      <c r="G323" s="176"/>
      <c r="H323" s="176"/>
      <c r="I323" s="176"/>
    </row>
    <row r="324" spans="3:9" ht="11.25">
      <c r="C324" s="171"/>
      <c r="E324" s="177"/>
      <c r="F324" s="176"/>
      <c r="G324" s="176"/>
      <c r="H324" s="176"/>
      <c r="I324" s="176"/>
    </row>
    <row r="325" spans="3:9" ht="11.25">
      <c r="C325" s="171"/>
      <c r="E325" s="177"/>
      <c r="F325" s="176"/>
      <c r="G325" s="176"/>
      <c r="H325" s="176"/>
      <c r="I325" s="176"/>
    </row>
    <row r="326" spans="3:9" ht="11.25">
      <c r="C326" s="171"/>
      <c r="E326" s="177"/>
      <c r="F326" s="176"/>
      <c r="G326" s="176"/>
      <c r="H326" s="176"/>
      <c r="I326" s="176"/>
    </row>
    <row r="327" spans="3:9" ht="11.25">
      <c r="C327" s="171"/>
      <c r="E327" s="177"/>
      <c r="F327" s="176"/>
      <c r="G327" s="176"/>
      <c r="H327" s="176"/>
      <c r="I327" s="176"/>
    </row>
    <row r="328" spans="3:9" ht="11.25">
      <c r="C328" s="171"/>
      <c r="E328" s="177"/>
      <c r="F328" s="176"/>
      <c r="G328" s="176"/>
      <c r="H328" s="176"/>
      <c r="I328" s="176"/>
    </row>
    <row r="329" spans="3:9" ht="11.25">
      <c r="C329" s="171"/>
      <c r="E329" s="177"/>
      <c r="F329" s="176"/>
      <c r="G329" s="176"/>
      <c r="H329" s="176"/>
      <c r="I329" s="176"/>
    </row>
    <row r="330" spans="3:9" ht="11.25">
      <c r="C330" s="171"/>
      <c r="E330" s="177"/>
      <c r="F330" s="176"/>
      <c r="G330" s="176"/>
      <c r="H330" s="176"/>
      <c r="I330" s="176"/>
    </row>
    <row r="331" spans="3:9" ht="11.25">
      <c r="C331" s="171"/>
      <c r="E331" s="177"/>
      <c r="F331" s="176"/>
      <c r="G331" s="176"/>
      <c r="H331" s="176"/>
      <c r="I331" s="176"/>
    </row>
    <row r="332" spans="3:9" ht="11.25">
      <c r="C332" s="171"/>
      <c r="E332" s="177"/>
      <c r="F332" s="176"/>
      <c r="G332" s="176"/>
      <c r="H332" s="176"/>
      <c r="I332" s="176"/>
    </row>
    <row r="333" spans="3:9" ht="11.25">
      <c r="C333" s="171"/>
      <c r="E333" s="177"/>
      <c r="F333" s="176"/>
      <c r="G333" s="176"/>
      <c r="H333" s="176"/>
      <c r="I333" s="176"/>
    </row>
    <row r="334" spans="3:9" ht="11.25">
      <c r="C334" s="171"/>
      <c r="E334" s="177"/>
      <c r="F334" s="176"/>
      <c r="G334" s="176"/>
      <c r="H334" s="176"/>
      <c r="I334" s="176"/>
    </row>
    <row r="335" spans="3:9" ht="11.25">
      <c r="C335" s="171"/>
      <c r="E335" s="177"/>
      <c r="F335" s="176"/>
      <c r="G335" s="176"/>
      <c r="H335" s="176"/>
      <c r="I335" s="176"/>
    </row>
    <row r="336" spans="3:9" ht="11.25">
      <c r="C336" s="171"/>
      <c r="E336" s="177"/>
      <c r="F336" s="176"/>
      <c r="G336" s="176"/>
      <c r="H336" s="176"/>
      <c r="I336" s="176"/>
    </row>
    <row r="337" spans="3:9" ht="11.25">
      <c r="C337" s="171"/>
      <c r="E337" s="177"/>
      <c r="F337" s="176"/>
      <c r="G337" s="176"/>
      <c r="H337" s="176"/>
      <c r="I337" s="176"/>
    </row>
    <row r="338" spans="3:9" ht="11.25">
      <c r="C338" s="171"/>
      <c r="E338" s="177"/>
      <c r="F338" s="176"/>
      <c r="G338" s="176"/>
      <c r="H338" s="176"/>
      <c r="I338" s="176"/>
    </row>
    <row r="339" spans="3:9" ht="11.25">
      <c r="C339" s="171"/>
      <c r="E339" s="177"/>
      <c r="F339" s="176"/>
      <c r="G339" s="176"/>
      <c r="H339" s="176"/>
      <c r="I339" s="176"/>
    </row>
    <row r="340" spans="3:9" ht="11.25">
      <c r="C340" s="171"/>
      <c r="E340" s="177"/>
      <c r="F340" s="176"/>
      <c r="G340" s="176"/>
      <c r="H340" s="176"/>
      <c r="I340" s="176"/>
    </row>
    <row r="341" spans="3:9" ht="11.25">
      <c r="C341" s="171"/>
      <c r="E341" s="177"/>
      <c r="F341" s="176"/>
      <c r="G341" s="176"/>
      <c r="H341" s="176"/>
      <c r="I341" s="176"/>
    </row>
    <row r="342" spans="3:9" ht="11.25">
      <c r="C342" s="171"/>
      <c r="E342" s="177"/>
      <c r="F342" s="176"/>
      <c r="G342" s="176"/>
      <c r="H342" s="176"/>
      <c r="I342" s="176"/>
    </row>
    <row r="343" spans="3:9" ht="11.25">
      <c r="C343" s="171"/>
      <c r="E343" s="177"/>
      <c r="F343" s="176"/>
      <c r="G343" s="176"/>
      <c r="H343" s="176"/>
      <c r="I343" s="176"/>
    </row>
    <row r="344" spans="3:9" ht="11.25">
      <c r="C344" s="171"/>
      <c r="E344" s="177"/>
      <c r="F344" s="176"/>
      <c r="G344" s="176"/>
      <c r="H344" s="176"/>
      <c r="I344" s="176"/>
    </row>
    <row r="345" spans="3:9" ht="11.25">
      <c r="C345" s="171"/>
      <c r="E345" s="177"/>
      <c r="F345" s="176"/>
      <c r="G345" s="176"/>
      <c r="H345" s="176"/>
      <c r="I345" s="176"/>
    </row>
    <row r="346" spans="3:9" ht="11.25">
      <c r="C346" s="171"/>
      <c r="E346" s="177"/>
      <c r="F346" s="176"/>
      <c r="G346" s="176"/>
      <c r="H346" s="176"/>
      <c r="I346" s="176"/>
    </row>
    <row r="347" spans="3:9" ht="11.25">
      <c r="C347" s="171"/>
      <c r="E347" s="177"/>
      <c r="F347" s="176"/>
      <c r="G347" s="176"/>
      <c r="H347" s="176"/>
      <c r="I347" s="176"/>
    </row>
    <row r="348" spans="3:9" ht="11.25">
      <c r="C348" s="171"/>
      <c r="E348" s="177"/>
      <c r="F348" s="176"/>
      <c r="G348" s="176"/>
      <c r="H348" s="176"/>
      <c r="I348" s="176"/>
    </row>
    <row r="349" spans="3:9" ht="11.25">
      <c r="C349" s="171"/>
      <c r="E349" s="177"/>
      <c r="F349" s="176"/>
      <c r="G349" s="176"/>
      <c r="H349" s="176"/>
      <c r="I349" s="176"/>
    </row>
    <row r="350" spans="3:9" ht="11.25">
      <c r="C350" s="171"/>
      <c r="E350" s="177"/>
      <c r="F350" s="176"/>
      <c r="G350" s="176"/>
      <c r="H350" s="176"/>
      <c r="I350" s="176"/>
    </row>
    <row r="351" spans="3:9" ht="11.25">
      <c r="C351" s="171"/>
      <c r="E351" s="177"/>
      <c r="F351" s="176"/>
      <c r="G351" s="176"/>
      <c r="H351" s="176"/>
      <c r="I351" s="176"/>
    </row>
    <row r="352" spans="3:9" ht="11.25">
      <c r="C352" s="171"/>
      <c r="E352" s="177"/>
      <c r="F352" s="176"/>
      <c r="G352" s="176"/>
      <c r="H352" s="176"/>
      <c r="I352" s="176"/>
    </row>
    <row r="353" spans="3:9" ht="11.25">
      <c r="C353" s="171"/>
      <c r="E353" s="177"/>
      <c r="F353" s="176"/>
      <c r="G353" s="176"/>
      <c r="H353" s="176"/>
      <c r="I353" s="176"/>
    </row>
    <row r="354" spans="3:9" ht="11.25">
      <c r="C354" s="171"/>
      <c r="E354" s="177"/>
      <c r="F354" s="176"/>
      <c r="G354" s="176"/>
      <c r="H354" s="176"/>
      <c r="I354" s="176"/>
    </row>
    <row r="355" spans="3:9" ht="11.25">
      <c r="C355" s="171"/>
      <c r="E355" s="177"/>
      <c r="F355" s="176"/>
      <c r="G355" s="176"/>
      <c r="H355" s="176"/>
      <c r="I355" s="176"/>
    </row>
    <row r="356" spans="3:9" ht="11.25">
      <c r="C356" s="171"/>
      <c r="E356" s="177"/>
      <c r="F356" s="176"/>
      <c r="G356" s="176"/>
      <c r="H356" s="176"/>
      <c r="I356" s="176"/>
    </row>
    <row r="357" spans="3:9" ht="11.25">
      <c r="C357" s="171"/>
      <c r="E357" s="177"/>
      <c r="F357" s="176"/>
      <c r="G357" s="176"/>
      <c r="H357" s="176"/>
      <c r="I357" s="176"/>
    </row>
    <row r="358" spans="3:9" ht="11.25">
      <c r="C358" s="171"/>
      <c r="E358" s="177"/>
      <c r="F358" s="176"/>
      <c r="G358" s="176"/>
      <c r="H358" s="176"/>
      <c r="I358" s="176"/>
    </row>
    <row r="359" spans="3:9" ht="11.25">
      <c r="C359" s="171"/>
      <c r="E359" s="177"/>
      <c r="F359" s="176"/>
      <c r="G359" s="176"/>
      <c r="H359" s="176"/>
      <c r="I359" s="176"/>
    </row>
    <row r="360" spans="3:9" ht="11.25">
      <c r="C360" s="171"/>
      <c r="E360" s="177"/>
      <c r="F360" s="176"/>
      <c r="G360" s="176"/>
      <c r="H360" s="176"/>
      <c r="I360" s="176"/>
    </row>
    <row r="361" spans="3:9" ht="11.25">
      <c r="C361" s="171"/>
      <c r="E361" s="177"/>
      <c r="F361" s="176"/>
      <c r="G361" s="176"/>
      <c r="H361" s="176"/>
      <c r="I361" s="176"/>
    </row>
    <row r="362" spans="3:9" ht="11.25">
      <c r="C362" s="171"/>
      <c r="E362" s="177"/>
      <c r="F362" s="176"/>
      <c r="G362" s="176"/>
      <c r="H362" s="176"/>
      <c r="I362" s="176"/>
    </row>
    <row r="363" spans="3:9" ht="11.25">
      <c r="C363" s="171"/>
      <c r="E363" s="177"/>
      <c r="F363" s="176"/>
      <c r="G363" s="176"/>
      <c r="H363" s="176"/>
      <c r="I363" s="176"/>
    </row>
    <row r="364" spans="3:9" ht="11.25">
      <c r="C364" s="171"/>
      <c r="E364" s="177"/>
      <c r="F364" s="176"/>
      <c r="G364" s="176"/>
      <c r="H364" s="176"/>
      <c r="I364" s="176"/>
    </row>
    <row r="365" spans="3:9" ht="11.25">
      <c r="C365" s="171"/>
      <c r="E365" s="177"/>
      <c r="F365" s="176"/>
      <c r="G365" s="176"/>
      <c r="H365" s="176"/>
      <c r="I365" s="176"/>
    </row>
    <row r="366" spans="3:9" ht="11.25">
      <c r="C366" s="171"/>
      <c r="E366" s="177"/>
      <c r="F366" s="176"/>
      <c r="G366" s="176"/>
      <c r="H366" s="176"/>
      <c r="I366" s="176"/>
    </row>
    <row r="367" spans="3:9" ht="11.25">
      <c r="C367" s="171"/>
      <c r="E367" s="177"/>
      <c r="F367" s="176"/>
      <c r="G367" s="176"/>
      <c r="H367" s="176"/>
      <c r="I367" s="176"/>
    </row>
    <row r="368" spans="3:9" ht="11.25">
      <c r="C368" s="171"/>
      <c r="E368" s="177"/>
      <c r="F368" s="176"/>
      <c r="G368" s="176"/>
      <c r="H368" s="176"/>
      <c r="I368" s="176"/>
    </row>
    <row r="369" spans="3:9" ht="11.25">
      <c r="C369" s="171"/>
      <c r="E369" s="177"/>
      <c r="F369" s="176"/>
      <c r="G369" s="176"/>
      <c r="H369" s="176"/>
      <c r="I369" s="176"/>
    </row>
    <row r="370" spans="3:9" ht="11.25">
      <c r="C370" s="171"/>
      <c r="E370" s="177"/>
      <c r="F370" s="176"/>
      <c r="G370" s="176"/>
      <c r="H370" s="176"/>
      <c r="I370" s="176"/>
    </row>
    <row r="371" spans="3:9" ht="11.25">
      <c r="C371" s="171"/>
      <c r="E371" s="177"/>
      <c r="F371" s="176"/>
      <c r="G371" s="176"/>
      <c r="H371" s="176"/>
      <c r="I371" s="176"/>
    </row>
    <row r="372" spans="3:9" ht="11.25">
      <c r="C372" s="171"/>
      <c r="E372" s="177"/>
      <c r="F372" s="176"/>
      <c r="G372" s="176"/>
      <c r="H372" s="176"/>
      <c r="I372" s="176"/>
    </row>
    <row r="373" spans="3:9" ht="11.25">
      <c r="C373" s="171"/>
      <c r="E373" s="177"/>
      <c r="F373" s="176"/>
      <c r="G373" s="176"/>
      <c r="H373" s="176"/>
      <c r="I373" s="176"/>
    </row>
    <row r="374" spans="3:9" ht="11.25">
      <c r="C374" s="171"/>
      <c r="E374" s="177"/>
      <c r="F374" s="176"/>
      <c r="G374" s="176"/>
      <c r="H374" s="176"/>
      <c r="I374" s="176"/>
    </row>
    <row r="375" spans="3:9" ht="11.25">
      <c r="C375" s="171"/>
      <c r="E375" s="177"/>
      <c r="F375" s="176"/>
      <c r="G375" s="176"/>
      <c r="H375" s="176"/>
      <c r="I375" s="176"/>
    </row>
    <row r="376" spans="3:9" ht="11.25">
      <c r="C376" s="171"/>
      <c r="E376" s="177"/>
      <c r="F376" s="176"/>
      <c r="G376" s="176"/>
      <c r="H376" s="176"/>
      <c r="I376" s="176"/>
    </row>
    <row r="377" spans="3:9" ht="11.25">
      <c r="C377" s="171"/>
      <c r="E377" s="177"/>
      <c r="F377" s="176"/>
      <c r="G377" s="176"/>
      <c r="H377" s="176"/>
      <c r="I377" s="176"/>
    </row>
    <row r="378" spans="3:9" ht="11.25">
      <c r="C378" s="171"/>
      <c r="E378" s="177"/>
      <c r="F378" s="176"/>
      <c r="G378" s="176"/>
      <c r="H378" s="176"/>
      <c r="I378" s="176"/>
    </row>
    <row r="379" spans="3:9" ht="11.25">
      <c r="C379" s="171"/>
      <c r="E379" s="177"/>
      <c r="F379" s="176"/>
      <c r="G379" s="176"/>
      <c r="H379" s="176"/>
      <c r="I379" s="176"/>
    </row>
    <row r="380" spans="3:9" ht="11.25">
      <c r="C380" s="171"/>
      <c r="E380" s="177"/>
      <c r="F380" s="176"/>
      <c r="G380" s="176"/>
      <c r="H380" s="176"/>
      <c r="I380" s="176"/>
    </row>
    <row r="381" spans="3:9" ht="11.25">
      <c r="C381" s="171"/>
      <c r="E381" s="177"/>
      <c r="F381" s="176"/>
      <c r="G381" s="176"/>
      <c r="H381" s="176"/>
      <c r="I381" s="176"/>
    </row>
    <row r="382" spans="3:9" ht="11.25">
      <c r="C382" s="171"/>
      <c r="E382" s="177"/>
      <c r="F382" s="176"/>
      <c r="G382" s="176"/>
      <c r="H382" s="176"/>
      <c r="I382" s="176"/>
    </row>
    <row r="383" spans="3:9" ht="11.25">
      <c r="C383" s="171"/>
      <c r="E383" s="177"/>
      <c r="F383" s="176"/>
      <c r="G383" s="176"/>
      <c r="H383" s="176"/>
      <c r="I383" s="176"/>
    </row>
    <row r="384" spans="3:9" ht="11.25">
      <c r="C384" s="171"/>
      <c r="E384" s="177"/>
      <c r="F384" s="176"/>
      <c r="G384" s="176"/>
      <c r="H384" s="176"/>
      <c r="I384" s="176"/>
    </row>
    <row r="385" spans="3:9" ht="11.25">
      <c r="C385" s="171"/>
      <c r="E385" s="177"/>
      <c r="F385" s="176"/>
      <c r="G385" s="176"/>
      <c r="H385" s="176"/>
      <c r="I385" s="176"/>
    </row>
    <row r="386" spans="3:9" ht="11.25">
      <c r="C386" s="171"/>
      <c r="E386" s="177"/>
      <c r="F386" s="176"/>
      <c r="G386" s="176"/>
      <c r="H386" s="176"/>
      <c r="I386" s="176"/>
    </row>
    <row r="387" spans="3:9" ht="11.25">
      <c r="C387" s="171"/>
      <c r="E387" s="177"/>
      <c r="F387" s="176"/>
      <c r="G387" s="176"/>
      <c r="H387" s="176"/>
      <c r="I387" s="176"/>
    </row>
    <row r="388" spans="3:9" ht="11.25">
      <c r="C388" s="171"/>
      <c r="E388" s="177"/>
      <c r="F388" s="176"/>
      <c r="G388" s="176"/>
      <c r="H388" s="176"/>
      <c r="I388" s="176"/>
    </row>
    <row r="389" spans="3:9" ht="11.25">
      <c r="C389" s="171"/>
      <c r="E389" s="177"/>
      <c r="F389" s="176"/>
      <c r="G389" s="176"/>
      <c r="H389" s="176"/>
      <c r="I389" s="176"/>
    </row>
    <row r="390" spans="3:9" ht="11.25">
      <c r="C390" s="171"/>
      <c r="E390" s="177"/>
      <c r="F390" s="176"/>
      <c r="G390" s="176"/>
      <c r="H390" s="176"/>
      <c r="I390" s="176"/>
    </row>
    <row r="391" spans="3:9" ht="11.25">
      <c r="C391" s="171"/>
      <c r="E391" s="177"/>
      <c r="F391" s="176"/>
      <c r="G391" s="176"/>
      <c r="H391" s="176"/>
      <c r="I391" s="176"/>
    </row>
    <row r="392" spans="3:9" ht="11.25">
      <c r="C392" s="171"/>
      <c r="E392" s="177"/>
      <c r="F392" s="176"/>
      <c r="G392" s="176"/>
      <c r="H392" s="176"/>
      <c r="I392" s="176"/>
    </row>
    <row r="393" spans="3:9" ht="11.25">
      <c r="C393" s="171"/>
      <c r="E393" s="177"/>
      <c r="F393" s="176"/>
      <c r="G393" s="176"/>
      <c r="H393" s="176"/>
      <c r="I393" s="176"/>
    </row>
    <row r="394" spans="3:9" ht="11.25">
      <c r="C394" s="171"/>
      <c r="E394" s="177"/>
      <c r="F394" s="176"/>
      <c r="G394" s="176"/>
      <c r="H394" s="176"/>
      <c r="I394" s="176"/>
    </row>
    <row r="395" spans="3:9" ht="11.25">
      <c r="C395" s="171"/>
      <c r="E395" s="177"/>
      <c r="F395" s="176"/>
      <c r="G395" s="176"/>
      <c r="H395" s="176"/>
      <c r="I395" s="176"/>
    </row>
    <row r="396" spans="3:9" ht="11.25">
      <c r="C396" s="171"/>
      <c r="E396" s="177"/>
      <c r="F396" s="176"/>
      <c r="G396" s="176"/>
      <c r="H396" s="176"/>
      <c r="I396" s="176"/>
    </row>
    <row r="397" spans="3:9" ht="11.25">
      <c r="C397" s="171"/>
      <c r="E397" s="177"/>
      <c r="F397" s="176"/>
      <c r="G397" s="176"/>
      <c r="H397" s="176"/>
      <c r="I397" s="176"/>
    </row>
    <row r="398" spans="3:9" ht="11.25">
      <c r="C398" s="171"/>
      <c r="E398" s="177"/>
      <c r="F398" s="176"/>
      <c r="G398" s="176"/>
      <c r="H398" s="176"/>
      <c r="I398" s="176"/>
    </row>
    <row r="399" spans="3:9" ht="11.25">
      <c r="C399" s="171"/>
      <c r="E399" s="177"/>
      <c r="F399" s="176"/>
      <c r="G399" s="176"/>
      <c r="H399" s="176"/>
      <c r="I399" s="176"/>
    </row>
    <row r="400" spans="3:9" ht="11.25">
      <c r="C400" s="171"/>
      <c r="E400" s="177"/>
      <c r="F400" s="176"/>
      <c r="G400" s="176"/>
      <c r="H400" s="176"/>
      <c r="I400" s="176"/>
    </row>
    <row r="401" spans="3:9" ht="11.25">
      <c r="C401" s="171"/>
      <c r="E401" s="177"/>
      <c r="F401" s="176"/>
      <c r="G401" s="176"/>
      <c r="H401" s="176"/>
      <c r="I401" s="176"/>
    </row>
    <row r="402" spans="3:9" ht="11.25">
      <c r="C402" s="171"/>
      <c r="E402" s="177"/>
      <c r="F402" s="176"/>
      <c r="G402" s="176"/>
      <c r="H402" s="176"/>
      <c r="I402" s="176"/>
    </row>
    <row r="403" spans="3:9" ht="11.25">
      <c r="C403" s="171"/>
      <c r="E403" s="177"/>
      <c r="F403" s="176"/>
      <c r="G403" s="176"/>
      <c r="H403" s="176"/>
      <c r="I403" s="176"/>
    </row>
    <row r="404" spans="3:9" ht="11.25">
      <c r="C404" s="171"/>
      <c r="E404" s="177"/>
      <c r="F404" s="176"/>
      <c r="G404" s="176"/>
      <c r="H404" s="176"/>
      <c r="I404" s="176"/>
    </row>
    <row r="405" spans="3:9" ht="11.25">
      <c r="C405" s="171"/>
      <c r="E405" s="177"/>
      <c r="F405" s="176"/>
      <c r="G405" s="176"/>
      <c r="H405" s="176"/>
      <c r="I405" s="176"/>
    </row>
    <row r="406" spans="3:9" ht="11.25">
      <c r="C406" s="171"/>
      <c r="E406" s="177"/>
      <c r="F406" s="176"/>
      <c r="G406" s="176"/>
      <c r="H406" s="176"/>
      <c r="I406" s="176"/>
    </row>
    <row r="407" spans="3:9" ht="11.25">
      <c r="C407" s="171"/>
      <c r="E407" s="177"/>
      <c r="F407" s="176"/>
      <c r="G407" s="176"/>
      <c r="H407" s="176"/>
      <c r="I407" s="176"/>
    </row>
    <row r="408" spans="3:9" ht="11.25">
      <c r="C408" s="171"/>
      <c r="E408" s="177"/>
      <c r="F408" s="176"/>
      <c r="G408" s="176"/>
      <c r="H408" s="176"/>
      <c r="I408" s="176"/>
    </row>
    <row r="409" spans="3:9" ht="11.25">
      <c r="C409" s="171"/>
      <c r="E409" s="177"/>
      <c r="F409" s="176"/>
      <c r="G409" s="176"/>
      <c r="H409" s="176"/>
      <c r="I409" s="176"/>
    </row>
    <row r="410" spans="3:9" ht="11.25">
      <c r="C410" s="171"/>
      <c r="E410" s="177"/>
      <c r="F410" s="176"/>
      <c r="G410" s="176"/>
      <c r="H410" s="176"/>
      <c r="I410" s="176"/>
    </row>
    <row r="411" spans="3:9" ht="11.25">
      <c r="C411" s="171"/>
      <c r="E411" s="177"/>
      <c r="F411" s="176"/>
      <c r="G411" s="176"/>
      <c r="H411" s="176"/>
      <c r="I411" s="176"/>
    </row>
    <row r="412" spans="3:9" ht="11.25">
      <c r="C412" s="171"/>
      <c r="E412" s="177"/>
      <c r="F412" s="176"/>
      <c r="G412" s="176"/>
      <c r="H412" s="176"/>
      <c r="I412" s="176"/>
    </row>
    <row r="413" spans="3:9" ht="11.25">
      <c r="C413" s="171"/>
      <c r="E413" s="177"/>
      <c r="F413" s="176"/>
      <c r="G413" s="176"/>
      <c r="H413" s="176"/>
      <c r="I413" s="176"/>
    </row>
    <row r="414" spans="3:9" ht="11.25">
      <c r="C414" s="171"/>
      <c r="E414" s="177"/>
      <c r="F414" s="176"/>
      <c r="G414" s="176"/>
      <c r="H414" s="176"/>
      <c r="I414" s="176"/>
    </row>
    <row r="415" spans="3:9" ht="11.25">
      <c r="C415" s="171"/>
      <c r="E415" s="177"/>
      <c r="F415" s="176"/>
      <c r="G415" s="176"/>
      <c r="H415" s="176"/>
      <c r="I415" s="176"/>
    </row>
    <row r="416" spans="3:9" ht="11.25">
      <c r="C416" s="171"/>
      <c r="E416" s="177"/>
      <c r="F416" s="176"/>
      <c r="G416" s="176"/>
      <c r="H416" s="176"/>
      <c r="I416" s="176"/>
    </row>
    <row r="417" spans="3:9" ht="11.25">
      <c r="C417" s="171"/>
      <c r="E417" s="177"/>
      <c r="F417" s="176"/>
      <c r="G417" s="176"/>
      <c r="H417" s="176"/>
      <c r="I417" s="176"/>
    </row>
    <row r="418" spans="3:9" ht="11.25">
      <c r="C418" s="171"/>
      <c r="E418" s="177"/>
      <c r="F418" s="176"/>
      <c r="G418" s="176"/>
      <c r="H418" s="176"/>
      <c r="I418" s="176"/>
    </row>
    <row r="419" spans="3:9" ht="11.25">
      <c r="C419" s="171"/>
      <c r="E419" s="177"/>
      <c r="F419" s="176"/>
      <c r="G419" s="176"/>
      <c r="H419" s="176"/>
      <c r="I419" s="176"/>
    </row>
    <row r="420" spans="3:9" ht="11.25">
      <c r="C420" s="171"/>
      <c r="E420" s="177"/>
      <c r="F420" s="176"/>
      <c r="G420" s="176"/>
      <c r="H420" s="176"/>
      <c r="I420" s="176"/>
    </row>
    <row r="421" spans="3:9" ht="11.25">
      <c r="C421" s="171"/>
      <c r="E421" s="177"/>
      <c r="F421" s="176"/>
      <c r="G421" s="176"/>
      <c r="H421" s="176"/>
      <c r="I421" s="176"/>
    </row>
    <row r="422" spans="3:9" ht="11.25">
      <c r="C422" s="171"/>
      <c r="E422" s="177"/>
      <c r="F422" s="176"/>
      <c r="G422" s="176"/>
      <c r="H422" s="176"/>
      <c r="I422" s="176"/>
    </row>
    <row r="423" spans="3:9" ht="11.25">
      <c r="C423" s="171"/>
      <c r="E423" s="177"/>
      <c r="F423" s="176"/>
      <c r="G423" s="176"/>
      <c r="H423" s="176"/>
      <c r="I423" s="176"/>
    </row>
    <row r="424" spans="3:9" ht="11.25">
      <c r="C424" s="171"/>
      <c r="E424" s="177"/>
      <c r="F424" s="176"/>
      <c r="G424" s="176"/>
      <c r="H424" s="176"/>
      <c r="I424" s="176"/>
    </row>
    <row r="425" spans="3:9" ht="11.25">
      <c r="C425" s="171"/>
      <c r="E425" s="177"/>
      <c r="F425" s="176"/>
      <c r="G425" s="176"/>
      <c r="H425" s="176"/>
      <c r="I425" s="176"/>
    </row>
    <row r="426" spans="3:9" ht="11.25">
      <c r="C426" s="171"/>
      <c r="E426" s="177"/>
      <c r="F426" s="176"/>
      <c r="G426" s="176"/>
      <c r="H426" s="176"/>
      <c r="I426" s="176"/>
    </row>
    <row r="427" spans="3:9" ht="11.25">
      <c r="C427" s="171"/>
      <c r="E427" s="177"/>
      <c r="F427" s="176"/>
      <c r="G427" s="176"/>
      <c r="H427" s="176"/>
      <c r="I427" s="176"/>
    </row>
    <row r="428" spans="3:9" ht="11.25">
      <c r="C428" s="171"/>
      <c r="E428" s="177"/>
      <c r="F428" s="176"/>
      <c r="G428" s="176"/>
      <c r="H428" s="176"/>
      <c r="I428" s="176"/>
    </row>
    <row r="429" spans="3:9" ht="11.25">
      <c r="C429" s="171"/>
      <c r="E429" s="177"/>
      <c r="F429" s="176"/>
      <c r="G429" s="176"/>
      <c r="H429" s="176"/>
      <c r="I429" s="176"/>
    </row>
    <row r="430" spans="3:9" ht="11.25">
      <c r="C430" s="171"/>
      <c r="E430" s="177"/>
      <c r="F430" s="176"/>
      <c r="G430" s="176"/>
      <c r="H430" s="176"/>
      <c r="I430" s="176"/>
    </row>
    <row r="431" spans="3:9" ht="11.25">
      <c r="C431" s="171"/>
      <c r="E431" s="177"/>
      <c r="F431" s="176"/>
      <c r="G431" s="176"/>
      <c r="H431" s="176"/>
      <c r="I431" s="176"/>
    </row>
    <row r="432" spans="3:9" ht="11.25">
      <c r="C432" s="171"/>
      <c r="E432" s="177"/>
      <c r="F432" s="176"/>
      <c r="G432" s="176"/>
      <c r="H432" s="176"/>
      <c r="I432" s="176"/>
    </row>
    <row r="433" spans="3:9" ht="11.25">
      <c r="C433" s="171"/>
      <c r="E433" s="177"/>
      <c r="F433" s="176"/>
      <c r="G433" s="176"/>
      <c r="H433" s="176"/>
      <c r="I433" s="176"/>
    </row>
    <row r="434" spans="3:9" ht="11.25">
      <c r="C434" s="171"/>
      <c r="E434" s="177"/>
      <c r="F434" s="176"/>
      <c r="G434" s="176"/>
      <c r="H434" s="176"/>
      <c r="I434" s="176"/>
    </row>
    <row r="435" spans="3:9" ht="11.25">
      <c r="C435" s="171"/>
      <c r="E435" s="177"/>
      <c r="F435" s="176"/>
      <c r="G435" s="176"/>
      <c r="H435" s="176"/>
      <c r="I435" s="176"/>
    </row>
    <row r="436" spans="3:9" ht="11.25">
      <c r="C436" s="171"/>
      <c r="E436" s="177"/>
      <c r="F436" s="176"/>
      <c r="G436" s="176"/>
      <c r="H436" s="176"/>
      <c r="I436" s="176"/>
    </row>
    <row r="437" spans="3:9" ht="11.25">
      <c r="C437" s="171"/>
      <c r="E437" s="177"/>
      <c r="F437" s="176"/>
      <c r="G437" s="176"/>
      <c r="H437" s="176"/>
      <c r="I437" s="176"/>
    </row>
    <row r="438" spans="3:9" ht="11.25">
      <c r="C438" s="171"/>
      <c r="E438" s="177"/>
      <c r="F438" s="176"/>
      <c r="G438" s="176"/>
      <c r="H438" s="176"/>
      <c r="I438" s="176"/>
    </row>
    <row r="439" spans="3:9" ht="11.25">
      <c r="C439" s="171"/>
      <c r="E439" s="177"/>
      <c r="F439" s="176"/>
      <c r="G439" s="176"/>
      <c r="H439" s="176"/>
      <c r="I439" s="176"/>
    </row>
    <row r="440" spans="3:9" ht="11.25">
      <c r="C440" s="171"/>
      <c r="E440" s="177"/>
      <c r="F440" s="176"/>
      <c r="G440" s="176"/>
      <c r="H440" s="176"/>
      <c r="I440" s="176"/>
    </row>
    <row r="441" spans="3:9" ht="11.25">
      <c r="C441" s="171"/>
      <c r="E441" s="177"/>
      <c r="F441" s="176"/>
      <c r="G441" s="176"/>
      <c r="H441" s="176"/>
      <c r="I441" s="176"/>
    </row>
    <row r="442" spans="3:9" ht="11.25">
      <c r="C442" s="171"/>
      <c r="E442" s="177"/>
      <c r="F442" s="176"/>
      <c r="G442" s="176"/>
      <c r="H442" s="176"/>
      <c r="I442" s="176"/>
    </row>
    <row r="443" spans="3:9" ht="11.25">
      <c r="C443" s="171"/>
      <c r="E443" s="177"/>
      <c r="F443" s="176"/>
      <c r="G443" s="176"/>
      <c r="H443" s="176"/>
      <c r="I443" s="176"/>
    </row>
    <row r="444" spans="3:9" ht="11.25">
      <c r="C444" s="171"/>
      <c r="E444" s="177"/>
      <c r="F444" s="176"/>
      <c r="G444" s="176"/>
      <c r="H444" s="176"/>
      <c r="I444" s="176"/>
    </row>
    <row r="445" spans="3:9" ht="11.25">
      <c r="C445" s="171"/>
      <c r="E445" s="177"/>
      <c r="F445" s="176"/>
      <c r="G445" s="176"/>
      <c r="H445" s="176"/>
      <c r="I445" s="176"/>
    </row>
    <row r="446" spans="3:9" ht="11.25">
      <c r="C446" s="171"/>
      <c r="E446" s="177"/>
      <c r="F446" s="176"/>
      <c r="G446" s="176"/>
      <c r="H446" s="176"/>
      <c r="I446" s="176"/>
    </row>
    <row r="447" spans="3:9" ht="11.25">
      <c r="C447" s="171"/>
      <c r="E447" s="177"/>
      <c r="F447" s="176"/>
      <c r="G447" s="176"/>
      <c r="H447" s="176"/>
      <c r="I447" s="176"/>
    </row>
    <row r="448" spans="3:9" ht="11.25">
      <c r="C448" s="171"/>
      <c r="E448" s="177"/>
      <c r="F448" s="176"/>
      <c r="G448" s="176"/>
      <c r="H448" s="176"/>
      <c r="I448" s="176"/>
    </row>
    <row r="449" spans="3:9" ht="11.25">
      <c r="C449" s="171"/>
      <c r="E449" s="177"/>
      <c r="F449" s="176"/>
      <c r="G449" s="176"/>
      <c r="H449" s="176"/>
      <c r="I449" s="176"/>
    </row>
    <row r="450" spans="3:9" ht="11.25">
      <c r="C450" s="171"/>
      <c r="E450" s="177"/>
      <c r="F450" s="176"/>
      <c r="G450" s="176"/>
      <c r="H450" s="176"/>
      <c r="I450" s="176"/>
    </row>
    <row r="451" spans="3:9" ht="11.25">
      <c r="C451" s="171"/>
      <c r="E451" s="177"/>
      <c r="F451" s="176"/>
      <c r="G451" s="176"/>
      <c r="H451" s="176"/>
      <c r="I451" s="176"/>
    </row>
    <row r="452" spans="3:9" ht="11.25">
      <c r="C452" s="171"/>
      <c r="E452" s="177"/>
      <c r="F452" s="176"/>
      <c r="G452" s="176"/>
      <c r="H452" s="176"/>
      <c r="I452" s="176"/>
    </row>
    <row r="453" spans="3:9" ht="11.25">
      <c r="C453" s="171"/>
      <c r="E453" s="177"/>
      <c r="F453" s="176"/>
      <c r="G453" s="176"/>
      <c r="H453" s="176"/>
      <c r="I453" s="176"/>
    </row>
    <row r="454" spans="3:9" ht="11.25">
      <c r="C454" s="171"/>
      <c r="E454" s="177"/>
      <c r="F454" s="176"/>
      <c r="G454" s="176"/>
      <c r="H454" s="176"/>
      <c r="I454" s="176"/>
    </row>
    <row r="455" spans="3:9" ht="11.25">
      <c r="C455" s="171"/>
      <c r="E455" s="177"/>
      <c r="F455" s="176"/>
      <c r="G455" s="176"/>
      <c r="H455" s="176"/>
      <c r="I455" s="176"/>
    </row>
    <row r="456" spans="3:9" ht="11.25">
      <c r="C456" s="171"/>
      <c r="E456" s="177"/>
      <c r="F456" s="176"/>
      <c r="G456" s="176"/>
      <c r="H456" s="176"/>
      <c r="I456" s="176"/>
    </row>
    <row r="457" spans="3:9" ht="11.25">
      <c r="C457" s="171"/>
      <c r="E457" s="177"/>
      <c r="F457" s="176"/>
      <c r="G457" s="176"/>
      <c r="H457" s="176"/>
      <c r="I457" s="176"/>
    </row>
    <row r="458" spans="3:9" ht="11.25">
      <c r="C458" s="171"/>
      <c r="E458" s="177"/>
      <c r="F458" s="176"/>
      <c r="G458" s="176"/>
      <c r="H458" s="176"/>
      <c r="I458" s="176"/>
    </row>
    <row r="459" spans="3:9" ht="11.25">
      <c r="C459" s="171"/>
      <c r="E459" s="177"/>
      <c r="F459" s="176"/>
      <c r="G459" s="176"/>
      <c r="H459" s="176"/>
      <c r="I459" s="176"/>
    </row>
    <row r="460" spans="3:9" ht="11.25">
      <c r="C460" s="171"/>
      <c r="E460" s="177"/>
      <c r="F460" s="176"/>
      <c r="G460" s="176"/>
      <c r="H460" s="176"/>
      <c r="I460" s="176"/>
    </row>
    <row r="461" spans="3:9" ht="11.25">
      <c r="C461" s="171"/>
      <c r="E461" s="177"/>
      <c r="F461" s="176"/>
      <c r="G461" s="176"/>
      <c r="H461" s="176"/>
      <c r="I461" s="176"/>
    </row>
    <row r="462" spans="3:9" ht="11.25">
      <c r="C462" s="171"/>
      <c r="E462" s="177"/>
      <c r="F462" s="176"/>
      <c r="G462" s="176"/>
      <c r="H462" s="176"/>
      <c r="I462" s="176"/>
    </row>
    <row r="463" spans="3:9" ht="11.25">
      <c r="C463" s="171"/>
      <c r="E463" s="177"/>
      <c r="F463" s="176"/>
      <c r="G463" s="176"/>
      <c r="H463" s="176"/>
      <c r="I463" s="176"/>
    </row>
    <row r="464" spans="3:9" ht="11.25">
      <c r="C464" s="171"/>
      <c r="E464" s="177"/>
      <c r="F464" s="176"/>
      <c r="G464" s="176"/>
      <c r="H464" s="176"/>
      <c r="I464" s="176"/>
    </row>
    <row r="465" spans="3:9" ht="11.25">
      <c r="C465" s="171"/>
      <c r="E465" s="177"/>
      <c r="F465" s="176"/>
      <c r="G465" s="176"/>
      <c r="H465" s="176"/>
      <c r="I465" s="176"/>
    </row>
    <row r="466" spans="3:9" ht="11.25">
      <c r="C466" s="171"/>
      <c r="E466" s="177"/>
      <c r="F466" s="176"/>
      <c r="G466" s="176"/>
      <c r="H466" s="176"/>
      <c r="I466" s="176"/>
    </row>
    <row r="467" spans="3:9" ht="11.25">
      <c r="C467" s="171"/>
      <c r="E467" s="177"/>
      <c r="F467" s="176"/>
      <c r="G467" s="176"/>
      <c r="H467" s="176"/>
      <c r="I467" s="176"/>
    </row>
    <row r="468" spans="3:9" ht="11.25">
      <c r="C468" s="171"/>
      <c r="E468" s="177"/>
      <c r="F468" s="176"/>
      <c r="G468" s="176"/>
      <c r="H468" s="176"/>
      <c r="I468" s="176"/>
    </row>
    <row r="469" spans="3:9" ht="11.25">
      <c r="C469" s="171"/>
      <c r="E469" s="177"/>
      <c r="F469" s="176"/>
      <c r="G469" s="176"/>
      <c r="H469" s="176"/>
      <c r="I469" s="176"/>
    </row>
    <row r="470" spans="3:9" ht="11.25">
      <c r="C470" s="171"/>
      <c r="E470" s="177"/>
      <c r="F470" s="176"/>
      <c r="G470" s="176"/>
      <c r="H470" s="176"/>
      <c r="I470" s="176"/>
    </row>
    <row r="471" spans="3:9" ht="11.25">
      <c r="C471" s="171"/>
      <c r="E471" s="177"/>
      <c r="F471" s="176"/>
      <c r="G471" s="176"/>
      <c r="H471" s="176"/>
      <c r="I471" s="176"/>
    </row>
    <row r="472" spans="3:9" ht="11.25">
      <c r="C472" s="171"/>
      <c r="E472" s="177"/>
      <c r="F472" s="176"/>
      <c r="G472" s="176"/>
      <c r="H472" s="176"/>
      <c r="I472" s="176"/>
    </row>
    <row r="473" spans="3:9" ht="11.25">
      <c r="C473" s="171"/>
      <c r="E473" s="177"/>
      <c r="F473" s="176"/>
      <c r="G473" s="176"/>
      <c r="H473" s="176"/>
      <c r="I473" s="176"/>
    </row>
    <row r="474" spans="3:9" ht="11.25">
      <c r="C474" s="171"/>
      <c r="E474" s="177"/>
      <c r="F474" s="176"/>
      <c r="G474" s="176"/>
      <c r="H474" s="176"/>
      <c r="I474" s="176"/>
    </row>
    <row r="475" spans="3:9" ht="11.25">
      <c r="C475" s="171"/>
      <c r="E475" s="177"/>
      <c r="F475" s="176"/>
      <c r="G475" s="176"/>
      <c r="H475" s="176"/>
      <c r="I475" s="176"/>
    </row>
    <row r="476" spans="3:9" ht="11.25">
      <c r="C476" s="171"/>
      <c r="E476" s="177"/>
      <c r="F476" s="176"/>
      <c r="G476" s="176"/>
      <c r="H476" s="176"/>
      <c r="I476" s="176"/>
    </row>
    <row r="477" spans="3:9" ht="11.25">
      <c r="C477" s="171"/>
      <c r="E477" s="177"/>
      <c r="F477" s="176"/>
      <c r="G477" s="176"/>
      <c r="H477" s="176"/>
      <c r="I477" s="176"/>
    </row>
    <row r="478" spans="3:9" ht="11.25">
      <c r="C478" s="171"/>
      <c r="E478" s="177"/>
      <c r="F478" s="176"/>
      <c r="G478" s="176"/>
      <c r="H478" s="176"/>
      <c r="I478" s="176"/>
    </row>
    <row r="479" spans="3:9" ht="11.25">
      <c r="C479" s="171"/>
      <c r="E479" s="177"/>
      <c r="F479" s="176"/>
      <c r="G479" s="176"/>
      <c r="H479" s="176"/>
      <c r="I479" s="176"/>
    </row>
    <row r="480" spans="3:9" ht="11.25">
      <c r="C480" s="171"/>
      <c r="E480" s="177"/>
      <c r="F480" s="176"/>
      <c r="G480" s="176"/>
      <c r="H480" s="176"/>
      <c r="I480" s="176"/>
    </row>
    <row r="481" spans="3:9" ht="11.25">
      <c r="C481" s="171"/>
      <c r="E481" s="177"/>
      <c r="F481" s="176"/>
      <c r="G481" s="176"/>
      <c r="H481" s="176"/>
      <c r="I481" s="176"/>
    </row>
    <row r="482" spans="3:9" ht="11.25">
      <c r="C482" s="171"/>
      <c r="E482" s="177"/>
      <c r="F482" s="176"/>
      <c r="G482" s="176"/>
      <c r="H482" s="176"/>
      <c r="I482" s="176"/>
    </row>
    <row r="483" spans="3:9" ht="11.25">
      <c r="C483" s="171"/>
      <c r="E483" s="177"/>
      <c r="F483" s="176"/>
      <c r="G483" s="176"/>
      <c r="H483" s="176"/>
      <c r="I483" s="176"/>
    </row>
    <row r="484" spans="3:9" ht="11.25">
      <c r="C484" s="171"/>
      <c r="E484" s="177"/>
      <c r="F484" s="176"/>
      <c r="G484" s="176"/>
      <c r="H484" s="176"/>
      <c r="I484" s="176"/>
    </row>
    <row r="485" spans="3:9" ht="11.25">
      <c r="C485" s="171"/>
      <c r="E485" s="177"/>
      <c r="F485" s="176"/>
      <c r="G485" s="176"/>
      <c r="H485" s="176"/>
      <c r="I485" s="176"/>
    </row>
    <row r="486" spans="3:9" ht="11.25">
      <c r="C486" s="171"/>
      <c r="E486" s="177"/>
      <c r="F486" s="176"/>
      <c r="G486" s="176"/>
      <c r="H486" s="176"/>
      <c r="I486" s="176"/>
    </row>
    <row r="487" spans="3:9" ht="11.25">
      <c r="C487" s="171"/>
      <c r="E487" s="177"/>
      <c r="F487" s="176"/>
      <c r="G487" s="176"/>
      <c r="H487" s="176"/>
      <c r="I487" s="176"/>
    </row>
    <row r="488" spans="3:9" ht="11.25">
      <c r="C488" s="171"/>
      <c r="E488" s="177"/>
      <c r="F488" s="176"/>
      <c r="G488" s="176"/>
      <c r="H488" s="176"/>
      <c r="I488" s="176"/>
    </row>
    <row r="489" spans="3:9" ht="11.25">
      <c r="C489" s="171"/>
      <c r="E489" s="177"/>
      <c r="F489" s="176"/>
      <c r="G489" s="176"/>
      <c r="H489" s="176"/>
      <c r="I489" s="176"/>
    </row>
    <row r="490" spans="3:9" ht="11.25">
      <c r="C490" s="171"/>
      <c r="E490" s="177"/>
      <c r="F490" s="176"/>
      <c r="G490" s="176"/>
      <c r="H490" s="176"/>
      <c r="I490" s="176"/>
    </row>
    <row r="491" spans="3:9" ht="11.25">
      <c r="C491" s="171"/>
      <c r="E491" s="177"/>
      <c r="F491" s="176"/>
      <c r="G491" s="176"/>
      <c r="H491" s="176"/>
      <c r="I491" s="176"/>
    </row>
    <row r="492" spans="3:9" ht="11.25">
      <c r="C492" s="171"/>
      <c r="E492" s="177"/>
      <c r="F492" s="176"/>
      <c r="G492" s="176"/>
      <c r="H492" s="176"/>
      <c r="I492" s="176"/>
    </row>
    <row r="493" spans="3:9" ht="11.25">
      <c r="C493" s="171"/>
      <c r="E493" s="177"/>
      <c r="F493" s="176"/>
      <c r="G493" s="176"/>
      <c r="H493" s="176"/>
      <c r="I493" s="176"/>
    </row>
    <row r="494" spans="3:9" ht="11.25">
      <c r="C494" s="171"/>
      <c r="E494" s="177"/>
      <c r="F494" s="176"/>
      <c r="G494" s="176"/>
      <c r="H494" s="176"/>
      <c r="I494" s="176"/>
    </row>
    <row r="495" spans="3:9" ht="11.25">
      <c r="C495" s="171"/>
      <c r="E495" s="177"/>
      <c r="F495" s="176"/>
      <c r="G495" s="176"/>
      <c r="H495" s="176"/>
      <c r="I495" s="176"/>
    </row>
    <row r="496" spans="3:9" ht="11.25">
      <c r="C496" s="171"/>
      <c r="E496" s="177"/>
      <c r="F496" s="176"/>
      <c r="G496" s="176"/>
      <c r="H496" s="176"/>
      <c r="I496" s="176"/>
    </row>
    <row r="497" spans="3:9" ht="11.25">
      <c r="C497" s="171"/>
      <c r="E497" s="177"/>
      <c r="F497" s="176"/>
      <c r="G497" s="176"/>
      <c r="H497" s="176"/>
      <c r="I497" s="176"/>
    </row>
    <row r="498" spans="3:9" ht="11.25">
      <c r="C498" s="171"/>
      <c r="E498" s="177"/>
      <c r="F498" s="176"/>
      <c r="G498" s="176"/>
      <c r="H498" s="176"/>
      <c r="I498" s="176"/>
    </row>
    <row r="499" spans="3:9" ht="11.25">
      <c r="C499" s="171"/>
      <c r="E499" s="177"/>
      <c r="F499" s="176"/>
      <c r="G499" s="176"/>
      <c r="H499" s="176"/>
      <c r="I499" s="176"/>
    </row>
    <row r="500" spans="3:9" ht="11.25">
      <c r="C500" s="171"/>
      <c r="E500" s="177"/>
      <c r="F500" s="176"/>
      <c r="G500" s="176"/>
      <c r="H500" s="176"/>
      <c r="I500" s="176"/>
    </row>
    <row r="501" spans="3:9" ht="11.25">
      <c r="C501" s="171"/>
      <c r="E501" s="177"/>
      <c r="F501" s="176"/>
      <c r="G501" s="176"/>
      <c r="H501" s="176"/>
      <c r="I501" s="176"/>
    </row>
    <row r="502" spans="3:9" ht="11.25">
      <c r="C502" s="171"/>
      <c r="E502" s="177"/>
      <c r="F502" s="176"/>
      <c r="G502" s="176"/>
      <c r="H502" s="176"/>
      <c r="I502" s="176"/>
    </row>
    <row r="503" spans="3:9" ht="11.25">
      <c r="C503" s="171"/>
      <c r="E503" s="177"/>
      <c r="F503" s="176"/>
      <c r="G503" s="176"/>
      <c r="H503" s="176"/>
      <c r="I503" s="176"/>
    </row>
    <row r="504" spans="3:9" ht="11.25">
      <c r="C504" s="171"/>
      <c r="E504" s="177"/>
      <c r="F504" s="176"/>
      <c r="G504" s="176"/>
      <c r="H504" s="176"/>
      <c r="I504" s="176"/>
    </row>
    <row r="505" spans="3:9" ht="11.25">
      <c r="C505" s="171"/>
      <c r="E505" s="177"/>
      <c r="F505" s="176"/>
      <c r="G505" s="176"/>
      <c r="H505" s="176"/>
      <c r="I505" s="176"/>
    </row>
    <row r="506" spans="3:9" ht="11.25">
      <c r="C506" s="171"/>
      <c r="E506" s="177"/>
      <c r="F506" s="176"/>
      <c r="G506" s="176"/>
      <c r="H506" s="176"/>
      <c r="I506" s="176"/>
    </row>
    <row r="507" spans="3:9" ht="11.25">
      <c r="C507" s="171"/>
      <c r="E507" s="177"/>
      <c r="F507" s="176"/>
      <c r="G507" s="176"/>
      <c r="H507" s="176"/>
      <c r="I507" s="176"/>
    </row>
    <row r="508" spans="3:9" ht="11.25">
      <c r="C508" s="171"/>
      <c r="E508" s="177"/>
      <c r="F508" s="176"/>
      <c r="G508" s="176"/>
      <c r="H508" s="176"/>
      <c r="I508" s="176"/>
    </row>
    <row r="509" spans="3:9" ht="11.25">
      <c r="C509" s="171"/>
      <c r="E509" s="177"/>
      <c r="F509" s="176"/>
      <c r="G509" s="176"/>
      <c r="H509" s="176"/>
      <c r="I509" s="176"/>
    </row>
    <row r="510" spans="3:9" ht="11.25">
      <c r="C510" s="171"/>
      <c r="E510" s="177"/>
      <c r="F510" s="176"/>
      <c r="G510" s="176"/>
      <c r="H510" s="176"/>
      <c r="I510" s="176"/>
    </row>
    <row r="511" spans="3:9" ht="11.25">
      <c r="C511" s="171"/>
      <c r="E511" s="177"/>
      <c r="F511" s="176"/>
      <c r="G511" s="176"/>
      <c r="H511" s="176"/>
      <c r="I511" s="176"/>
    </row>
    <row r="512" spans="3:9" ht="11.25">
      <c r="C512" s="171"/>
      <c r="E512" s="177"/>
      <c r="F512" s="176"/>
      <c r="G512" s="176"/>
      <c r="H512" s="176"/>
      <c r="I512" s="176"/>
    </row>
    <row r="513" spans="3:9" ht="11.25">
      <c r="C513" s="171"/>
      <c r="E513" s="177"/>
      <c r="F513" s="176"/>
      <c r="G513" s="176"/>
      <c r="H513" s="176"/>
      <c r="I513" s="176"/>
    </row>
    <row r="514" spans="3:9" ht="11.25">
      <c r="C514" s="171"/>
      <c r="E514" s="177"/>
      <c r="F514" s="176"/>
      <c r="G514" s="176"/>
      <c r="H514" s="176"/>
      <c r="I514" s="176"/>
    </row>
    <row r="515" spans="3:9" ht="11.25">
      <c r="C515" s="171"/>
      <c r="E515" s="177"/>
      <c r="F515" s="176"/>
      <c r="G515" s="176"/>
      <c r="H515" s="176"/>
      <c r="I515" s="176"/>
    </row>
    <row r="516" spans="3:9" ht="11.25">
      <c r="C516" s="171"/>
      <c r="E516" s="177"/>
      <c r="F516" s="176"/>
      <c r="G516" s="176"/>
      <c r="H516" s="176"/>
      <c r="I516" s="176"/>
    </row>
    <row r="517" spans="3:9" ht="11.25">
      <c r="C517" s="171"/>
      <c r="E517" s="177"/>
      <c r="F517" s="176"/>
      <c r="G517" s="176"/>
      <c r="H517" s="176"/>
      <c r="I517" s="176"/>
    </row>
    <row r="518" spans="3:9" ht="11.25">
      <c r="C518" s="171"/>
      <c r="E518" s="177"/>
      <c r="F518" s="176"/>
      <c r="G518" s="176"/>
      <c r="H518" s="176"/>
      <c r="I518" s="176"/>
    </row>
    <row r="519" spans="3:9" ht="11.25">
      <c r="C519" s="171"/>
      <c r="E519" s="177"/>
      <c r="F519" s="176"/>
      <c r="G519" s="176"/>
      <c r="H519" s="176"/>
      <c r="I519" s="176"/>
    </row>
    <row r="520" spans="3:9" ht="11.25">
      <c r="C520" s="171"/>
      <c r="E520" s="177"/>
      <c r="F520" s="176"/>
      <c r="G520" s="176"/>
      <c r="H520" s="176"/>
      <c r="I520" s="176"/>
    </row>
    <row r="521" spans="3:9" ht="11.25">
      <c r="C521" s="171"/>
      <c r="E521" s="177"/>
      <c r="F521" s="176"/>
      <c r="G521" s="176"/>
      <c r="H521" s="176"/>
      <c r="I521" s="176"/>
    </row>
    <row r="522" spans="3:9" ht="11.25">
      <c r="C522" s="171"/>
      <c r="E522" s="177"/>
      <c r="F522" s="176"/>
      <c r="G522" s="176"/>
      <c r="H522" s="176"/>
      <c r="I522" s="176"/>
    </row>
    <row r="523" spans="3:9" ht="11.25">
      <c r="C523" s="171"/>
      <c r="E523" s="177"/>
      <c r="F523" s="176"/>
      <c r="G523" s="176"/>
      <c r="H523" s="176"/>
      <c r="I523" s="176"/>
    </row>
    <row r="524" spans="3:9" ht="11.25">
      <c r="C524" s="171"/>
      <c r="E524" s="177"/>
      <c r="F524" s="176"/>
      <c r="G524" s="176"/>
      <c r="H524" s="176"/>
      <c r="I524" s="176"/>
    </row>
    <row r="525" spans="3:9" ht="11.25">
      <c r="C525" s="171"/>
      <c r="E525" s="177"/>
      <c r="F525" s="176"/>
      <c r="G525" s="176"/>
      <c r="H525" s="176"/>
      <c r="I525" s="176"/>
    </row>
    <row r="526" spans="3:9" ht="11.25">
      <c r="C526" s="171"/>
      <c r="E526" s="177"/>
      <c r="F526" s="176"/>
      <c r="G526" s="176"/>
      <c r="H526" s="176"/>
      <c r="I526" s="176"/>
    </row>
    <row r="527" spans="3:9" ht="11.25">
      <c r="C527" s="171"/>
      <c r="E527" s="177"/>
      <c r="F527" s="176"/>
      <c r="G527" s="176"/>
      <c r="H527" s="176"/>
      <c r="I527" s="176"/>
    </row>
    <row r="528" spans="3:9" ht="11.25">
      <c r="C528" s="171"/>
      <c r="E528" s="177"/>
      <c r="F528" s="176"/>
      <c r="G528" s="176"/>
      <c r="H528" s="176"/>
      <c r="I528" s="176"/>
    </row>
    <row r="529" spans="3:9" ht="11.25">
      <c r="C529" s="171"/>
      <c r="E529" s="177"/>
      <c r="F529" s="176"/>
      <c r="G529" s="176"/>
      <c r="H529" s="176"/>
      <c r="I529" s="176"/>
    </row>
    <row r="530" spans="3:9" ht="11.25">
      <c r="C530" s="171"/>
      <c r="E530" s="177"/>
      <c r="F530" s="176"/>
      <c r="G530" s="176"/>
      <c r="H530" s="176"/>
      <c r="I530" s="176"/>
    </row>
    <row r="531" spans="3:9" ht="11.25">
      <c r="C531" s="171"/>
      <c r="E531" s="177"/>
      <c r="F531" s="176"/>
      <c r="G531" s="176"/>
      <c r="H531" s="176"/>
      <c r="I531" s="176"/>
    </row>
    <row r="532" spans="3:9" ht="11.25">
      <c r="C532" s="171"/>
      <c r="E532" s="177"/>
      <c r="F532" s="176"/>
      <c r="G532" s="176"/>
      <c r="H532" s="176"/>
      <c r="I532" s="176"/>
    </row>
    <row r="533" spans="3:9" ht="11.25">
      <c r="C533" s="171"/>
      <c r="E533" s="177"/>
      <c r="F533" s="176"/>
      <c r="G533" s="176"/>
      <c r="H533" s="176"/>
      <c r="I533" s="176"/>
    </row>
    <row r="534" spans="3:9" ht="11.25">
      <c r="C534" s="171"/>
      <c r="E534" s="177"/>
      <c r="F534" s="176"/>
      <c r="G534" s="176"/>
      <c r="H534" s="176"/>
      <c r="I534" s="176"/>
    </row>
    <row r="535" spans="3:9" ht="11.25">
      <c r="C535" s="171"/>
      <c r="E535" s="177"/>
      <c r="F535" s="176"/>
      <c r="G535" s="176"/>
      <c r="H535" s="176"/>
      <c r="I535" s="176"/>
    </row>
    <row r="536" spans="3:9" ht="11.25">
      <c r="C536" s="171"/>
      <c r="E536" s="177"/>
      <c r="F536" s="176"/>
      <c r="G536" s="176"/>
      <c r="H536" s="176"/>
      <c r="I536" s="176"/>
    </row>
    <row r="537" spans="3:9" ht="11.25">
      <c r="C537" s="171"/>
      <c r="E537" s="177"/>
      <c r="F537" s="176"/>
      <c r="G537" s="176"/>
      <c r="H537" s="176"/>
      <c r="I537" s="176"/>
    </row>
    <row r="538" spans="3:9" ht="11.25">
      <c r="C538" s="171"/>
      <c r="E538" s="177"/>
      <c r="F538" s="176"/>
      <c r="G538" s="176"/>
      <c r="H538" s="176"/>
      <c r="I538" s="176"/>
    </row>
    <row r="539" spans="3:9" ht="11.25">
      <c r="C539" s="171"/>
      <c r="E539" s="177"/>
      <c r="F539" s="176"/>
      <c r="G539" s="176"/>
      <c r="H539" s="176"/>
      <c r="I539" s="176"/>
    </row>
    <row r="540" spans="3:9" ht="11.25">
      <c r="C540" s="171"/>
      <c r="E540" s="177"/>
      <c r="F540" s="176"/>
      <c r="G540" s="176"/>
      <c r="H540" s="176"/>
      <c r="I540" s="176"/>
    </row>
    <row r="541" spans="3:9" ht="11.25">
      <c r="C541" s="171"/>
      <c r="E541" s="177"/>
      <c r="F541" s="176"/>
      <c r="G541" s="176"/>
      <c r="H541" s="176"/>
      <c r="I541" s="176"/>
    </row>
    <row r="542" spans="3:9" ht="11.25">
      <c r="C542" s="171"/>
      <c r="E542" s="177"/>
      <c r="F542" s="176"/>
      <c r="G542" s="176"/>
      <c r="H542" s="176"/>
      <c r="I542" s="176"/>
    </row>
    <row r="543" spans="3:9" ht="11.25">
      <c r="C543" s="171"/>
      <c r="E543" s="177"/>
      <c r="F543" s="176"/>
      <c r="G543" s="176"/>
      <c r="H543" s="176"/>
      <c r="I543" s="176"/>
    </row>
    <row r="544" spans="3:9" ht="11.25">
      <c r="C544" s="171"/>
      <c r="E544" s="177"/>
      <c r="F544" s="176"/>
      <c r="G544" s="176"/>
      <c r="H544" s="176"/>
      <c r="I544" s="176"/>
    </row>
    <row r="545" spans="3:9" ht="11.25">
      <c r="C545" s="171"/>
      <c r="E545" s="177"/>
      <c r="F545" s="176"/>
      <c r="G545" s="176"/>
      <c r="H545" s="176"/>
      <c r="I545" s="176"/>
    </row>
    <row r="546" spans="3:9" ht="11.25">
      <c r="C546" s="171"/>
      <c r="E546" s="177"/>
      <c r="F546" s="176"/>
      <c r="G546" s="176"/>
      <c r="H546" s="176"/>
      <c r="I546" s="176"/>
    </row>
    <row r="547" spans="3:9" ht="11.25">
      <c r="C547" s="171"/>
      <c r="E547" s="177"/>
      <c r="F547" s="176"/>
      <c r="G547" s="176"/>
      <c r="H547" s="176"/>
      <c r="I547" s="176"/>
    </row>
    <row r="548" spans="3:9" ht="11.25">
      <c r="C548" s="171"/>
      <c r="E548" s="177"/>
      <c r="F548" s="176"/>
      <c r="G548" s="176"/>
      <c r="H548" s="176"/>
      <c r="I548" s="176"/>
    </row>
    <row r="549" spans="3:9" ht="11.25">
      <c r="C549" s="171"/>
      <c r="E549" s="177"/>
      <c r="F549" s="176"/>
      <c r="G549" s="176"/>
      <c r="H549" s="176"/>
      <c r="I549" s="176"/>
    </row>
    <row r="550" spans="3:9" ht="11.25">
      <c r="C550" s="171"/>
      <c r="E550" s="177"/>
      <c r="F550" s="176"/>
      <c r="G550" s="176"/>
      <c r="H550" s="176"/>
      <c r="I550" s="176"/>
    </row>
    <row r="551" spans="3:9" ht="11.25">
      <c r="C551" s="171"/>
      <c r="E551" s="177"/>
      <c r="F551" s="176"/>
      <c r="G551" s="176"/>
      <c r="H551" s="176"/>
      <c r="I551" s="176"/>
    </row>
    <row r="552" spans="3:9" ht="11.25">
      <c r="C552" s="171"/>
      <c r="E552" s="177"/>
      <c r="F552" s="176"/>
      <c r="G552" s="176"/>
      <c r="H552" s="176"/>
      <c r="I552" s="176"/>
    </row>
    <row r="553" spans="3:9" ht="11.25">
      <c r="C553" s="171"/>
      <c r="E553" s="177"/>
      <c r="F553" s="176"/>
      <c r="G553" s="176"/>
      <c r="H553" s="176"/>
      <c r="I553" s="176"/>
    </row>
    <row r="554" spans="3:9" ht="11.25">
      <c r="C554" s="171"/>
      <c r="E554" s="177"/>
      <c r="F554" s="176"/>
      <c r="G554" s="176"/>
      <c r="H554" s="176"/>
      <c r="I554" s="176"/>
    </row>
    <row r="555" spans="3:9" ht="11.25">
      <c r="C555" s="171"/>
      <c r="E555" s="177"/>
      <c r="F555" s="176"/>
      <c r="G555" s="176"/>
      <c r="H555" s="176"/>
      <c r="I555" s="176"/>
    </row>
    <row r="556" spans="3:9" ht="11.25">
      <c r="C556" s="171"/>
      <c r="E556" s="177"/>
      <c r="F556" s="176"/>
      <c r="G556" s="176"/>
      <c r="H556" s="176"/>
      <c r="I556" s="176"/>
    </row>
    <row r="557" spans="3:9" ht="11.25">
      <c r="C557" s="171"/>
      <c r="E557" s="177"/>
      <c r="F557" s="176"/>
      <c r="G557" s="176"/>
      <c r="H557" s="176"/>
      <c r="I557" s="176"/>
    </row>
    <row r="558" spans="3:9" ht="11.25">
      <c r="C558" s="171"/>
      <c r="E558" s="177"/>
      <c r="F558" s="176"/>
      <c r="G558" s="176"/>
      <c r="H558" s="176"/>
      <c r="I558" s="176"/>
    </row>
    <row r="559" spans="3:9" ht="11.25">
      <c r="C559" s="171"/>
      <c r="E559" s="177"/>
      <c r="F559" s="176"/>
      <c r="G559" s="176"/>
      <c r="H559" s="176"/>
      <c r="I559" s="176"/>
    </row>
    <row r="560" spans="3:9" ht="11.25">
      <c r="C560" s="171"/>
      <c r="E560" s="177"/>
      <c r="F560" s="176"/>
      <c r="G560" s="176"/>
      <c r="H560" s="176"/>
      <c r="I560" s="176"/>
    </row>
    <row r="561" spans="3:9" ht="11.25">
      <c r="C561" s="171"/>
      <c r="E561" s="177"/>
      <c r="F561" s="176"/>
      <c r="G561" s="176"/>
      <c r="H561" s="176"/>
      <c r="I561" s="176"/>
    </row>
    <row r="562" spans="3:9" ht="11.25">
      <c r="C562" s="171"/>
      <c r="E562" s="177"/>
      <c r="F562" s="176"/>
      <c r="G562" s="176"/>
      <c r="H562" s="176"/>
      <c r="I562" s="176"/>
    </row>
    <row r="563" spans="3:9" ht="11.25">
      <c r="C563" s="171"/>
      <c r="E563" s="177"/>
      <c r="F563" s="176"/>
      <c r="G563" s="176"/>
      <c r="H563" s="176"/>
      <c r="I563" s="176"/>
    </row>
    <row r="564" spans="3:9" ht="11.25">
      <c r="C564" s="171"/>
      <c r="E564" s="177"/>
      <c r="F564" s="176"/>
      <c r="G564" s="176"/>
      <c r="H564" s="176"/>
      <c r="I564" s="176"/>
    </row>
    <row r="565" spans="3:9" ht="11.25">
      <c r="C565" s="171"/>
      <c r="E565" s="177"/>
      <c r="F565" s="176"/>
      <c r="G565" s="176"/>
      <c r="H565" s="176"/>
      <c r="I565" s="176"/>
    </row>
    <row r="566" spans="3:9" ht="11.25">
      <c r="C566" s="171"/>
      <c r="E566" s="177"/>
      <c r="F566" s="176"/>
      <c r="G566" s="176"/>
      <c r="H566" s="176"/>
      <c r="I566" s="176"/>
    </row>
    <row r="567" spans="3:9" ht="11.25">
      <c r="C567" s="171"/>
      <c r="E567" s="177"/>
      <c r="F567" s="176"/>
      <c r="G567" s="176"/>
      <c r="H567" s="176"/>
      <c r="I567" s="176"/>
    </row>
    <row r="568" spans="3:9" ht="11.25">
      <c r="C568" s="171"/>
      <c r="E568" s="177"/>
      <c r="F568" s="176"/>
      <c r="G568" s="176"/>
      <c r="H568" s="176"/>
      <c r="I568" s="176"/>
    </row>
    <row r="569" spans="3:9" ht="11.25">
      <c r="C569" s="171"/>
      <c r="E569" s="177"/>
      <c r="F569" s="176"/>
      <c r="G569" s="176"/>
      <c r="H569" s="176"/>
      <c r="I569" s="176"/>
    </row>
    <row r="570" spans="3:9" ht="11.25">
      <c r="C570" s="171"/>
      <c r="E570" s="177"/>
      <c r="F570" s="176"/>
      <c r="G570" s="176"/>
      <c r="H570" s="176"/>
      <c r="I570" s="176"/>
    </row>
    <row r="571" spans="3:9" ht="11.25">
      <c r="C571" s="171"/>
      <c r="E571" s="177"/>
      <c r="F571" s="176"/>
      <c r="G571" s="176"/>
      <c r="H571" s="176"/>
      <c r="I571" s="176"/>
    </row>
    <row r="572" spans="3:9" ht="11.25">
      <c r="C572" s="171"/>
      <c r="E572" s="177"/>
      <c r="F572" s="176"/>
      <c r="G572" s="176"/>
      <c r="H572" s="176"/>
      <c r="I572" s="176"/>
    </row>
    <row r="573" spans="3:9" ht="11.25">
      <c r="C573" s="171"/>
      <c r="E573" s="177"/>
      <c r="F573" s="176"/>
      <c r="G573" s="176"/>
      <c r="H573" s="176"/>
      <c r="I573" s="176"/>
    </row>
    <row r="574" spans="3:9" ht="11.25">
      <c r="C574" s="171"/>
      <c r="E574" s="177"/>
      <c r="F574" s="176"/>
      <c r="G574" s="176"/>
      <c r="H574" s="176"/>
      <c r="I574" s="176"/>
    </row>
    <row r="575" spans="3:9" ht="11.25">
      <c r="C575" s="171"/>
      <c r="E575" s="177"/>
      <c r="F575" s="176"/>
      <c r="G575" s="176"/>
      <c r="H575" s="176"/>
      <c r="I575" s="176"/>
    </row>
    <row r="576" spans="3:9" ht="11.25">
      <c r="C576" s="171"/>
      <c r="E576" s="177"/>
      <c r="F576" s="176"/>
      <c r="G576" s="176"/>
      <c r="H576" s="176"/>
      <c r="I576" s="176"/>
    </row>
    <row r="577" spans="3:9" ht="11.25">
      <c r="C577" s="171"/>
      <c r="E577" s="177"/>
      <c r="F577" s="176"/>
      <c r="G577" s="176"/>
      <c r="H577" s="176"/>
      <c r="I577" s="176"/>
    </row>
    <row r="578" spans="3:9" ht="11.25">
      <c r="C578" s="171"/>
      <c r="E578" s="177"/>
      <c r="F578" s="176"/>
      <c r="G578" s="176"/>
      <c r="H578" s="176"/>
      <c r="I578" s="176"/>
    </row>
    <row r="579" spans="3:9" ht="11.25">
      <c r="C579" s="171"/>
      <c r="E579" s="177"/>
      <c r="F579" s="176"/>
      <c r="G579" s="176"/>
      <c r="H579" s="176"/>
      <c r="I579" s="176"/>
    </row>
    <row r="580" spans="3:9" ht="11.25">
      <c r="C580" s="171"/>
      <c r="E580" s="177"/>
      <c r="F580" s="176"/>
      <c r="G580" s="176"/>
      <c r="H580" s="176"/>
      <c r="I580" s="176"/>
    </row>
    <row r="581" spans="3:9" ht="11.25">
      <c r="C581" s="171"/>
      <c r="E581" s="177"/>
      <c r="F581" s="176"/>
      <c r="G581" s="176"/>
      <c r="H581" s="176"/>
      <c r="I581" s="176"/>
    </row>
    <row r="582" spans="3:9" ht="11.25">
      <c r="C582" s="171"/>
      <c r="E582" s="177"/>
      <c r="F582" s="176"/>
      <c r="G582" s="176"/>
      <c r="H582" s="176"/>
      <c r="I582" s="176"/>
    </row>
    <row r="583" spans="3:9" ht="11.25">
      <c r="C583" s="171"/>
      <c r="E583" s="177"/>
      <c r="F583" s="176"/>
      <c r="G583" s="176"/>
      <c r="H583" s="176"/>
      <c r="I583" s="176"/>
    </row>
    <row r="584" spans="3:9" ht="11.25">
      <c r="C584" s="171"/>
      <c r="E584" s="177"/>
      <c r="F584" s="176"/>
      <c r="G584" s="176"/>
      <c r="H584" s="176"/>
      <c r="I584" s="176"/>
    </row>
    <row r="585" spans="3:9" ht="11.25">
      <c r="C585" s="171"/>
      <c r="E585" s="177"/>
      <c r="F585" s="176"/>
      <c r="G585" s="176"/>
      <c r="H585" s="176"/>
      <c r="I585" s="176"/>
    </row>
    <row r="586" spans="3:9" ht="11.25">
      <c r="C586" s="171"/>
      <c r="E586" s="177"/>
      <c r="F586" s="176"/>
      <c r="G586" s="176"/>
      <c r="H586" s="176"/>
      <c r="I586" s="176"/>
    </row>
    <row r="587" spans="3:9" ht="11.25">
      <c r="C587" s="171"/>
      <c r="E587" s="177"/>
      <c r="F587" s="176"/>
      <c r="G587" s="176"/>
      <c r="H587" s="176"/>
      <c r="I587" s="176"/>
    </row>
    <row r="588" spans="3:9" ht="11.25">
      <c r="C588" s="171"/>
      <c r="E588" s="177"/>
      <c r="F588" s="176"/>
      <c r="G588" s="176"/>
      <c r="H588" s="176"/>
      <c r="I588" s="176"/>
    </row>
    <row r="589" spans="3:9" ht="11.25">
      <c r="C589" s="171"/>
      <c r="E589" s="177"/>
      <c r="F589" s="176"/>
      <c r="G589" s="176"/>
      <c r="H589" s="176"/>
      <c r="I589" s="176"/>
    </row>
    <row r="590" spans="3:9" ht="11.25">
      <c r="C590" s="171"/>
      <c r="E590" s="177"/>
      <c r="F590" s="176"/>
      <c r="G590" s="176"/>
      <c r="H590" s="176"/>
      <c r="I590" s="176"/>
    </row>
    <row r="591" spans="3:9" ht="11.25">
      <c r="C591" s="171"/>
      <c r="E591" s="177"/>
      <c r="F591" s="176"/>
      <c r="G591" s="176"/>
      <c r="H591" s="176"/>
      <c r="I591" s="176"/>
    </row>
    <row r="592" spans="3:9" ht="11.25">
      <c r="C592" s="171"/>
      <c r="E592" s="177"/>
      <c r="F592" s="176"/>
      <c r="G592" s="176"/>
      <c r="H592" s="176"/>
      <c r="I592" s="176"/>
    </row>
    <row r="593" spans="3:9" ht="11.25">
      <c r="C593" s="171"/>
      <c r="E593" s="177"/>
      <c r="F593" s="176"/>
      <c r="G593" s="176"/>
      <c r="H593" s="176"/>
      <c r="I593" s="176"/>
    </row>
    <row r="594" spans="3:9" ht="11.25">
      <c r="C594" s="171"/>
      <c r="E594" s="177"/>
      <c r="F594" s="176"/>
      <c r="G594" s="176"/>
      <c r="H594" s="176"/>
      <c r="I594" s="176"/>
    </row>
    <row r="595" spans="3:9" ht="11.25">
      <c r="C595" s="171"/>
      <c r="E595" s="177"/>
      <c r="F595" s="176"/>
      <c r="G595" s="176"/>
      <c r="H595" s="176"/>
      <c r="I595" s="176"/>
    </row>
    <row r="596" spans="3:9" ht="11.25">
      <c r="C596" s="171"/>
      <c r="E596" s="177"/>
      <c r="F596" s="176"/>
      <c r="G596" s="176"/>
      <c r="H596" s="176"/>
      <c r="I596" s="176"/>
    </row>
    <row r="597" spans="3:9" ht="11.25">
      <c r="C597" s="171"/>
      <c r="E597" s="177"/>
      <c r="F597" s="176"/>
      <c r="G597" s="176"/>
      <c r="H597" s="176"/>
      <c r="I597" s="176"/>
    </row>
    <row r="598" spans="3:9" ht="11.25">
      <c r="C598" s="171"/>
      <c r="E598" s="177"/>
      <c r="F598" s="176"/>
      <c r="G598" s="176"/>
      <c r="H598" s="176"/>
      <c r="I598" s="176"/>
    </row>
    <row r="599" spans="3:9" ht="11.25">
      <c r="C599" s="171"/>
      <c r="E599" s="177"/>
      <c r="F599" s="176"/>
      <c r="G599" s="176"/>
      <c r="H599" s="176"/>
      <c r="I599" s="176"/>
    </row>
    <row r="600" spans="3:9" ht="11.25">
      <c r="C600" s="171"/>
      <c r="E600" s="177"/>
      <c r="F600" s="176"/>
      <c r="G600" s="176"/>
      <c r="H600" s="176"/>
      <c r="I600" s="176"/>
    </row>
    <row r="601" spans="3:9" ht="11.25">
      <c r="C601" s="171"/>
      <c r="E601" s="177"/>
      <c r="F601" s="176"/>
      <c r="G601" s="176"/>
      <c r="H601" s="176"/>
      <c r="I601" s="176"/>
    </row>
    <row r="602" spans="3:9" ht="11.25">
      <c r="C602" s="171"/>
      <c r="E602" s="177"/>
      <c r="F602" s="176"/>
      <c r="G602" s="176"/>
      <c r="H602" s="176"/>
      <c r="I602" s="176"/>
    </row>
    <row r="603" spans="3:9" ht="11.25">
      <c r="C603" s="171"/>
      <c r="E603" s="177"/>
      <c r="F603" s="176"/>
      <c r="G603" s="176"/>
      <c r="H603" s="176"/>
      <c r="I603" s="176"/>
    </row>
    <row r="604" spans="3:9" ht="11.25">
      <c r="C604" s="171"/>
      <c r="E604" s="177"/>
      <c r="F604" s="176"/>
      <c r="G604" s="176"/>
      <c r="H604" s="176"/>
      <c r="I604" s="176"/>
    </row>
    <row r="605" spans="3:9" ht="11.25">
      <c r="C605" s="171"/>
      <c r="E605" s="177"/>
      <c r="F605" s="176"/>
      <c r="G605" s="176"/>
      <c r="H605" s="176"/>
      <c r="I605" s="176"/>
    </row>
    <row r="606" spans="3:9" ht="11.25">
      <c r="C606" s="171"/>
      <c r="E606" s="177"/>
      <c r="F606" s="176"/>
      <c r="G606" s="176"/>
      <c r="H606" s="176"/>
      <c r="I606" s="176"/>
    </row>
    <row r="607" spans="3:9" ht="11.25">
      <c r="C607" s="171"/>
      <c r="E607" s="177"/>
      <c r="F607" s="176"/>
      <c r="G607" s="176"/>
      <c r="H607" s="176"/>
      <c r="I607" s="176"/>
    </row>
    <row r="608" spans="3:9" ht="11.25">
      <c r="C608" s="171"/>
      <c r="E608" s="177"/>
      <c r="F608" s="176"/>
      <c r="G608" s="176"/>
      <c r="H608" s="176"/>
      <c r="I608" s="176"/>
    </row>
    <row r="609" spans="3:9" ht="11.25">
      <c r="C609" s="171"/>
      <c r="E609" s="177"/>
      <c r="F609" s="176"/>
      <c r="G609" s="176"/>
      <c r="H609" s="176"/>
      <c r="I609" s="176"/>
    </row>
    <row r="610" spans="3:9" ht="11.25">
      <c r="C610" s="171"/>
      <c r="E610" s="177"/>
      <c r="F610" s="176"/>
      <c r="G610" s="176"/>
      <c r="H610" s="176"/>
      <c r="I610" s="176"/>
    </row>
    <row r="611" spans="3:9" ht="11.25">
      <c r="C611" s="171"/>
      <c r="E611" s="177"/>
      <c r="F611" s="176"/>
      <c r="G611" s="176"/>
      <c r="H611" s="176"/>
      <c r="I611" s="176"/>
    </row>
    <row r="612" spans="3:9" ht="11.25">
      <c r="C612" s="171"/>
      <c r="E612" s="177"/>
      <c r="F612" s="176"/>
      <c r="G612" s="176"/>
      <c r="H612" s="176"/>
      <c r="I612" s="176"/>
    </row>
    <row r="613" spans="3:9" ht="11.25">
      <c r="C613" s="171"/>
      <c r="E613" s="177"/>
      <c r="F613" s="176"/>
      <c r="G613" s="176"/>
      <c r="H613" s="176"/>
      <c r="I613" s="176"/>
    </row>
    <row r="614" spans="3:9" ht="11.25">
      <c r="C614" s="171"/>
      <c r="E614" s="177"/>
      <c r="F614" s="176"/>
      <c r="G614" s="176"/>
      <c r="H614" s="176"/>
      <c r="I614" s="176"/>
    </row>
    <row r="615" spans="3:9" ht="11.25">
      <c r="C615" s="171"/>
      <c r="E615" s="177"/>
      <c r="F615" s="176"/>
      <c r="G615" s="176"/>
      <c r="H615" s="176"/>
      <c r="I615" s="176"/>
    </row>
    <row r="616" spans="3:9" ht="11.25">
      <c r="C616" s="171"/>
      <c r="E616" s="177"/>
      <c r="F616" s="176"/>
      <c r="G616" s="176"/>
      <c r="H616" s="176"/>
      <c r="I616" s="176"/>
    </row>
    <row r="617" spans="3:9" ht="11.25">
      <c r="C617" s="171"/>
      <c r="E617" s="177"/>
      <c r="F617" s="176"/>
      <c r="G617" s="176"/>
      <c r="H617" s="176"/>
      <c r="I617" s="176"/>
    </row>
    <row r="618" spans="3:9" ht="11.25">
      <c r="C618" s="171"/>
      <c r="E618" s="177"/>
      <c r="F618" s="176"/>
      <c r="G618" s="176"/>
      <c r="H618" s="176"/>
      <c r="I618" s="176"/>
    </row>
    <row r="619" spans="3:9" ht="11.25">
      <c r="C619" s="171"/>
      <c r="E619" s="177"/>
      <c r="F619" s="176"/>
      <c r="G619" s="176"/>
      <c r="H619" s="176"/>
      <c r="I619" s="176"/>
    </row>
    <row r="620" spans="3:9" ht="11.25">
      <c r="C620" s="171"/>
      <c r="E620" s="177"/>
      <c r="F620" s="176"/>
      <c r="G620" s="176"/>
      <c r="H620" s="176"/>
      <c r="I620" s="176"/>
    </row>
    <row r="621" spans="3:9" ht="11.25">
      <c r="C621" s="171"/>
      <c r="E621" s="177"/>
      <c r="F621" s="176"/>
      <c r="G621" s="176"/>
      <c r="H621" s="176"/>
      <c r="I621" s="176"/>
    </row>
    <row r="622" spans="3:9" ht="11.25">
      <c r="C622" s="171"/>
      <c r="E622" s="177"/>
      <c r="F622" s="176"/>
      <c r="G622" s="176"/>
      <c r="H622" s="176"/>
      <c r="I622" s="176"/>
    </row>
    <row r="623" spans="3:9" ht="11.25">
      <c r="C623" s="171"/>
      <c r="E623" s="177"/>
      <c r="F623" s="176"/>
      <c r="G623" s="176"/>
      <c r="H623" s="176"/>
      <c r="I623" s="176"/>
    </row>
    <row r="624" spans="3:9" ht="11.25">
      <c r="C624" s="171"/>
      <c r="E624" s="177"/>
      <c r="F624" s="176"/>
      <c r="G624" s="176"/>
      <c r="H624" s="176"/>
      <c r="I624" s="176"/>
    </row>
    <row r="625" spans="3:9" ht="11.25">
      <c r="C625" s="171"/>
      <c r="E625" s="177"/>
      <c r="F625" s="176"/>
      <c r="G625" s="176"/>
      <c r="H625" s="176"/>
      <c r="I625" s="176"/>
    </row>
    <row r="626" spans="3:9" ht="11.25">
      <c r="C626" s="171"/>
      <c r="E626" s="177"/>
      <c r="F626" s="176"/>
      <c r="G626" s="176"/>
      <c r="H626" s="176"/>
      <c r="I626" s="176"/>
    </row>
    <row r="627" spans="3:9" ht="11.25">
      <c r="C627" s="171"/>
      <c r="E627" s="177"/>
      <c r="F627" s="176"/>
      <c r="G627" s="176"/>
      <c r="H627" s="176"/>
      <c r="I627" s="176"/>
    </row>
    <row r="628" spans="3:9" ht="11.25">
      <c r="C628" s="171"/>
      <c r="E628" s="177"/>
      <c r="F628" s="176"/>
      <c r="G628" s="176"/>
      <c r="H628" s="176"/>
      <c r="I628" s="176"/>
    </row>
    <row r="629" spans="3:9" ht="11.25">
      <c r="C629" s="171"/>
      <c r="E629" s="177"/>
      <c r="F629" s="176"/>
      <c r="G629" s="176"/>
      <c r="H629" s="176"/>
      <c r="I629" s="176"/>
    </row>
    <row r="630" spans="3:9" ht="11.25">
      <c r="C630" s="171"/>
      <c r="E630" s="177"/>
      <c r="F630" s="176"/>
      <c r="G630" s="176"/>
      <c r="H630" s="176"/>
      <c r="I630" s="176"/>
    </row>
    <row r="631" spans="3:9" ht="11.25">
      <c r="C631" s="171"/>
      <c r="E631" s="177"/>
      <c r="F631" s="176"/>
      <c r="G631" s="176"/>
      <c r="H631" s="176"/>
      <c r="I631" s="176"/>
    </row>
    <row r="632" spans="3:9" ht="11.25">
      <c r="C632" s="171"/>
      <c r="E632" s="177"/>
      <c r="F632" s="176"/>
      <c r="G632" s="176"/>
      <c r="H632" s="176"/>
      <c r="I632" s="176"/>
    </row>
    <row r="633" spans="3:9" ht="11.25">
      <c r="C633" s="171"/>
      <c r="E633" s="177"/>
      <c r="F633" s="176"/>
      <c r="G633" s="176"/>
      <c r="H633" s="176"/>
      <c r="I633" s="176"/>
    </row>
    <row r="634" spans="3:9" ht="11.25">
      <c r="C634" s="171"/>
      <c r="E634" s="177"/>
      <c r="F634" s="176"/>
      <c r="G634" s="176"/>
      <c r="H634" s="176"/>
      <c r="I634" s="176"/>
    </row>
    <row r="635" spans="3:9" ht="11.25">
      <c r="C635" s="171"/>
      <c r="E635" s="177"/>
      <c r="F635" s="176"/>
      <c r="G635" s="176"/>
      <c r="H635" s="176"/>
      <c r="I635" s="176"/>
    </row>
    <row r="636" spans="3:9" ht="11.25">
      <c r="C636" s="171"/>
      <c r="E636" s="177"/>
      <c r="F636" s="176"/>
      <c r="G636" s="176"/>
      <c r="H636" s="176"/>
      <c r="I636" s="176"/>
    </row>
    <row r="637" spans="3:9" ht="11.25">
      <c r="C637" s="171"/>
      <c r="E637" s="177"/>
      <c r="F637" s="176"/>
      <c r="G637" s="176"/>
      <c r="H637" s="176"/>
      <c r="I637" s="176"/>
    </row>
    <row r="638" spans="3:9" ht="11.25">
      <c r="C638" s="171"/>
      <c r="E638" s="177"/>
      <c r="F638" s="176"/>
      <c r="G638" s="176"/>
      <c r="H638" s="176"/>
      <c r="I638" s="176"/>
    </row>
    <row r="639" spans="3:9" ht="11.25">
      <c r="C639" s="171"/>
      <c r="E639" s="177"/>
      <c r="F639" s="176"/>
      <c r="G639" s="176"/>
      <c r="H639" s="176"/>
      <c r="I639" s="176"/>
    </row>
    <row r="640" spans="3:9" ht="11.25">
      <c r="C640" s="171"/>
      <c r="E640" s="177"/>
      <c r="F640" s="176"/>
      <c r="G640" s="176"/>
      <c r="H640" s="176"/>
      <c r="I640" s="176"/>
    </row>
    <row r="641" spans="3:9" ht="11.25">
      <c r="C641" s="171"/>
      <c r="E641" s="177"/>
      <c r="F641" s="176"/>
      <c r="G641" s="176"/>
      <c r="H641" s="176"/>
      <c r="I641" s="176"/>
    </row>
    <row r="642" spans="3:9" ht="11.25">
      <c r="C642" s="171"/>
      <c r="E642" s="177"/>
      <c r="F642" s="176"/>
      <c r="G642" s="176"/>
      <c r="H642" s="176"/>
      <c r="I642" s="176"/>
    </row>
    <row r="643" spans="3:9" ht="11.25">
      <c r="C643" s="171"/>
      <c r="E643" s="177"/>
      <c r="F643" s="176"/>
      <c r="G643" s="176"/>
      <c r="H643" s="176"/>
      <c r="I643" s="176"/>
    </row>
    <row r="644" spans="3:9" ht="11.25">
      <c r="C644" s="171"/>
      <c r="E644" s="177"/>
      <c r="F644" s="176"/>
      <c r="G644" s="176"/>
      <c r="H644" s="176"/>
      <c r="I644" s="176"/>
    </row>
    <row r="645" spans="3:9" ht="11.25">
      <c r="C645" s="171"/>
      <c r="E645" s="177"/>
      <c r="F645" s="176"/>
      <c r="G645" s="176"/>
      <c r="H645" s="176"/>
      <c r="I645" s="176"/>
    </row>
    <row r="646" spans="3:9" ht="11.25">
      <c r="C646" s="171"/>
      <c r="E646" s="177"/>
      <c r="F646" s="176"/>
      <c r="G646" s="176"/>
      <c r="H646" s="176"/>
      <c r="I646" s="176"/>
    </row>
    <row r="647" spans="3:9" ht="11.25">
      <c r="C647" s="171"/>
      <c r="E647" s="177"/>
      <c r="F647" s="176"/>
      <c r="G647" s="176"/>
      <c r="H647" s="176"/>
      <c r="I647" s="176"/>
    </row>
    <row r="648" spans="3:9" ht="11.25">
      <c r="C648" s="171"/>
      <c r="E648" s="177"/>
      <c r="F648" s="176"/>
      <c r="G648" s="176"/>
      <c r="H648" s="176"/>
      <c r="I648" s="176"/>
    </row>
    <row r="649" spans="3:9" ht="11.25">
      <c r="C649" s="171"/>
      <c r="E649" s="177"/>
      <c r="F649" s="176"/>
      <c r="G649" s="176"/>
      <c r="H649" s="176"/>
      <c r="I649" s="176"/>
    </row>
    <row r="650" spans="3:9" ht="11.25">
      <c r="C650" s="171"/>
      <c r="E650" s="177"/>
      <c r="F650" s="176"/>
      <c r="G650" s="176"/>
      <c r="H650" s="176"/>
      <c r="I650" s="176"/>
    </row>
    <row r="651" spans="3:9" ht="11.25">
      <c r="C651" s="171"/>
      <c r="E651" s="177"/>
      <c r="F651" s="176"/>
      <c r="G651" s="176"/>
      <c r="H651" s="176"/>
      <c r="I651" s="176"/>
    </row>
    <row r="652" spans="3:9" ht="11.25">
      <c r="C652" s="171"/>
      <c r="E652" s="177"/>
      <c r="F652" s="176"/>
      <c r="G652" s="176"/>
      <c r="H652" s="176"/>
      <c r="I652" s="176"/>
    </row>
    <row r="653" spans="3:9" ht="11.25">
      <c r="C653" s="171"/>
      <c r="E653" s="177"/>
      <c r="F653" s="176"/>
      <c r="G653" s="176"/>
      <c r="H653" s="176"/>
      <c r="I653" s="176"/>
    </row>
    <row r="654" spans="3:9" ht="11.25">
      <c r="C654" s="171"/>
      <c r="E654" s="177"/>
      <c r="F654" s="176"/>
      <c r="G654" s="176"/>
      <c r="H654" s="176"/>
      <c r="I654" s="176"/>
    </row>
    <row r="655" spans="3:9" ht="11.25">
      <c r="C655" s="171"/>
      <c r="E655" s="177"/>
      <c r="F655" s="176"/>
      <c r="G655" s="176"/>
      <c r="H655" s="176"/>
      <c r="I655" s="176"/>
    </row>
    <row r="656" spans="3:9" ht="11.25">
      <c r="C656" s="171"/>
      <c r="E656" s="177"/>
      <c r="F656" s="176"/>
      <c r="G656" s="176"/>
      <c r="H656" s="176"/>
      <c r="I656" s="176"/>
    </row>
    <row r="657" spans="3:9" ht="11.25">
      <c r="C657" s="171"/>
      <c r="E657" s="177"/>
      <c r="F657" s="176"/>
      <c r="G657" s="176"/>
      <c r="H657" s="176"/>
      <c r="I657" s="176"/>
    </row>
    <row r="658" spans="3:9" ht="11.25">
      <c r="C658" s="171"/>
      <c r="E658" s="177"/>
      <c r="F658" s="176"/>
      <c r="G658" s="176"/>
      <c r="H658" s="176"/>
      <c r="I658" s="176"/>
    </row>
    <row r="659" spans="3:9" ht="11.25">
      <c r="C659" s="171"/>
      <c r="E659" s="177"/>
      <c r="F659" s="176"/>
      <c r="G659" s="176"/>
      <c r="H659" s="176"/>
      <c r="I659" s="176"/>
    </row>
    <row r="660" spans="3:9" ht="11.25">
      <c r="C660" s="171"/>
      <c r="E660" s="177"/>
      <c r="F660" s="176"/>
      <c r="G660" s="176"/>
      <c r="H660" s="176"/>
      <c r="I660" s="176"/>
    </row>
    <row r="661" spans="3:9" ht="11.25">
      <c r="C661" s="171"/>
      <c r="E661" s="177"/>
      <c r="F661" s="176"/>
      <c r="G661" s="176"/>
      <c r="H661" s="176"/>
      <c r="I661" s="176"/>
    </row>
    <row r="662" spans="3:9" ht="11.25">
      <c r="C662" s="171"/>
      <c r="E662" s="177"/>
      <c r="F662" s="176"/>
      <c r="G662" s="176"/>
      <c r="H662" s="176"/>
      <c r="I662" s="176"/>
    </row>
    <row r="663" spans="3:9" ht="11.25">
      <c r="C663" s="171"/>
      <c r="E663" s="177"/>
      <c r="F663" s="176"/>
      <c r="G663" s="176"/>
      <c r="H663" s="176"/>
      <c r="I663" s="176"/>
    </row>
    <row r="664" spans="3:9" ht="11.25">
      <c r="C664" s="171"/>
      <c r="E664" s="177"/>
      <c r="F664" s="176"/>
      <c r="G664" s="176"/>
      <c r="H664" s="176"/>
      <c r="I664" s="176"/>
    </row>
    <row r="665" spans="3:9" ht="11.25">
      <c r="C665" s="171"/>
      <c r="E665" s="177"/>
      <c r="F665" s="176"/>
      <c r="G665" s="176"/>
      <c r="H665" s="176"/>
      <c r="I665" s="176"/>
    </row>
    <row r="666" spans="3:9" ht="11.25">
      <c r="C666" s="171"/>
      <c r="E666" s="177"/>
      <c r="F666" s="176"/>
      <c r="G666" s="176"/>
      <c r="H666" s="176"/>
      <c r="I666" s="176"/>
    </row>
    <row r="667" spans="3:9" ht="11.25">
      <c r="C667" s="171"/>
      <c r="E667" s="177"/>
      <c r="F667" s="176"/>
      <c r="G667" s="176"/>
      <c r="H667" s="176"/>
      <c r="I667" s="176"/>
    </row>
    <row r="668" spans="3:9" ht="11.25">
      <c r="C668" s="171"/>
      <c r="E668" s="177"/>
      <c r="F668" s="176"/>
      <c r="G668" s="176"/>
      <c r="H668" s="176"/>
      <c r="I668" s="176"/>
    </row>
    <row r="669" spans="3:9" ht="11.25">
      <c r="C669" s="171"/>
      <c r="E669" s="177"/>
      <c r="F669" s="176"/>
      <c r="G669" s="176"/>
      <c r="H669" s="176"/>
      <c r="I669" s="176"/>
    </row>
    <row r="670" spans="3:9" ht="11.25">
      <c r="C670" s="171"/>
      <c r="E670" s="177"/>
      <c r="F670" s="176"/>
      <c r="G670" s="176"/>
      <c r="H670" s="176"/>
      <c r="I670" s="176"/>
    </row>
    <row r="671" spans="3:9" ht="11.25">
      <c r="C671" s="171"/>
      <c r="E671" s="177"/>
      <c r="F671" s="176"/>
      <c r="G671" s="176"/>
      <c r="H671" s="176"/>
      <c r="I671" s="176"/>
    </row>
    <row r="672" spans="3:9" ht="11.25">
      <c r="C672" s="171"/>
      <c r="E672" s="177"/>
      <c r="F672" s="176"/>
      <c r="G672" s="176"/>
      <c r="H672" s="176"/>
      <c r="I672" s="176"/>
    </row>
    <row r="673" spans="3:9" ht="11.25">
      <c r="C673" s="171"/>
      <c r="E673" s="177"/>
      <c r="F673" s="176"/>
      <c r="G673" s="176"/>
      <c r="H673" s="176"/>
      <c r="I673" s="176"/>
    </row>
    <row r="674" spans="3:9" ht="11.25">
      <c r="C674" s="171"/>
      <c r="E674" s="177"/>
      <c r="F674" s="176"/>
      <c r="G674" s="176"/>
      <c r="H674" s="176"/>
      <c r="I674" s="176"/>
    </row>
    <row r="675" spans="3:9" ht="11.25">
      <c r="C675" s="171"/>
      <c r="E675" s="177"/>
      <c r="F675" s="176"/>
      <c r="G675" s="176"/>
      <c r="H675" s="176"/>
      <c r="I675" s="176"/>
    </row>
    <row r="676" spans="3:9" ht="11.25">
      <c r="C676" s="171"/>
      <c r="E676" s="177"/>
      <c r="F676" s="176"/>
      <c r="G676" s="176"/>
      <c r="H676" s="176"/>
      <c r="I676" s="176"/>
    </row>
    <row r="677" spans="3:9" ht="11.25">
      <c r="C677" s="171"/>
      <c r="E677" s="177"/>
      <c r="F677" s="176"/>
      <c r="G677" s="176"/>
      <c r="H677" s="176"/>
      <c r="I677" s="176"/>
    </row>
    <row r="678" spans="3:9" ht="11.25">
      <c r="C678" s="171"/>
      <c r="E678" s="177"/>
      <c r="F678" s="176"/>
      <c r="G678" s="176"/>
      <c r="H678" s="176"/>
      <c r="I678" s="176"/>
    </row>
    <row r="679" spans="3:9" ht="11.25">
      <c r="C679" s="171"/>
      <c r="E679" s="177"/>
      <c r="F679" s="176"/>
      <c r="G679" s="176"/>
      <c r="H679" s="176"/>
      <c r="I679" s="176"/>
    </row>
    <row r="680" spans="3:9" ht="11.25">
      <c r="C680" s="171"/>
      <c r="E680" s="177"/>
      <c r="F680" s="176"/>
      <c r="G680" s="176"/>
      <c r="H680" s="176"/>
      <c r="I680" s="176"/>
    </row>
    <row r="681" spans="3:9" ht="11.25">
      <c r="C681" s="171"/>
      <c r="E681" s="177"/>
      <c r="F681" s="176"/>
      <c r="G681" s="176"/>
      <c r="H681" s="176"/>
      <c r="I681" s="176"/>
    </row>
    <row r="682" spans="3:9" ht="11.25">
      <c r="C682" s="171"/>
      <c r="E682" s="177"/>
      <c r="F682" s="176"/>
      <c r="G682" s="176"/>
      <c r="H682" s="176"/>
      <c r="I682" s="176"/>
    </row>
    <row r="683" spans="3:9" ht="11.25">
      <c r="C683" s="171"/>
      <c r="E683" s="177"/>
      <c r="F683" s="176"/>
      <c r="G683" s="176"/>
      <c r="H683" s="176"/>
      <c r="I683" s="176"/>
    </row>
    <row r="684" spans="3:9" ht="11.25">
      <c r="C684" s="171"/>
      <c r="E684" s="177"/>
      <c r="F684" s="176"/>
      <c r="G684" s="176"/>
      <c r="H684" s="176"/>
      <c r="I684" s="176"/>
    </row>
    <row r="685" spans="3:9" ht="11.25">
      <c r="C685" s="171"/>
      <c r="E685" s="177"/>
      <c r="F685" s="176"/>
      <c r="G685" s="176"/>
      <c r="H685" s="176"/>
      <c r="I685" s="176"/>
    </row>
    <row r="686" spans="3:9" ht="11.25">
      <c r="C686" s="171"/>
      <c r="E686" s="177"/>
      <c r="F686" s="176"/>
      <c r="G686" s="176"/>
      <c r="H686" s="176"/>
      <c r="I686" s="176"/>
    </row>
    <row r="687" spans="3:9" ht="11.25">
      <c r="C687" s="171"/>
      <c r="E687" s="177"/>
      <c r="F687" s="176"/>
      <c r="G687" s="176"/>
      <c r="H687" s="176"/>
      <c r="I687" s="176"/>
    </row>
    <row r="688" spans="3:9" ht="11.25">
      <c r="C688" s="171"/>
      <c r="E688" s="177"/>
      <c r="F688" s="176"/>
      <c r="G688" s="176"/>
      <c r="H688" s="176"/>
      <c r="I688" s="176"/>
    </row>
    <row r="689" spans="3:9" ht="11.25">
      <c r="C689" s="171"/>
      <c r="E689" s="177"/>
      <c r="F689" s="176"/>
      <c r="G689" s="176"/>
      <c r="H689" s="176"/>
      <c r="I689" s="176"/>
    </row>
    <row r="690" spans="3:9" ht="11.25">
      <c r="C690" s="171"/>
      <c r="E690" s="177"/>
      <c r="F690" s="176"/>
      <c r="G690" s="176"/>
      <c r="H690" s="176"/>
      <c r="I690" s="176"/>
    </row>
    <row r="691" spans="3:9" ht="11.25">
      <c r="C691" s="171"/>
      <c r="E691" s="177"/>
      <c r="F691" s="176"/>
      <c r="G691" s="176"/>
      <c r="H691" s="176"/>
      <c r="I691" s="176"/>
    </row>
    <row r="692" spans="3:9" ht="11.25">
      <c r="C692" s="171"/>
      <c r="E692" s="177"/>
      <c r="F692" s="176"/>
      <c r="G692" s="176"/>
      <c r="H692" s="176"/>
      <c r="I692" s="176"/>
    </row>
    <row r="693" spans="3:9" ht="11.25">
      <c r="C693" s="171"/>
      <c r="E693" s="177"/>
      <c r="F693" s="176"/>
      <c r="G693" s="176"/>
      <c r="H693" s="176"/>
      <c r="I693" s="176"/>
    </row>
    <row r="694" spans="3:9" ht="11.25">
      <c r="C694" s="171"/>
      <c r="E694" s="177"/>
      <c r="F694" s="176"/>
      <c r="G694" s="176"/>
      <c r="H694" s="176"/>
      <c r="I694" s="176"/>
    </row>
    <row r="695" spans="3:9" ht="11.25">
      <c r="C695" s="171"/>
      <c r="E695" s="177"/>
      <c r="F695" s="176"/>
      <c r="G695" s="176"/>
      <c r="H695" s="176"/>
      <c r="I695" s="176"/>
    </row>
    <row r="696" spans="3:9" ht="11.25">
      <c r="C696" s="171"/>
      <c r="E696" s="177"/>
      <c r="F696" s="176"/>
      <c r="G696" s="176"/>
      <c r="H696" s="176"/>
      <c r="I696" s="176"/>
    </row>
    <row r="697" spans="3:9" ht="11.25">
      <c r="C697" s="171"/>
      <c r="E697" s="177"/>
      <c r="F697" s="176"/>
      <c r="G697" s="176"/>
      <c r="H697" s="176"/>
      <c r="I697" s="176"/>
    </row>
    <row r="698" spans="3:9" ht="11.25">
      <c r="C698" s="171"/>
      <c r="E698" s="177"/>
      <c r="F698" s="176"/>
      <c r="G698" s="176"/>
      <c r="H698" s="176"/>
      <c r="I698" s="176"/>
    </row>
    <row r="699" spans="3:9" ht="11.25">
      <c r="C699" s="171"/>
      <c r="E699" s="177"/>
      <c r="F699" s="176"/>
      <c r="G699" s="176"/>
      <c r="H699" s="176"/>
      <c r="I699" s="176"/>
    </row>
    <row r="700" spans="3:9" ht="11.25">
      <c r="C700" s="171"/>
      <c r="E700" s="177"/>
      <c r="F700" s="176"/>
      <c r="G700" s="176"/>
      <c r="H700" s="176"/>
      <c r="I700" s="176"/>
    </row>
    <row r="701" spans="3:9" ht="11.25">
      <c r="C701" s="171"/>
      <c r="E701" s="177"/>
      <c r="F701" s="176"/>
      <c r="G701" s="176"/>
      <c r="H701" s="176"/>
      <c r="I701" s="176"/>
    </row>
    <row r="702" spans="3:9" ht="11.25">
      <c r="C702" s="171"/>
      <c r="E702" s="177"/>
      <c r="F702" s="176"/>
      <c r="G702" s="176"/>
      <c r="H702" s="176"/>
      <c r="I702" s="176"/>
    </row>
    <row r="703" spans="3:9" ht="11.25">
      <c r="C703" s="171"/>
      <c r="E703" s="177"/>
      <c r="F703" s="176"/>
      <c r="G703" s="176"/>
      <c r="H703" s="176"/>
      <c r="I703" s="176"/>
    </row>
    <row r="704" spans="3:9" ht="11.25">
      <c r="C704" s="171"/>
      <c r="E704" s="177"/>
      <c r="F704" s="176"/>
      <c r="G704" s="176"/>
      <c r="H704" s="176"/>
      <c r="I704" s="176"/>
    </row>
    <row r="705" spans="3:9" ht="11.25">
      <c r="C705" s="171"/>
      <c r="E705" s="177"/>
      <c r="F705" s="176"/>
      <c r="G705" s="176"/>
      <c r="H705" s="176"/>
      <c r="I705" s="176"/>
    </row>
    <row r="706" spans="3:9" ht="11.25">
      <c r="C706" s="171"/>
      <c r="E706" s="177"/>
      <c r="F706" s="176"/>
      <c r="G706" s="176"/>
      <c r="H706" s="176"/>
      <c r="I706" s="176"/>
    </row>
    <row r="707" spans="3:9" ht="11.25">
      <c r="C707" s="171"/>
      <c r="E707" s="177"/>
      <c r="F707" s="176"/>
      <c r="G707" s="176"/>
      <c r="H707" s="176"/>
      <c r="I707" s="176"/>
    </row>
    <row r="708" spans="3:9" ht="11.25">
      <c r="C708" s="171"/>
      <c r="E708" s="177"/>
      <c r="F708" s="176"/>
      <c r="G708" s="176"/>
      <c r="H708" s="176"/>
      <c r="I708" s="176"/>
    </row>
    <row r="709" spans="3:9" ht="11.25">
      <c r="C709" s="171"/>
      <c r="E709" s="177"/>
      <c r="F709" s="176"/>
      <c r="G709" s="176"/>
      <c r="H709" s="176"/>
      <c r="I709" s="176"/>
    </row>
    <row r="710" spans="3:9" ht="11.25">
      <c r="C710" s="171"/>
      <c r="E710" s="177"/>
      <c r="F710" s="176"/>
      <c r="G710" s="176"/>
      <c r="H710" s="176"/>
      <c r="I710" s="176"/>
    </row>
    <row r="711" spans="3:9" ht="11.25">
      <c r="C711" s="171"/>
      <c r="E711" s="177"/>
      <c r="F711" s="176"/>
      <c r="G711" s="176"/>
      <c r="H711" s="176"/>
      <c r="I711" s="176"/>
    </row>
    <row r="712" spans="3:9" ht="11.25">
      <c r="C712" s="171"/>
      <c r="E712" s="177"/>
      <c r="F712" s="176"/>
      <c r="G712" s="176"/>
      <c r="H712" s="176"/>
      <c r="I712" s="176"/>
    </row>
    <row r="713" spans="3:9" ht="11.25">
      <c r="C713" s="171"/>
      <c r="E713" s="177"/>
      <c r="F713" s="176"/>
      <c r="G713" s="176"/>
      <c r="H713" s="176"/>
      <c r="I713" s="176"/>
    </row>
    <row r="714" spans="3:9" ht="11.25">
      <c r="C714" s="171"/>
      <c r="E714" s="177"/>
      <c r="F714" s="176"/>
      <c r="G714" s="176"/>
      <c r="H714" s="176"/>
      <c r="I714" s="176"/>
    </row>
    <row r="715" spans="3:9" ht="11.25">
      <c r="C715" s="171"/>
      <c r="E715" s="177"/>
      <c r="F715" s="176"/>
      <c r="G715" s="176"/>
      <c r="H715" s="176"/>
      <c r="I715" s="176"/>
    </row>
    <row r="716" spans="3:9" ht="11.25">
      <c r="C716" s="171"/>
      <c r="E716" s="177"/>
      <c r="F716" s="176"/>
      <c r="G716" s="176"/>
      <c r="H716" s="176"/>
      <c r="I716" s="176"/>
    </row>
    <row r="717" spans="3:9" ht="11.25">
      <c r="C717" s="171"/>
      <c r="E717" s="177"/>
      <c r="F717" s="176"/>
      <c r="G717" s="176"/>
      <c r="H717" s="176"/>
      <c r="I717" s="176"/>
    </row>
    <row r="718" spans="3:9" ht="11.25">
      <c r="C718" s="171"/>
      <c r="E718" s="177"/>
      <c r="F718" s="176"/>
      <c r="G718" s="176"/>
      <c r="H718" s="176"/>
      <c r="I718" s="176"/>
    </row>
    <row r="719" spans="3:9" ht="11.25">
      <c r="C719" s="171"/>
      <c r="E719" s="177"/>
      <c r="F719" s="176"/>
      <c r="G719" s="176"/>
      <c r="H719" s="176"/>
      <c r="I719" s="176"/>
    </row>
    <row r="720" spans="3:9" ht="11.25">
      <c r="C720" s="171"/>
      <c r="E720" s="177"/>
      <c r="F720" s="176"/>
      <c r="G720" s="176"/>
      <c r="H720" s="176"/>
      <c r="I720" s="176"/>
    </row>
    <row r="721" spans="3:9" ht="11.25">
      <c r="C721" s="171"/>
      <c r="E721" s="177"/>
      <c r="F721" s="176"/>
      <c r="G721" s="176"/>
      <c r="H721" s="176"/>
      <c r="I721" s="176"/>
    </row>
    <row r="722" spans="3:9" ht="11.25">
      <c r="C722" s="171"/>
      <c r="E722" s="177"/>
      <c r="F722" s="176"/>
      <c r="G722" s="176"/>
      <c r="H722" s="176"/>
      <c r="I722" s="176"/>
    </row>
    <row r="723" spans="3:9" ht="11.25">
      <c r="C723" s="171"/>
      <c r="E723" s="177"/>
      <c r="F723" s="176"/>
      <c r="G723" s="176"/>
      <c r="H723" s="176"/>
      <c r="I723" s="176"/>
    </row>
    <row r="724" spans="3:9" ht="11.25">
      <c r="C724" s="171"/>
      <c r="E724" s="177"/>
      <c r="F724" s="176"/>
      <c r="G724" s="176"/>
      <c r="H724" s="176"/>
      <c r="I724" s="176"/>
    </row>
    <row r="725" spans="3:9" ht="11.25">
      <c r="C725" s="171"/>
      <c r="E725" s="177"/>
      <c r="F725" s="176"/>
      <c r="G725" s="176"/>
      <c r="H725" s="176"/>
      <c r="I725" s="176"/>
    </row>
    <row r="726" spans="3:9" ht="11.25">
      <c r="C726" s="171"/>
      <c r="E726" s="177"/>
      <c r="F726" s="176"/>
      <c r="G726" s="176"/>
      <c r="H726" s="176"/>
      <c r="I726" s="176"/>
    </row>
    <row r="727" spans="3:9" ht="11.25">
      <c r="C727" s="171"/>
      <c r="E727" s="177"/>
      <c r="F727" s="176"/>
      <c r="G727" s="176"/>
      <c r="H727" s="176"/>
      <c r="I727" s="176"/>
    </row>
    <row r="728" spans="3:9" ht="11.25">
      <c r="C728" s="171"/>
      <c r="E728" s="177"/>
      <c r="F728" s="176"/>
      <c r="G728" s="176"/>
      <c r="H728" s="176"/>
      <c r="I728" s="176"/>
    </row>
    <row r="729" spans="3:9" ht="11.25">
      <c r="C729" s="171"/>
      <c r="E729" s="177"/>
      <c r="F729" s="176"/>
      <c r="G729" s="176"/>
      <c r="H729" s="176"/>
      <c r="I729" s="176"/>
    </row>
    <row r="730" spans="3:9" ht="11.25">
      <c r="C730" s="171"/>
      <c r="E730" s="177"/>
      <c r="F730" s="176"/>
      <c r="G730" s="176"/>
      <c r="H730" s="176"/>
      <c r="I730" s="176"/>
    </row>
    <row r="731" spans="3:9" ht="11.25">
      <c r="C731" s="171"/>
      <c r="E731" s="177"/>
      <c r="F731" s="176"/>
      <c r="G731" s="176"/>
      <c r="H731" s="176"/>
      <c r="I731" s="176"/>
    </row>
    <row r="732" spans="3:9" ht="11.25">
      <c r="C732" s="171"/>
      <c r="E732" s="177"/>
      <c r="F732" s="176"/>
      <c r="G732" s="176"/>
      <c r="H732" s="176"/>
      <c r="I732" s="176"/>
    </row>
    <row r="733" spans="3:9" ht="11.25">
      <c r="C733" s="171"/>
      <c r="E733" s="177"/>
      <c r="F733" s="176"/>
      <c r="G733" s="176"/>
      <c r="H733" s="176"/>
      <c r="I733" s="176"/>
    </row>
    <row r="734" spans="3:9" ht="11.25">
      <c r="C734" s="171"/>
      <c r="E734" s="177"/>
      <c r="F734" s="176"/>
      <c r="G734" s="176"/>
      <c r="H734" s="176"/>
      <c r="I734" s="176"/>
    </row>
    <row r="735" spans="3:9" ht="11.25">
      <c r="C735" s="171"/>
      <c r="E735" s="177"/>
      <c r="F735" s="176"/>
      <c r="G735" s="176"/>
      <c r="H735" s="176"/>
      <c r="I735" s="176"/>
    </row>
    <row r="736" spans="3:9" ht="11.25">
      <c r="C736" s="171"/>
      <c r="E736" s="177"/>
      <c r="F736" s="176"/>
      <c r="G736" s="176"/>
      <c r="H736" s="176"/>
      <c r="I736" s="176"/>
    </row>
    <row r="737" spans="3:9" ht="11.25">
      <c r="C737" s="171"/>
      <c r="E737" s="177"/>
      <c r="F737" s="176"/>
      <c r="G737" s="176"/>
      <c r="H737" s="176"/>
      <c r="I737" s="176"/>
    </row>
    <row r="738" spans="3:9" ht="11.25">
      <c r="C738" s="171"/>
      <c r="E738" s="177"/>
      <c r="F738" s="176"/>
      <c r="G738" s="176"/>
      <c r="H738" s="176"/>
      <c r="I738" s="176"/>
    </row>
    <row r="739" spans="3:9" ht="11.25">
      <c r="C739" s="171"/>
      <c r="E739" s="177"/>
      <c r="F739" s="176"/>
      <c r="G739" s="176"/>
      <c r="H739" s="176"/>
      <c r="I739" s="176"/>
    </row>
    <row r="740" spans="3:9" ht="11.25">
      <c r="C740" s="171"/>
      <c r="E740" s="177"/>
      <c r="F740" s="176"/>
      <c r="G740" s="176"/>
      <c r="H740" s="176"/>
      <c r="I740" s="176"/>
    </row>
    <row r="741" spans="3:9" ht="11.25">
      <c r="C741" s="171"/>
      <c r="E741" s="177"/>
      <c r="F741" s="176"/>
      <c r="G741" s="176"/>
      <c r="H741" s="176"/>
      <c r="I741" s="176"/>
    </row>
    <row r="742" spans="3:9" ht="11.25">
      <c r="C742" s="171"/>
      <c r="E742" s="177"/>
      <c r="F742" s="176"/>
      <c r="G742" s="176"/>
      <c r="H742" s="176"/>
      <c r="I742" s="176"/>
    </row>
    <row r="743" spans="3:9" ht="11.25">
      <c r="C743" s="171"/>
      <c r="E743" s="177"/>
      <c r="F743" s="176"/>
      <c r="G743" s="176"/>
      <c r="H743" s="176"/>
      <c r="I743" s="176"/>
    </row>
    <row r="744" spans="3:9" ht="11.25">
      <c r="C744" s="171"/>
      <c r="E744" s="177"/>
      <c r="F744" s="176"/>
      <c r="G744" s="176"/>
      <c r="H744" s="176"/>
      <c r="I744" s="176"/>
    </row>
    <row r="745" spans="3:9" ht="11.25">
      <c r="C745" s="171"/>
      <c r="E745" s="177"/>
      <c r="F745" s="176"/>
      <c r="G745" s="176"/>
      <c r="H745" s="176"/>
      <c r="I745" s="176"/>
    </row>
    <row r="746" spans="3:9" ht="11.25">
      <c r="C746" s="171"/>
      <c r="E746" s="177"/>
      <c r="F746" s="176"/>
      <c r="G746" s="176"/>
      <c r="H746" s="176"/>
      <c r="I746" s="176"/>
    </row>
    <row r="747" spans="3:9" ht="11.25">
      <c r="C747" s="171"/>
      <c r="E747" s="177"/>
      <c r="F747" s="176"/>
      <c r="G747" s="176"/>
      <c r="H747" s="176"/>
      <c r="I747" s="176"/>
    </row>
    <row r="748" spans="3:9" ht="11.25">
      <c r="C748" s="171"/>
      <c r="E748" s="177"/>
      <c r="F748" s="176"/>
      <c r="G748" s="176"/>
      <c r="H748" s="176"/>
      <c r="I748" s="176"/>
    </row>
    <row r="749" spans="3:9" ht="11.25">
      <c r="C749" s="171"/>
      <c r="E749" s="177"/>
      <c r="F749" s="176"/>
      <c r="G749" s="176"/>
      <c r="H749" s="176"/>
      <c r="I749" s="176"/>
    </row>
    <row r="750" spans="3:9" ht="11.25">
      <c r="C750" s="171"/>
      <c r="E750" s="177"/>
      <c r="F750" s="176"/>
      <c r="G750" s="176"/>
      <c r="H750" s="176"/>
      <c r="I750" s="176"/>
    </row>
    <row r="751" spans="3:9" ht="11.25">
      <c r="C751" s="171"/>
      <c r="E751" s="177"/>
      <c r="F751" s="176"/>
      <c r="G751" s="176"/>
      <c r="H751" s="176"/>
      <c r="I751" s="176"/>
    </row>
    <row r="752" spans="3:9" ht="11.25">
      <c r="C752" s="171"/>
      <c r="E752" s="177"/>
      <c r="F752" s="176"/>
      <c r="G752" s="176"/>
      <c r="H752" s="176"/>
      <c r="I752" s="176"/>
    </row>
    <row r="753" spans="3:9" ht="11.25">
      <c r="C753" s="171"/>
      <c r="E753" s="177"/>
      <c r="F753" s="176"/>
      <c r="G753" s="176"/>
      <c r="H753" s="176"/>
      <c r="I753" s="176"/>
    </row>
    <row r="754" spans="3:9" ht="11.25">
      <c r="C754" s="171"/>
      <c r="E754" s="177"/>
      <c r="F754" s="176"/>
      <c r="G754" s="176"/>
      <c r="H754" s="176"/>
      <c r="I754" s="176"/>
    </row>
    <row r="755" spans="3:9" ht="11.25">
      <c r="C755" s="171"/>
      <c r="E755" s="177"/>
      <c r="F755" s="176"/>
      <c r="G755" s="176"/>
      <c r="H755" s="176"/>
      <c r="I755" s="176"/>
    </row>
    <row r="756" spans="3:9" ht="11.25">
      <c r="C756" s="171"/>
      <c r="E756" s="177"/>
      <c r="F756" s="176"/>
      <c r="G756" s="176"/>
      <c r="H756" s="176"/>
      <c r="I756" s="176"/>
    </row>
    <row r="757" spans="3:9" ht="11.25">
      <c r="C757" s="171"/>
      <c r="E757" s="177"/>
      <c r="F757" s="176"/>
      <c r="G757" s="176"/>
      <c r="H757" s="176"/>
      <c r="I757" s="176"/>
    </row>
    <row r="758" spans="3:9" ht="11.25">
      <c r="C758" s="171"/>
      <c r="E758" s="177"/>
      <c r="F758" s="176"/>
      <c r="G758" s="176"/>
      <c r="H758" s="176"/>
      <c r="I758" s="176"/>
    </row>
    <row r="759" spans="3:9" ht="11.25">
      <c r="C759" s="171"/>
      <c r="E759" s="177"/>
      <c r="F759" s="176"/>
      <c r="G759" s="176"/>
      <c r="H759" s="176"/>
      <c r="I759" s="176"/>
    </row>
    <row r="760" spans="3:9" ht="11.25">
      <c r="C760" s="171"/>
      <c r="E760" s="177"/>
      <c r="F760" s="176"/>
      <c r="G760" s="176"/>
      <c r="H760" s="176"/>
      <c r="I760" s="176"/>
    </row>
    <row r="761" spans="3:9" ht="11.25">
      <c r="C761" s="171"/>
      <c r="E761" s="177"/>
      <c r="F761" s="176"/>
      <c r="G761" s="176"/>
      <c r="H761" s="176"/>
      <c r="I761" s="176"/>
    </row>
    <row r="762" spans="3:9" ht="11.25">
      <c r="C762" s="171"/>
      <c r="E762" s="177"/>
      <c r="F762" s="176"/>
      <c r="G762" s="176"/>
      <c r="H762" s="176"/>
      <c r="I762" s="176"/>
    </row>
    <row r="763" spans="3:9" ht="11.25">
      <c r="C763" s="171"/>
      <c r="E763" s="177"/>
      <c r="F763" s="176"/>
      <c r="G763" s="176"/>
      <c r="H763" s="176"/>
      <c r="I763" s="176"/>
    </row>
    <row r="764" spans="3:9" ht="11.25">
      <c r="C764" s="171"/>
      <c r="E764" s="177"/>
      <c r="F764" s="176"/>
      <c r="G764" s="176"/>
      <c r="H764" s="176"/>
      <c r="I764" s="176"/>
    </row>
    <row r="765" spans="3:9" ht="11.25">
      <c r="C765" s="171"/>
      <c r="E765" s="177"/>
      <c r="F765" s="176"/>
      <c r="G765" s="176"/>
      <c r="H765" s="176"/>
      <c r="I765" s="176"/>
    </row>
    <row r="766" spans="3:9" ht="11.25">
      <c r="C766" s="171"/>
      <c r="E766" s="177"/>
      <c r="F766" s="176"/>
      <c r="G766" s="176"/>
      <c r="H766" s="176"/>
      <c r="I766" s="176"/>
    </row>
    <row r="767" spans="3:9" ht="11.25">
      <c r="C767" s="171"/>
      <c r="E767" s="177"/>
      <c r="F767" s="176"/>
      <c r="G767" s="176"/>
      <c r="H767" s="176"/>
      <c r="I767" s="176"/>
    </row>
    <row r="768" spans="3:9" ht="11.25">
      <c r="C768" s="171"/>
      <c r="E768" s="177"/>
      <c r="F768" s="176"/>
      <c r="G768" s="176"/>
      <c r="H768" s="176"/>
      <c r="I768" s="176"/>
    </row>
    <row r="769" spans="3:9" ht="11.25">
      <c r="C769" s="171"/>
      <c r="E769" s="177"/>
      <c r="F769" s="176"/>
      <c r="G769" s="176"/>
      <c r="H769" s="176"/>
      <c r="I769" s="176"/>
    </row>
    <row r="770" spans="3:9" ht="11.25">
      <c r="C770" s="171"/>
      <c r="E770" s="177"/>
      <c r="F770" s="176"/>
      <c r="G770" s="176"/>
      <c r="H770" s="176"/>
      <c r="I770" s="176"/>
    </row>
    <row r="771" spans="3:9" ht="11.25">
      <c r="C771" s="171"/>
      <c r="E771" s="177"/>
      <c r="F771" s="176"/>
      <c r="G771" s="176"/>
      <c r="H771" s="176"/>
      <c r="I771" s="176"/>
    </row>
    <row r="772" spans="3:9" ht="11.25">
      <c r="C772" s="171"/>
      <c r="E772" s="177"/>
      <c r="F772" s="176"/>
      <c r="G772" s="176"/>
      <c r="H772" s="176"/>
      <c r="I772" s="176"/>
    </row>
    <row r="773" spans="3:9" ht="11.25">
      <c r="C773" s="171"/>
      <c r="E773" s="177"/>
      <c r="F773" s="176"/>
      <c r="G773" s="176"/>
      <c r="H773" s="176"/>
      <c r="I773" s="176"/>
    </row>
    <row r="774" spans="3:9" ht="11.25">
      <c r="C774" s="171"/>
      <c r="E774" s="177"/>
      <c r="F774" s="176"/>
      <c r="G774" s="176"/>
      <c r="H774" s="176"/>
      <c r="I774" s="176"/>
    </row>
    <row r="775" spans="3:9" ht="11.25">
      <c r="C775" s="171"/>
      <c r="E775" s="177"/>
      <c r="F775" s="176"/>
      <c r="G775" s="176"/>
      <c r="H775" s="176"/>
      <c r="I775" s="176"/>
    </row>
    <row r="776" spans="3:9" ht="11.25">
      <c r="C776" s="171"/>
      <c r="E776" s="177"/>
      <c r="F776" s="176"/>
      <c r="G776" s="176"/>
      <c r="H776" s="176"/>
      <c r="I776" s="176"/>
    </row>
    <row r="777" spans="3:9" ht="11.25">
      <c r="C777" s="171"/>
      <c r="E777" s="177"/>
      <c r="F777" s="176"/>
      <c r="G777" s="176"/>
      <c r="H777" s="176"/>
      <c r="I777" s="176"/>
    </row>
    <row r="778" spans="3:9" ht="11.25">
      <c r="C778" s="171"/>
      <c r="E778" s="177"/>
      <c r="F778" s="176"/>
      <c r="G778" s="176"/>
      <c r="H778" s="176"/>
      <c r="I778" s="176"/>
    </row>
    <row r="779" spans="3:9" ht="11.25">
      <c r="C779" s="171"/>
      <c r="E779" s="177"/>
      <c r="F779" s="176"/>
      <c r="G779" s="176"/>
      <c r="H779" s="176"/>
      <c r="I779" s="176"/>
    </row>
    <row r="780" spans="3:9" ht="11.25">
      <c r="C780" s="171"/>
      <c r="E780" s="177"/>
      <c r="F780" s="176"/>
      <c r="G780" s="176"/>
      <c r="H780" s="176"/>
      <c r="I780" s="176"/>
    </row>
    <row r="781" spans="3:9" ht="11.25">
      <c r="C781" s="171"/>
      <c r="E781" s="177"/>
      <c r="F781" s="176"/>
      <c r="G781" s="176"/>
      <c r="H781" s="176"/>
      <c r="I781" s="176"/>
    </row>
    <row r="782" spans="3:9" ht="11.25">
      <c r="C782" s="171"/>
      <c r="E782" s="177"/>
      <c r="F782" s="176"/>
      <c r="G782" s="176"/>
      <c r="H782" s="176"/>
      <c r="I782" s="176"/>
    </row>
    <row r="783" spans="3:9" ht="11.25">
      <c r="C783" s="171"/>
      <c r="E783" s="177"/>
      <c r="F783" s="176"/>
      <c r="G783" s="176"/>
      <c r="H783" s="176"/>
      <c r="I783" s="176"/>
    </row>
    <row r="784" spans="3:9" ht="11.25">
      <c r="C784" s="171"/>
      <c r="E784" s="177"/>
      <c r="F784" s="176"/>
      <c r="G784" s="176"/>
      <c r="H784" s="176"/>
      <c r="I784" s="176"/>
    </row>
    <row r="785" spans="3:9" ht="11.25">
      <c r="C785" s="171"/>
      <c r="E785" s="177"/>
      <c r="F785" s="176"/>
      <c r="G785" s="176"/>
      <c r="H785" s="176"/>
      <c r="I785" s="176"/>
    </row>
    <row r="786" spans="3:9" ht="11.25">
      <c r="C786" s="171"/>
      <c r="E786" s="177"/>
      <c r="F786" s="176"/>
      <c r="G786" s="176"/>
      <c r="H786" s="176"/>
      <c r="I786" s="176"/>
    </row>
    <row r="787" spans="3:9" ht="11.25">
      <c r="C787" s="171"/>
      <c r="E787" s="177"/>
      <c r="F787" s="176"/>
      <c r="G787" s="176"/>
      <c r="H787" s="176"/>
      <c r="I787" s="176"/>
    </row>
    <row r="788" spans="3:9" ht="11.25">
      <c r="C788" s="171"/>
      <c r="E788" s="177"/>
      <c r="F788" s="176"/>
      <c r="G788" s="176"/>
      <c r="H788" s="176"/>
      <c r="I788" s="176"/>
    </row>
    <row r="789" spans="3:9" ht="11.25">
      <c r="C789" s="171"/>
      <c r="E789" s="177"/>
      <c r="F789" s="176"/>
      <c r="G789" s="176"/>
      <c r="H789" s="176"/>
      <c r="I789" s="176"/>
    </row>
    <row r="790" spans="3:9" ht="11.25">
      <c r="C790" s="171"/>
      <c r="E790" s="177"/>
      <c r="F790" s="176"/>
      <c r="G790" s="176"/>
      <c r="H790" s="176"/>
      <c r="I790" s="176"/>
    </row>
    <row r="791" spans="3:9" ht="11.25">
      <c r="C791" s="171"/>
      <c r="E791" s="177"/>
      <c r="F791" s="176"/>
      <c r="G791" s="176"/>
      <c r="H791" s="176"/>
      <c r="I791" s="176"/>
    </row>
    <row r="792" spans="3:9" ht="11.25">
      <c r="C792" s="171"/>
      <c r="E792" s="177"/>
      <c r="F792" s="176"/>
      <c r="G792" s="176"/>
      <c r="H792" s="176"/>
      <c r="I792" s="176"/>
    </row>
    <row r="793" spans="3:9" ht="11.25">
      <c r="C793" s="171"/>
      <c r="E793" s="177"/>
      <c r="F793" s="176"/>
      <c r="G793" s="176"/>
      <c r="H793" s="176"/>
      <c r="I793" s="176"/>
    </row>
    <row r="794" spans="3:9" ht="11.25">
      <c r="C794" s="171"/>
      <c r="E794" s="177"/>
      <c r="F794" s="176"/>
      <c r="G794" s="176"/>
      <c r="H794" s="176"/>
      <c r="I794" s="176"/>
    </row>
    <row r="795" spans="3:9" ht="11.25">
      <c r="C795" s="171"/>
      <c r="E795" s="177"/>
      <c r="F795" s="176"/>
      <c r="G795" s="176"/>
      <c r="H795" s="176"/>
      <c r="I795" s="176"/>
    </row>
    <row r="796" spans="3:9" ht="11.25">
      <c r="C796" s="171"/>
      <c r="E796" s="177"/>
      <c r="F796" s="176"/>
      <c r="G796" s="176"/>
      <c r="H796" s="176"/>
      <c r="I796" s="176"/>
    </row>
    <row r="797" spans="3:9" ht="11.25">
      <c r="C797" s="171"/>
      <c r="E797" s="177"/>
      <c r="F797" s="176"/>
      <c r="G797" s="176"/>
      <c r="H797" s="176"/>
      <c r="I797" s="176"/>
    </row>
    <row r="798" spans="3:9" ht="11.25">
      <c r="C798" s="171"/>
      <c r="E798" s="177"/>
      <c r="F798" s="176"/>
      <c r="G798" s="176"/>
      <c r="H798" s="176"/>
      <c r="I798" s="176"/>
    </row>
    <row r="799" spans="3:9" ht="11.25">
      <c r="C799" s="171"/>
      <c r="E799" s="177"/>
      <c r="F799" s="176"/>
      <c r="G799" s="176"/>
      <c r="H799" s="176"/>
      <c r="I799" s="176"/>
    </row>
    <row r="800" spans="3:9" ht="11.25">
      <c r="C800" s="171"/>
      <c r="E800" s="177"/>
      <c r="F800" s="176"/>
      <c r="G800" s="176"/>
      <c r="H800" s="176"/>
      <c r="I800" s="176"/>
    </row>
    <row r="801" spans="3:9" ht="11.25">
      <c r="C801" s="171"/>
      <c r="E801" s="177"/>
      <c r="F801" s="176"/>
      <c r="G801" s="176"/>
      <c r="H801" s="176"/>
      <c r="I801" s="176"/>
    </row>
    <row r="802" spans="3:9" ht="11.25">
      <c r="C802" s="171"/>
      <c r="E802" s="177"/>
      <c r="F802" s="176"/>
      <c r="G802" s="176"/>
      <c r="H802" s="176"/>
      <c r="I802" s="176"/>
    </row>
    <row r="803" spans="3:9" ht="11.25">
      <c r="C803" s="171"/>
      <c r="E803" s="177"/>
      <c r="F803" s="176"/>
      <c r="G803" s="176"/>
      <c r="H803" s="176"/>
      <c r="I803" s="176"/>
    </row>
    <row r="804" spans="3:9" ht="11.25">
      <c r="C804" s="171"/>
      <c r="E804" s="177"/>
      <c r="F804" s="176"/>
      <c r="G804" s="176"/>
      <c r="H804" s="176"/>
      <c r="I804" s="176"/>
    </row>
    <row r="805" spans="3:9" ht="11.25">
      <c r="C805" s="171"/>
      <c r="E805" s="177"/>
      <c r="F805" s="176"/>
      <c r="G805" s="176"/>
      <c r="H805" s="176"/>
      <c r="I805" s="176"/>
    </row>
    <row r="806" spans="3:9" ht="11.25">
      <c r="C806" s="171"/>
      <c r="E806" s="177"/>
      <c r="F806" s="176"/>
      <c r="G806" s="176"/>
      <c r="H806" s="176"/>
      <c r="I806" s="176"/>
    </row>
    <row r="807" spans="3:9" ht="11.25">
      <c r="C807" s="171"/>
      <c r="E807" s="177"/>
      <c r="F807" s="176"/>
      <c r="G807" s="176"/>
      <c r="H807" s="176"/>
      <c r="I807" s="176"/>
    </row>
    <row r="808" spans="3:9" ht="11.25">
      <c r="C808" s="171"/>
      <c r="E808" s="177"/>
      <c r="F808" s="176"/>
      <c r="G808" s="176"/>
      <c r="H808" s="176"/>
      <c r="I808" s="176"/>
    </row>
    <row r="809" spans="3:9" ht="11.25">
      <c r="C809" s="171"/>
      <c r="E809" s="177"/>
      <c r="F809" s="176"/>
      <c r="G809" s="176"/>
      <c r="H809" s="176"/>
      <c r="I809" s="176"/>
    </row>
    <row r="810" spans="3:9" ht="11.25">
      <c r="C810" s="171"/>
      <c r="E810" s="177"/>
      <c r="F810" s="176"/>
      <c r="G810" s="176"/>
      <c r="H810" s="176"/>
      <c r="I810" s="176"/>
    </row>
    <row r="811" spans="3:9" ht="11.25">
      <c r="C811" s="171"/>
      <c r="E811" s="177"/>
      <c r="F811" s="176"/>
      <c r="G811" s="176"/>
      <c r="H811" s="176"/>
      <c r="I811" s="176"/>
    </row>
    <row r="812" spans="3:9" ht="11.25">
      <c r="C812" s="171"/>
      <c r="E812" s="177"/>
      <c r="F812" s="176"/>
      <c r="G812" s="176"/>
      <c r="H812" s="176"/>
      <c r="I812" s="176"/>
    </row>
    <row r="813" spans="3:9" ht="11.25">
      <c r="C813" s="171"/>
      <c r="E813" s="177"/>
      <c r="F813" s="176"/>
      <c r="G813" s="176"/>
      <c r="H813" s="176"/>
      <c r="I813" s="176"/>
    </row>
    <row r="814" spans="3:9" ht="11.25">
      <c r="C814" s="171"/>
      <c r="E814" s="177"/>
      <c r="F814" s="176"/>
      <c r="G814" s="176"/>
      <c r="H814" s="176"/>
      <c r="I814" s="176"/>
    </row>
    <row r="815" spans="3:9" ht="11.25">
      <c r="C815" s="171"/>
      <c r="E815" s="177"/>
      <c r="F815" s="176"/>
      <c r="G815" s="176"/>
      <c r="H815" s="176"/>
      <c r="I815" s="176"/>
    </row>
    <row r="816" spans="3:9" ht="11.25">
      <c r="C816" s="171"/>
      <c r="E816" s="177"/>
      <c r="F816" s="176"/>
      <c r="G816" s="176"/>
      <c r="H816" s="176"/>
      <c r="I816" s="176"/>
    </row>
    <row r="817" spans="3:9" ht="11.25">
      <c r="C817" s="171"/>
      <c r="E817" s="177"/>
      <c r="F817" s="176"/>
      <c r="G817" s="176"/>
      <c r="H817" s="176"/>
      <c r="I817" s="176"/>
    </row>
    <row r="818" spans="3:9" ht="11.25">
      <c r="C818" s="171"/>
      <c r="E818" s="177"/>
      <c r="F818" s="176"/>
      <c r="G818" s="176"/>
      <c r="H818" s="176"/>
      <c r="I818" s="176"/>
    </row>
    <row r="819" spans="3:9" ht="11.25">
      <c r="C819" s="171"/>
      <c r="E819" s="177"/>
      <c r="F819" s="176"/>
      <c r="G819" s="176"/>
      <c r="H819" s="176"/>
      <c r="I819" s="176"/>
    </row>
    <row r="820" spans="3:9" ht="11.25">
      <c r="C820" s="171"/>
      <c r="E820" s="177"/>
      <c r="F820" s="176"/>
      <c r="G820" s="176"/>
      <c r="H820" s="176"/>
      <c r="I820" s="176"/>
    </row>
    <row r="821" spans="3:9" ht="11.25">
      <c r="C821" s="171"/>
      <c r="E821" s="177"/>
      <c r="F821" s="176"/>
      <c r="G821" s="176"/>
      <c r="H821" s="176"/>
      <c r="I821" s="176"/>
    </row>
    <row r="822" spans="3:9" ht="11.25">
      <c r="C822" s="171"/>
      <c r="E822" s="177"/>
      <c r="F822" s="176"/>
      <c r="G822" s="176"/>
      <c r="H822" s="176"/>
      <c r="I822" s="176"/>
    </row>
    <row r="823" spans="3:9" ht="11.25">
      <c r="C823" s="171"/>
      <c r="E823" s="177"/>
      <c r="F823" s="176"/>
      <c r="G823" s="176"/>
      <c r="H823" s="176"/>
      <c r="I823" s="176"/>
    </row>
    <row r="824" spans="3:9" ht="11.25">
      <c r="C824" s="171"/>
      <c r="E824" s="177"/>
      <c r="F824" s="176"/>
      <c r="G824" s="176"/>
      <c r="H824" s="176"/>
      <c r="I824" s="176"/>
    </row>
    <row r="825" spans="3:9" ht="11.25">
      <c r="C825" s="171"/>
      <c r="E825" s="177"/>
      <c r="F825" s="176"/>
      <c r="G825" s="176"/>
      <c r="H825" s="176"/>
      <c r="I825" s="176"/>
    </row>
    <row r="826" spans="3:9" ht="11.25">
      <c r="C826" s="171"/>
      <c r="E826" s="177"/>
      <c r="F826" s="176"/>
      <c r="G826" s="176"/>
      <c r="H826" s="176"/>
      <c r="I826" s="176"/>
    </row>
    <row r="827" spans="3:9" ht="11.25">
      <c r="C827" s="171"/>
      <c r="E827" s="177"/>
      <c r="F827" s="176"/>
      <c r="G827" s="176"/>
      <c r="H827" s="176"/>
      <c r="I827" s="176"/>
    </row>
    <row r="828" spans="3:9" ht="11.25">
      <c r="C828" s="171"/>
      <c r="E828" s="177"/>
      <c r="F828" s="176"/>
      <c r="G828" s="176"/>
      <c r="H828" s="176"/>
      <c r="I828" s="176"/>
    </row>
    <row r="829" spans="3:9" ht="11.25">
      <c r="C829" s="171"/>
      <c r="E829" s="177"/>
      <c r="F829" s="176"/>
      <c r="G829" s="176"/>
      <c r="H829" s="176"/>
      <c r="I829" s="176"/>
    </row>
    <row r="830" spans="3:9" ht="11.25">
      <c r="C830" s="171"/>
      <c r="E830" s="177"/>
      <c r="F830" s="176"/>
      <c r="G830" s="176"/>
      <c r="H830" s="176"/>
      <c r="I830" s="176"/>
    </row>
    <row r="831" spans="3:9" ht="11.25">
      <c r="C831" s="171"/>
      <c r="E831" s="177"/>
      <c r="F831" s="176"/>
      <c r="G831" s="176"/>
      <c r="H831" s="176"/>
      <c r="I831" s="176"/>
    </row>
    <row r="832" spans="3:9" ht="11.25">
      <c r="C832" s="171"/>
      <c r="E832" s="177"/>
      <c r="F832" s="176"/>
      <c r="G832" s="176"/>
      <c r="H832" s="176"/>
      <c r="I832" s="176"/>
    </row>
    <row r="833" spans="3:9" ht="11.25">
      <c r="C833" s="171"/>
      <c r="E833" s="177"/>
      <c r="F833" s="176"/>
      <c r="G833" s="176"/>
      <c r="H833" s="176"/>
      <c r="I833" s="176"/>
    </row>
    <row r="834" spans="3:9" ht="11.25">
      <c r="C834" s="171"/>
      <c r="E834" s="177"/>
      <c r="F834" s="176"/>
      <c r="G834" s="176"/>
      <c r="H834" s="176"/>
      <c r="I834" s="176"/>
    </row>
    <row r="835" spans="3:9" ht="11.25">
      <c r="C835" s="171"/>
      <c r="E835" s="177"/>
      <c r="F835" s="176"/>
      <c r="G835" s="176"/>
      <c r="H835" s="176"/>
      <c r="I835" s="176"/>
    </row>
    <row r="836" spans="3:9" ht="11.25">
      <c r="C836" s="171"/>
      <c r="E836" s="177"/>
      <c r="F836" s="176"/>
      <c r="G836" s="176"/>
      <c r="H836" s="176"/>
      <c r="I836" s="176"/>
    </row>
    <row r="837" spans="3:9" ht="11.25">
      <c r="C837" s="171"/>
      <c r="E837" s="177"/>
      <c r="F837" s="176"/>
      <c r="G837" s="176"/>
      <c r="H837" s="176"/>
      <c r="I837" s="176"/>
    </row>
    <row r="838" spans="3:9" ht="11.25">
      <c r="C838" s="171"/>
      <c r="E838" s="177"/>
      <c r="F838" s="176"/>
      <c r="G838" s="176"/>
      <c r="H838" s="176"/>
      <c r="I838" s="176"/>
    </row>
    <row r="839" spans="3:9" ht="11.25">
      <c r="C839" s="171"/>
      <c r="E839" s="177"/>
      <c r="F839" s="176"/>
      <c r="G839" s="176"/>
      <c r="H839" s="176"/>
      <c r="I839" s="176"/>
    </row>
    <row r="840" spans="3:9" ht="11.25">
      <c r="C840" s="171"/>
      <c r="E840" s="177"/>
      <c r="F840" s="176"/>
      <c r="G840" s="176"/>
      <c r="H840" s="176"/>
      <c r="I840" s="176"/>
    </row>
    <row r="841" spans="3:9" ht="11.25">
      <c r="C841" s="171"/>
      <c r="E841" s="177"/>
      <c r="F841" s="176"/>
      <c r="G841" s="176"/>
      <c r="H841" s="176"/>
      <c r="I841" s="176"/>
    </row>
    <row r="842" spans="3:9" ht="11.25">
      <c r="C842" s="171"/>
      <c r="E842" s="177"/>
      <c r="F842" s="176"/>
      <c r="G842" s="176"/>
      <c r="H842" s="176"/>
      <c r="I842" s="176"/>
    </row>
    <row r="843" spans="3:9" ht="11.25">
      <c r="C843" s="171"/>
      <c r="E843" s="177"/>
      <c r="F843" s="176"/>
      <c r="G843" s="176"/>
      <c r="H843" s="176"/>
      <c r="I843" s="176"/>
    </row>
    <row r="844" spans="3:9" ht="11.25">
      <c r="C844" s="171"/>
      <c r="E844" s="177"/>
      <c r="F844" s="176"/>
      <c r="G844" s="176"/>
      <c r="H844" s="176"/>
      <c r="I844" s="176"/>
    </row>
    <row r="845" spans="3:9" ht="11.25">
      <c r="C845" s="171"/>
      <c r="E845" s="177"/>
      <c r="F845" s="176"/>
      <c r="G845" s="176"/>
      <c r="H845" s="176"/>
      <c r="I845" s="176"/>
    </row>
    <row r="846" spans="3:9" ht="11.25">
      <c r="C846" s="171"/>
      <c r="E846" s="177"/>
      <c r="F846" s="176"/>
      <c r="G846" s="176"/>
      <c r="H846" s="176"/>
      <c r="I846" s="176"/>
    </row>
    <row r="847" spans="3:9" ht="11.25">
      <c r="C847" s="171"/>
      <c r="E847" s="177"/>
      <c r="F847" s="176"/>
      <c r="G847" s="176"/>
      <c r="H847" s="176"/>
      <c r="I847" s="176"/>
    </row>
    <row r="848" spans="3:9" ht="11.25">
      <c r="C848" s="171"/>
      <c r="E848" s="177"/>
      <c r="F848" s="176"/>
      <c r="G848" s="176"/>
      <c r="H848" s="176"/>
      <c r="I848" s="176"/>
    </row>
    <row r="849" spans="3:9" ht="11.25">
      <c r="C849" s="171"/>
      <c r="E849" s="177"/>
      <c r="F849" s="176"/>
      <c r="G849" s="176"/>
      <c r="H849" s="176"/>
      <c r="I849" s="176"/>
    </row>
    <row r="850" spans="3:9" ht="11.25">
      <c r="C850" s="171"/>
      <c r="E850" s="177"/>
      <c r="F850" s="176"/>
      <c r="G850" s="176"/>
      <c r="H850" s="176"/>
      <c r="I850" s="176"/>
    </row>
    <row r="851" spans="3:9" ht="11.25">
      <c r="C851" s="171"/>
      <c r="E851" s="177"/>
      <c r="F851" s="176"/>
      <c r="G851" s="176"/>
      <c r="H851" s="176"/>
      <c r="I851" s="176"/>
    </row>
    <row r="852" spans="3:9" ht="11.25">
      <c r="C852" s="171"/>
      <c r="E852" s="177"/>
      <c r="F852" s="176"/>
      <c r="G852" s="176"/>
      <c r="H852" s="176"/>
      <c r="I852" s="176"/>
    </row>
    <row r="853" spans="3:9" ht="11.25">
      <c r="C853" s="171"/>
      <c r="E853" s="177"/>
      <c r="F853" s="176"/>
      <c r="G853" s="176"/>
      <c r="H853" s="176"/>
      <c r="I853" s="176"/>
    </row>
    <row r="854" spans="3:9" ht="11.25">
      <c r="C854" s="171"/>
      <c r="E854" s="177"/>
      <c r="F854" s="176"/>
      <c r="G854" s="176"/>
      <c r="H854" s="176"/>
      <c r="I854" s="176"/>
    </row>
    <row r="855" spans="3:9" ht="11.25">
      <c r="C855" s="171"/>
      <c r="E855" s="177"/>
      <c r="F855" s="176"/>
      <c r="G855" s="176"/>
      <c r="H855" s="176"/>
      <c r="I855" s="176"/>
    </row>
    <row r="856" spans="3:9" ht="11.25">
      <c r="C856" s="171"/>
      <c r="E856" s="177"/>
      <c r="F856" s="176"/>
      <c r="G856" s="176"/>
      <c r="H856" s="176"/>
      <c r="I856" s="176"/>
    </row>
    <row r="857" spans="3:9" ht="11.25">
      <c r="C857" s="171"/>
      <c r="E857" s="177"/>
      <c r="F857" s="176"/>
      <c r="G857" s="176"/>
      <c r="H857" s="176"/>
      <c r="I857" s="176"/>
    </row>
    <row r="858" spans="3:9" ht="11.25">
      <c r="C858" s="171"/>
      <c r="E858" s="177"/>
      <c r="F858" s="176"/>
      <c r="G858" s="176"/>
      <c r="H858" s="176"/>
      <c r="I858" s="176"/>
    </row>
    <row r="859" spans="3:9" ht="11.25">
      <c r="C859" s="171"/>
      <c r="E859" s="177"/>
      <c r="F859" s="176"/>
      <c r="G859" s="176"/>
      <c r="H859" s="176"/>
      <c r="I859" s="176"/>
    </row>
    <row r="860" spans="3:9" ht="11.25">
      <c r="C860" s="171"/>
      <c r="E860" s="177"/>
      <c r="F860" s="176"/>
      <c r="G860" s="176"/>
      <c r="H860" s="176"/>
      <c r="I860" s="176"/>
    </row>
    <row r="861" spans="3:9" ht="11.25">
      <c r="C861" s="171"/>
      <c r="E861" s="177"/>
      <c r="F861" s="176"/>
      <c r="G861" s="176"/>
      <c r="H861" s="176"/>
      <c r="I861" s="176"/>
    </row>
    <row r="862" spans="3:9" ht="11.25">
      <c r="C862" s="171"/>
      <c r="E862" s="177"/>
      <c r="F862" s="176"/>
      <c r="G862" s="176"/>
      <c r="H862" s="176"/>
      <c r="I862" s="176"/>
    </row>
    <row r="863" spans="3:9" ht="11.25">
      <c r="C863" s="171"/>
      <c r="E863" s="177"/>
      <c r="F863" s="176"/>
      <c r="G863" s="176"/>
      <c r="H863" s="176"/>
      <c r="I863" s="176"/>
    </row>
    <row r="864" spans="3:9" ht="11.25">
      <c r="C864" s="171"/>
      <c r="E864" s="177"/>
      <c r="F864" s="176"/>
      <c r="G864" s="176"/>
      <c r="H864" s="176"/>
      <c r="I864" s="176"/>
    </row>
    <row r="865" spans="3:9" ht="11.25">
      <c r="C865" s="171"/>
      <c r="E865" s="177"/>
      <c r="F865" s="176"/>
      <c r="G865" s="176"/>
      <c r="H865" s="176"/>
      <c r="I865" s="176"/>
    </row>
    <row r="866" spans="3:9" ht="11.25">
      <c r="C866" s="171"/>
      <c r="E866" s="177"/>
      <c r="F866" s="176"/>
      <c r="G866" s="176"/>
      <c r="H866" s="176"/>
      <c r="I866" s="176"/>
    </row>
    <row r="867" spans="3:9" ht="11.25">
      <c r="C867" s="171"/>
      <c r="E867" s="177"/>
      <c r="F867" s="176"/>
      <c r="G867" s="176"/>
      <c r="H867" s="176"/>
      <c r="I867" s="176"/>
    </row>
    <row r="868" spans="3:9" ht="11.25">
      <c r="C868" s="171"/>
      <c r="E868" s="177"/>
      <c r="F868" s="176"/>
      <c r="G868" s="176"/>
      <c r="H868" s="176"/>
      <c r="I868" s="176"/>
    </row>
    <row r="869" spans="3:9" ht="11.25">
      <c r="C869" s="171"/>
      <c r="E869" s="177"/>
      <c r="F869" s="176"/>
      <c r="G869" s="176"/>
      <c r="H869" s="176"/>
      <c r="I869" s="176"/>
    </row>
    <row r="870" spans="3:9" ht="11.25">
      <c r="C870" s="171"/>
      <c r="E870" s="177"/>
      <c r="F870" s="176"/>
      <c r="G870" s="176"/>
      <c r="H870" s="176"/>
      <c r="I870" s="176"/>
    </row>
    <row r="871" spans="3:9" ht="11.25">
      <c r="C871" s="171"/>
      <c r="E871" s="177"/>
      <c r="F871" s="176"/>
      <c r="G871" s="176"/>
      <c r="H871" s="176"/>
      <c r="I871" s="176"/>
    </row>
    <row r="872" spans="3:9" ht="11.25">
      <c r="C872" s="171"/>
      <c r="E872" s="177"/>
      <c r="F872" s="176"/>
      <c r="G872" s="176"/>
      <c r="H872" s="176"/>
      <c r="I872" s="176"/>
    </row>
    <row r="873" spans="3:9" ht="11.25">
      <c r="C873" s="171"/>
      <c r="E873" s="177"/>
      <c r="F873" s="176"/>
      <c r="G873" s="176"/>
      <c r="H873" s="176"/>
      <c r="I873" s="176"/>
    </row>
    <row r="874" spans="3:9" ht="11.25">
      <c r="C874" s="171"/>
      <c r="E874" s="177"/>
      <c r="F874" s="176"/>
      <c r="G874" s="176"/>
      <c r="H874" s="176"/>
      <c r="I874" s="176"/>
    </row>
    <row r="875" spans="3:9" ht="11.25">
      <c r="C875" s="171"/>
      <c r="E875" s="177"/>
      <c r="F875" s="176"/>
      <c r="G875" s="176"/>
      <c r="H875" s="176"/>
      <c r="I875" s="176"/>
    </row>
    <row r="876" spans="3:9" ht="11.25">
      <c r="C876" s="171"/>
      <c r="E876" s="177"/>
      <c r="F876" s="176"/>
      <c r="G876" s="176"/>
      <c r="H876" s="176"/>
      <c r="I876" s="176"/>
    </row>
    <row r="877" spans="3:9" ht="11.25">
      <c r="C877" s="171"/>
      <c r="E877" s="177"/>
      <c r="F877" s="176"/>
      <c r="G877" s="176"/>
      <c r="H877" s="176"/>
      <c r="I877" s="176"/>
    </row>
    <row r="878" spans="3:9" ht="11.25">
      <c r="C878" s="171"/>
      <c r="E878" s="177"/>
      <c r="F878" s="176"/>
      <c r="G878" s="176"/>
      <c r="H878" s="176"/>
      <c r="I878" s="176"/>
    </row>
    <row r="879" spans="3:9" ht="11.25">
      <c r="C879" s="171"/>
      <c r="E879" s="177"/>
      <c r="F879" s="176"/>
      <c r="G879" s="176"/>
      <c r="H879" s="176"/>
      <c r="I879" s="176"/>
    </row>
    <row r="880" spans="3:9" ht="11.25">
      <c r="C880" s="171"/>
      <c r="E880" s="177"/>
      <c r="F880" s="176"/>
      <c r="G880" s="176"/>
      <c r="H880" s="176"/>
      <c r="I880" s="176"/>
    </row>
    <row r="881" spans="3:9" ht="11.25">
      <c r="C881" s="171"/>
      <c r="E881" s="177"/>
      <c r="F881" s="176"/>
      <c r="G881" s="176"/>
      <c r="H881" s="176"/>
      <c r="I881" s="176"/>
    </row>
    <row r="882" spans="3:9" ht="11.25">
      <c r="C882" s="171"/>
      <c r="E882" s="177"/>
      <c r="F882" s="176"/>
      <c r="G882" s="176"/>
      <c r="H882" s="176"/>
      <c r="I882" s="176"/>
    </row>
    <row r="883" spans="3:9" ht="11.25">
      <c r="C883" s="171"/>
      <c r="E883" s="177"/>
      <c r="F883" s="176"/>
      <c r="G883" s="176"/>
      <c r="H883" s="176"/>
      <c r="I883" s="176"/>
    </row>
    <row r="884" spans="3:9" ht="11.25">
      <c r="C884" s="171"/>
      <c r="E884" s="177"/>
      <c r="F884" s="176"/>
      <c r="G884" s="176"/>
      <c r="H884" s="176"/>
      <c r="I884" s="176"/>
    </row>
    <row r="885" spans="3:9" ht="11.25">
      <c r="C885" s="171"/>
      <c r="E885" s="177"/>
      <c r="F885" s="176"/>
      <c r="G885" s="176"/>
      <c r="H885" s="176"/>
      <c r="I885" s="176"/>
    </row>
    <row r="886" spans="3:9" ht="11.25">
      <c r="C886" s="171"/>
      <c r="E886" s="177"/>
      <c r="F886" s="176"/>
      <c r="G886" s="176"/>
      <c r="H886" s="176"/>
      <c r="I886" s="176"/>
    </row>
    <row r="887" spans="3:9" ht="11.25">
      <c r="C887" s="171"/>
      <c r="E887" s="177"/>
      <c r="F887" s="176"/>
      <c r="G887" s="176"/>
      <c r="H887" s="176"/>
      <c r="I887" s="176"/>
    </row>
    <row r="888" spans="3:9" ht="11.25">
      <c r="C888" s="171"/>
      <c r="E888" s="177"/>
      <c r="F888" s="176"/>
      <c r="G888" s="176"/>
      <c r="H888" s="176"/>
      <c r="I888" s="176"/>
    </row>
    <row r="889" spans="3:9" ht="11.25">
      <c r="C889" s="171"/>
      <c r="E889" s="177"/>
      <c r="F889" s="176"/>
      <c r="G889" s="176"/>
      <c r="H889" s="176"/>
      <c r="I889" s="176"/>
    </row>
    <row r="890" spans="3:9" ht="11.25">
      <c r="C890" s="171"/>
      <c r="E890" s="177"/>
      <c r="F890" s="176"/>
      <c r="G890" s="176"/>
      <c r="H890" s="176"/>
      <c r="I890" s="176"/>
    </row>
    <row r="891" spans="3:9" ht="11.25">
      <c r="C891" s="171"/>
      <c r="E891" s="177"/>
      <c r="F891" s="176"/>
      <c r="G891" s="176"/>
      <c r="H891" s="176"/>
      <c r="I891" s="176"/>
    </row>
    <row r="892" spans="3:9" ht="11.25">
      <c r="C892" s="171"/>
      <c r="E892" s="177"/>
      <c r="F892" s="176"/>
      <c r="G892" s="176"/>
      <c r="H892" s="176"/>
      <c r="I892" s="176"/>
    </row>
    <row r="893" spans="3:9" ht="11.25">
      <c r="C893" s="171"/>
      <c r="E893" s="177"/>
      <c r="F893" s="176"/>
      <c r="G893" s="176"/>
      <c r="H893" s="176"/>
      <c r="I893" s="176"/>
    </row>
    <row r="894" spans="3:9" ht="11.25">
      <c r="C894" s="171"/>
      <c r="E894" s="177"/>
      <c r="F894" s="176"/>
      <c r="G894" s="176"/>
      <c r="H894" s="176"/>
      <c r="I894" s="176"/>
    </row>
    <row r="895" spans="3:9" ht="11.25">
      <c r="C895" s="171"/>
      <c r="E895" s="177"/>
      <c r="F895" s="176"/>
      <c r="G895" s="176"/>
      <c r="H895" s="176"/>
      <c r="I895" s="176"/>
    </row>
    <row r="896" spans="3:9" ht="11.25">
      <c r="C896" s="171"/>
      <c r="E896" s="177"/>
      <c r="F896" s="176"/>
      <c r="G896" s="176"/>
      <c r="H896" s="176"/>
      <c r="I896" s="176"/>
    </row>
    <row r="897" spans="3:9" ht="11.25">
      <c r="C897" s="171"/>
      <c r="E897" s="177"/>
      <c r="F897" s="176"/>
      <c r="G897" s="176"/>
      <c r="H897" s="176"/>
      <c r="I897" s="176"/>
    </row>
    <row r="898" spans="3:9" ht="11.25">
      <c r="C898" s="171"/>
      <c r="E898" s="177"/>
      <c r="F898" s="176"/>
      <c r="G898" s="176"/>
      <c r="H898" s="176"/>
      <c r="I898" s="176"/>
    </row>
    <row r="899" spans="3:9" ht="11.25">
      <c r="C899" s="171"/>
      <c r="E899" s="177"/>
      <c r="F899" s="176"/>
      <c r="G899" s="176"/>
      <c r="H899" s="176"/>
      <c r="I899" s="176"/>
    </row>
    <row r="900" spans="3:9" ht="11.25">
      <c r="C900" s="171"/>
      <c r="E900" s="177"/>
      <c r="F900" s="176"/>
      <c r="G900" s="176"/>
      <c r="H900" s="176"/>
      <c r="I900" s="176"/>
    </row>
    <row r="901" spans="3:9" ht="11.25">
      <c r="C901" s="171"/>
      <c r="E901" s="177"/>
      <c r="F901" s="176"/>
      <c r="G901" s="176"/>
      <c r="H901" s="176"/>
      <c r="I901" s="176"/>
    </row>
    <row r="902" spans="3:9" ht="11.25">
      <c r="C902" s="171"/>
      <c r="E902" s="177"/>
      <c r="F902" s="176"/>
      <c r="G902" s="176"/>
      <c r="H902" s="176"/>
      <c r="I902" s="176"/>
    </row>
    <row r="903" spans="3:9" ht="11.25">
      <c r="C903" s="171"/>
      <c r="E903" s="177"/>
      <c r="F903" s="176"/>
      <c r="G903" s="176"/>
      <c r="H903" s="176"/>
      <c r="I903" s="176"/>
    </row>
    <row r="904" spans="3:9" ht="11.25">
      <c r="C904" s="171"/>
      <c r="E904" s="177"/>
      <c r="F904" s="176"/>
      <c r="G904" s="176"/>
      <c r="H904" s="176"/>
      <c r="I904" s="176"/>
    </row>
    <row r="905" spans="3:9" ht="11.25">
      <c r="C905" s="171"/>
      <c r="E905" s="177"/>
      <c r="F905" s="176"/>
      <c r="G905" s="176"/>
      <c r="H905" s="176"/>
      <c r="I905" s="176"/>
    </row>
    <row r="906" spans="3:9" ht="11.25">
      <c r="C906" s="171"/>
      <c r="E906" s="177"/>
      <c r="F906" s="176"/>
      <c r="G906" s="176"/>
      <c r="H906" s="176"/>
      <c r="I906" s="176"/>
    </row>
    <row r="907" spans="3:9" ht="11.25">
      <c r="C907" s="171"/>
      <c r="E907" s="177"/>
      <c r="F907" s="176"/>
      <c r="G907" s="176"/>
      <c r="H907" s="176"/>
      <c r="I907" s="176"/>
    </row>
    <row r="908" spans="3:9" ht="11.25">
      <c r="C908" s="171"/>
      <c r="E908" s="177"/>
      <c r="F908" s="176"/>
      <c r="G908" s="176"/>
      <c r="H908" s="176"/>
      <c r="I908" s="176"/>
    </row>
    <row r="909" spans="3:9" ht="11.25">
      <c r="C909" s="171"/>
      <c r="E909" s="177"/>
      <c r="F909" s="176"/>
      <c r="G909" s="176"/>
      <c r="H909" s="176"/>
      <c r="I909" s="176"/>
    </row>
    <row r="910" spans="3:9" ht="11.25">
      <c r="C910" s="171"/>
      <c r="E910" s="177"/>
      <c r="F910" s="176"/>
      <c r="G910" s="176"/>
      <c r="H910" s="176"/>
      <c r="I910" s="176"/>
    </row>
    <row r="911" spans="3:9" ht="11.25">
      <c r="C911" s="171"/>
      <c r="E911" s="177"/>
      <c r="F911" s="176"/>
      <c r="G911" s="176"/>
      <c r="H911" s="176"/>
      <c r="I911" s="176"/>
    </row>
    <row r="912" spans="3:9" ht="11.25">
      <c r="C912" s="171"/>
      <c r="E912" s="177"/>
      <c r="F912" s="176"/>
      <c r="G912" s="176"/>
      <c r="H912" s="176"/>
      <c r="I912" s="176"/>
    </row>
    <row r="913" spans="3:9" ht="11.25">
      <c r="C913" s="171"/>
      <c r="E913" s="177"/>
      <c r="F913" s="176"/>
      <c r="G913" s="176"/>
      <c r="H913" s="176"/>
      <c r="I913" s="176"/>
    </row>
    <row r="914" spans="3:9" ht="11.25">
      <c r="C914" s="171"/>
      <c r="E914" s="177"/>
      <c r="F914" s="176"/>
      <c r="G914" s="176"/>
      <c r="H914" s="176"/>
      <c r="I914" s="176"/>
    </row>
    <row r="915" spans="3:9" ht="11.25">
      <c r="C915" s="171"/>
      <c r="E915" s="177"/>
      <c r="F915" s="176"/>
      <c r="G915" s="176"/>
      <c r="H915" s="176"/>
      <c r="I915" s="176"/>
    </row>
    <row r="916" spans="3:9" ht="11.25">
      <c r="C916" s="171"/>
      <c r="E916" s="177"/>
      <c r="F916" s="176"/>
      <c r="G916" s="176"/>
      <c r="H916" s="176"/>
      <c r="I916" s="176"/>
    </row>
    <row r="917" spans="3:9" ht="11.25">
      <c r="C917" s="171"/>
      <c r="E917" s="177"/>
      <c r="F917" s="176"/>
      <c r="G917" s="176"/>
      <c r="H917" s="176"/>
      <c r="I917" s="176"/>
    </row>
    <row r="918" spans="3:9" ht="11.25">
      <c r="C918" s="171"/>
      <c r="E918" s="177"/>
      <c r="F918" s="176"/>
      <c r="G918" s="176"/>
      <c r="H918" s="176"/>
      <c r="I918" s="176"/>
    </row>
    <row r="919" spans="3:9" ht="11.25">
      <c r="C919" s="171"/>
      <c r="E919" s="177"/>
      <c r="F919" s="176"/>
      <c r="G919" s="176"/>
      <c r="H919" s="176"/>
      <c r="I919" s="176"/>
    </row>
    <row r="920" spans="3:9" ht="11.25">
      <c r="C920" s="171"/>
      <c r="E920" s="177"/>
      <c r="F920" s="176"/>
      <c r="G920" s="176"/>
      <c r="H920" s="176"/>
      <c r="I920" s="176"/>
    </row>
    <row r="921" spans="3:9" ht="11.25">
      <c r="C921" s="171"/>
      <c r="E921" s="177"/>
      <c r="F921" s="176"/>
      <c r="G921" s="176"/>
      <c r="H921" s="176"/>
      <c r="I921" s="176"/>
    </row>
    <row r="922" spans="3:9" ht="11.25">
      <c r="C922" s="171"/>
      <c r="E922" s="177"/>
      <c r="F922" s="176"/>
      <c r="G922" s="176"/>
      <c r="H922" s="176"/>
      <c r="I922" s="176"/>
    </row>
    <row r="923" spans="3:9" ht="11.25">
      <c r="C923" s="171"/>
      <c r="E923" s="177"/>
      <c r="F923" s="176"/>
      <c r="G923" s="176"/>
      <c r="H923" s="176"/>
      <c r="I923" s="176"/>
    </row>
    <row r="924" spans="3:9" ht="11.25">
      <c r="C924" s="171"/>
      <c r="E924" s="177"/>
      <c r="F924" s="176"/>
      <c r="G924" s="176"/>
      <c r="H924" s="176"/>
      <c r="I924" s="176"/>
    </row>
    <row r="925" spans="3:9" ht="11.25">
      <c r="C925" s="171"/>
      <c r="E925" s="177"/>
      <c r="F925" s="176"/>
      <c r="G925" s="176"/>
      <c r="H925" s="176"/>
      <c r="I925" s="176"/>
    </row>
    <row r="926" spans="3:9" ht="11.25">
      <c r="C926" s="171"/>
      <c r="E926" s="177"/>
      <c r="F926" s="176"/>
      <c r="G926" s="176"/>
      <c r="H926" s="176"/>
      <c r="I926" s="176"/>
    </row>
    <row r="927" spans="3:9" ht="11.25">
      <c r="C927" s="171"/>
      <c r="E927" s="177"/>
      <c r="F927" s="176"/>
      <c r="G927" s="176"/>
      <c r="H927" s="176"/>
      <c r="I927" s="176"/>
    </row>
    <row r="928" spans="3:9" ht="11.25">
      <c r="C928" s="171"/>
      <c r="E928" s="177"/>
      <c r="F928" s="176"/>
      <c r="G928" s="176"/>
      <c r="H928" s="176"/>
      <c r="I928" s="176"/>
    </row>
    <row r="929" spans="3:9" ht="11.25">
      <c r="C929" s="171"/>
      <c r="E929" s="177"/>
      <c r="F929" s="176"/>
      <c r="G929" s="176"/>
      <c r="H929" s="176"/>
      <c r="I929" s="176"/>
    </row>
    <row r="930" spans="3:9" ht="11.25">
      <c r="C930" s="171"/>
      <c r="E930" s="177"/>
      <c r="F930" s="176"/>
      <c r="G930" s="176"/>
      <c r="H930" s="176"/>
      <c r="I930" s="176"/>
    </row>
    <row r="931" spans="3:9" ht="11.25">
      <c r="C931" s="171"/>
      <c r="E931" s="177"/>
      <c r="F931" s="176"/>
      <c r="G931" s="176"/>
      <c r="H931" s="176"/>
      <c r="I931" s="176"/>
    </row>
    <row r="932" spans="3:9" ht="11.25">
      <c r="C932" s="171"/>
      <c r="E932" s="177"/>
      <c r="F932" s="176"/>
      <c r="G932" s="176"/>
      <c r="H932" s="176"/>
      <c r="I932" s="176"/>
    </row>
    <row r="933" spans="3:9" ht="11.25">
      <c r="C933" s="171"/>
      <c r="E933" s="177"/>
      <c r="F933" s="176"/>
      <c r="G933" s="176"/>
      <c r="H933" s="176"/>
      <c r="I933" s="176"/>
    </row>
    <row r="934" spans="3:9" ht="11.25">
      <c r="C934" s="171"/>
      <c r="E934" s="177"/>
      <c r="F934" s="176"/>
      <c r="G934" s="176"/>
      <c r="H934" s="176"/>
      <c r="I934" s="176"/>
    </row>
    <row r="935" spans="3:9" ht="11.25">
      <c r="C935" s="171"/>
      <c r="E935" s="177"/>
      <c r="F935" s="176"/>
      <c r="G935" s="176"/>
      <c r="H935" s="176"/>
      <c r="I935" s="176"/>
    </row>
    <row r="936" spans="3:9" ht="11.25">
      <c r="C936" s="171"/>
      <c r="E936" s="177"/>
      <c r="F936" s="176"/>
      <c r="G936" s="176"/>
      <c r="H936" s="176"/>
      <c r="I936" s="176"/>
    </row>
    <row r="937" spans="3:9" ht="11.25">
      <c r="C937" s="171"/>
      <c r="E937" s="177"/>
      <c r="F937" s="176"/>
      <c r="G937" s="176"/>
      <c r="H937" s="176"/>
      <c r="I937" s="176"/>
    </row>
    <row r="938" spans="3:9" ht="11.25">
      <c r="C938" s="171"/>
      <c r="E938" s="177"/>
      <c r="F938" s="176"/>
      <c r="G938" s="176"/>
      <c r="H938" s="176"/>
      <c r="I938" s="176"/>
    </row>
    <row r="939" spans="3:9" ht="11.25">
      <c r="C939" s="171"/>
      <c r="E939" s="177"/>
      <c r="F939" s="176"/>
      <c r="G939" s="176"/>
      <c r="H939" s="176"/>
      <c r="I939" s="176"/>
    </row>
    <row r="940" spans="3:9" ht="11.25">
      <c r="C940" s="171"/>
      <c r="E940" s="177"/>
      <c r="F940" s="176"/>
      <c r="G940" s="176"/>
      <c r="H940" s="176"/>
      <c r="I940" s="176"/>
    </row>
    <row r="941" spans="3:9" ht="11.25">
      <c r="C941" s="171"/>
      <c r="E941" s="177"/>
      <c r="F941" s="176"/>
      <c r="G941" s="176"/>
      <c r="H941" s="176"/>
      <c r="I941" s="176"/>
    </row>
    <row r="942" spans="3:9" ht="11.25">
      <c r="C942" s="171"/>
      <c r="E942" s="177"/>
      <c r="F942" s="176"/>
      <c r="G942" s="176"/>
      <c r="H942" s="176"/>
      <c r="I942" s="176"/>
    </row>
    <row r="943" spans="3:9" ht="11.25">
      <c r="C943" s="171"/>
      <c r="E943" s="177"/>
      <c r="F943" s="176"/>
      <c r="G943" s="176"/>
      <c r="H943" s="176"/>
      <c r="I943" s="176"/>
    </row>
    <row r="944" spans="3:9" ht="11.25">
      <c r="C944" s="171"/>
      <c r="E944" s="177"/>
      <c r="F944" s="176"/>
      <c r="G944" s="176"/>
      <c r="H944" s="176"/>
      <c r="I944" s="176"/>
    </row>
    <row r="945" spans="3:9" ht="11.25">
      <c r="C945" s="171"/>
      <c r="E945" s="177"/>
      <c r="F945" s="176"/>
      <c r="G945" s="176"/>
      <c r="H945" s="176"/>
      <c r="I945" s="176"/>
    </row>
    <row r="946" spans="3:9" ht="11.25">
      <c r="C946" s="171"/>
      <c r="E946" s="177"/>
      <c r="F946" s="176"/>
      <c r="G946" s="176"/>
      <c r="H946" s="176"/>
      <c r="I946" s="176"/>
    </row>
    <row r="947" spans="3:9" ht="11.25">
      <c r="C947" s="171"/>
      <c r="E947" s="177"/>
      <c r="F947" s="176"/>
      <c r="G947" s="176"/>
      <c r="H947" s="176"/>
      <c r="I947" s="176"/>
    </row>
    <row r="948" spans="3:9" ht="11.25">
      <c r="C948" s="171"/>
      <c r="E948" s="177"/>
      <c r="F948" s="176"/>
      <c r="G948" s="176"/>
      <c r="H948" s="176"/>
      <c r="I948" s="176"/>
    </row>
    <row r="949" spans="3:9" ht="11.25">
      <c r="C949" s="171"/>
      <c r="E949" s="177"/>
      <c r="F949" s="176"/>
      <c r="G949" s="176"/>
      <c r="H949" s="176"/>
      <c r="I949" s="176"/>
    </row>
    <row r="950" spans="3:9" ht="11.25">
      <c r="C950" s="171"/>
      <c r="E950" s="177"/>
      <c r="F950" s="176"/>
      <c r="G950" s="176"/>
      <c r="H950" s="176"/>
      <c r="I950" s="176"/>
    </row>
    <row r="951" spans="3:9" ht="11.25">
      <c r="C951" s="171"/>
      <c r="E951" s="177"/>
      <c r="F951" s="176"/>
      <c r="G951" s="176"/>
      <c r="H951" s="176"/>
      <c r="I951" s="176"/>
    </row>
    <row r="952" spans="3:9" ht="11.25">
      <c r="C952" s="171"/>
      <c r="E952" s="177"/>
      <c r="F952" s="176"/>
      <c r="G952" s="176"/>
      <c r="H952" s="176"/>
      <c r="I952" s="176"/>
    </row>
    <row r="953" spans="3:9" ht="11.25">
      <c r="C953" s="171"/>
      <c r="E953" s="177"/>
      <c r="F953" s="176"/>
      <c r="G953" s="176"/>
      <c r="H953" s="176"/>
      <c r="I953" s="176"/>
    </row>
    <row r="954" spans="3:9" ht="11.25">
      <c r="C954" s="171"/>
      <c r="E954" s="177"/>
      <c r="F954" s="176"/>
      <c r="G954" s="176"/>
      <c r="H954" s="176"/>
      <c r="I954" s="176"/>
    </row>
    <row r="955" spans="3:9" ht="11.25">
      <c r="C955" s="171"/>
      <c r="E955" s="177"/>
      <c r="F955" s="176"/>
      <c r="G955" s="176"/>
      <c r="H955" s="176"/>
      <c r="I955" s="176"/>
    </row>
    <row r="956" spans="3:9" ht="11.25">
      <c r="C956" s="171"/>
      <c r="E956" s="177"/>
      <c r="F956" s="176"/>
      <c r="G956" s="176"/>
      <c r="H956" s="176"/>
      <c r="I956" s="176"/>
    </row>
    <row r="957" spans="3:9" ht="11.25">
      <c r="C957" s="171"/>
      <c r="E957" s="177"/>
      <c r="F957" s="176"/>
      <c r="G957" s="176"/>
      <c r="H957" s="176"/>
      <c r="I957" s="176"/>
    </row>
    <row r="958" spans="3:9" ht="11.25">
      <c r="C958" s="171"/>
      <c r="E958" s="177"/>
      <c r="F958" s="176"/>
      <c r="G958" s="176"/>
      <c r="H958" s="176"/>
      <c r="I958" s="176"/>
    </row>
    <row r="959" spans="3:9" ht="11.25">
      <c r="C959" s="171"/>
      <c r="E959" s="177"/>
      <c r="F959" s="176"/>
      <c r="G959" s="176"/>
      <c r="H959" s="176"/>
      <c r="I959" s="176"/>
    </row>
    <row r="960" spans="3:9" ht="11.25">
      <c r="C960" s="171"/>
      <c r="E960" s="177"/>
      <c r="F960" s="176"/>
      <c r="G960" s="176"/>
      <c r="H960" s="176"/>
      <c r="I960" s="176"/>
    </row>
    <row r="961" spans="3:9" ht="11.25">
      <c r="C961" s="171"/>
      <c r="E961" s="177"/>
      <c r="F961" s="176"/>
      <c r="G961" s="176"/>
      <c r="H961" s="176"/>
      <c r="I961" s="176"/>
    </row>
    <row r="962" spans="3:9" ht="11.25">
      <c r="C962" s="171"/>
      <c r="E962" s="177"/>
      <c r="F962" s="176"/>
      <c r="G962" s="176"/>
      <c r="H962" s="176"/>
      <c r="I962" s="176"/>
    </row>
    <row r="963" spans="3:9" ht="11.25">
      <c r="C963" s="171"/>
      <c r="E963" s="177"/>
      <c r="F963" s="176"/>
      <c r="G963" s="176"/>
      <c r="H963" s="176"/>
      <c r="I963" s="176"/>
    </row>
    <row r="964" spans="3:9" ht="11.25">
      <c r="C964" s="171"/>
      <c r="E964" s="177"/>
      <c r="F964" s="176"/>
      <c r="G964" s="176"/>
      <c r="H964" s="176"/>
      <c r="I964" s="176"/>
    </row>
    <row r="965" spans="3:9" ht="11.25">
      <c r="C965" s="171"/>
      <c r="E965" s="177"/>
      <c r="F965" s="176"/>
      <c r="G965" s="176"/>
      <c r="H965" s="176"/>
      <c r="I965" s="176"/>
    </row>
    <row r="966" spans="3:9" ht="11.25">
      <c r="C966" s="171"/>
      <c r="E966" s="177"/>
      <c r="F966" s="176"/>
      <c r="G966" s="176"/>
      <c r="H966" s="176"/>
      <c r="I966" s="176"/>
    </row>
    <row r="967" spans="3:9" ht="11.25">
      <c r="C967" s="171"/>
      <c r="E967" s="177"/>
      <c r="F967" s="176"/>
      <c r="G967" s="176"/>
      <c r="H967" s="176"/>
      <c r="I967" s="176"/>
    </row>
    <row r="968" spans="3:9" ht="11.25">
      <c r="C968" s="171"/>
      <c r="E968" s="177"/>
      <c r="F968" s="176"/>
      <c r="G968" s="176"/>
      <c r="H968" s="176"/>
      <c r="I968" s="176"/>
    </row>
    <row r="969" spans="3:9" ht="11.25">
      <c r="C969" s="171"/>
      <c r="E969" s="177"/>
      <c r="F969" s="176"/>
      <c r="G969" s="176"/>
      <c r="H969" s="176"/>
      <c r="I969" s="176"/>
    </row>
    <row r="970" spans="3:9" ht="11.25">
      <c r="C970" s="171"/>
      <c r="E970" s="177"/>
      <c r="F970" s="176"/>
      <c r="G970" s="176"/>
      <c r="H970" s="176"/>
      <c r="I970" s="176"/>
    </row>
    <row r="971" spans="3:9" ht="11.25">
      <c r="C971" s="171"/>
      <c r="E971" s="177"/>
      <c r="F971" s="176"/>
      <c r="G971" s="176"/>
      <c r="H971" s="176"/>
      <c r="I971" s="176"/>
    </row>
    <row r="972" spans="3:9" ht="11.25">
      <c r="C972" s="171"/>
      <c r="E972" s="177"/>
      <c r="F972" s="176"/>
      <c r="G972" s="176"/>
      <c r="H972" s="176"/>
      <c r="I972" s="176"/>
    </row>
    <row r="973" spans="3:9" ht="11.25">
      <c r="C973" s="171"/>
      <c r="E973" s="177"/>
      <c r="F973" s="176"/>
      <c r="G973" s="176"/>
      <c r="H973" s="176"/>
      <c r="I973" s="176"/>
    </row>
    <row r="974" spans="3:9" ht="11.25">
      <c r="C974" s="171"/>
      <c r="E974" s="177"/>
      <c r="F974" s="176"/>
      <c r="G974" s="176"/>
      <c r="H974" s="176"/>
      <c r="I974" s="176"/>
    </row>
    <row r="975" spans="3:9" ht="11.25">
      <c r="C975" s="171"/>
      <c r="E975" s="177"/>
      <c r="F975" s="176"/>
      <c r="G975" s="176"/>
      <c r="H975" s="176"/>
      <c r="I975" s="176"/>
    </row>
    <row r="976" spans="3:9" ht="11.25">
      <c r="C976" s="171"/>
      <c r="E976" s="177"/>
      <c r="F976" s="176"/>
      <c r="G976" s="176"/>
      <c r="H976" s="176"/>
      <c r="I976" s="176"/>
    </row>
    <row r="977" spans="3:9" ht="11.25">
      <c r="C977" s="171"/>
      <c r="E977" s="177"/>
      <c r="F977" s="176"/>
      <c r="G977" s="176"/>
      <c r="H977" s="176"/>
      <c r="I977" s="176"/>
    </row>
    <row r="978" spans="3:9" ht="11.25">
      <c r="C978" s="171"/>
      <c r="E978" s="177"/>
      <c r="F978" s="176"/>
      <c r="G978" s="176"/>
      <c r="H978" s="176"/>
      <c r="I978" s="176"/>
    </row>
    <row r="979" spans="3:9" ht="11.25">
      <c r="C979" s="171"/>
      <c r="E979" s="177"/>
      <c r="F979" s="176"/>
      <c r="G979" s="176"/>
      <c r="H979" s="176"/>
      <c r="I979" s="176"/>
    </row>
    <row r="980" spans="3:9" ht="11.25">
      <c r="C980" s="171"/>
      <c r="E980" s="177"/>
      <c r="F980" s="176"/>
      <c r="G980" s="176"/>
      <c r="H980" s="176"/>
      <c r="I980" s="176"/>
    </row>
    <row r="981" spans="3:9" ht="11.25">
      <c r="C981" s="171"/>
      <c r="E981" s="177"/>
      <c r="F981" s="176"/>
      <c r="G981" s="176"/>
      <c r="H981" s="176"/>
      <c r="I981" s="176"/>
    </row>
    <row r="982" spans="3:9" ht="11.25">
      <c r="C982" s="171"/>
      <c r="E982" s="177"/>
      <c r="F982" s="176"/>
      <c r="G982" s="176"/>
      <c r="H982" s="176"/>
      <c r="I982" s="176"/>
    </row>
    <row r="983" spans="3:9" ht="11.25">
      <c r="C983" s="171"/>
      <c r="E983" s="177"/>
      <c r="F983" s="176"/>
      <c r="G983" s="176"/>
      <c r="H983" s="176"/>
      <c r="I983" s="176"/>
    </row>
    <row r="984" spans="3:9" ht="11.25">
      <c r="C984" s="171"/>
      <c r="E984" s="177"/>
      <c r="F984" s="176"/>
      <c r="G984" s="176"/>
      <c r="H984" s="176"/>
      <c r="I984" s="176"/>
    </row>
    <row r="985" spans="3:9" ht="11.25">
      <c r="C985" s="171"/>
      <c r="E985" s="177"/>
      <c r="F985" s="176"/>
      <c r="G985" s="176"/>
      <c r="H985" s="176"/>
      <c r="I985" s="176"/>
    </row>
    <row r="986" spans="3:9" ht="11.25">
      <c r="C986" s="171"/>
      <c r="E986" s="177"/>
      <c r="F986" s="176"/>
      <c r="G986" s="176"/>
      <c r="H986" s="176"/>
      <c r="I986" s="176"/>
    </row>
    <row r="987" spans="3:9" ht="11.25">
      <c r="C987" s="171"/>
      <c r="E987" s="177"/>
      <c r="F987" s="176"/>
      <c r="G987" s="176"/>
      <c r="H987" s="176"/>
      <c r="I987" s="176"/>
    </row>
    <row r="988" spans="3:9" ht="11.25">
      <c r="C988" s="171"/>
      <c r="E988" s="177"/>
      <c r="F988" s="176"/>
      <c r="G988" s="176"/>
      <c r="H988" s="176"/>
      <c r="I988" s="176"/>
    </row>
    <row r="989" spans="3:9" ht="11.25">
      <c r="C989" s="171"/>
      <c r="E989" s="177"/>
      <c r="F989" s="176"/>
      <c r="G989" s="176"/>
      <c r="H989" s="176"/>
      <c r="I989" s="176"/>
    </row>
    <row r="990" spans="3:9" ht="11.25">
      <c r="C990" s="171"/>
      <c r="E990" s="177"/>
      <c r="F990" s="176"/>
      <c r="G990" s="176"/>
      <c r="H990" s="176"/>
      <c r="I990" s="176"/>
    </row>
    <row r="991" spans="3:9" ht="11.25">
      <c r="C991" s="171"/>
      <c r="E991" s="177"/>
      <c r="F991" s="176"/>
      <c r="G991" s="176"/>
      <c r="H991" s="176"/>
      <c r="I991" s="176"/>
    </row>
    <row r="992" spans="3:9" ht="11.25">
      <c r="C992" s="171"/>
      <c r="E992" s="177"/>
      <c r="F992" s="176"/>
      <c r="G992" s="176"/>
      <c r="H992" s="176"/>
      <c r="I992" s="176"/>
    </row>
    <row r="993" spans="3:9" ht="11.25">
      <c r="C993" s="171"/>
      <c r="E993" s="177"/>
      <c r="F993" s="176"/>
      <c r="G993" s="176"/>
      <c r="H993" s="176"/>
      <c r="I993" s="176"/>
    </row>
    <row r="994" spans="3:9" ht="11.25">
      <c r="C994" s="171"/>
      <c r="E994" s="177"/>
      <c r="F994" s="176"/>
      <c r="G994" s="176"/>
      <c r="H994" s="176"/>
      <c r="I994" s="176"/>
    </row>
    <row r="995" spans="3:9" ht="11.25">
      <c r="C995" s="171"/>
      <c r="E995" s="177"/>
      <c r="F995" s="176"/>
      <c r="G995" s="176"/>
      <c r="H995" s="176"/>
      <c r="I995" s="176"/>
    </row>
    <row r="996" spans="3:9" ht="11.25">
      <c r="C996" s="171"/>
      <c r="E996" s="177"/>
      <c r="F996" s="176"/>
      <c r="G996" s="176"/>
      <c r="H996" s="176"/>
      <c r="I996" s="176"/>
    </row>
    <row r="997" spans="3:9" ht="11.25">
      <c r="C997" s="171"/>
      <c r="E997" s="177"/>
      <c r="F997" s="176"/>
      <c r="G997" s="176"/>
      <c r="H997" s="176"/>
      <c r="I997" s="176"/>
    </row>
    <row r="998" spans="3:9" ht="11.25">
      <c r="C998" s="171"/>
      <c r="E998" s="177"/>
      <c r="F998" s="176"/>
      <c r="G998" s="176"/>
      <c r="H998" s="176"/>
      <c r="I998" s="176"/>
    </row>
    <row r="999" spans="3:9" ht="11.25">
      <c r="C999" s="171"/>
      <c r="E999" s="177"/>
      <c r="F999" s="176"/>
      <c r="G999" s="176"/>
      <c r="H999" s="176"/>
      <c r="I999" s="176"/>
    </row>
    <row r="1000" spans="3:9" ht="11.25">
      <c r="C1000" s="171"/>
      <c r="E1000" s="177"/>
      <c r="F1000" s="176"/>
      <c r="G1000" s="176"/>
      <c r="H1000" s="176"/>
      <c r="I1000" s="176"/>
    </row>
    <row r="1001" spans="3:9" ht="11.25">
      <c r="C1001" s="171"/>
      <c r="E1001" s="177"/>
      <c r="F1001" s="176"/>
      <c r="G1001" s="176"/>
      <c r="H1001" s="176"/>
      <c r="I1001" s="176"/>
    </row>
    <row r="1002" spans="3:9" ht="11.25">
      <c r="C1002" s="171"/>
      <c r="E1002" s="177"/>
      <c r="F1002" s="176"/>
      <c r="G1002" s="176"/>
      <c r="H1002" s="176"/>
      <c r="I1002" s="176"/>
    </row>
    <row r="1003" spans="3:9" ht="11.25">
      <c r="C1003" s="171"/>
      <c r="E1003" s="177"/>
      <c r="F1003" s="176"/>
      <c r="G1003" s="176"/>
      <c r="H1003" s="176"/>
      <c r="I1003" s="176"/>
    </row>
    <row r="1004" spans="3:9" ht="11.25">
      <c r="C1004" s="171"/>
      <c r="E1004" s="177"/>
      <c r="F1004" s="176"/>
      <c r="G1004" s="176"/>
      <c r="H1004" s="176"/>
      <c r="I1004" s="176"/>
    </row>
    <row r="1005" spans="3:9" ht="11.25">
      <c r="C1005" s="171"/>
      <c r="E1005" s="177"/>
      <c r="F1005" s="176"/>
      <c r="G1005" s="176"/>
      <c r="H1005" s="176"/>
      <c r="I1005" s="176"/>
    </row>
    <row r="1006" spans="3:9" ht="11.25">
      <c r="C1006" s="171"/>
      <c r="E1006" s="177"/>
      <c r="F1006" s="176"/>
      <c r="G1006" s="176"/>
      <c r="H1006" s="176"/>
      <c r="I1006" s="176"/>
    </row>
    <row r="1007" spans="3:9" ht="11.25">
      <c r="C1007" s="171"/>
      <c r="E1007" s="177"/>
      <c r="F1007" s="176"/>
      <c r="G1007" s="176"/>
      <c r="H1007" s="176"/>
      <c r="I1007" s="176"/>
    </row>
    <row r="1008" spans="3:9" ht="11.25">
      <c r="C1008" s="171"/>
      <c r="E1008" s="177"/>
      <c r="F1008" s="176"/>
      <c r="G1008" s="176"/>
      <c r="H1008" s="176"/>
      <c r="I1008" s="176"/>
    </row>
    <row r="1009" spans="3:9" ht="11.25">
      <c r="C1009" s="171"/>
      <c r="E1009" s="177"/>
      <c r="F1009" s="176"/>
      <c r="G1009" s="176"/>
      <c r="H1009" s="176"/>
      <c r="I1009" s="176"/>
    </row>
    <row r="1010" spans="3:9" ht="11.25">
      <c r="C1010" s="171"/>
      <c r="E1010" s="177"/>
      <c r="F1010" s="176"/>
      <c r="G1010" s="176"/>
      <c r="H1010" s="176"/>
      <c r="I1010" s="176"/>
    </row>
    <row r="1011" spans="3:9" ht="11.25">
      <c r="C1011" s="171"/>
      <c r="E1011" s="177"/>
      <c r="F1011" s="176"/>
      <c r="G1011" s="176"/>
      <c r="H1011" s="176"/>
      <c r="I1011" s="176"/>
    </row>
    <row r="1012" spans="3:9" ht="11.25">
      <c r="C1012" s="171"/>
      <c r="E1012" s="177"/>
      <c r="F1012" s="176"/>
      <c r="G1012" s="176"/>
      <c r="H1012" s="176"/>
      <c r="I1012" s="176"/>
    </row>
    <row r="1013" spans="3:9" ht="11.25">
      <c r="C1013" s="171"/>
      <c r="E1013" s="177"/>
      <c r="F1013" s="176"/>
      <c r="G1013" s="176"/>
      <c r="H1013" s="176"/>
      <c r="I1013" s="176"/>
    </row>
    <row r="1014" spans="3:9" ht="11.25">
      <c r="C1014" s="171"/>
      <c r="E1014" s="177"/>
      <c r="F1014" s="176"/>
      <c r="G1014" s="176"/>
      <c r="H1014" s="176"/>
      <c r="I1014" s="176"/>
    </row>
    <row r="1015" spans="3:9" ht="11.25">
      <c r="C1015" s="171"/>
      <c r="E1015" s="177"/>
      <c r="F1015" s="176"/>
      <c r="G1015" s="176"/>
      <c r="H1015" s="176"/>
      <c r="I1015" s="176"/>
    </row>
    <row r="1016" spans="3:9" ht="11.25">
      <c r="C1016" s="171"/>
      <c r="E1016" s="177"/>
      <c r="F1016" s="176"/>
      <c r="G1016" s="176"/>
      <c r="H1016" s="176"/>
      <c r="I1016" s="176"/>
    </row>
    <row r="1017" spans="3:9" ht="11.25">
      <c r="C1017" s="171"/>
      <c r="E1017" s="177"/>
      <c r="F1017" s="176"/>
      <c r="G1017" s="176"/>
      <c r="H1017" s="176"/>
      <c r="I1017" s="176"/>
    </row>
    <row r="1018" spans="3:9" ht="11.25">
      <c r="C1018" s="171"/>
      <c r="E1018" s="177"/>
      <c r="F1018" s="176"/>
      <c r="G1018" s="176"/>
      <c r="H1018" s="176"/>
      <c r="I1018" s="176"/>
    </row>
    <row r="1019" spans="3:9" ht="11.25">
      <c r="C1019" s="171"/>
      <c r="E1019" s="177"/>
      <c r="F1019" s="176"/>
      <c r="G1019" s="176"/>
      <c r="H1019" s="176"/>
      <c r="I1019" s="176"/>
    </row>
    <row r="1020" spans="3:9" ht="11.25">
      <c r="C1020" s="171"/>
      <c r="E1020" s="177"/>
      <c r="F1020" s="176"/>
      <c r="G1020" s="176"/>
      <c r="H1020" s="176"/>
      <c r="I1020" s="176"/>
    </row>
    <row r="1021" spans="3:9" ht="11.25">
      <c r="C1021" s="171"/>
      <c r="E1021" s="177"/>
      <c r="F1021" s="176"/>
      <c r="G1021" s="176"/>
      <c r="H1021" s="176"/>
      <c r="I1021" s="176"/>
    </row>
    <row r="1022" spans="3:9" ht="11.25">
      <c r="C1022" s="171"/>
      <c r="E1022" s="177"/>
      <c r="F1022" s="176"/>
      <c r="G1022" s="176"/>
      <c r="H1022" s="176"/>
      <c r="I1022" s="176"/>
    </row>
    <row r="1023" spans="3:9" ht="11.25">
      <c r="C1023" s="171"/>
      <c r="E1023" s="177"/>
      <c r="F1023" s="176"/>
      <c r="G1023" s="176"/>
      <c r="H1023" s="176"/>
      <c r="I1023" s="176"/>
    </row>
    <row r="1024" spans="3:9" ht="11.25">
      <c r="C1024" s="171"/>
      <c r="E1024" s="177"/>
      <c r="F1024" s="176"/>
      <c r="G1024" s="176"/>
      <c r="H1024" s="176"/>
      <c r="I1024" s="176"/>
    </row>
    <row r="1025" spans="3:9" ht="11.25">
      <c r="C1025" s="171"/>
      <c r="E1025" s="177"/>
      <c r="F1025" s="176"/>
      <c r="G1025" s="176"/>
      <c r="H1025" s="176"/>
      <c r="I1025" s="176"/>
    </row>
    <row r="1026" spans="3:9" ht="11.25">
      <c r="C1026" s="171"/>
      <c r="E1026" s="177"/>
      <c r="F1026" s="176"/>
      <c r="G1026" s="176"/>
      <c r="H1026" s="176"/>
      <c r="I1026" s="176"/>
    </row>
    <row r="1027" spans="3:9" ht="11.25">
      <c r="C1027" s="171"/>
      <c r="E1027" s="177"/>
      <c r="F1027" s="176"/>
      <c r="G1027" s="176"/>
      <c r="H1027" s="176"/>
      <c r="I1027" s="176"/>
    </row>
    <row r="1028" spans="3:9" ht="11.25">
      <c r="C1028" s="171"/>
      <c r="E1028" s="177"/>
      <c r="F1028" s="176"/>
      <c r="G1028" s="176"/>
      <c r="H1028" s="176"/>
      <c r="I1028" s="176"/>
    </row>
    <row r="1029" spans="3:9" ht="11.25">
      <c r="C1029" s="171"/>
      <c r="E1029" s="177"/>
      <c r="F1029" s="176"/>
      <c r="G1029" s="176"/>
      <c r="H1029" s="176"/>
      <c r="I1029" s="176"/>
    </row>
    <row r="1030" spans="3:9" ht="11.25">
      <c r="C1030" s="171"/>
      <c r="E1030" s="177"/>
      <c r="F1030" s="176"/>
      <c r="G1030" s="176"/>
      <c r="H1030" s="176"/>
      <c r="I1030" s="176"/>
    </row>
    <row r="1031" spans="3:9" ht="11.25">
      <c r="C1031" s="171"/>
      <c r="E1031" s="177"/>
      <c r="F1031" s="176"/>
      <c r="G1031" s="176"/>
      <c r="H1031" s="176"/>
      <c r="I1031" s="176"/>
    </row>
    <row r="1032" spans="3:9" ht="11.25">
      <c r="C1032" s="171"/>
      <c r="E1032" s="177"/>
      <c r="F1032" s="176"/>
      <c r="G1032" s="176"/>
      <c r="H1032" s="176"/>
      <c r="I1032" s="176"/>
    </row>
    <row r="1033" spans="3:9" ht="11.25">
      <c r="C1033" s="171"/>
      <c r="E1033" s="177"/>
      <c r="F1033" s="176"/>
      <c r="G1033" s="176"/>
      <c r="H1033" s="176"/>
      <c r="I1033" s="176"/>
    </row>
    <row r="1034" spans="3:9" ht="11.25">
      <c r="C1034" s="171"/>
      <c r="E1034" s="177"/>
      <c r="F1034" s="176"/>
      <c r="G1034" s="176"/>
      <c r="H1034" s="176"/>
      <c r="I1034" s="176"/>
    </row>
    <row r="1035" spans="3:9" ht="11.25">
      <c r="C1035" s="171"/>
      <c r="E1035" s="177"/>
      <c r="F1035" s="176"/>
      <c r="G1035" s="176"/>
      <c r="H1035" s="176"/>
      <c r="I1035" s="176"/>
    </row>
    <row r="1036" spans="3:9" ht="11.25">
      <c r="C1036" s="171"/>
      <c r="E1036" s="177"/>
      <c r="F1036" s="176"/>
      <c r="G1036" s="176"/>
      <c r="H1036" s="176"/>
      <c r="I1036" s="176"/>
    </row>
    <row r="1037" spans="3:9" ht="11.25">
      <c r="C1037" s="171"/>
      <c r="E1037" s="177"/>
      <c r="F1037" s="176"/>
      <c r="G1037" s="176"/>
      <c r="H1037" s="176"/>
      <c r="I1037" s="176"/>
    </row>
    <row r="1038" spans="3:9" ht="11.25">
      <c r="C1038" s="171"/>
      <c r="E1038" s="177"/>
      <c r="F1038" s="176"/>
      <c r="G1038" s="176"/>
      <c r="H1038" s="176"/>
      <c r="I1038" s="176"/>
    </row>
    <row r="1039" spans="3:9" ht="11.25">
      <c r="C1039" s="171"/>
      <c r="E1039" s="177"/>
      <c r="F1039" s="176"/>
      <c r="G1039" s="176"/>
      <c r="H1039" s="176"/>
      <c r="I1039" s="176"/>
    </row>
    <row r="1040" spans="3:9" ht="11.25">
      <c r="C1040" s="171"/>
      <c r="E1040" s="177"/>
      <c r="F1040" s="176"/>
      <c r="G1040" s="176"/>
      <c r="H1040" s="176"/>
      <c r="I1040" s="176"/>
    </row>
    <row r="1041" spans="3:9" ht="11.25">
      <c r="C1041" s="171"/>
      <c r="E1041" s="177"/>
      <c r="F1041" s="176"/>
      <c r="G1041" s="176"/>
      <c r="H1041" s="176"/>
      <c r="I1041" s="176"/>
    </row>
    <row r="1042" spans="3:9" ht="11.25">
      <c r="C1042" s="171"/>
      <c r="E1042" s="177"/>
      <c r="F1042" s="176"/>
      <c r="G1042" s="176"/>
      <c r="H1042" s="176"/>
      <c r="I1042" s="176"/>
    </row>
    <row r="1043" spans="3:9" ht="11.25">
      <c r="C1043" s="171"/>
      <c r="E1043" s="177"/>
      <c r="F1043" s="176"/>
      <c r="G1043" s="176"/>
      <c r="H1043" s="176"/>
      <c r="I1043" s="176"/>
    </row>
    <row r="1044" spans="3:9" ht="11.25">
      <c r="C1044" s="171"/>
      <c r="E1044" s="177"/>
      <c r="F1044" s="176"/>
      <c r="G1044" s="176"/>
      <c r="H1044" s="176"/>
      <c r="I1044" s="176"/>
    </row>
    <row r="1045" spans="3:9" ht="11.25">
      <c r="C1045" s="171"/>
      <c r="E1045" s="177"/>
      <c r="F1045" s="176"/>
      <c r="G1045" s="176"/>
      <c r="H1045" s="176"/>
      <c r="I1045" s="176"/>
    </row>
    <row r="1046" spans="3:9" ht="11.25">
      <c r="C1046" s="171"/>
      <c r="E1046" s="177"/>
      <c r="F1046" s="176"/>
      <c r="G1046" s="176"/>
      <c r="H1046" s="176"/>
      <c r="I1046" s="176"/>
    </row>
    <row r="1047" spans="3:9" ht="11.25">
      <c r="C1047" s="171"/>
      <c r="E1047" s="177"/>
      <c r="F1047" s="176"/>
      <c r="G1047" s="176"/>
      <c r="H1047" s="176"/>
      <c r="I1047" s="176"/>
    </row>
    <row r="1048" spans="3:9" ht="11.25">
      <c r="C1048" s="171"/>
      <c r="E1048" s="177"/>
      <c r="F1048" s="176"/>
      <c r="G1048" s="176"/>
      <c r="H1048" s="176"/>
      <c r="I1048" s="176"/>
    </row>
    <row r="1049" spans="3:9" ht="11.25">
      <c r="C1049" s="171"/>
      <c r="E1049" s="177"/>
      <c r="F1049" s="176"/>
      <c r="G1049" s="176"/>
      <c r="H1049" s="176"/>
      <c r="I1049" s="176"/>
    </row>
    <row r="1050" spans="3:9" ht="11.25">
      <c r="C1050" s="171"/>
      <c r="E1050" s="177"/>
      <c r="F1050" s="176"/>
      <c r="G1050" s="176"/>
      <c r="H1050" s="176"/>
      <c r="I1050" s="176"/>
    </row>
    <row r="1051" spans="3:9" ht="11.25">
      <c r="C1051" s="171"/>
      <c r="E1051" s="177"/>
      <c r="F1051" s="176"/>
      <c r="G1051" s="176"/>
      <c r="H1051" s="176"/>
      <c r="I1051" s="176"/>
    </row>
    <row r="1052" spans="3:9" ht="11.25">
      <c r="C1052" s="171"/>
      <c r="E1052" s="177"/>
      <c r="F1052" s="176"/>
      <c r="G1052" s="176"/>
      <c r="H1052" s="176"/>
      <c r="I1052" s="176"/>
    </row>
    <row r="1053" spans="3:9" ht="11.25">
      <c r="C1053" s="171"/>
      <c r="E1053" s="177"/>
      <c r="F1053" s="176"/>
      <c r="G1053" s="176"/>
      <c r="H1053" s="176"/>
      <c r="I1053" s="176"/>
    </row>
    <row r="1054" spans="3:9" ht="11.25">
      <c r="C1054" s="171"/>
      <c r="E1054" s="177"/>
      <c r="F1054" s="176"/>
      <c r="G1054" s="176"/>
      <c r="H1054" s="176"/>
      <c r="I1054" s="176"/>
    </row>
    <row r="1055" spans="3:9" ht="11.25">
      <c r="C1055" s="171"/>
      <c r="E1055" s="177"/>
      <c r="F1055" s="176"/>
      <c r="G1055" s="176"/>
      <c r="H1055" s="176"/>
      <c r="I1055" s="176"/>
    </row>
    <row r="1056" spans="3:9" ht="11.25">
      <c r="C1056" s="171"/>
      <c r="E1056" s="177"/>
      <c r="F1056" s="176"/>
      <c r="G1056" s="176"/>
      <c r="H1056" s="176"/>
      <c r="I1056" s="176"/>
    </row>
    <row r="1057" spans="3:9" ht="11.25">
      <c r="C1057" s="171"/>
      <c r="E1057" s="177"/>
      <c r="F1057" s="176"/>
      <c r="G1057" s="176"/>
      <c r="H1057" s="176"/>
      <c r="I1057" s="176"/>
    </row>
    <row r="1058" spans="3:9" ht="11.25">
      <c r="C1058" s="171"/>
      <c r="E1058" s="177"/>
      <c r="F1058" s="176"/>
      <c r="G1058" s="176"/>
      <c r="H1058" s="176"/>
      <c r="I1058" s="176"/>
    </row>
    <row r="1059" spans="3:9" ht="11.25">
      <c r="C1059" s="171"/>
      <c r="E1059" s="177"/>
      <c r="F1059" s="176"/>
      <c r="G1059" s="176"/>
      <c r="H1059" s="176"/>
      <c r="I1059" s="176"/>
    </row>
    <row r="1060" spans="3:9" ht="11.25">
      <c r="C1060" s="171"/>
      <c r="E1060" s="177"/>
      <c r="F1060" s="176"/>
      <c r="G1060" s="176"/>
      <c r="H1060" s="176"/>
      <c r="I1060" s="176"/>
    </row>
    <row r="1061" spans="3:9" ht="11.25">
      <c r="C1061" s="171"/>
      <c r="E1061" s="177"/>
      <c r="F1061" s="176"/>
      <c r="G1061" s="176"/>
      <c r="H1061" s="176"/>
      <c r="I1061" s="176"/>
    </row>
    <row r="1062" spans="3:9" ht="11.25">
      <c r="C1062" s="171"/>
      <c r="E1062" s="177"/>
      <c r="F1062" s="176"/>
      <c r="G1062" s="176"/>
      <c r="H1062" s="176"/>
      <c r="I1062" s="176"/>
    </row>
    <row r="1063" spans="3:9" ht="11.25">
      <c r="C1063" s="171"/>
      <c r="E1063" s="177"/>
      <c r="F1063" s="176"/>
      <c r="G1063" s="176"/>
      <c r="H1063" s="176"/>
      <c r="I1063" s="176"/>
    </row>
    <row r="1064" spans="3:9" ht="11.25">
      <c r="C1064" s="171"/>
      <c r="E1064" s="177"/>
      <c r="F1064" s="176"/>
      <c r="G1064" s="176"/>
      <c r="H1064" s="176"/>
      <c r="I1064" s="176"/>
    </row>
    <row r="1065" spans="3:9" ht="11.25">
      <c r="C1065" s="171"/>
      <c r="E1065" s="177"/>
      <c r="F1065" s="176"/>
      <c r="G1065" s="176"/>
      <c r="H1065" s="176"/>
      <c r="I1065" s="176"/>
    </row>
    <row r="1066" spans="3:9" ht="11.25">
      <c r="C1066" s="171"/>
      <c r="E1066" s="177"/>
      <c r="F1066" s="176"/>
      <c r="G1066" s="176"/>
      <c r="H1066" s="176"/>
      <c r="I1066" s="176"/>
    </row>
    <row r="1067" spans="3:9" ht="11.25">
      <c r="C1067" s="171"/>
      <c r="E1067" s="177"/>
      <c r="F1067" s="176"/>
      <c r="G1067" s="176"/>
      <c r="H1067" s="176"/>
      <c r="I1067" s="176"/>
    </row>
    <row r="1068" spans="3:9" ht="11.25">
      <c r="C1068" s="171"/>
      <c r="E1068" s="177"/>
      <c r="F1068" s="176"/>
      <c r="G1068" s="176"/>
      <c r="H1068" s="176"/>
      <c r="I1068" s="176"/>
    </row>
    <row r="1069" spans="3:9" ht="11.25">
      <c r="C1069" s="171"/>
      <c r="E1069" s="177"/>
      <c r="F1069" s="176"/>
      <c r="G1069" s="176"/>
      <c r="H1069" s="176"/>
      <c r="I1069" s="176"/>
    </row>
    <row r="1070" spans="3:9" ht="11.25">
      <c r="C1070" s="171"/>
      <c r="E1070" s="177"/>
      <c r="F1070" s="176"/>
      <c r="G1070" s="176"/>
      <c r="H1070" s="176"/>
      <c r="I1070" s="176"/>
    </row>
    <row r="1071" spans="3:9" ht="11.25">
      <c r="C1071" s="171"/>
      <c r="E1071" s="177"/>
      <c r="F1071" s="176"/>
      <c r="G1071" s="176"/>
      <c r="H1071" s="176"/>
      <c r="I1071" s="176"/>
    </row>
    <row r="1072" spans="3:9" ht="11.25">
      <c r="C1072" s="171"/>
      <c r="E1072" s="177"/>
      <c r="F1072" s="176"/>
      <c r="G1072" s="176"/>
      <c r="H1072" s="176"/>
      <c r="I1072" s="176"/>
    </row>
    <row r="1073" spans="3:9" ht="11.25">
      <c r="C1073" s="171"/>
      <c r="E1073" s="177"/>
      <c r="F1073" s="176"/>
      <c r="G1073" s="176"/>
      <c r="H1073" s="176"/>
      <c r="I1073" s="176"/>
    </row>
    <row r="1074" spans="3:9" ht="11.25">
      <c r="C1074" s="171"/>
      <c r="E1074" s="177"/>
      <c r="F1074" s="176"/>
      <c r="G1074" s="176"/>
      <c r="H1074" s="176"/>
      <c r="I1074" s="176"/>
    </row>
    <row r="1075" spans="3:9" ht="11.25">
      <c r="C1075" s="171"/>
      <c r="E1075" s="177"/>
      <c r="F1075" s="176"/>
      <c r="G1075" s="176"/>
      <c r="H1075" s="176"/>
      <c r="I1075" s="176"/>
    </row>
    <row r="1076" spans="3:9" ht="11.25">
      <c r="C1076" s="171"/>
      <c r="E1076" s="177"/>
      <c r="F1076" s="176"/>
      <c r="G1076" s="176"/>
      <c r="H1076" s="176"/>
      <c r="I1076" s="176"/>
    </row>
    <row r="1077" spans="3:9" ht="11.25">
      <c r="C1077" s="171"/>
      <c r="E1077" s="177"/>
      <c r="F1077" s="176"/>
      <c r="G1077" s="176"/>
      <c r="H1077" s="176"/>
      <c r="I1077" s="176"/>
    </row>
    <row r="1078" spans="3:9" ht="11.25">
      <c r="C1078" s="171"/>
      <c r="E1078" s="177"/>
      <c r="F1078" s="176"/>
      <c r="G1078" s="176"/>
      <c r="H1078" s="176"/>
      <c r="I1078" s="176"/>
    </row>
    <row r="1079" spans="3:9" ht="11.25">
      <c r="C1079" s="171"/>
      <c r="E1079" s="177"/>
      <c r="F1079" s="176"/>
      <c r="G1079" s="176"/>
      <c r="H1079" s="176"/>
      <c r="I1079" s="176"/>
    </row>
    <row r="1080" spans="3:9" ht="11.25">
      <c r="C1080" s="171"/>
      <c r="E1080" s="177"/>
      <c r="F1080" s="176"/>
      <c r="G1080" s="176"/>
      <c r="H1080" s="176"/>
      <c r="I1080" s="176"/>
    </row>
    <row r="1081" spans="3:9" ht="11.25">
      <c r="C1081" s="171"/>
      <c r="E1081" s="177"/>
      <c r="F1081" s="176"/>
      <c r="G1081" s="176"/>
      <c r="H1081" s="176"/>
      <c r="I1081" s="176"/>
    </row>
    <row r="1082" spans="3:9" ht="11.25">
      <c r="C1082" s="171"/>
      <c r="E1082" s="177"/>
      <c r="F1082" s="176"/>
      <c r="G1082" s="176"/>
      <c r="H1082" s="176"/>
      <c r="I1082" s="176"/>
    </row>
    <row r="1083" spans="3:9" ht="11.25">
      <c r="C1083" s="171"/>
      <c r="E1083" s="177"/>
      <c r="F1083" s="176"/>
      <c r="G1083" s="176"/>
      <c r="H1083" s="176"/>
      <c r="I1083" s="176"/>
    </row>
    <row r="1084" spans="3:9" ht="11.25">
      <c r="C1084" s="171"/>
      <c r="E1084" s="177"/>
      <c r="F1084" s="176"/>
      <c r="G1084" s="176"/>
      <c r="H1084" s="176"/>
      <c r="I1084" s="176"/>
    </row>
    <row r="1085" spans="3:9" ht="11.25">
      <c r="C1085" s="171"/>
      <c r="E1085" s="177"/>
      <c r="F1085" s="176"/>
      <c r="G1085" s="176"/>
      <c r="H1085" s="176"/>
      <c r="I1085" s="176"/>
    </row>
    <row r="1086" spans="3:9" ht="11.25">
      <c r="C1086" s="171"/>
      <c r="E1086" s="177"/>
      <c r="F1086" s="176"/>
      <c r="G1086" s="176"/>
      <c r="H1086" s="176"/>
      <c r="I1086" s="176"/>
    </row>
    <row r="1087" spans="3:9" ht="11.25">
      <c r="C1087" s="171"/>
      <c r="E1087" s="177"/>
      <c r="F1087" s="176"/>
      <c r="G1087" s="176"/>
      <c r="H1087" s="176"/>
      <c r="I1087" s="176"/>
    </row>
    <row r="1088" spans="3:9" ht="11.25">
      <c r="C1088" s="171"/>
      <c r="E1088" s="177"/>
      <c r="F1088" s="176"/>
      <c r="G1088" s="176"/>
      <c r="H1088" s="176"/>
      <c r="I1088" s="176"/>
    </row>
    <row r="1089" spans="3:9" ht="11.25">
      <c r="C1089" s="171"/>
      <c r="E1089" s="177"/>
      <c r="F1089" s="176"/>
      <c r="G1089" s="176"/>
      <c r="H1089" s="176"/>
      <c r="I1089" s="176"/>
    </row>
    <row r="1090" spans="3:9" ht="11.25">
      <c r="C1090" s="171"/>
      <c r="E1090" s="177"/>
      <c r="F1090" s="176"/>
      <c r="G1090" s="176"/>
      <c r="H1090" s="176"/>
      <c r="I1090" s="176"/>
    </row>
    <row r="1091" spans="3:9" ht="11.25">
      <c r="C1091" s="171"/>
      <c r="E1091" s="177"/>
      <c r="F1091" s="176"/>
      <c r="G1091" s="176"/>
      <c r="H1091" s="176"/>
      <c r="I1091" s="176"/>
    </row>
    <row r="1092" spans="3:9" ht="11.25">
      <c r="C1092" s="171"/>
      <c r="E1092" s="177"/>
      <c r="F1092" s="176"/>
      <c r="G1092" s="176"/>
      <c r="H1092" s="176"/>
      <c r="I1092" s="176"/>
    </row>
    <row r="1093" spans="3:9" ht="11.25">
      <c r="C1093" s="171"/>
      <c r="E1093" s="177"/>
      <c r="F1093" s="176"/>
      <c r="G1093" s="176"/>
      <c r="H1093" s="176"/>
      <c r="I1093" s="176"/>
    </row>
    <row r="1094" spans="3:9" ht="11.25">
      <c r="C1094" s="171"/>
      <c r="E1094" s="177"/>
      <c r="F1094" s="176"/>
      <c r="G1094" s="176"/>
      <c r="H1094" s="176"/>
      <c r="I1094" s="176"/>
    </row>
    <row r="1095" spans="3:9" ht="11.25">
      <c r="C1095" s="171"/>
      <c r="E1095" s="177"/>
      <c r="F1095" s="176"/>
      <c r="G1095" s="176"/>
      <c r="H1095" s="176"/>
      <c r="I1095" s="176"/>
    </row>
    <row r="1096" spans="3:9" ht="11.25">
      <c r="C1096" s="171"/>
      <c r="E1096" s="177"/>
      <c r="F1096" s="176"/>
      <c r="G1096" s="176"/>
      <c r="H1096" s="176"/>
      <c r="I1096" s="176"/>
    </row>
    <row r="1097" spans="3:9" ht="11.25">
      <c r="C1097" s="171"/>
      <c r="E1097" s="177"/>
      <c r="F1097" s="176"/>
      <c r="G1097" s="176"/>
      <c r="H1097" s="176"/>
      <c r="I1097" s="176"/>
    </row>
    <row r="1098" spans="3:9" ht="11.25">
      <c r="C1098" s="171"/>
      <c r="E1098" s="177"/>
      <c r="F1098" s="176"/>
      <c r="G1098" s="176"/>
      <c r="H1098" s="176"/>
      <c r="I1098" s="176"/>
    </row>
    <row r="1099" spans="3:9" ht="11.25">
      <c r="C1099" s="171"/>
      <c r="E1099" s="177"/>
      <c r="F1099" s="176"/>
      <c r="G1099" s="176"/>
      <c r="H1099" s="176"/>
      <c r="I1099" s="176"/>
    </row>
    <row r="1100" spans="3:9" ht="11.25">
      <c r="C1100" s="171"/>
      <c r="E1100" s="177"/>
      <c r="F1100" s="176"/>
      <c r="G1100" s="176"/>
      <c r="H1100" s="176"/>
      <c r="I1100" s="176"/>
    </row>
    <row r="1101" spans="3:9" ht="11.25">
      <c r="C1101" s="171"/>
      <c r="E1101" s="177"/>
      <c r="F1101" s="176"/>
      <c r="G1101" s="176"/>
      <c r="H1101" s="176"/>
      <c r="I1101" s="176"/>
    </row>
    <row r="1102" spans="3:9" ht="11.25">
      <c r="C1102" s="171"/>
      <c r="E1102" s="177"/>
      <c r="F1102" s="176"/>
      <c r="G1102" s="176"/>
      <c r="H1102" s="176"/>
      <c r="I1102" s="176"/>
    </row>
    <row r="1103" spans="3:9" ht="11.25">
      <c r="C1103" s="171"/>
      <c r="E1103" s="177"/>
      <c r="F1103" s="176"/>
      <c r="G1103" s="176"/>
      <c r="H1103" s="176"/>
      <c r="I1103" s="176"/>
    </row>
    <row r="1104" spans="3:9" ht="11.25">
      <c r="C1104" s="171"/>
      <c r="E1104" s="177"/>
      <c r="F1104" s="176"/>
      <c r="G1104" s="176"/>
      <c r="H1104" s="176"/>
      <c r="I1104" s="176"/>
    </row>
    <row r="1105" spans="3:9" ht="11.25">
      <c r="C1105" s="171"/>
      <c r="E1105" s="177"/>
      <c r="F1105" s="176"/>
      <c r="G1105" s="176"/>
      <c r="H1105" s="176"/>
      <c r="I1105" s="176"/>
    </row>
    <row r="1106" spans="3:9" ht="11.25">
      <c r="C1106" s="171"/>
      <c r="E1106" s="177"/>
      <c r="F1106" s="176"/>
      <c r="G1106" s="176"/>
      <c r="H1106" s="176"/>
      <c r="I1106" s="176"/>
    </row>
    <row r="1107" spans="3:9" ht="11.25">
      <c r="C1107" s="171"/>
      <c r="E1107" s="177"/>
      <c r="F1107" s="176"/>
      <c r="G1107" s="176"/>
      <c r="H1107" s="176"/>
      <c r="I1107" s="176"/>
    </row>
    <row r="1108" spans="3:9" ht="11.25">
      <c r="C1108" s="171"/>
      <c r="E1108" s="177"/>
      <c r="F1108" s="176"/>
      <c r="G1108" s="176"/>
      <c r="H1108" s="176"/>
      <c r="I1108" s="176"/>
    </row>
    <row r="1109" spans="3:9" ht="11.25">
      <c r="C1109" s="171"/>
      <c r="E1109" s="177"/>
      <c r="F1109" s="176"/>
      <c r="G1109" s="176"/>
      <c r="H1109" s="176"/>
      <c r="I1109" s="176"/>
    </row>
    <row r="1110" spans="3:9" ht="11.25">
      <c r="C1110" s="171"/>
      <c r="E1110" s="177"/>
      <c r="F1110" s="176"/>
      <c r="G1110" s="176"/>
      <c r="H1110" s="176"/>
      <c r="I1110" s="176"/>
    </row>
    <row r="1111" spans="3:9" ht="11.25">
      <c r="C1111" s="171"/>
      <c r="E1111" s="177"/>
      <c r="F1111" s="176"/>
      <c r="G1111" s="176"/>
      <c r="H1111" s="176"/>
      <c r="I1111" s="176"/>
    </row>
    <row r="1112" spans="3:9" ht="11.25">
      <c r="C1112" s="171"/>
      <c r="E1112" s="177"/>
      <c r="F1112" s="176"/>
      <c r="G1112" s="176"/>
      <c r="H1112" s="176"/>
      <c r="I1112" s="176"/>
    </row>
    <row r="1113" spans="3:9" ht="11.25">
      <c r="C1113" s="171"/>
      <c r="E1113" s="177"/>
      <c r="F1113" s="176"/>
      <c r="G1113" s="176"/>
      <c r="H1113" s="176"/>
      <c r="I1113" s="176"/>
    </row>
    <row r="1114" spans="3:9" ht="11.25">
      <c r="C1114" s="171"/>
      <c r="E1114" s="177"/>
      <c r="F1114" s="176"/>
      <c r="G1114" s="176"/>
      <c r="H1114" s="176"/>
      <c r="I1114" s="176"/>
    </row>
    <row r="1115" spans="3:9" ht="11.25">
      <c r="C1115" s="171"/>
      <c r="E1115" s="177"/>
      <c r="F1115" s="176"/>
      <c r="G1115" s="176"/>
      <c r="H1115" s="176"/>
      <c r="I1115" s="176"/>
    </row>
    <row r="1116" spans="3:9" ht="11.25">
      <c r="C1116" s="171"/>
      <c r="E1116" s="177"/>
      <c r="F1116" s="176"/>
      <c r="G1116" s="176"/>
      <c r="H1116" s="176"/>
      <c r="I1116" s="176"/>
    </row>
    <row r="1117" spans="3:9" ht="11.25">
      <c r="C1117" s="171"/>
      <c r="E1117" s="177"/>
      <c r="F1117" s="176"/>
      <c r="G1117" s="176"/>
      <c r="H1117" s="176"/>
      <c r="I1117" s="176"/>
    </row>
    <row r="1118" spans="3:9" ht="11.25">
      <c r="C1118" s="171"/>
      <c r="E1118" s="177"/>
      <c r="F1118" s="176"/>
      <c r="G1118" s="176"/>
      <c r="H1118" s="176"/>
      <c r="I1118" s="176"/>
    </row>
    <row r="1119" spans="3:9" ht="11.25">
      <c r="C1119" s="171"/>
      <c r="E1119" s="177"/>
      <c r="F1119" s="176"/>
      <c r="G1119" s="176"/>
      <c r="H1119" s="176"/>
      <c r="I1119" s="176"/>
    </row>
    <row r="1120" spans="3:9" ht="11.25">
      <c r="C1120" s="171"/>
      <c r="E1120" s="177"/>
      <c r="F1120" s="176"/>
      <c r="G1120" s="176"/>
      <c r="H1120" s="176"/>
      <c r="I1120" s="176"/>
    </row>
    <row r="1121" spans="3:9" ht="11.25">
      <c r="C1121" s="171"/>
      <c r="E1121" s="177"/>
      <c r="F1121" s="176"/>
      <c r="G1121" s="176"/>
      <c r="H1121" s="176"/>
      <c r="I1121" s="176"/>
    </row>
    <row r="1122" spans="3:9" ht="11.25">
      <c r="C1122" s="171"/>
      <c r="E1122" s="177"/>
      <c r="F1122" s="176"/>
      <c r="G1122" s="176"/>
      <c r="H1122" s="176"/>
      <c r="I1122" s="176"/>
    </row>
    <row r="1123" spans="3:9" ht="11.25">
      <c r="C1123" s="171"/>
      <c r="E1123" s="177"/>
      <c r="F1123" s="176"/>
      <c r="G1123" s="176"/>
      <c r="H1123" s="176"/>
      <c r="I1123" s="176"/>
    </row>
    <row r="1124" spans="3:9" ht="11.25">
      <c r="C1124" s="171"/>
      <c r="E1124" s="177"/>
      <c r="F1124" s="176"/>
      <c r="G1124" s="176"/>
      <c r="H1124" s="176"/>
      <c r="I1124" s="176"/>
    </row>
    <row r="1125" spans="3:9" ht="11.25">
      <c r="C1125" s="171"/>
      <c r="E1125" s="177"/>
      <c r="F1125" s="176"/>
      <c r="G1125" s="176"/>
      <c r="H1125" s="176"/>
      <c r="I1125" s="176"/>
    </row>
    <row r="1126" spans="3:9" ht="11.25">
      <c r="C1126" s="171"/>
      <c r="E1126" s="177"/>
      <c r="F1126" s="176"/>
      <c r="G1126" s="176"/>
      <c r="H1126" s="176"/>
      <c r="I1126" s="176"/>
    </row>
    <row r="1127" spans="3:9" ht="11.25">
      <c r="C1127" s="171"/>
      <c r="E1127" s="177"/>
      <c r="F1127" s="176"/>
      <c r="G1127" s="176"/>
      <c r="H1127" s="176"/>
      <c r="I1127" s="176"/>
    </row>
    <row r="1128" spans="3:9" ht="11.25">
      <c r="C1128" s="171"/>
      <c r="E1128" s="177"/>
      <c r="F1128" s="176"/>
      <c r="G1128" s="176"/>
      <c r="H1128" s="176"/>
      <c r="I1128" s="176"/>
    </row>
    <row r="1129" spans="3:9" ht="11.25">
      <c r="C1129" s="171"/>
      <c r="E1129" s="177"/>
      <c r="F1129" s="176"/>
      <c r="G1129" s="176"/>
      <c r="H1129" s="176"/>
      <c r="I1129" s="176"/>
    </row>
    <row r="1130" spans="3:9" ht="11.25">
      <c r="C1130" s="171"/>
      <c r="E1130" s="177"/>
      <c r="F1130" s="176"/>
      <c r="G1130" s="176"/>
      <c r="H1130" s="176"/>
      <c r="I1130" s="176"/>
    </row>
    <row r="1131" spans="3:9" ht="11.25">
      <c r="C1131" s="171"/>
      <c r="E1131" s="177"/>
      <c r="F1131" s="176"/>
      <c r="G1131" s="176"/>
      <c r="H1131" s="176"/>
      <c r="I1131" s="176"/>
    </row>
    <row r="1132" spans="3:9" ht="11.25">
      <c r="C1132" s="171"/>
      <c r="E1132" s="177"/>
      <c r="F1132" s="176"/>
      <c r="G1132" s="176"/>
      <c r="H1132" s="176"/>
      <c r="I1132" s="176"/>
    </row>
    <row r="1133" spans="3:9" ht="11.25">
      <c r="C1133" s="171"/>
      <c r="E1133" s="177"/>
      <c r="F1133" s="176"/>
      <c r="G1133" s="176"/>
      <c r="H1133" s="176"/>
      <c r="I1133" s="176"/>
    </row>
    <row r="1134" spans="3:9" ht="11.25">
      <c r="C1134" s="171"/>
      <c r="E1134" s="177"/>
      <c r="F1134" s="176"/>
      <c r="G1134" s="176"/>
      <c r="H1134" s="176"/>
      <c r="I1134" s="176"/>
    </row>
    <row r="1135" spans="3:9" ht="11.25">
      <c r="C1135" s="171"/>
      <c r="E1135" s="177"/>
      <c r="F1135" s="176"/>
      <c r="G1135" s="176"/>
      <c r="H1135" s="176"/>
      <c r="I1135" s="176"/>
    </row>
    <row r="1136" spans="3:9" ht="11.25">
      <c r="C1136" s="171"/>
      <c r="E1136" s="177"/>
      <c r="F1136" s="176"/>
      <c r="G1136" s="176"/>
      <c r="H1136" s="176"/>
      <c r="I1136" s="176"/>
    </row>
    <row r="1137" spans="3:9" ht="11.25">
      <c r="C1137" s="171"/>
      <c r="E1137" s="177"/>
      <c r="F1137" s="176"/>
      <c r="G1137" s="176"/>
      <c r="H1137" s="176"/>
      <c r="I1137" s="176"/>
    </row>
    <row r="1138" spans="3:9" ht="11.25">
      <c r="C1138" s="171"/>
      <c r="E1138" s="177"/>
      <c r="F1138" s="176"/>
      <c r="G1138" s="176"/>
      <c r="H1138" s="176"/>
      <c r="I1138" s="176"/>
    </row>
    <row r="1139" spans="3:9" ht="11.25">
      <c r="C1139" s="171"/>
      <c r="E1139" s="177"/>
      <c r="F1139" s="176"/>
      <c r="G1139" s="176"/>
      <c r="H1139" s="176"/>
      <c r="I1139" s="176"/>
    </row>
    <row r="1140" spans="3:9" ht="11.25">
      <c r="C1140" s="171"/>
      <c r="E1140" s="177"/>
      <c r="F1140" s="176"/>
      <c r="G1140" s="176"/>
      <c r="H1140" s="176"/>
      <c r="I1140" s="176"/>
    </row>
    <row r="1141" spans="3:9" ht="11.25">
      <c r="C1141" s="171"/>
      <c r="E1141" s="177"/>
      <c r="F1141" s="176"/>
      <c r="G1141" s="176"/>
      <c r="H1141" s="176"/>
      <c r="I1141" s="176"/>
    </row>
    <row r="1142" spans="3:9" ht="11.25">
      <c r="C1142" s="171"/>
      <c r="E1142" s="177"/>
      <c r="F1142" s="176"/>
      <c r="G1142" s="176"/>
      <c r="H1142" s="176"/>
      <c r="I1142" s="176"/>
    </row>
    <row r="1143" spans="3:9" ht="11.25">
      <c r="C1143" s="171"/>
      <c r="E1143" s="177"/>
      <c r="F1143" s="176"/>
      <c r="G1143" s="176"/>
      <c r="H1143" s="176"/>
      <c r="I1143" s="176"/>
    </row>
    <row r="1144" spans="3:9" ht="11.25">
      <c r="C1144" s="171"/>
      <c r="E1144" s="177"/>
      <c r="F1144" s="176"/>
      <c r="G1144" s="176"/>
      <c r="H1144" s="176"/>
      <c r="I1144" s="176"/>
    </row>
    <row r="1145" spans="3:9" ht="11.25">
      <c r="C1145" s="171"/>
      <c r="E1145" s="177"/>
      <c r="F1145" s="176"/>
      <c r="G1145" s="176"/>
      <c r="H1145" s="176"/>
      <c r="I1145" s="176"/>
    </row>
    <row r="1146" spans="3:9" ht="11.25">
      <c r="C1146" s="171"/>
      <c r="E1146" s="177"/>
      <c r="F1146" s="176"/>
      <c r="G1146" s="176"/>
      <c r="H1146" s="176"/>
      <c r="I1146" s="176"/>
    </row>
    <row r="1147" spans="3:9" ht="11.25">
      <c r="C1147" s="171"/>
      <c r="E1147" s="177"/>
      <c r="F1147" s="176"/>
      <c r="G1147" s="176"/>
      <c r="H1147" s="176"/>
      <c r="I1147" s="176"/>
    </row>
    <row r="1148" spans="3:9" ht="11.25">
      <c r="C1148" s="171"/>
      <c r="E1148" s="177"/>
      <c r="F1148" s="176"/>
      <c r="G1148" s="176"/>
      <c r="H1148" s="176"/>
      <c r="I1148" s="176"/>
    </row>
    <row r="1149" spans="3:9" ht="11.25">
      <c r="C1149" s="171"/>
      <c r="E1149" s="177"/>
      <c r="F1149" s="176"/>
      <c r="G1149" s="176"/>
      <c r="H1149" s="176"/>
      <c r="I1149" s="176"/>
    </row>
    <row r="1150" spans="3:9" ht="11.25">
      <c r="C1150" s="171"/>
      <c r="E1150" s="177"/>
      <c r="F1150" s="176"/>
      <c r="G1150" s="176"/>
      <c r="H1150" s="176"/>
      <c r="I1150" s="176"/>
    </row>
    <row r="1151" spans="3:9" ht="11.25">
      <c r="C1151" s="171"/>
      <c r="E1151" s="177"/>
      <c r="F1151" s="176"/>
      <c r="G1151" s="176"/>
      <c r="H1151" s="176"/>
      <c r="I1151" s="176"/>
    </row>
    <row r="1152" spans="3:9" ht="11.25">
      <c r="C1152" s="171"/>
      <c r="E1152" s="177"/>
      <c r="F1152" s="176"/>
      <c r="G1152" s="176"/>
      <c r="H1152" s="176"/>
      <c r="I1152" s="176"/>
    </row>
    <row r="1153" spans="3:9" ht="11.25">
      <c r="C1153" s="171"/>
      <c r="E1153" s="177"/>
      <c r="F1153" s="176"/>
      <c r="G1153" s="176"/>
      <c r="H1153" s="176"/>
      <c r="I1153" s="176"/>
    </row>
    <row r="1154" spans="3:9" ht="11.25">
      <c r="C1154" s="171"/>
      <c r="E1154" s="177"/>
      <c r="F1154" s="176"/>
      <c r="G1154" s="176"/>
      <c r="H1154" s="176"/>
      <c r="I1154" s="176"/>
    </row>
    <row r="1155" spans="3:9" ht="11.25">
      <c r="C1155" s="171"/>
      <c r="E1155" s="177"/>
      <c r="F1155" s="176"/>
      <c r="G1155" s="176"/>
      <c r="H1155" s="176"/>
      <c r="I1155" s="176"/>
    </row>
    <row r="1156" spans="3:9" ht="11.25">
      <c r="C1156" s="171"/>
      <c r="E1156" s="177"/>
      <c r="F1156" s="176"/>
      <c r="G1156" s="176"/>
      <c r="H1156" s="176"/>
      <c r="I1156" s="176"/>
    </row>
    <row r="1157" spans="3:9" ht="11.25">
      <c r="C1157" s="171"/>
      <c r="E1157" s="177"/>
      <c r="F1157" s="176"/>
      <c r="G1157" s="176"/>
      <c r="H1157" s="176"/>
      <c r="I1157" s="176"/>
    </row>
    <row r="1158" spans="3:9" ht="11.25">
      <c r="C1158" s="171"/>
      <c r="E1158" s="177"/>
      <c r="F1158" s="176"/>
      <c r="G1158" s="176"/>
      <c r="H1158" s="176"/>
      <c r="I1158" s="176"/>
    </row>
    <row r="1159" spans="3:9" ht="11.25">
      <c r="C1159" s="171"/>
      <c r="E1159" s="177"/>
      <c r="F1159" s="176"/>
      <c r="G1159" s="176"/>
      <c r="H1159" s="176"/>
      <c r="I1159" s="176"/>
    </row>
    <row r="1160" spans="3:9" ht="11.25">
      <c r="C1160" s="171"/>
      <c r="E1160" s="177"/>
      <c r="F1160" s="176"/>
      <c r="G1160" s="176"/>
      <c r="H1160" s="176"/>
      <c r="I1160" s="176"/>
    </row>
    <row r="1161" spans="3:9" ht="11.25">
      <c r="C1161" s="171"/>
      <c r="E1161" s="177"/>
      <c r="F1161" s="176"/>
      <c r="G1161" s="176"/>
      <c r="H1161" s="176"/>
      <c r="I1161" s="176"/>
    </row>
    <row r="1162" spans="3:9" ht="11.25">
      <c r="C1162" s="171"/>
      <c r="E1162" s="177"/>
      <c r="F1162" s="176"/>
      <c r="G1162" s="176"/>
      <c r="H1162" s="176"/>
      <c r="I1162" s="176"/>
    </row>
    <row r="1163" spans="3:9" ht="11.25">
      <c r="C1163" s="171"/>
      <c r="E1163" s="177"/>
      <c r="F1163" s="176"/>
      <c r="G1163" s="176"/>
      <c r="H1163" s="176"/>
      <c r="I1163" s="176"/>
    </row>
    <row r="1164" spans="3:9" ht="11.25">
      <c r="C1164" s="171"/>
      <c r="E1164" s="177"/>
      <c r="F1164" s="176"/>
      <c r="G1164" s="176"/>
      <c r="H1164" s="176"/>
      <c r="I1164" s="176"/>
    </row>
    <row r="1165" spans="3:9" ht="11.25">
      <c r="C1165" s="171"/>
      <c r="E1165" s="177"/>
      <c r="F1165" s="176"/>
      <c r="G1165" s="176"/>
      <c r="H1165" s="176"/>
      <c r="I1165" s="176"/>
    </row>
    <row r="1166" spans="3:9" ht="11.25">
      <c r="C1166" s="171"/>
      <c r="E1166" s="177"/>
      <c r="F1166" s="176"/>
      <c r="G1166" s="176"/>
      <c r="H1166" s="176"/>
      <c r="I1166" s="176"/>
    </row>
    <row r="1167" spans="3:9" ht="11.25">
      <c r="C1167" s="171"/>
      <c r="E1167" s="177"/>
      <c r="F1167" s="176"/>
      <c r="G1167" s="176"/>
      <c r="H1167" s="176"/>
      <c r="I1167" s="176"/>
    </row>
    <row r="1168" spans="3:9" ht="11.25">
      <c r="C1168" s="171"/>
      <c r="E1168" s="177"/>
      <c r="F1168" s="176"/>
      <c r="G1168" s="176"/>
      <c r="H1168" s="176"/>
      <c r="I1168" s="176"/>
    </row>
    <row r="1169" spans="3:9" ht="11.25">
      <c r="C1169" s="171"/>
      <c r="E1169" s="177"/>
      <c r="F1169" s="176"/>
      <c r="G1169" s="176"/>
      <c r="H1169" s="176"/>
      <c r="I1169" s="176"/>
    </row>
    <row r="1170" spans="3:9" ht="11.25">
      <c r="C1170" s="171"/>
      <c r="E1170" s="177"/>
      <c r="F1170" s="176"/>
      <c r="G1170" s="176"/>
      <c r="H1170" s="176"/>
      <c r="I1170" s="176"/>
    </row>
    <row r="1171" spans="3:9" ht="11.25">
      <c r="C1171" s="171"/>
      <c r="E1171" s="177"/>
      <c r="F1171" s="176"/>
      <c r="G1171" s="176"/>
      <c r="H1171" s="176"/>
      <c r="I1171" s="176"/>
    </row>
    <row r="1172" spans="3:9" ht="11.25">
      <c r="C1172" s="171"/>
      <c r="E1172" s="177"/>
      <c r="F1172" s="176"/>
      <c r="G1172" s="176"/>
      <c r="H1172" s="176"/>
      <c r="I1172" s="176"/>
    </row>
    <row r="1173" spans="3:9" ht="11.25">
      <c r="C1173" s="171"/>
      <c r="E1173" s="177"/>
      <c r="F1173" s="176"/>
      <c r="G1173" s="176"/>
      <c r="H1173" s="176"/>
      <c r="I1173" s="176"/>
    </row>
    <row r="1174" spans="3:9" ht="11.25">
      <c r="C1174" s="171"/>
      <c r="E1174" s="177"/>
      <c r="F1174" s="176"/>
      <c r="G1174" s="176"/>
      <c r="H1174" s="176"/>
      <c r="I1174" s="176"/>
    </row>
    <row r="1175" spans="3:9" ht="11.25">
      <c r="C1175" s="171"/>
      <c r="E1175" s="177"/>
      <c r="F1175" s="176"/>
      <c r="G1175" s="176"/>
      <c r="H1175" s="176"/>
      <c r="I1175" s="176"/>
    </row>
    <row r="1176" spans="3:9" ht="11.25">
      <c r="C1176" s="171"/>
      <c r="E1176" s="177"/>
      <c r="F1176" s="176"/>
      <c r="G1176" s="176"/>
      <c r="H1176" s="176"/>
      <c r="I1176" s="176"/>
    </row>
    <row r="1177" spans="3:9" ht="11.25">
      <c r="C1177" s="171"/>
      <c r="E1177" s="177"/>
      <c r="F1177" s="176"/>
      <c r="G1177" s="176"/>
      <c r="H1177" s="176"/>
      <c r="I1177" s="176"/>
    </row>
    <row r="1178" spans="3:9" ht="11.25">
      <c r="C1178" s="171"/>
      <c r="E1178" s="177"/>
      <c r="F1178" s="176"/>
      <c r="G1178" s="176"/>
      <c r="H1178" s="176"/>
      <c r="I1178" s="176"/>
    </row>
    <row r="1179" spans="3:9" ht="11.25">
      <c r="C1179" s="171"/>
      <c r="E1179" s="177"/>
      <c r="F1179" s="176"/>
      <c r="G1179" s="176"/>
      <c r="H1179" s="176"/>
      <c r="I1179" s="176"/>
    </row>
    <row r="1180" spans="3:9" ht="11.25">
      <c r="C1180" s="171"/>
      <c r="E1180" s="177"/>
      <c r="F1180" s="176"/>
      <c r="G1180" s="176"/>
      <c r="H1180" s="176"/>
      <c r="I1180" s="176"/>
    </row>
    <row r="1181" spans="3:9" ht="11.25">
      <c r="C1181" s="171"/>
      <c r="E1181" s="177"/>
      <c r="F1181" s="176"/>
      <c r="G1181" s="176"/>
      <c r="H1181" s="176"/>
      <c r="I1181" s="176"/>
    </row>
    <row r="1182" spans="3:9" ht="11.25">
      <c r="C1182" s="171"/>
      <c r="E1182" s="177"/>
      <c r="F1182" s="176"/>
      <c r="G1182" s="176"/>
      <c r="H1182" s="176"/>
      <c r="I1182" s="176"/>
    </row>
    <row r="1183" spans="3:9" ht="11.25">
      <c r="C1183" s="171"/>
      <c r="E1183" s="177"/>
      <c r="F1183" s="176"/>
      <c r="G1183" s="176"/>
      <c r="H1183" s="176"/>
      <c r="I1183" s="176"/>
    </row>
    <row r="1184" spans="3:9" ht="11.25">
      <c r="C1184" s="171"/>
      <c r="E1184" s="177"/>
      <c r="F1184" s="176"/>
      <c r="G1184" s="176"/>
      <c r="H1184" s="176"/>
      <c r="I1184" s="176"/>
    </row>
    <row r="1185" spans="3:9" ht="11.25">
      <c r="C1185" s="171"/>
      <c r="E1185" s="177"/>
      <c r="F1185" s="176"/>
      <c r="G1185" s="176"/>
      <c r="H1185" s="176"/>
      <c r="I1185" s="176"/>
    </row>
    <row r="1186" spans="3:9" ht="11.25">
      <c r="C1186" s="171"/>
      <c r="E1186" s="177"/>
      <c r="F1186" s="176"/>
      <c r="G1186" s="176"/>
      <c r="H1186" s="176"/>
      <c r="I1186" s="176"/>
    </row>
    <row r="1187" spans="3:9" ht="11.25">
      <c r="C1187" s="171"/>
      <c r="E1187" s="177"/>
      <c r="F1187" s="176"/>
      <c r="G1187" s="176"/>
      <c r="H1187" s="176"/>
      <c r="I1187" s="176"/>
    </row>
    <row r="1188" spans="3:9" ht="11.25">
      <c r="C1188" s="171"/>
      <c r="E1188" s="177"/>
      <c r="F1188" s="176"/>
      <c r="G1188" s="176"/>
      <c r="H1188" s="176"/>
      <c r="I1188" s="176"/>
    </row>
    <row r="1189" spans="3:9" ht="11.25">
      <c r="C1189" s="171"/>
      <c r="E1189" s="177"/>
      <c r="F1189" s="176"/>
      <c r="G1189" s="176"/>
      <c r="H1189" s="176"/>
      <c r="I1189" s="176"/>
    </row>
    <row r="1190" spans="3:9" ht="11.25">
      <c r="C1190" s="171"/>
      <c r="E1190" s="177"/>
      <c r="F1190" s="176"/>
      <c r="G1190" s="176"/>
      <c r="H1190" s="176"/>
      <c r="I1190" s="176"/>
    </row>
    <row r="1191" spans="3:9" ht="11.25">
      <c r="C1191" s="171"/>
      <c r="E1191" s="177"/>
      <c r="F1191" s="176"/>
      <c r="G1191" s="176"/>
      <c r="H1191" s="176"/>
      <c r="I1191" s="176"/>
    </row>
    <row r="1192" spans="3:9" ht="11.25">
      <c r="C1192" s="171"/>
      <c r="E1192" s="177"/>
      <c r="F1192" s="176"/>
      <c r="G1192" s="176"/>
      <c r="H1192" s="176"/>
      <c r="I1192" s="176"/>
    </row>
    <row r="1193" spans="3:9" ht="11.25">
      <c r="C1193" s="171"/>
      <c r="E1193" s="177"/>
      <c r="F1193" s="176"/>
      <c r="G1193" s="176"/>
      <c r="H1193" s="176"/>
      <c r="I1193" s="176"/>
    </row>
    <row r="1194" spans="3:9" ht="11.25">
      <c r="C1194" s="171"/>
      <c r="E1194" s="177"/>
      <c r="F1194" s="176"/>
      <c r="G1194" s="176"/>
      <c r="H1194" s="176"/>
      <c r="I1194" s="176"/>
    </row>
    <row r="1195" spans="3:9" ht="11.25">
      <c r="C1195" s="171"/>
      <c r="E1195" s="177"/>
      <c r="F1195" s="176"/>
      <c r="G1195" s="176"/>
      <c r="H1195" s="176"/>
      <c r="I1195" s="176"/>
    </row>
    <row r="1196" spans="3:9" ht="11.25">
      <c r="C1196" s="171"/>
      <c r="E1196" s="177"/>
      <c r="F1196" s="176"/>
      <c r="G1196" s="176"/>
      <c r="H1196" s="176"/>
      <c r="I1196" s="176"/>
    </row>
    <row r="1197" spans="3:9" ht="11.25">
      <c r="C1197" s="171"/>
      <c r="E1197" s="177"/>
      <c r="F1197" s="176"/>
      <c r="G1197" s="176"/>
      <c r="H1197" s="176"/>
      <c r="I1197" s="176"/>
    </row>
    <row r="1198" spans="3:9" ht="11.25">
      <c r="C1198" s="171"/>
      <c r="E1198" s="177"/>
      <c r="F1198" s="176"/>
      <c r="G1198" s="176"/>
      <c r="H1198" s="176"/>
      <c r="I1198" s="176"/>
    </row>
    <row r="1199" spans="3:9" ht="11.25">
      <c r="C1199" s="171"/>
      <c r="E1199" s="177"/>
      <c r="F1199" s="176"/>
      <c r="G1199" s="176"/>
      <c r="H1199" s="176"/>
      <c r="I1199" s="176"/>
    </row>
    <row r="1200" spans="3:9" ht="11.25">
      <c r="C1200" s="171"/>
      <c r="E1200" s="177"/>
      <c r="F1200" s="176"/>
      <c r="G1200" s="176"/>
      <c r="H1200" s="176"/>
      <c r="I1200" s="176"/>
    </row>
    <row r="1201" spans="3:9" ht="11.25">
      <c r="C1201" s="171"/>
      <c r="E1201" s="177"/>
      <c r="F1201" s="176"/>
      <c r="G1201" s="176"/>
      <c r="H1201" s="176"/>
      <c r="I1201" s="176"/>
    </row>
    <row r="1202" spans="3:9" ht="11.25">
      <c r="C1202" s="171"/>
      <c r="E1202" s="177"/>
      <c r="F1202" s="176"/>
      <c r="G1202" s="176"/>
      <c r="H1202" s="176"/>
      <c r="I1202" s="176"/>
    </row>
    <row r="1203" spans="3:9" ht="11.25">
      <c r="C1203" s="171"/>
      <c r="E1203" s="177"/>
      <c r="F1203" s="176"/>
      <c r="G1203" s="176"/>
      <c r="H1203" s="176"/>
      <c r="I1203" s="176"/>
    </row>
    <row r="1204" spans="3:9" ht="11.25">
      <c r="C1204" s="171"/>
      <c r="E1204" s="177"/>
      <c r="F1204" s="176"/>
      <c r="G1204" s="176"/>
      <c r="H1204" s="176"/>
      <c r="I1204" s="176"/>
    </row>
    <row r="1205" spans="3:9" ht="11.25">
      <c r="C1205" s="171"/>
      <c r="E1205" s="177"/>
      <c r="F1205" s="176"/>
      <c r="G1205" s="176"/>
      <c r="H1205" s="176"/>
      <c r="I1205" s="176"/>
    </row>
    <row r="1206" spans="3:9" ht="11.25">
      <c r="C1206" s="171"/>
      <c r="E1206" s="177"/>
      <c r="F1206" s="176"/>
      <c r="G1206" s="176"/>
      <c r="H1206" s="176"/>
      <c r="I1206" s="176"/>
    </row>
    <row r="1207" spans="3:9" ht="11.25">
      <c r="C1207" s="171"/>
      <c r="E1207" s="177"/>
      <c r="F1207" s="176"/>
      <c r="G1207" s="176"/>
      <c r="H1207" s="176"/>
      <c r="I1207" s="176"/>
    </row>
    <row r="1208" spans="3:9" ht="11.25">
      <c r="C1208" s="171"/>
      <c r="E1208" s="177"/>
      <c r="F1208" s="176"/>
      <c r="G1208" s="176"/>
      <c r="H1208" s="176"/>
      <c r="I1208" s="176"/>
    </row>
    <row r="1209" spans="3:9" ht="11.25">
      <c r="C1209" s="171"/>
      <c r="E1209" s="177"/>
      <c r="F1209" s="176"/>
      <c r="G1209" s="176"/>
      <c r="H1209" s="176"/>
      <c r="I1209" s="176"/>
    </row>
    <row r="1210" spans="3:9" ht="11.25">
      <c r="C1210" s="171"/>
      <c r="E1210" s="177"/>
      <c r="F1210" s="176"/>
      <c r="G1210" s="176"/>
      <c r="H1210" s="176"/>
      <c r="I1210" s="176"/>
    </row>
    <row r="1211" spans="3:9" ht="11.25">
      <c r="C1211" s="171"/>
      <c r="E1211" s="177"/>
      <c r="F1211" s="176"/>
      <c r="G1211" s="176"/>
      <c r="H1211" s="176"/>
      <c r="I1211" s="176"/>
    </row>
    <row r="1212" spans="3:9" ht="11.25">
      <c r="C1212" s="171"/>
      <c r="E1212" s="177"/>
      <c r="F1212" s="176"/>
      <c r="G1212" s="176"/>
      <c r="H1212" s="176"/>
      <c r="I1212" s="176"/>
    </row>
    <row r="1213" spans="3:9" ht="11.25">
      <c r="C1213" s="171"/>
      <c r="E1213" s="177"/>
      <c r="F1213" s="176"/>
      <c r="G1213" s="176"/>
      <c r="H1213" s="176"/>
      <c r="I1213" s="176"/>
    </row>
    <row r="1214" spans="3:9" ht="11.25">
      <c r="C1214" s="171"/>
      <c r="E1214" s="177"/>
      <c r="F1214" s="176"/>
      <c r="G1214" s="176"/>
      <c r="H1214" s="176"/>
      <c r="I1214" s="176"/>
    </row>
    <row r="1215" spans="3:9" ht="11.25">
      <c r="C1215" s="171"/>
      <c r="E1215" s="177"/>
      <c r="F1215" s="176"/>
      <c r="G1215" s="176"/>
      <c r="H1215" s="176"/>
      <c r="I1215" s="176"/>
    </row>
    <row r="1216" spans="3:9" ht="11.25">
      <c r="C1216" s="171"/>
      <c r="E1216" s="177"/>
      <c r="F1216" s="176"/>
      <c r="G1216" s="176"/>
      <c r="H1216" s="176"/>
      <c r="I1216" s="176"/>
    </row>
    <row r="1217" spans="3:9" ht="11.25">
      <c r="C1217" s="171"/>
      <c r="E1217" s="177"/>
      <c r="F1217" s="176"/>
      <c r="G1217" s="176"/>
      <c r="H1217" s="176"/>
      <c r="I1217" s="176"/>
    </row>
    <row r="1218" spans="3:9" ht="11.25">
      <c r="C1218" s="171"/>
      <c r="E1218" s="177"/>
      <c r="F1218" s="176"/>
      <c r="G1218" s="176"/>
      <c r="H1218" s="176"/>
      <c r="I1218" s="176"/>
    </row>
    <row r="1219" spans="3:9" ht="11.25">
      <c r="C1219" s="171"/>
      <c r="E1219" s="177"/>
      <c r="F1219" s="176"/>
      <c r="G1219" s="176"/>
      <c r="H1219" s="176"/>
      <c r="I1219" s="176"/>
    </row>
    <row r="1220" spans="3:9" ht="11.25">
      <c r="C1220" s="171"/>
      <c r="E1220" s="177"/>
      <c r="F1220" s="176"/>
      <c r="G1220" s="176"/>
      <c r="H1220" s="176"/>
      <c r="I1220" s="176"/>
    </row>
    <row r="1221" spans="3:9" ht="11.25">
      <c r="C1221" s="171"/>
      <c r="E1221" s="177"/>
      <c r="F1221" s="176"/>
      <c r="G1221" s="176"/>
      <c r="H1221" s="176"/>
      <c r="I1221" s="176"/>
    </row>
    <row r="1222" spans="3:9" ht="11.25">
      <c r="C1222" s="171"/>
      <c r="E1222" s="177"/>
      <c r="F1222" s="176"/>
      <c r="G1222" s="176"/>
      <c r="H1222" s="176"/>
      <c r="I1222" s="176"/>
    </row>
    <row r="1223" spans="3:9" ht="11.25">
      <c r="C1223" s="171"/>
      <c r="E1223" s="177"/>
      <c r="F1223" s="176"/>
      <c r="G1223" s="176"/>
      <c r="H1223" s="176"/>
      <c r="I1223" s="176"/>
    </row>
    <row r="1224" spans="3:9" ht="11.25">
      <c r="C1224" s="171"/>
      <c r="E1224" s="177"/>
      <c r="F1224" s="176"/>
      <c r="G1224" s="176"/>
      <c r="H1224" s="176"/>
      <c r="I1224" s="176"/>
    </row>
    <row r="1225" spans="3:9" ht="11.25">
      <c r="C1225" s="171"/>
      <c r="E1225" s="177"/>
      <c r="F1225" s="176"/>
      <c r="G1225" s="176"/>
      <c r="H1225" s="176"/>
      <c r="I1225" s="176"/>
    </row>
    <row r="1226" spans="3:9" ht="11.25">
      <c r="C1226" s="171"/>
      <c r="E1226" s="177"/>
      <c r="F1226" s="176"/>
      <c r="G1226" s="176"/>
      <c r="H1226" s="176"/>
      <c r="I1226" s="176"/>
    </row>
    <row r="1227" spans="3:9" ht="11.25">
      <c r="C1227" s="171"/>
      <c r="E1227" s="177"/>
      <c r="F1227" s="176"/>
      <c r="G1227" s="176"/>
      <c r="H1227" s="176"/>
      <c r="I1227" s="176"/>
    </row>
    <row r="1228" spans="3:9" ht="11.25">
      <c r="C1228" s="171"/>
      <c r="E1228" s="177"/>
      <c r="F1228" s="176"/>
      <c r="G1228" s="176"/>
      <c r="H1228" s="176"/>
      <c r="I1228" s="176"/>
    </row>
    <row r="1229" spans="3:9" ht="11.25">
      <c r="C1229" s="171"/>
      <c r="E1229" s="177"/>
      <c r="F1229" s="176"/>
      <c r="G1229" s="176"/>
      <c r="H1229" s="176"/>
      <c r="I1229" s="176"/>
    </row>
    <row r="1230" spans="3:9" ht="11.25">
      <c r="C1230" s="171"/>
      <c r="E1230" s="177"/>
      <c r="F1230" s="176"/>
      <c r="G1230" s="176"/>
      <c r="H1230" s="176"/>
      <c r="I1230" s="176"/>
    </row>
    <row r="1231" spans="3:9" ht="11.25">
      <c r="C1231" s="171"/>
      <c r="E1231" s="177"/>
      <c r="F1231" s="176"/>
      <c r="G1231" s="176"/>
      <c r="H1231" s="176"/>
      <c r="I1231" s="176"/>
    </row>
    <row r="1232" spans="3:9" ht="11.25">
      <c r="C1232" s="171"/>
      <c r="E1232" s="177"/>
      <c r="F1232" s="176"/>
      <c r="G1232" s="176"/>
      <c r="H1232" s="176"/>
      <c r="I1232" s="176"/>
    </row>
    <row r="1233" spans="3:9" ht="11.25">
      <c r="C1233" s="171"/>
      <c r="E1233" s="177"/>
      <c r="F1233" s="176"/>
      <c r="G1233" s="176"/>
      <c r="H1233" s="176"/>
      <c r="I1233" s="176"/>
    </row>
    <row r="1234" spans="3:9" ht="11.25">
      <c r="C1234" s="171"/>
      <c r="E1234" s="177"/>
      <c r="F1234" s="176"/>
      <c r="G1234" s="176"/>
      <c r="H1234" s="176"/>
      <c r="I1234" s="176"/>
    </row>
    <row r="1235" spans="3:9" ht="11.25">
      <c r="C1235" s="171"/>
      <c r="E1235" s="177"/>
      <c r="F1235" s="176"/>
      <c r="G1235" s="176"/>
      <c r="H1235" s="176"/>
      <c r="I1235" s="176"/>
    </row>
    <row r="1236" spans="3:9" ht="11.25">
      <c r="C1236" s="171"/>
      <c r="E1236" s="177"/>
      <c r="F1236" s="176"/>
      <c r="G1236" s="176"/>
      <c r="H1236" s="176"/>
      <c r="I1236" s="176"/>
    </row>
    <row r="1237" spans="3:9" ht="11.25">
      <c r="C1237" s="171"/>
      <c r="E1237" s="177"/>
      <c r="F1237" s="176"/>
      <c r="G1237" s="176"/>
      <c r="H1237" s="176"/>
      <c r="I1237" s="176"/>
    </row>
    <row r="1238" spans="3:9" ht="11.25">
      <c r="C1238" s="171"/>
      <c r="E1238" s="177"/>
      <c r="F1238" s="176"/>
      <c r="G1238" s="176"/>
      <c r="H1238" s="176"/>
      <c r="I1238" s="176"/>
    </row>
    <row r="1239" spans="3:9" ht="11.25">
      <c r="C1239" s="171"/>
      <c r="E1239" s="177"/>
      <c r="F1239" s="176"/>
      <c r="G1239" s="176"/>
      <c r="H1239" s="176"/>
      <c r="I1239" s="176"/>
    </row>
    <row r="1240" spans="3:9" ht="11.25">
      <c r="C1240" s="171"/>
      <c r="E1240" s="177"/>
      <c r="F1240" s="176"/>
      <c r="G1240" s="176"/>
      <c r="H1240" s="176"/>
      <c r="I1240" s="176"/>
    </row>
    <row r="1241" spans="3:9" ht="11.25">
      <c r="C1241" s="171"/>
      <c r="E1241" s="177"/>
      <c r="F1241" s="176"/>
      <c r="G1241" s="176"/>
      <c r="H1241" s="176"/>
      <c r="I1241" s="176"/>
    </row>
    <row r="1242" spans="3:9" ht="11.25">
      <c r="C1242" s="171"/>
      <c r="E1242" s="177"/>
      <c r="F1242" s="176"/>
      <c r="G1242" s="176"/>
      <c r="H1242" s="176"/>
      <c r="I1242" s="176"/>
    </row>
    <row r="1243" spans="3:9" ht="11.25">
      <c r="C1243" s="171"/>
      <c r="E1243" s="177"/>
      <c r="F1243" s="176"/>
      <c r="G1243" s="176"/>
      <c r="H1243" s="176"/>
      <c r="I1243" s="176"/>
    </row>
    <row r="1244" spans="3:9" ht="11.25">
      <c r="C1244" s="171"/>
      <c r="E1244" s="177"/>
      <c r="F1244" s="176"/>
      <c r="G1244" s="176"/>
      <c r="H1244" s="176"/>
      <c r="I1244" s="176"/>
    </row>
    <row r="1245" spans="3:9" ht="11.25">
      <c r="C1245" s="171"/>
      <c r="E1245" s="177"/>
      <c r="F1245" s="176"/>
      <c r="G1245" s="176"/>
      <c r="H1245" s="176"/>
      <c r="I1245" s="176"/>
    </row>
    <row r="1246" spans="3:9" ht="11.25">
      <c r="C1246" s="171"/>
      <c r="E1246" s="177"/>
      <c r="F1246" s="176"/>
      <c r="G1246" s="176"/>
      <c r="H1246" s="176"/>
      <c r="I1246" s="176"/>
    </row>
    <row r="1247" spans="3:9" ht="11.25">
      <c r="C1247" s="171"/>
      <c r="E1247" s="177"/>
      <c r="F1247" s="176"/>
      <c r="G1247" s="176"/>
      <c r="H1247" s="176"/>
      <c r="I1247" s="176"/>
    </row>
    <row r="1248" spans="3:9" ht="11.25">
      <c r="C1248" s="171"/>
      <c r="E1248" s="177"/>
      <c r="F1248" s="176"/>
      <c r="G1248" s="176"/>
      <c r="H1248" s="176"/>
      <c r="I1248" s="176"/>
    </row>
    <row r="1249" spans="3:9" ht="11.25">
      <c r="C1249" s="171"/>
      <c r="E1249" s="177"/>
      <c r="F1249" s="176"/>
      <c r="G1249" s="176"/>
      <c r="H1249" s="176"/>
      <c r="I1249" s="176"/>
    </row>
    <row r="1250" spans="3:9" ht="11.25">
      <c r="C1250" s="171"/>
      <c r="E1250" s="177"/>
      <c r="F1250" s="176"/>
      <c r="G1250" s="176"/>
      <c r="H1250" s="176"/>
      <c r="I1250" s="176"/>
    </row>
    <row r="1251" spans="3:9" ht="11.25">
      <c r="C1251" s="171"/>
      <c r="E1251" s="177"/>
      <c r="F1251" s="176"/>
      <c r="G1251" s="176"/>
      <c r="H1251" s="176"/>
      <c r="I1251" s="176"/>
    </row>
    <row r="1252" spans="3:9" ht="11.25">
      <c r="C1252" s="171"/>
      <c r="E1252" s="177"/>
      <c r="F1252" s="176"/>
      <c r="G1252" s="176"/>
      <c r="H1252" s="176"/>
      <c r="I1252" s="176"/>
    </row>
    <row r="1253" spans="3:9" ht="11.25">
      <c r="C1253" s="171"/>
      <c r="E1253" s="177"/>
      <c r="F1253" s="176"/>
      <c r="G1253" s="176"/>
      <c r="H1253" s="176"/>
      <c r="I1253" s="176"/>
    </row>
    <row r="1254" spans="3:9" ht="11.25">
      <c r="C1254" s="171"/>
      <c r="E1254" s="177"/>
      <c r="F1254" s="176"/>
      <c r="G1254" s="176"/>
      <c r="H1254" s="176"/>
      <c r="I1254" s="176"/>
    </row>
    <row r="1255" spans="3:9" ht="11.25">
      <c r="C1255" s="171"/>
      <c r="E1255" s="177"/>
      <c r="F1255" s="176"/>
      <c r="G1255" s="176"/>
      <c r="H1255" s="176"/>
      <c r="I1255" s="176"/>
    </row>
    <row r="1256" spans="3:9" ht="11.25">
      <c r="C1256" s="171"/>
      <c r="E1256" s="177"/>
      <c r="F1256" s="176"/>
      <c r="G1256" s="176"/>
      <c r="H1256" s="176"/>
      <c r="I1256" s="176"/>
    </row>
    <row r="1257" spans="3:9" ht="11.25">
      <c r="C1257" s="171"/>
      <c r="E1257" s="177"/>
      <c r="F1257" s="176"/>
      <c r="G1257" s="176"/>
      <c r="H1257" s="176"/>
      <c r="I1257" s="176"/>
    </row>
    <row r="1258" spans="3:9" ht="11.25">
      <c r="C1258" s="171"/>
      <c r="E1258" s="177"/>
      <c r="F1258" s="176"/>
      <c r="G1258" s="176"/>
      <c r="H1258" s="176"/>
      <c r="I1258" s="176"/>
    </row>
    <row r="1259" spans="3:9" ht="11.25">
      <c r="C1259" s="171"/>
      <c r="E1259" s="177"/>
      <c r="F1259" s="176"/>
      <c r="G1259" s="176"/>
      <c r="H1259" s="176"/>
      <c r="I1259" s="176"/>
    </row>
    <row r="1260" spans="3:9" ht="11.25">
      <c r="C1260" s="171"/>
      <c r="E1260" s="177"/>
      <c r="F1260" s="176"/>
      <c r="G1260" s="176"/>
      <c r="H1260" s="176"/>
      <c r="I1260" s="176"/>
    </row>
    <row r="1261" spans="3:9" ht="11.25">
      <c r="C1261" s="171"/>
      <c r="E1261" s="177"/>
      <c r="F1261" s="176"/>
      <c r="G1261" s="176"/>
      <c r="H1261" s="176"/>
      <c r="I1261" s="176"/>
    </row>
    <row r="1262" spans="3:9" ht="11.25">
      <c r="C1262" s="171"/>
      <c r="E1262" s="177"/>
      <c r="F1262" s="176"/>
      <c r="G1262" s="176"/>
      <c r="H1262" s="176"/>
      <c r="I1262" s="176"/>
    </row>
    <row r="1263" spans="3:9" ht="11.25">
      <c r="C1263" s="171"/>
      <c r="E1263" s="177"/>
      <c r="F1263" s="176"/>
      <c r="G1263" s="176"/>
      <c r="H1263" s="176"/>
      <c r="I1263" s="176"/>
    </row>
    <row r="1264" spans="3:9" ht="11.25">
      <c r="C1264" s="171"/>
      <c r="E1264" s="177"/>
      <c r="F1264" s="176"/>
      <c r="G1264" s="176"/>
      <c r="H1264" s="176"/>
      <c r="I1264" s="176"/>
    </row>
    <row r="1265" spans="3:9" ht="11.25">
      <c r="C1265" s="171"/>
      <c r="E1265" s="177"/>
      <c r="F1265" s="176"/>
      <c r="G1265" s="176"/>
      <c r="H1265" s="176"/>
      <c r="I1265" s="176"/>
    </row>
    <row r="1266" spans="3:9" ht="11.25">
      <c r="C1266" s="171"/>
      <c r="E1266" s="177"/>
      <c r="F1266" s="176"/>
      <c r="G1266" s="176"/>
      <c r="H1266" s="176"/>
      <c r="I1266" s="176"/>
    </row>
    <row r="1267" spans="3:9" ht="11.25">
      <c r="C1267" s="171"/>
      <c r="E1267" s="177"/>
      <c r="F1267" s="176"/>
      <c r="G1267" s="176"/>
      <c r="H1267" s="176"/>
      <c r="I1267" s="176"/>
    </row>
    <row r="1268" spans="3:9" ht="11.25">
      <c r="C1268" s="171"/>
      <c r="E1268" s="177"/>
      <c r="F1268" s="176"/>
      <c r="G1268" s="176"/>
      <c r="H1268" s="176"/>
      <c r="I1268" s="176"/>
    </row>
    <row r="1269" spans="3:9" ht="11.25">
      <c r="C1269" s="171"/>
      <c r="E1269" s="177"/>
      <c r="F1269" s="176"/>
      <c r="G1269" s="176"/>
      <c r="H1269" s="176"/>
      <c r="I1269" s="176"/>
    </row>
    <row r="1270" spans="3:9" ht="11.25">
      <c r="C1270" s="171"/>
      <c r="E1270" s="177"/>
      <c r="F1270" s="176"/>
      <c r="G1270" s="176"/>
      <c r="H1270" s="176"/>
      <c r="I1270" s="176"/>
    </row>
    <row r="1271" spans="3:9" ht="11.25">
      <c r="C1271" s="171"/>
      <c r="E1271" s="177"/>
      <c r="F1271" s="176"/>
      <c r="G1271" s="176"/>
      <c r="H1271" s="176"/>
      <c r="I1271" s="176"/>
    </row>
    <row r="1272" spans="3:9" ht="11.25">
      <c r="C1272" s="171"/>
      <c r="E1272" s="177"/>
      <c r="F1272" s="176"/>
      <c r="G1272" s="176"/>
      <c r="H1272" s="176"/>
      <c r="I1272" s="176"/>
    </row>
    <row r="1273" spans="3:9" ht="11.25">
      <c r="C1273" s="171"/>
      <c r="E1273" s="177"/>
      <c r="F1273" s="176"/>
      <c r="G1273" s="176"/>
      <c r="H1273" s="176"/>
      <c r="I1273" s="176"/>
    </row>
    <row r="1274" spans="3:9" ht="11.25">
      <c r="C1274" s="171"/>
      <c r="E1274" s="177"/>
      <c r="F1274" s="176"/>
      <c r="G1274" s="176"/>
      <c r="H1274" s="176"/>
      <c r="I1274" s="176"/>
    </row>
    <row r="1275" spans="3:9" ht="11.25">
      <c r="C1275" s="171"/>
      <c r="E1275" s="177"/>
      <c r="F1275" s="176"/>
      <c r="G1275" s="176"/>
      <c r="H1275" s="176"/>
      <c r="I1275" s="176"/>
    </row>
    <row r="1276" spans="3:9" ht="11.25">
      <c r="C1276" s="171"/>
      <c r="E1276" s="177"/>
      <c r="F1276" s="176"/>
      <c r="G1276" s="176"/>
      <c r="H1276" s="176"/>
      <c r="I1276" s="176"/>
    </row>
    <row r="1277" spans="3:9" ht="11.25">
      <c r="C1277" s="171"/>
      <c r="E1277" s="177"/>
      <c r="F1277" s="176"/>
      <c r="G1277" s="176"/>
      <c r="H1277" s="176"/>
      <c r="I1277" s="176"/>
    </row>
    <row r="1278" spans="3:9" ht="11.25">
      <c r="C1278" s="171"/>
      <c r="E1278" s="177"/>
      <c r="F1278" s="176"/>
      <c r="G1278" s="176"/>
      <c r="H1278" s="176"/>
      <c r="I1278" s="176"/>
    </row>
    <row r="1279" spans="3:9" ht="11.25">
      <c r="C1279" s="171"/>
      <c r="E1279" s="177"/>
      <c r="F1279" s="176"/>
      <c r="G1279" s="176"/>
      <c r="H1279" s="176"/>
      <c r="I1279" s="176"/>
    </row>
    <row r="1280" spans="3:9" ht="11.25">
      <c r="C1280" s="171"/>
      <c r="E1280" s="177"/>
      <c r="F1280" s="176"/>
      <c r="G1280" s="176"/>
      <c r="H1280" s="176"/>
      <c r="I1280" s="176"/>
    </row>
    <row r="1281" spans="3:9" ht="11.25">
      <c r="C1281" s="171"/>
      <c r="E1281" s="177"/>
      <c r="F1281" s="176"/>
      <c r="G1281" s="176"/>
      <c r="H1281" s="176"/>
      <c r="I1281" s="176"/>
    </row>
    <row r="1282" spans="3:9" ht="11.25">
      <c r="C1282" s="171"/>
      <c r="E1282" s="177"/>
      <c r="F1282" s="176"/>
      <c r="G1282" s="176"/>
      <c r="H1282" s="176"/>
      <c r="I1282" s="176"/>
    </row>
    <row r="1283" spans="3:9" ht="11.25">
      <c r="C1283" s="171"/>
      <c r="E1283" s="177"/>
      <c r="F1283" s="176"/>
      <c r="G1283" s="176"/>
      <c r="H1283" s="176"/>
      <c r="I1283" s="176"/>
    </row>
    <row r="1284" spans="3:9" ht="11.25">
      <c r="C1284" s="171"/>
      <c r="E1284" s="177"/>
      <c r="F1284" s="176"/>
      <c r="G1284" s="176"/>
      <c r="H1284" s="176"/>
      <c r="I1284" s="176"/>
    </row>
    <row r="1285" spans="3:9" ht="11.25">
      <c r="C1285" s="171"/>
      <c r="E1285" s="177"/>
      <c r="F1285" s="176"/>
      <c r="G1285" s="176"/>
      <c r="H1285" s="176"/>
      <c r="I1285" s="176"/>
    </row>
    <row r="1286" spans="3:9" ht="11.25">
      <c r="C1286" s="171"/>
      <c r="E1286" s="177"/>
      <c r="F1286" s="176"/>
      <c r="G1286" s="176"/>
      <c r="H1286" s="176"/>
      <c r="I1286" s="176"/>
    </row>
    <row r="1287" spans="3:9" ht="11.25">
      <c r="C1287" s="171"/>
      <c r="E1287" s="177"/>
      <c r="F1287" s="176"/>
      <c r="G1287" s="176"/>
      <c r="H1287" s="176"/>
      <c r="I1287" s="176"/>
    </row>
    <row r="1288" spans="3:9" ht="11.25">
      <c r="C1288" s="171"/>
      <c r="E1288" s="177"/>
      <c r="F1288" s="176"/>
      <c r="G1288" s="176"/>
      <c r="H1288" s="176"/>
      <c r="I1288" s="176"/>
    </row>
    <row r="1289" spans="3:9" ht="11.25">
      <c r="C1289" s="171"/>
      <c r="E1289" s="177"/>
      <c r="F1289" s="176"/>
      <c r="G1289" s="176"/>
      <c r="H1289" s="176"/>
      <c r="I1289" s="176"/>
    </row>
    <row r="1290" spans="3:9" ht="11.25">
      <c r="C1290" s="171"/>
      <c r="E1290" s="177"/>
      <c r="F1290" s="176"/>
      <c r="G1290" s="176"/>
      <c r="H1290" s="176"/>
      <c r="I1290" s="176"/>
    </row>
    <row r="1291" spans="3:9" ht="11.25">
      <c r="C1291" s="171"/>
      <c r="E1291" s="177"/>
      <c r="F1291" s="176"/>
      <c r="G1291" s="176"/>
      <c r="H1291" s="176"/>
      <c r="I1291" s="176"/>
    </row>
    <row r="1292" spans="3:9" ht="11.25">
      <c r="C1292" s="171"/>
      <c r="E1292" s="177"/>
      <c r="F1292" s="176"/>
      <c r="G1292" s="176"/>
      <c r="H1292" s="176"/>
      <c r="I1292" s="176"/>
    </row>
    <row r="1293" spans="3:9" ht="11.25">
      <c r="C1293" s="171"/>
      <c r="E1293" s="177"/>
      <c r="F1293" s="176"/>
      <c r="G1293" s="176"/>
      <c r="H1293" s="176"/>
      <c r="I1293" s="176"/>
    </row>
    <row r="1294" spans="3:9" ht="11.25">
      <c r="C1294" s="171"/>
      <c r="E1294" s="177"/>
      <c r="F1294" s="176"/>
      <c r="G1294" s="176"/>
      <c r="H1294" s="176"/>
      <c r="I1294" s="176"/>
    </row>
    <row r="1295" spans="3:9" ht="11.25">
      <c r="C1295" s="171"/>
      <c r="E1295" s="177"/>
      <c r="F1295" s="176"/>
      <c r="G1295" s="176"/>
      <c r="H1295" s="176"/>
      <c r="I1295" s="176"/>
    </row>
    <row r="1296" spans="3:9" ht="11.25">
      <c r="C1296" s="171"/>
      <c r="E1296" s="177"/>
      <c r="F1296" s="176"/>
      <c r="G1296" s="176"/>
      <c r="H1296" s="176"/>
      <c r="I1296" s="176"/>
    </row>
    <row r="1297" spans="3:9" ht="11.25">
      <c r="C1297" s="171"/>
      <c r="E1297" s="177"/>
      <c r="F1297" s="176"/>
      <c r="G1297" s="176"/>
      <c r="H1297" s="176"/>
      <c r="I1297" s="176"/>
    </row>
    <row r="1298" spans="3:9" ht="11.25">
      <c r="C1298" s="171"/>
      <c r="E1298" s="177"/>
      <c r="F1298" s="176"/>
      <c r="G1298" s="176"/>
      <c r="H1298" s="176"/>
      <c r="I1298" s="176"/>
    </row>
    <row r="1299" spans="3:9" ht="11.25">
      <c r="C1299" s="171"/>
      <c r="E1299" s="177"/>
      <c r="F1299" s="176"/>
      <c r="G1299" s="176"/>
      <c r="H1299" s="176"/>
      <c r="I1299" s="176"/>
    </row>
    <row r="1300" spans="3:9" ht="11.25">
      <c r="C1300" s="171"/>
      <c r="E1300" s="177"/>
      <c r="F1300" s="176"/>
      <c r="G1300" s="176"/>
      <c r="H1300" s="176"/>
      <c r="I1300" s="176"/>
    </row>
    <row r="1301" spans="3:9" ht="11.25">
      <c r="C1301" s="171"/>
      <c r="E1301" s="177"/>
      <c r="F1301" s="176"/>
      <c r="G1301" s="176"/>
      <c r="H1301" s="176"/>
      <c r="I1301" s="176"/>
    </row>
    <row r="1302" spans="3:9" ht="11.25">
      <c r="C1302" s="171"/>
      <c r="E1302" s="177"/>
      <c r="F1302" s="176"/>
      <c r="G1302" s="176"/>
      <c r="H1302" s="176"/>
      <c r="I1302" s="176"/>
    </row>
    <row r="1303" spans="3:9" ht="11.25">
      <c r="C1303" s="171"/>
      <c r="E1303" s="177"/>
      <c r="F1303" s="176"/>
      <c r="G1303" s="176"/>
      <c r="H1303" s="176"/>
      <c r="I1303" s="176"/>
    </row>
    <row r="1304" spans="3:9" ht="11.25">
      <c r="C1304" s="171"/>
      <c r="E1304" s="177"/>
      <c r="F1304" s="176"/>
      <c r="G1304" s="176"/>
      <c r="H1304" s="176"/>
      <c r="I1304" s="176"/>
    </row>
    <row r="1305" spans="3:9" ht="11.25">
      <c r="C1305" s="171"/>
      <c r="E1305" s="177"/>
      <c r="F1305" s="176"/>
      <c r="G1305" s="176"/>
      <c r="H1305" s="176"/>
      <c r="I1305" s="176"/>
    </row>
    <row r="1306" spans="3:9" ht="11.25">
      <c r="C1306" s="171"/>
      <c r="E1306" s="177"/>
      <c r="F1306" s="176"/>
      <c r="G1306" s="176"/>
      <c r="H1306" s="176"/>
      <c r="I1306" s="176"/>
    </row>
    <row r="1307" spans="3:9" ht="11.25">
      <c r="C1307" s="171"/>
      <c r="E1307" s="177"/>
      <c r="F1307" s="176"/>
      <c r="G1307" s="176"/>
      <c r="H1307" s="176"/>
      <c r="I1307" s="176"/>
    </row>
    <row r="1308" spans="3:9" ht="11.25">
      <c r="C1308" s="171"/>
      <c r="E1308" s="177"/>
      <c r="F1308" s="176"/>
      <c r="G1308" s="176"/>
      <c r="H1308" s="176"/>
      <c r="I1308" s="176"/>
    </row>
    <row r="1309" spans="3:9" ht="11.25">
      <c r="C1309" s="171"/>
      <c r="E1309" s="177"/>
      <c r="F1309" s="176"/>
      <c r="G1309" s="176"/>
      <c r="H1309" s="176"/>
      <c r="I1309" s="176"/>
    </row>
    <row r="1310" spans="3:9" ht="11.25">
      <c r="C1310" s="171"/>
      <c r="E1310" s="177"/>
      <c r="F1310" s="176"/>
      <c r="G1310" s="176"/>
      <c r="H1310" s="176"/>
      <c r="I1310" s="176"/>
    </row>
    <row r="1311" spans="3:9" ht="11.25">
      <c r="C1311" s="171"/>
      <c r="E1311" s="177"/>
      <c r="F1311" s="176"/>
      <c r="G1311" s="176"/>
      <c r="H1311" s="176"/>
      <c r="I1311" s="176"/>
    </row>
    <row r="1312" spans="3:9" ht="11.25">
      <c r="C1312" s="171"/>
      <c r="E1312" s="177"/>
      <c r="F1312" s="176"/>
      <c r="G1312" s="176"/>
      <c r="H1312" s="176"/>
      <c r="I1312" s="176"/>
    </row>
    <row r="1313" spans="3:9" ht="11.25">
      <c r="C1313" s="171"/>
      <c r="E1313" s="177"/>
      <c r="F1313" s="176"/>
      <c r="G1313" s="176"/>
      <c r="H1313" s="176"/>
      <c r="I1313" s="176"/>
    </row>
    <row r="1314" spans="3:9" ht="11.25">
      <c r="C1314" s="171"/>
      <c r="E1314" s="177"/>
      <c r="F1314" s="176"/>
      <c r="G1314" s="176"/>
      <c r="H1314" s="176"/>
      <c r="I1314" s="176"/>
    </row>
    <row r="1315" spans="3:9" ht="11.25">
      <c r="C1315" s="171"/>
      <c r="E1315" s="177"/>
      <c r="F1315" s="176"/>
      <c r="G1315" s="176"/>
      <c r="H1315" s="176"/>
      <c r="I1315" s="176"/>
    </row>
    <row r="1316" spans="3:9" ht="11.25">
      <c r="C1316" s="171"/>
      <c r="E1316" s="177"/>
      <c r="F1316" s="176"/>
      <c r="G1316" s="176"/>
      <c r="H1316" s="176"/>
      <c r="I1316" s="176"/>
    </row>
    <row r="1317" spans="3:9" ht="11.25">
      <c r="C1317" s="171"/>
      <c r="E1317" s="177"/>
      <c r="F1317" s="176"/>
      <c r="G1317" s="176"/>
      <c r="H1317" s="176"/>
      <c r="I1317" s="176"/>
    </row>
    <row r="1318" spans="3:9" ht="11.25">
      <c r="C1318" s="171"/>
      <c r="E1318" s="177"/>
      <c r="F1318" s="176"/>
      <c r="G1318" s="176"/>
      <c r="H1318" s="176"/>
      <c r="I1318" s="176"/>
    </row>
    <row r="1319" spans="3:9" ht="11.25">
      <c r="C1319" s="171"/>
      <c r="E1319" s="177"/>
      <c r="F1319" s="176"/>
      <c r="G1319" s="176"/>
      <c r="H1319" s="176"/>
      <c r="I1319" s="176"/>
    </row>
    <row r="1320" spans="3:9" ht="11.25">
      <c r="C1320" s="171"/>
      <c r="E1320" s="177"/>
      <c r="F1320" s="176"/>
      <c r="G1320" s="176"/>
      <c r="H1320" s="176"/>
      <c r="I1320" s="176"/>
    </row>
    <row r="1321" spans="3:9" ht="11.25">
      <c r="C1321" s="171"/>
      <c r="E1321" s="177"/>
      <c r="F1321" s="176"/>
      <c r="G1321" s="176"/>
      <c r="H1321" s="176"/>
      <c r="I1321" s="176"/>
    </row>
    <row r="1322" spans="3:9" ht="11.25">
      <c r="C1322" s="171"/>
      <c r="E1322" s="177"/>
      <c r="F1322" s="176"/>
      <c r="G1322" s="176"/>
      <c r="H1322" s="176"/>
      <c r="I1322" s="176"/>
    </row>
    <row r="1323" spans="3:9" ht="11.25">
      <c r="C1323" s="171"/>
      <c r="E1323" s="177"/>
      <c r="F1323" s="176"/>
      <c r="G1323" s="176"/>
      <c r="H1323" s="176"/>
      <c r="I1323" s="176"/>
    </row>
    <row r="1324" spans="3:9" ht="11.25">
      <c r="C1324" s="171"/>
      <c r="E1324" s="177"/>
      <c r="F1324" s="176"/>
      <c r="G1324" s="176"/>
      <c r="H1324" s="176"/>
      <c r="I1324" s="176"/>
    </row>
    <row r="1325" spans="3:9" ht="11.25">
      <c r="C1325" s="171"/>
      <c r="E1325" s="177"/>
      <c r="F1325" s="176"/>
      <c r="G1325" s="176"/>
      <c r="H1325" s="176"/>
      <c r="I1325" s="176"/>
    </row>
    <row r="1326" spans="3:9" ht="11.25">
      <c r="C1326" s="171"/>
      <c r="E1326" s="177"/>
      <c r="F1326" s="176"/>
      <c r="G1326" s="176"/>
      <c r="H1326" s="176"/>
      <c r="I1326" s="176"/>
    </row>
    <row r="1327" spans="3:9" ht="11.25">
      <c r="C1327" s="171"/>
      <c r="E1327" s="177"/>
      <c r="F1327" s="176"/>
      <c r="G1327" s="176"/>
      <c r="H1327" s="176"/>
      <c r="I1327" s="176"/>
    </row>
    <row r="1328" spans="3:9" ht="11.25">
      <c r="C1328" s="171"/>
      <c r="E1328" s="177"/>
      <c r="F1328" s="176"/>
      <c r="G1328" s="176"/>
      <c r="H1328" s="176"/>
      <c r="I1328" s="176"/>
    </row>
    <row r="1329" spans="3:9" ht="11.25">
      <c r="C1329" s="171"/>
      <c r="E1329" s="177"/>
      <c r="F1329" s="176"/>
      <c r="G1329" s="176"/>
      <c r="H1329" s="176"/>
      <c r="I1329" s="176"/>
    </row>
    <row r="1330" spans="3:9" ht="11.25">
      <c r="C1330" s="171"/>
      <c r="E1330" s="177"/>
      <c r="F1330" s="176"/>
      <c r="G1330" s="176"/>
      <c r="H1330" s="176"/>
      <c r="I1330" s="176"/>
    </row>
    <row r="1331" spans="3:9" ht="11.25">
      <c r="C1331" s="171"/>
      <c r="E1331" s="177"/>
      <c r="F1331" s="176"/>
      <c r="G1331" s="176"/>
      <c r="H1331" s="176"/>
      <c r="I1331" s="176"/>
    </row>
    <row r="1332" spans="3:9" ht="11.25">
      <c r="C1332" s="171"/>
      <c r="E1332" s="177"/>
      <c r="F1332" s="176"/>
      <c r="G1332" s="176"/>
      <c r="H1332" s="176"/>
      <c r="I1332" s="176"/>
    </row>
    <row r="1333" spans="3:9" ht="11.25">
      <c r="C1333" s="171"/>
      <c r="E1333" s="177"/>
      <c r="F1333" s="176"/>
      <c r="G1333" s="176"/>
      <c r="H1333" s="176"/>
      <c r="I1333" s="176"/>
    </row>
    <row r="1334" spans="3:9" ht="11.25">
      <c r="C1334" s="171"/>
      <c r="E1334" s="177"/>
      <c r="F1334" s="176"/>
      <c r="G1334" s="176"/>
      <c r="H1334" s="176"/>
      <c r="I1334" s="176"/>
    </row>
    <row r="1335" spans="3:9" ht="11.25">
      <c r="C1335" s="171"/>
      <c r="E1335" s="177"/>
      <c r="F1335" s="176"/>
      <c r="G1335" s="176"/>
      <c r="H1335" s="176"/>
      <c r="I1335" s="176"/>
    </row>
    <row r="1336" spans="3:9" ht="11.25">
      <c r="C1336" s="171"/>
      <c r="E1336" s="177"/>
      <c r="F1336" s="176"/>
      <c r="G1336" s="176"/>
      <c r="H1336" s="176"/>
      <c r="I1336" s="176"/>
    </row>
    <row r="1337" spans="3:9" ht="11.25">
      <c r="C1337" s="171"/>
      <c r="E1337" s="177"/>
      <c r="F1337" s="176"/>
      <c r="G1337" s="176"/>
      <c r="H1337" s="176"/>
      <c r="I1337" s="176"/>
    </row>
    <row r="1338" spans="3:9" ht="11.25">
      <c r="C1338" s="171"/>
      <c r="E1338" s="177"/>
      <c r="F1338" s="176"/>
      <c r="G1338" s="176"/>
      <c r="H1338" s="176"/>
      <c r="I1338" s="176"/>
    </row>
    <row r="1339" spans="3:9" ht="11.25">
      <c r="C1339" s="171"/>
      <c r="E1339" s="177"/>
      <c r="F1339" s="176"/>
      <c r="G1339" s="176"/>
      <c r="H1339" s="176"/>
      <c r="I1339" s="176"/>
    </row>
    <row r="1340" spans="3:9" ht="11.25">
      <c r="C1340" s="171"/>
      <c r="E1340" s="177"/>
      <c r="F1340" s="176"/>
      <c r="G1340" s="176"/>
      <c r="H1340" s="176"/>
      <c r="I1340" s="176"/>
    </row>
    <row r="1341" spans="3:9" ht="11.25">
      <c r="C1341" s="171"/>
      <c r="E1341" s="177"/>
      <c r="F1341" s="176"/>
      <c r="G1341" s="176"/>
      <c r="H1341" s="176"/>
      <c r="I1341" s="176"/>
    </row>
    <row r="1342" spans="3:9" ht="11.25">
      <c r="C1342" s="171"/>
      <c r="E1342" s="177"/>
      <c r="F1342" s="176"/>
      <c r="G1342" s="176"/>
      <c r="H1342" s="176"/>
      <c r="I1342" s="176"/>
    </row>
    <row r="1343" spans="3:9" ht="11.25">
      <c r="C1343" s="171"/>
      <c r="E1343" s="177"/>
      <c r="F1343" s="176"/>
      <c r="G1343" s="176"/>
      <c r="H1343" s="176"/>
      <c r="I1343" s="176"/>
    </row>
    <row r="1344" spans="3:9" ht="11.25">
      <c r="C1344" s="171"/>
      <c r="E1344" s="177"/>
      <c r="F1344" s="176"/>
      <c r="G1344" s="176"/>
      <c r="H1344" s="176"/>
      <c r="I1344" s="176"/>
    </row>
    <row r="1345" spans="3:9" ht="11.25">
      <c r="C1345" s="171"/>
      <c r="E1345" s="177"/>
      <c r="F1345" s="176"/>
      <c r="G1345" s="176"/>
      <c r="H1345" s="176"/>
      <c r="I1345" s="176"/>
    </row>
    <row r="1346" spans="3:9" ht="11.25">
      <c r="C1346" s="171"/>
      <c r="E1346" s="177"/>
      <c r="F1346" s="176"/>
      <c r="G1346" s="176"/>
      <c r="H1346" s="176"/>
      <c r="I1346" s="176"/>
    </row>
    <row r="1347" spans="3:9" ht="11.25">
      <c r="C1347" s="171"/>
      <c r="E1347" s="177"/>
      <c r="F1347" s="176"/>
      <c r="G1347" s="176"/>
      <c r="H1347" s="176"/>
      <c r="I1347" s="176"/>
    </row>
    <row r="1348" spans="3:9" ht="11.25">
      <c r="C1348" s="171"/>
      <c r="E1348" s="177"/>
      <c r="F1348" s="176"/>
      <c r="G1348" s="176"/>
      <c r="H1348" s="176"/>
      <c r="I1348" s="176"/>
    </row>
    <row r="1349" spans="3:9" ht="11.25">
      <c r="C1349" s="171"/>
      <c r="E1349" s="177"/>
      <c r="F1349" s="176"/>
      <c r="G1349" s="176"/>
      <c r="H1349" s="176"/>
      <c r="I1349" s="176"/>
    </row>
    <row r="1350" spans="3:9" ht="11.25">
      <c r="C1350" s="171"/>
      <c r="E1350" s="177"/>
      <c r="F1350" s="176"/>
      <c r="G1350" s="176"/>
      <c r="H1350" s="176"/>
      <c r="I1350" s="176"/>
    </row>
    <row r="1351" spans="3:9" ht="11.25">
      <c r="C1351" s="171"/>
      <c r="E1351" s="177"/>
      <c r="F1351" s="176"/>
      <c r="G1351" s="176"/>
      <c r="H1351" s="176"/>
      <c r="I1351" s="176"/>
    </row>
    <row r="1352" spans="3:9" ht="11.25">
      <c r="C1352" s="171"/>
      <c r="E1352" s="177"/>
      <c r="F1352" s="176"/>
      <c r="G1352" s="176"/>
      <c r="H1352" s="176"/>
      <c r="I1352" s="176"/>
    </row>
    <row r="1353" spans="3:9" ht="11.25">
      <c r="C1353" s="171"/>
      <c r="E1353" s="177"/>
      <c r="F1353" s="176"/>
      <c r="G1353" s="176"/>
      <c r="H1353" s="176"/>
      <c r="I1353" s="176"/>
    </row>
    <row r="1354" spans="3:9" ht="11.25">
      <c r="C1354" s="171"/>
      <c r="E1354" s="177"/>
      <c r="F1354" s="176"/>
      <c r="G1354" s="176"/>
      <c r="H1354" s="176"/>
      <c r="I1354" s="176"/>
    </row>
    <row r="1355" spans="3:9" ht="11.25">
      <c r="C1355" s="171"/>
      <c r="E1355" s="177"/>
      <c r="F1355" s="176"/>
      <c r="G1355" s="176"/>
      <c r="H1355" s="176"/>
      <c r="I1355" s="176"/>
    </row>
    <row r="1356" spans="3:9" ht="11.25">
      <c r="C1356" s="171"/>
      <c r="E1356" s="177"/>
      <c r="F1356" s="176"/>
      <c r="G1356" s="176"/>
      <c r="H1356" s="176"/>
      <c r="I1356" s="176"/>
    </row>
    <row r="1357" spans="3:9" ht="11.25">
      <c r="C1357" s="171"/>
      <c r="E1357" s="177"/>
      <c r="F1357" s="176"/>
      <c r="G1357" s="176"/>
      <c r="H1357" s="176"/>
      <c r="I1357" s="176"/>
    </row>
    <row r="1358" spans="3:9" ht="11.25">
      <c r="C1358" s="171"/>
      <c r="E1358" s="177"/>
      <c r="F1358" s="176"/>
      <c r="G1358" s="176"/>
      <c r="H1358" s="176"/>
      <c r="I1358" s="176"/>
    </row>
    <row r="1359" spans="3:9" ht="11.25">
      <c r="C1359" s="171"/>
      <c r="E1359" s="177"/>
      <c r="F1359" s="176"/>
      <c r="G1359" s="176"/>
      <c r="H1359" s="176"/>
      <c r="I1359" s="176"/>
    </row>
    <row r="1360" spans="3:9" ht="11.25">
      <c r="C1360" s="171"/>
      <c r="E1360" s="177"/>
      <c r="F1360" s="176"/>
      <c r="G1360" s="176"/>
      <c r="H1360" s="176"/>
      <c r="I1360" s="176"/>
    </row>
    <row r="1361" spans="3:9" ht="11.25">
      <c r="C1361" s="171"/>
      <c r="E1361" s="177"/>
      <c r="F1361" s="176"/>
      <c r="G1361" s="176"/>
      <c r="H1361" s="176"/>
      <c r="I1361" s="176"/>
    </row>
    <row r="1362" spans="3:9" ht="11.25">
      <c r="C1362" s="171"/>
      <c r="E1362" s="177"/>
      <c r="F1362" s="176"/>
      <c r="G1362" s="176"/>
      <c r="H1362" s="176"/>
      <c r="I1362" s="176"/>
    </row>
    <row r="1363" spans="3:9" ht="11.25">
      <c r="C1363" s="171"/>
      <c r="E1363" s="177"/>
      <c r="F1363" s="176"/>
      <c r="G1363" s="176"/>
      <c r="H1363" s="176"/>
      <c r="I1363" s="176"/>
    </row>
    <row r="1364" spans="3:9" ht="11.25">
      <c r="C1364" s="171"/>
      <c r="E1364" s="177"/>
      <c r="F1364" s="176"/>
      <c r="G1364" s="176"/>
      <c r="H1364" s="176"/>
      <c r="I1364" s="176"/>
    </row>
    <row r="1365" spans="3:9" ht="11.25">
      <c r="C1365" s="171"/>
      <c r="E1365" s="177"/>
      <c r="F1365" s="176"/>
      <c r="G1365" s="176"/>
      <c r="H1365" s="176"/>
      <c r="I1365" s="176"/>
    </row>
    <row r="1366" spans="3:9" ht="11.25">
      <c r="C1366" s="171"/>
      <c r="E1366" s="177"/>
      <c r="F1366" s="176"/>
      <c r="G1366" s="176"/>
      <c r="H1366" s="176"/>
      <c r="I1366" s="176"/>
    </row>
    <row r="1367" spans="3:9" ht="11.25">
      <c r="C1367" s="171"/>
      <c r="E1367" s="177"/>
      <c r="F1367" s="176"/>
      <c r="G1367" s="176"/>
      <c r="H1367" s="176"/>
      <c r="I1367" s="176"/>
    </row>
    <row r="1368" spans="3:9" ht="11.25">
      <c r="C1368" s="171"/>
      <c r="E1368" s="177"/>
      <c r="F1368" s="176"/>
      <c r="G1368" s="176"/>
      <c r="H1368" s="176"/>
      <c r="I1368" s="176"/>
    </row>
    <row r="1369" spans="3:9" ht="11.25">
      <c r="C1369" s="171"/>
      <c r="E1369" s="177"/>
      <c r="F1369" s="176"/>
      <c r="G1369" s="176"/>
      <c r="H1369" s="176"/>
      <c r="I1369" s="176"/>
    </row>
    <row r="1370" spans="3:9" ht="11.25">
      <c r="C1370" s="171"/>
      <c r="E1370" s="177"/>
      <c r="F1370" s="176"/>
      <c r="G1370" s="176"/>
      <c r="H1370" s="176"/>
      <c r="I1370" s="176"/>
    </row>
    <row r="1371" spans="3:9" ht="11.25">
      <c r="C1371" s="171"/>
      <c r="E1371" s="177"/>
      <c r="F1371" s="176"/>
      <c r="G1371" s="176"/>
      <c r="H1371" s="176"/>
      <c r="I1371" s="176"/>
    </row>
    <row r="1372" spans="3:9" ht="11.25">
      <c r="C1372" s="171"/>
      <c r="E1372" s="177"/>
      <c r="F1372" s="176"/>
      <c r="G1372" s="176"/>
      <c r="H1372" s="176"/>
      <c r="I1372" s="176"/>
    </row>
    <row r="1373" spans="3:9" ht="11.25">
      <c r="C1373" s="171"/>
      <c r="E1373" s="177"/>
      <c r="F1373" s="176"/>
      <c r="G1373" s="176"/>
      <c r="H1373" s="176"/>
      <c r="I1373" s="176"/>
    </row>
    <row r="1374" spans="3:9" ht="11.25">
      <c r="C1374" s="171"/>
      <c r="E1374" s="177"/>
      <c r="F1374" s="176"/>
      <c r="G1374" s="176"/>
      <c r="H1374" s="176"/>
      <c r="I1374" s="176"/>
    </row>
    <row r="1375" spans="3:9" ht="11.25">
      <c r="C1375" s="171"/>
      <c r="E1375" s="177"/>
      <c r="F1375" s="176"/>
      <c r="G1375" s="176"/>
      <c r="H1375" s="176"/>
      <c r="I1375" s="176"/>
    </row>
    <row r="1376" spans="3:9" ht="11.25">
      <c r="C1376" s="171"/>
      <c r="E1376" s="177"/>
      <c r="F1376" s="176"/>
      <c r="G1376" s="176"/>
      <c r="H1376" s="176"/>
      <c r="I1376" s="176"/>
    </row>
    <row r="1377" spans="3:9" ht="11.25">
      <c r="C1377" s="171"/>
      <c r="E1377" s="177"/>
      <c r="F1377" s="176"/>
      <c r="G1377" s="176"/>
      <c r="H1377" s="176"/>
      <c r="I1377" s="176"/>
    </row>
    <row r="1378" spans="3:9" ht="11.25">
      <c r="C1378" s="171"/>
      <c r="E1378" s="177"/>
      <c r="F1378" s="176"/>
      <c r="G1378" s="176"/>
      <c r="H1378" s="176"/>
      <c r="I1378" s="176"/>
    </row>
    <row r="1379" spans="3:9" ht="11.25">
      <c r="C1379" s="171"/>
      <c r="E1379" s="177"/>
      <c r="F1379" s="176"/>
      <c r="G1379" s="176"/>
      <c r="H1379" s="176"/>
      <c r="I1379" s="176"/>
    </row>
    <row r="1380" spans="3:9" ht="11.25">
      <c r="C1380" s="171"/>
      <c r="E1380" s="177"/>
      <c r="F1380" s="176"/>
      <c r="G1380" s="176"/>
      <c r="H1380" s="176"/>
      <c r="I1380" s="176"/>
    </row>
    <row r="1381" spans="3:9" ht="11.25">
      <c r="C1381" s="171"/>
      <c r="E1381" s="177"/>
      <c r="F1381" s="176"/>
      <c r="G1381" s="176"/>
      <c r="H1381" s="176"/>
      <c r="I1381" s="176"/>
    </row>
    <row r="1382" spans="3:9" ht="11.25">
      <c r="C1382" s="171"/>
      <c r="E1382" s="177"/>
      <c r="F1382" s="176"/>
      <c r="G1382" s="176"/>
      <c r="H1382" s="176"/>
      <c r="I1382" s="176"/>
    </row>
    <row r="1383" spans="3:9" ht="11.25">
      <c r="C1383" s="171"/>
      <c r="E1383" s="177"/>
      <c r="F1383" s="176"/>
      <c r="G1383" s="176"/>
      <c r="H1383" s="176"/>
      <c r="I1383" s="176"/>
    </row>
    <row r="1384" spans="3:9" ht="11.25">
      <c r="C1384" s="171"/>
      <c r="E1384" s="177"/>
      <c r="F1384" s="176"/>
      <c r="G1384" s="176"/>
      <c r="H1384" s="176"/>
      <c r="I1384" s="176"/>
    </row>
    <row r="1385" spans="3:9" ht="11.25">
      <c r="C1385" s="171"/>
      <c r="E1385" s="177"/>
      <c r="F1385" s="176"/>
      <c r="G1385" s="176"/>
      <c r="H1385" s="176"/>
      <c r="I1385" s="176"/>
    </row>
    <row r="1386" spans="3:9" ht="11.25">
      <c r="C1386" s="171"/>
      <c r="E1386" s="177"/>
      <c r="F1386" s="176"/>
      <c r="G1386" s="176"/>
      <c r="H1386" s="176"/>
      <c r="I1386" s="176"/>
    </row>
    <row r="1387" spans="3:9" ht="11.25">
      <c r="C1387" s="171"/>
      <c r="E1387" s="177"/>
      <c r="F1387" s="176"/>
      <c r="G1387" s="176"/>
      <c r="H1387" s="176"/>
      <c r="I1387" s="176"/>
    </row>
    <row r="1388" spans="3:9" ht="11.25">
      <c r="C1388" s="171"/>
      <c r="E1388" s="177"/>
      <c r="F1388" s="176"/>
      <c r="G1388" s="176"/>
      <c r="H1388" s="176"/>
      <c r="I1388" s="176"/>
    </row>
    <row r="1389" spans="3:9" ht="11.25">
      <c r="C1389" s="171"/>
      <c r="E1389" s="177"/>
      <c r="F1389" s="176"/>
      <c r="G1389" s="176"/>
      <c r="H1389" s="176"/>
      <c r="I1389" s="176"/>
    </row>
    <row r="1390" spans="3:9" ht="11.25">
      <c r="C1390" s="171"/>
      <c r="E1390" s="177"/>
      <c r="F1390" s="176"/>
      <c r="G1390" s="176"/>
      <c r="H1390" s="176"/>
      <c r="I1390" s="176"/>
    </row>
    <row r="1391" spans="3:9" ht="11.25">
      <c r="C1391" s="171"/>
      <c r="E1391" s="177"/>
      <c r="F1391" s="176"/>
      <c r="G1391" s="176"/>
      <c r="H1391" s="176"/>
      <c r="I1391" s="176"/>
    </row>
    <row r="1392" spans="3:9" ht="11.25">
      <c r="C1392" s="171"/>
      <c r="E1392" s="177"/>
      <c r="F1392" s="176"/>
      <c r="G1392" s="176"/>
      <c r="H1392" s="176"/>
      <c r="I1392" s="176"/>
    </row>
    <row r="1393" spans="3:9" ht="11.25">
      <c r="C1393" s="171"/>
      <c r="E1393" s="177"/>
      <c r="F1393" s="176"/>
      <c r="G1393" s="176"/>
      <c r="H1393" s="176"/>
      <c r="I1393" s="176"/>
    </row>
    <row r="1394" spans="3:9" ht="11.25">
      <c r="C1394" s="171"/>
      <c r="E1394" s="177"/>
      <c r="F1394" s="176"/>
      <c r="G1394" s="176"/>
      <c r="H1394" s="176"/>
      <c r="I1394" s="176"/>
    </row>
    <row r="1395" spans="3:9" ht="11.25">
      <c r="C1395" s="171"/>
      <c r="E1395" s="177"/>
      <c r="F1395" s="176"/>
      <c r="G1395" s="176"/>
      <c r="H1395" s="176"/>
      <c r="I1395" s="176"/>
    </row>
    <row r="1396" spans="3:9" ht="11.25">
      <c r="C1396" s="171"/>
      <c r="E1396" s="177"/>
      <c r="F1396" s="176"/>
      <c r="G1396" s="176"/>
      <c r="H1396" s="176"/>
      <c r="I1396" s="176"/>
    </row>
    <row r="1397" spans="3:9" ht="11.25">
      <c r="C1397" s="171"/>
      <c r="E1397" s="177"/>
      <c r="F1397" s="176"/>
      <c r="G1397" s="176"/>
      <c r="H1397" s="176"/>
      <c r="I1397" s="176"/>
    </row>
    <row r="1398" spans="3:9" ht="11.25">
      <c r="C1398" s="171"/>
      <c r="E1398" s="177"/>
      <c r="F1398" s="176"/>
      <c r="G1398" s="176"/>
      <c r="H1398" s="176"/>
      <c r="I1398" s="176"/>
    </row>
    <row r="1399" spans="3:9" ht="11.25">
      <c r="C1399" s="171"/>
      <c r="E1399" s="177"/>
      <c r="F1399" s="176"/>
      <c r="G1399" s="176"/>
      <c r="H1399" s="176"/>
      <c r="I1399" s="176"/>
    </row>
    <row r="1400" spans="3:9" ht="11.25">
      <c r="C1400" s="171"/>
      <c r="E1400" s="177"/>
      <c r="F1400" s="176"/>
      <c r="G1400" s="176"/>
      <c r="H1400" s="176"/>
      <c r="I1400" s="176"/>
    </row>
    <row r="1401" spans="3:9" ht="11.25">
      <c r="C1401" s="171"/>
      <c r="E1401" s="177"/>
      <c r="F1401" s="176"/>
      <c r="G1401" s="176"/>
      <c r="H1401" s="176"/>
      <c r="I1401" s="176"/>
    </row>
    <row r="1402" spans="3:9" ht="11.25">
      <c r="C1402" s="171"/>
      <c r="E1402" s="177"/>
      <c r="F1402" s="176"/>
      <c r="G1402" s="176"/>
      <c r="H1402" s="176"/>
      <c r="I1402" s="176"/>
    </row>
    <row r="1403" spans="3:9" ht="11.25">
      <c r="C1403" s="171"/>
      <c r="E1403" s="177"/>
      <c r="F1403" s="176"/>
      <c r="G1403" s="176"/>
      <c r="H1403" s="176"/>
      <c r="I1403" s="176"/>
    </row>
    <row r="1404" spans="3:9" ht="11.25">
      <c r="C1404" s="171"/>
      <c r="E1404" s="177"/>
      <c r="F1404" s="176"/>
      <c r="G1404" s="176"/>
      <c r="H1404" s="176"/>
      <c r="I1404" s="176"/>
    </row>
    <row r="1405" spans="3:9" ht="11.25">
      <c r="C1405" s="171"/>
      <c r="E1405" s="177"/>
      <c r="F1405" s="176"/>
      <c r="G1405" s="176"/>
      <c r="H1405" s="176"/>
      <c r="I1405" s="176"/>
    </row>
    <row r="1406" spans="3:9" ht="11.25">
      <c r="C1406" s="171"/>
      <c r="E1406" s="177"/>
      <c r="F1406" s="176"/>
      <c r="G1406" s="176"/>
      <c r="H1406" s="176"/>
      <c r="I1406" s="176"/>
    </row>
    <row r="1407" spans="3:9" ht="11.25">
      <c r="C1407" s="171"/>
      <c r="E1407" s="177"/>
      <c r="F1407" s="176"/>
      <c r="G1407" s="176"/>
      <c r="H1407" s="176"/>
      <c r="I1407" s="176"/>
    </row>
    <row r="1408" spans="3:9" ht="11.25">
      <c r="C1408" s="171"/>
      <c r="E1408" s="177"/>
      <c r="F1408" s="176"/>
      <c r="G1408" s="176"/>
      <c r="H1408" s="176"/>
      <c r="I1408" s="176"/>
    </row>
    <row r="1409" spans="3:9" ht="11.25">
      <c r="C1409" s="171"/>
      <c r="E1409" s="177"/>
      <c r="F1409" s="176"/>
      <c r="G1409" s="176"/>
      <c r="H1409" s="176"/>
      <c r="I1409" s="176"/>
    </row>
    <row r="1410" spans="3:9" ht="11.25">
      <c r="C1410" s="171"/>
      <c r="E1410" s="177"/>
      <c r="F1410" s="176"/>
      <c r="G1410" s="176"/>
      <c r="H1410" s="176"/>
      <c r="I1410" s="176"/>
    </row>
    <row r="1411" spans="3:9" ht="11.25">
      <c r="C1411" s="171"/>
      <c r="E1411" s="177"/>
      <c r="F1411" s="176"/>
      <c r="G1411" s="176"/>
      <c r="H1411" s="176"/>
      <c r="I1411" s="176"/>
    </row>
    <row r="1412" spans="3:9" ht="11.25">
      <c r="C1412" s="171"/>
      <c r="E1412" s="177"/>
      <c r="F1412" s="176"/>
      <c r="G1412" s="176"/>
      <c r="H1412" s="176"/>
      <c r="I1412" s="176"/>
    </row>
    <row r="1413" spans="3:9" ht="11.25">
      <c r="C1413" s="171"/>
      <c r="E1413" s="177"/>
      <c r="F1413" s="176"/>
      <c r="G1413" s="176"/>
      <c r="H1413" s="176"/>
      <c r="I1413" s="176"/>
    </row>
    <row r="1414" spans="3:9" ht="11.25">
      <c r="C1414" s="171"/>
      <c r="E1414" s="177"/>
      <c r="F1414" s="176"/>
      <c r="G1414" s="176"/>
      <c r="H1414" s="176"/>
      <c r="I1414" s="176"/>
    </row>
    <row r="1415" spans="3:9" ht="11.25">
      <c r="C1415" s="171"/>
      <c r="E1415" s="177"/>
      <c r="F1415" s="176"/>
      <c r="G1415" s="176"/>
      <c r="H1415" s="176"/>
      <c r="I1415" s="176"/>
    </row>
    <row r="1416" spans="3:9" ht="11.25">
      <c r="C1416" s="171"/>
      <c r="E1416" s="177"/>
      <c r="F1416" s="176"/>
      <c r="G1416" s="176"/>
      <c r="H1416" s="176"/>
      <c r="I1416" s="176"/>
    </row>
    <row r="1417" spans="3:9" ht="11.25">
      <c r="C1417" s="171"/>
      <c r="E1417" s="177"/>
      <c r="F1417" s="176"/>
      <c r="G1417" s="176"/>
      <c r="H1417" s="176"/>
      <c r="I1417" s="176"/>
    </row>
    <row r="1418" spans="3:9" ht="11.25">
      <c r="C1418" s="171"/>
      <c r="E1418" s="177"/>
      <c r="F1418" s="176"/>
      <c r="G1418" s="176"/>
      <c r="H1418" s="176"/>
      <c r="I1418" s="176"/>
    </row>
    <row r="1419" spans="3:9" ht="11.25">
      <c r="C1419" s="171"/>
      <c r="E1419" s="177"/>
      <c r="F1419" s="176"/>
      <c r="G1419" s="176"/>
      <c r="H1419" s="176"/>
      <c r="I1419" s="176"/>
    </row>
    <row r="1420" spans="3:9" ht="11.25">
      <c r="C1420" s="171"/>
      <c r="E1420" s="177"/>
      <c r="F1420" s="176"/>
      <c r="G1420" s="176"/>
      <c r="H1420" s="176"/>
      <c r="I1420" s="176"/>
    </row>
    <row r="1421" spans="3:9" ht="11.25">
      <c r="C1421" s="171"/>
      <c r="E1421" s="177"/>
      <c r="F1421" s="176"/>
      <c r="G1421" s="176"/>
      <c r="H1421" s="176"/>
      <c r="I1421" s="176"/>
    </row>
    <row r="1422" spans="3:9" ht="11.25">
      <c r="C1422" s="171"/>
      <c r="E1422" s="177"/>
      <c r="F1422" s="176"/>
      <c r="G1422" s="176"/>
      <c r="H1422" s="176"/>
      <c r="I1422" s="176"/>
    </row>
    <row r="1423" spans="3:9" ht="11.25">
      <c r="C1423" s="171"/>
      <c r="E1423" s="177"/>
      <c r="F1423" s="176"/>
      <c r="G1423" s="176"/>
      <c r="H1423" s="176"/>
      <c r="I1423" s="176"/>
    </row>
    <row r="1424" spans="3:9" ht="11.25">
      <c r="C1424" s="171"/>
      <c r="E1424" s="177"/>
      <c r="F1424" s="176"/>
      <c r="G1424" s="176"/>
      <c r="H1424" s="176"/>
      <c r="I1424" s="176"/>
    </row>
    <row r="1425" spans="3:9" ht="11.25">
      <c r="C1425" s="171"/>
      <c r="E1425" s="177"/>
      <c r="F1425" s="176"/>
      <c r="G1425" s="176"/>
      <c r="H1425" s="176"/>
      <c r="I1425" s="176"/>
    </row>
    <row r="1426" spans="3:9" ht="11.25">
      <c r="C1426" s="171"/>
      <c r="E1426" s="177"/>
      <c r="F1426" s="176"/>
      <c r="G1426" s="176"/>
      <c r="H1426" s="176"/>
      <c r="I1426" s="176"/>
    </row>
    <row r="1427" spans="3:9" ht="11.25">
      <c r="C1427" s="171"/>
      <c r="E1427" s="177"/>
      <c r="F1427" s="176"/>
      <c r="G1427" s="176"/>
      <c r="H1427" s="176"/>
      <c r="I1427" s="176"/>
    </row>
    <row r="1428" spans="3:9" ht="11.25">
      <c r="C1428" s="171"/>
      <c r="E1428" s="177"/>
      <c r="F1428" s="176"/>
      <c r="G1428" s="176"/>
      <c r="H1428" s="176"/>
      <c r="I1428" s="176"/>
    </row>
    <row r="1429" spans="3:9" ht="11.25">
      <c r="C1429" s="171"/>
      <c r="E1429" s="177"/>
      <c r="F1429" s="176"/>
      <c r="G1429" s="176"/>
      <c r="H1429" s="176"/>
      <c r="I1429" s="176"/>
    </row>
    <row r="1430" spans="3:9" ht="11.25">
      <c r="C1430" s="171"/>
      <c r="E1430" s="177"/>
      <c r="F1430" s="176"/>
      <c r="G1430" s="176"/>
      <c r="H1430" s="176"/>
      <c r="I1430" s="176"/>
    </row>
    <row r="1431" spans="3:9" ht="11.25">
      <c r="C1431" s="171"/>
      <c r="E1431" s="177"/>
      <c r="F1431" s="176"/>
      <c r="G1431" s="176"/>
      <c r="H1431" s="176"/>
      <c r="I1431" s="176"/>
    </row>
    <row r="1432" spans="3:9" ht="11.25">
      <c r="C1432" s="171"/>
      <c r="E1432" s="177"/>
      <c r="F1432" s="176"/>
      <c r="G1432" s="176"/>
      <c r="H1432" s="176"/>
      <c r="I1432" s="176"/>
    </row>
    <row r="1433" spans="3:9" ht="11.25">
      <c r="C1433" s="171"/>
      <c r="E1433" s="177"/>
      <c r="F1433" s="176"/>
      <c r="G1433" s="176"/>
      <c r="H1433" s="176"/>
      <c r="I1433" s="176"/>
    </row>
    <row r="1434" spans="3:9" ht="11.25">
      <c r="C1434" s="171"/>
      <c r="E1434" s="177"/>
      <c r="F1434" s="176"/>
      <c r="G1434" s="176"/>
      <c r="H1434" s="176"/>
      <c r="I1434" s="176"/>
    </row>
    <row r="1435" spans="3:9" ht="11.25">
      <c r="C1435" s="171"/>
      <c r="E1435" s="177"/>
      <c r="F1435" s="176"/>
      <c r="G1435" s="176"/>
      <c r="H1435" s="176"/>
      <c r="I1435" s="176"/>
    </row>
    <row r="1436" spans="3:9" ht="11.25">
      <c r="C1436" s="171"/>
      <c r="E1436" s="177"/>
      <c r="F1436" s="176"/>
      <c r="G1436" s="176"/>
      <c r="H1436" s="176"/>
      <c r="I1436" s="176"/>
    </row>
    <row r="1437" spans="3:9" ht="11.25">
      <c r="C1437" s="171"/>
      <c r="E1437" s="177"/>
      <c r="F1437" s="176"/>
      <c r="G1437" s="176"/>
      <c r="H1437" s="176"/>
      <c r="I1437" s="176"/>
    </row>
    <row r="1438" spans="3:9" ht="11.25">
      <c r="C1438" s="171"/>
      <c r="E1438" s="177"/>
      <c r="F1438" s="176"/>
      <c r="G1438" s="176"/>
      <c r="H1438" s="176"/>
      <c r="I1438" s="176"/>
    </row>
    <row r="1439" spans="3:9" ht="11.25">
      <c r="C1439" s="171"/>
      <c r="E1439" s="177"/>
      <c r="F1439" s="176"/>
      <c r="G1439" s="176"/>
      <c r="H1439" s="176"/>
      <c r="I1439" s="176"/>
    </row>
    <row r="1440" spans="3:9" ht="11.25">
      <c r="C1440" s="171"/>
      <c r="E1440" s="177"/>
      <c r="F1440" s="176"/>
      <c r="G1440" s="176"/>
      <c r="H1440" s="176"/>
      <c r="I1440" s="176"/>
    </row>
    <row r="1441" spans="3:9" ht="11.25">
      <c r="C1441" s="171"/>
      <c r="E1441" s="177"/>
      <c r="F1441" s="176"/>
      <c r="G1441" s="176"/>
      <c r="H1441" s="176"/>
      <c r="I1441" s="176"/>
    </row>
    <row r="1442" spans="3:9" ht="11.25">
      <c r="C1442" s="171"/>
      <c r="E1442" s="177"/>
      <c r="F1442" s="176"/>
      <c r="G1442" s="176"/>
      <c r="H1442" s="176"/>
      <c r="I1442" s="176"/>
    </row>
    <row r="1443" spans="3:9" ht="11.25">
      <c r="C1443" s="171"/>
      <c r="E1443" s="177"/>
      <c r="F1443" s="176"/>
      <c r="G1443" s="176"/>
      <c r="H1443" s="176"/>
      <c r="I1443" s="176"/>
    </row>
    <row r="1444" spans="3:9" ht="11.25">
      <c r="C1444" s="171"/>
      <c r="E1444" s="177"/>
      <c r="F1444" s="176"/>
      <c r="G1444" s="176"/>
      <c r="H1444" s="176"/>
      <c r="I1444" s="176"/>
    </row>
    <row r="1445" spans="3:9" ht="11.25">
      <c r="C1445" s="171"/>
      <c r="E1445" s="177"/>
      <c r="F1445" s="176"/>
      <c r="G1445" s="176"/>
      <c r="H1445" s="176"/>
      <c r="I1445" s="176"/>
    </row>
    <row r="1446" spans="3:9" ht="11.25">
      <c r="C1446" s="171"/>
      <c r="E1446" s="177"/>
      <c r="F1446" s="176"/>
      <c r="G1446" s="176"/>
      <c r="H1446" s="176"/>
      <c r="I1446" s="176"/>
    </row>
    <row r="1447" spans="3:9" ht="11.25">
      <c r="C1447" s="171"/>
      <c r="E1447" s="177"/>
      <c r="F1447" s="176"/>
      <c r="G1447" s="176"/>
      <c r="H1447" s="176"/>
      <c r="I1447" s="176"/>
    </row>
    <row r="1448" spans="3:9" ht="11.25">
      <c r="C1448" s="171"/>
      <c r="E1448" s="177"/>
      <c r="F1448" s="176"/>
      <c r="G1448" s="176"/>
      <c r="H1448" s="176"/>
      <c r="I1448" s="176"/>
    </row>
    <row r="1449" spans="3:9" ht="11.25">
      <c r="C1449" s="171"/>
      <c r="E1449" s="177"/>
      <c r="F1449" s="176"/>
      <c r="G1449" s="176"/>
      <c r="H1449" s="176"/>
      <c r="I1449" s="176"/>
    </row>
    <row r="1450" spans="3:9" ht="11.25">
      <c r="C1450" s="171"/>
      <c r="E1450" s="177"/>
      <c r="F1450" s="176"/>
      <c r="G1450" s="176"/>
      <c r="H1450" s="176"/>
      <c r="I1450" s="176"/>
    </row>
    <row r="1451" spans="3:9" ht="11.25">
      <c r="C1451" s="171"/>
      <c r="E1451" s="177"/>
      <c r="F1451" s="176"/>
      <c r="G1451" s="176"/>
      <c r="H1451" s="176"/>
      <c r="I1451" s="176"/>
    </row>
    <row r="1452" spans="3:9" ht="11.25">
      <c r="C1452" s="171"/>
      <c r="E1452" s="177"/>
      <c r="F1452" s="176"/>
      <c r="G1452" s="176"/>
      <c r="H1452" s="176"/>
      <c r="I1452" s="176"/>
    </row>
    <row r="1453" spans="3:9" ht="11.25">
      <c r="C1453" s="171"/>
      <c r="E1453" s="177"/>
      <c r="F1453" s="176"/>
      <c r="G1453" s="176"/>
      <c r="H1453" s="176"/>
      <c r="I1453" s="176"/>
    </row>
    <row r="1454" spans="3:9" ht="11.25">
      <c r="C1454" s="171"/>
      <c r="E1454" s="177"/>
      <c r="F1454" s="176"/>
      <c r="G1454" s="176"/>
      <c r="H1454" s="176"/>
      <c r="I1454" s="176"/>
    </row>
    <row r="1455" spans="3:9" ht="11.25">
      <c r="C1455" s="171"/>
      <c r="E1455" s="177"/>
      <c r="F1455" s="176"/>
      <c r="G1455" s="176"/>
      <c r="H1455" s="176"/>
      <c r="I1455" s="176"/>
    </row>
    <row r="1456" spans="3:9" ht="11.25">
      <c r="C1456" s="171"/>
      <c r="E1456" s="177"/>
      <c r="F1456" s="176"/>
      <c r="G1456" s="176"/>
      <c r="H1456" s="176"/>
      <c r="I1456" s="176"/>
    </row>
    <row r="1457" spans="3:9" ht="11.25">
      <c r="C1457" s="171"/>
      <c r="E1457" s="177"/>
      <c r="F1457" s="176"/>
      <c r="G1457" s="176"/>
      <c r="H1457" s="176"/>
      <c r="I1457" s="176"/>
    </row>
    <row r="1458" spans="3:9" ht="11.25">
      <c r="C1458" s="171"/>
      <c r="E1458" s="177"/>
      <c r="F1458" s="176"/>
      <c r="G1458" s="176"/>
      <c r="H1458" s="176"/>
      <c r="I1458" s="176"/>
    </row>
    <row r="1459" spans="3:9" ht="11.25">
      <c r="C1459" s="171"/>
      <c r="E1459" s="177"/>
      <c r="F1459" s="176"/>
      <c r="G1459" s="176"/>
      <c r="H1459" s="176"/>
      <c r="I1459" s="176"/>
    </row>
    <row r="1460" spans="3:9" ht="11.25">
      <c r="C1460" s="171"/>
      <c r="E1460" s="177"/>
      <c r="F1460" s="176"/>
      <c r="G1460" s="176"/>
      <c r="H1460" s="176"/>
      <c r="I1460" s="176"/>
    </row>
    <row r="1461" spans="3:9" ht="11.25">
      <c r="C1461" s="171"/>
      <c r="E1461" s="177"/>
      <c r="F1461" s="176"/>
      <c r="G1461" s="176"/>
      <c r="H1461" s="176"/>
      <c r="I1461" s="176"/>
    </row>
    <row r="1462" spans="3:9" ht="11.25">
      <c r="C1462" s="171"/>
      <c r="E1462" s="177"/>
      <c r="F1462" s="176"/>
      <c r="G1462" s="176"/>
      <c r="H1462" s="176"/>
      <c r="I1462" s="176"/>
    </row>
    <row r="1463" spans="3:9" ht="11.25">
      <c r="C1463" s="171"/>
      <c r="E1463" s="177"/>
      <c r="F1463" s="176"/>
      <c r="G1463" s="176"/>
      <c r="H1463" s="176"/>
      <c r="I1463" s="176"/>
    </row>
    <row r="1464" spans="3:9" ht="11.25">
      <c r="C1464" s="171"/>
      <c r="E1464" s="177"/>
      <c r="F1464" s="176"/>
      <c r="G1464" s="176"/>
      <c r="H1464" s="176"/>
      <c r="I1464" s="176"/>
    </row>
    <row r="1465" spans="3:9" ht="11.25">
      <c r="C1465" s="171"/>
      <c r="E1465" s="177"/>
      <c r="F1465" s="176"/>
      <c r="G1465" s="176"/>
      <c r="H1465" s="176"/>
      <c r="I1465" s="176"/>
    </row>
    <row r="1466" spans="3:9" ht="11.25">
      <c r="C1466" s="171"/>
      <c r="E1466" s="177"/>
      <c r="F1466" s="176"/>
      <c r="G1466" s="176"/>
      <c r="H1466" s="176"/>
      <c r="I1466" s="176"/>
    </row>
    <row r="1467" spans="3:9" ht="11.25">
      <c r="C1467" s="171"/>
      <c r="E1467" s="177"/>
      <c r="F1467" s="176"/>
      <c r="G1467" s="176"/>
      <c r="H1467" s="176"/>
      <c r="I1467" s="176"/>
    </row>
    <row r="1468" spans="3:9" ht="11.25">
      <c r="C1468" s="171"/>
      <c r="E1468" s="177"/>
      <c r="F1468" s="176"/>
      <c r="G1468" s="176"/>
      <c r="H1468" s="176"/>
      <c r="I1468" s="176"/>
    </row>
    <row r="1469" spans="3:9" ht="11.25">
      <c r="C1469" s="171"/>
      <c r="E1469" s="177"/>
      <c r="F1469" s="176"/>
      <c r="G1469" s="176"/>
      <c r="H1469" s="176"/>
      <c r="I1469" s="176"/>
    </row>
    <row r="1470" spans="3:9" ht="11.25">
      <c r="C1470" s="171"/>
      <c r="E1470" s="177"/>
      <c r="F1470" s="176"/>
      <c r="G1470" s="176"/>
      <c r="H1470" s="176"/>
      <c r="I1470" s="176"/>
    </row>
    <row r="1471" spans="3:9" ht="11.25">
      <c r="C1471" s="171"/>
      <c r="E1471" s="177"/>
      <c r="F1471" s="176"/>
      <c r="G1471" s="176"/>
      <c r="H1471" s="176"/>
      <c r="I1471" s="176"/>
    </row>
    <row r="1472" spans="3:9" ht="11.25">
      <c r="C1472" s="171"/>
      <c r="E1472" s="177"/>
      <c r="F1472" s="176"/>
      <c r="G1472" s="176"/>
      <c r="H1472" s="176"/>
      <c r="I1472" s="176"/>
    </row>
    <row r="1473" spans="3:9" ht="11.25">
      <c r="C1473" s="171"/>
      <c r="E1473" s="177"/>
      <c r="F1473" s="176"/>
      <c r="G1473" s="176"/>
      <c r="H1473" s="176"/>
      <c r="I1473" s="176"/>
    </row>
    <row r="1474" spans="3:9" ht="11.25">
      <c r="C1474" s="171"/>
      <c r="E1474" s="177"/>
      <c r="F1474" s="176"/>
      <c r="G1474" s="176"/>
      <c r="H1474" s="176"/>
      <c r="I1474" s="176"/>
    </row>
    <row r="1475" spans="3:9" ht="11.25">
      <c r="C1475" s="171"/>
      <c r="E1475" s="177"/>
      <c r="F1475" s="176"/>
      <c r="G1475" s="176"/>
      <c r="H1475" s="176"/>
      <c r="I1475" s="176"/>
    </row>
    <row r="1476" spans="3:9" ht="11.25">
      <c r="C1476" s="171"/>
      <c r="E1476" s="177"/>
      <c r="F1476" s="176"/>
      <c r="G1476" s="176"/>
      <c r="H1476" s="176"/>
      <c r="I1476" s="176"/>
    </row>
    <row r="1477" spans="3:9" ht="11.25">
      <c r="C1477" s="171"/>
      <c r="E1477" s="177"/>
      <c r="F1477" s="176"/>
      <c r="G1477" s="176"/>
      <c r="H1477" s="176"/>
      <c r="I1477" s="176"/>
    </row>
    <row r="1478" spans="3:9" ht="11.25">
      <c r="C1478" s="171"/>
      <c r="E1478" s="177"/>
      <c r="F1478" s="176"/>
      <c r="G1478" s="176"/>
      <c r="H1478" s="176"/>
      <c r="I1478" s="176"/>
    </row>
    <row r="1479" spans="3:9" ht="11.25">
      <c r="C1479" s="171"/>
      <c r="E1479" s="177"/>
      <c r="F1479" s="176"/>
      <c r="G1479" s="176"/>
      <c r="H1479" s="176"/>
      <c r="I1479" s="176"/>
    </row>
    <row r="1480" spans="3:9" ht="11.25">
      <c r="C1480" s="171"/>
      <c r="E1480" s="177"/>
      <c r="F1480" s="176"/>
      <c r="G1480" s="176"/>
      <c r="H1480" s="176"/>
      <c r="I1480" s="176"/>
    </row>
    <row r="1481" spans="3:9" ht="11.25">
      <c r="C1481" s="171"/>
      <c r="E1481" s="177"/>
      <c r="F1481" s="176"/>
      <c r="G1481" s="176"/>
      <c r="H1481" s="176"/>
      <c r="I1481" s="176"/>
    </row>
    <row r="1482" spans="3:9" ht="11.25">
      <c r="C1482" s="171"/>
      <c r="E1482" s="177"/>
      <c r="F1482" s="176"/>
      <c r="G1482" s="176"/>
      <c r="H1482" s="176"/>
      <c r="I1482" s="176"/>
    </row>
    <row r="1483" spans="3:9" ht="11.25">
      <c r="C1483" s="171"/>
      <c r="E1483" s="177"/>
      <c r="F1483" s="176"/>
      <c r="G1483" s="176"/>
      <c r="H1483" s="176"/>
      <c r="I1483" s="176"/>
    </row>
    <row r="1484" spans="3:9" ht="11.25">
      <c r="C1484" s="171"/>
      <c r="E1484" s="177"/>
      <c r="F1484" s="176"/>
      <c r="G1484" s="176"/>
      <c r="H1484" s="176"/>
      <c r="I1484" s="176"/>
    </row>
    <row r="1485" spans="3:9" ht="11.25">
      <c r="C1485" s="171"/>
      <c r="E1485" s="177"/>
      <c r="F1485" s="176"/>
      <c r="G1485" s="176"/>
      <c r="H1485" s="176"/>
      <c r="I1485" s="176"/>
    </row>
    <row r="1486" spans="3:9" ht="11.25">
      <c r="C1486" s="171"/>
      <c r="E1486" s="177"/>
      <c r="F1486" s="176"/>
      <c r="G1486" s="176"/>
      <c r="H1486" s="176"/>
      <c r="I1486" s="176"/>
    </row>
    <row r="1487" spans="3:9" ht="11.25">
      <c r="C1487" s="171"/>
      <c r="E1487" s="177"/>
      <c r="F1487" s="176"/>
      <c r="G1487" s="176"/>
      <c r="H1487" s="176"/>
      <c r="I1487" s="176"/>
    </row>
    <row r="1488" spans="3:9" ht="11.25">
      <c r="C1488" s="171"/>
      <c r="E1488" s="177"/>
      <c r="F1488" s="176"/>
      <c r="G1488" s="176"/>
      <c r="H1488" s="176"/>
      <c r="I1488" s="176"/>
    </row>
    <row r="1489" spans="3:9" ht="11.25">
      <c r="C1489" s="171"/>
      <c r="E1489" s="177"/>
      <c r="F1489" s="176"/>
      <c r="G1489" s="176"/>
      <c r="H1489" s="176"/>
      <c r="I1489" s="176"/>
    </row>
    <row r="1490" spans="3:9" ht="11.25">
      <c r="C1490" s="171"/>
      <c r="E1490" s="177"/>
      <c r="F1490" s="176"/>
      <c r="G1490" s="176"/>
      <c r="H1490" s="176"/>
      <c r="I1490" s="176"/>
    </row>
    <row r="1491" spans="3:9" ht="11.25">
      <c r="C1491" s="171"/>
      <c r="E1491" s="177"/>
      <c r="F1491" s="176"/>
      <c r="G1491" s="176"/>
      <c r="H1491" s="176"/>
      <c r="I1491" s="176"/>
    </row>
    <row r="1492" spans="3:9" ht="11.25">
      <c r="C1492" s="171"/>
      <c r="E1492" s="177"/>
      <c r="F1492" s="176"/>
      <c r="G1492" s="176"/>
      <c r="H1492" s="176"/>
      <c r="I1492" s="176"/>
    </row>
    <row r="1493" spans="3:9" ht="11.25">
      <c r="C1493" s="171"/>
      <c r="E1493" s="177"/>
      <c r="F1493" s="176"/>
      <c r="G1493" s="176"/>
      <c r="H1493" s="176"/>
      <c r="I1493" s="176"/>
    </row>
    <row r="1494" spans="3:9" ht="11.25">
      <c r="C1494" s="171"/>
      <c r="E1494" s="177"/>
      <c r="F1494" s="176"/>
      <c r="G1494" s="176"/>
      <c r="H1494" s="176"/>
      <c r="I1494" s="176"/>
    </row>
    <row r="1495" spans="3:9" ht="11.25">
      <c r="C1495" s="171"/>
      <c r="E1495" s="177"/>
      <c r="F1495" s="176"/>
      <c r="G1495" s="176"/>
      <c r="H1495" s="176"/>
      <c r="I1495" s="176"/>
    </row>
    <row r="1496" spans="3:9" ht="11.25">
      <c r="C1496" s="171"/>
      <c r="E1496" s="177"/>
      <c r="F1496" s="176"/>
      <c r="G1496" s="176"/>
      <c r="H1496" s="176"/>
      <c r="I1496" s="176"/>
    </row>
    <row r="1497" spans="3:9" ht="11.25">
      <c r="C1497" s="171"/>
      <c r="E1497" s="177"/>
      <c r="F1497" s="176"/>
      <c r="G1497" s="176"/>
      <c r="H1497" s="176"/>
      <c r="I1497" s="176"/>
    </row>
    <row r="1498" spans="3:9" ht="11.25">
      <c r="C1498" s="171"/>
      <c r="E1498" s="177"/>
      <c r="F1498" s="176"/>
      <c r="G1498" s="176"/>
      <c r="H1498" s="176"/>
      <c r="I1498" s="176"/>
    </row>
    <row r="1499" spans="3:9" ht="11.25">
      <c r="C1499" s="171"/>
      <c r="E1499" s="177"/>
      <c r="F1499" s="176"/>
      <c r="G1499" s="176"/>
      <c r="H1499" s="176"/>
      <c r="I1499" s="176"/>
    </row>
    <row r="1500" spans="3:9" ht="11.25">
      <c r="C1500" s="171"/>
      <c r="E1500" s="177"/>
      <c r="F1500" s="176"/>
      <c r="G1500" s="176"/>
      <c r="H1500" s="176"/>
      <c r="I1500" s="176"/>
    </row>
    <row r="1501" spans="3:9" ht="11.25">
      <c r="C1501" s="171"/>
      <c r="E1501" s="177"/>
      <c r="F1501" s="176"/>
      <c r="G1501" s="176"/>
      <c r="H1501" s="176"/>
      <c r="I1501" s="176"/>
    </row>
    <row r="1502" spans="3:9" ht="11.25">
      <c r="C1502" s="171"/>
      <c r="E1502" s="177"/>
      <c r="F1502" s="176"/>
      <c r="G1502" s="176"/>
      <c r="H1502" s="176"/>
      <c r="I1502" s="176"/>
    </row>
    <row r="1503" spans="3:9" ht="11.25">
      <c r="C1503" s="171"/>
      <c r="E1503" s="177"/>
      <c r="F1503" s="176"/>
      <c r="G1503" s="176"/>
      <c r="H1503" s="176"/>
      <c r="I1503" s="176"/>
    </row>
    <row r="1504" spans="3:9" ht="11.25">
      <c r="C1504" s="171"/>
      <c r="E1504" s="177"/>
      <c r="F1504" s="176"/>
      <c r="G1504" s="176"/>
      <c r="H1504" s="176"/>
      <c r="I1504" s="176"/>
    </row>
    <row r="1505" spans="3:9" ht="11.25">
      <c r="C1505" s="171"/>
      <c r="E1505" s="177"/>
      <c r="F1505" s="176"/>
      <c r="G1505" s="176"/>
      <c r="H1505" s="176"/>
      <c r="I1505" s="176"/>
    </row>
    <row r="1506" spans="3:9" ht="11.25">
      <c r="C1506" s="171"/>
      <c r="E1506" s="177"/>
      <c r="F1506" s="176"/>
      <c r="G1506" s="176"/>
      <c r="H1506" s="176"/>
      <c r="I1506" s="176"/>
    </row>
    <row r="1507" spans="3:9" ht="11.25">
      <c r="C1507" s="171"/>
      <c r="E1507" s="177"/>
      <c r="F1507" s="176"/>
      <c r="G1507" s="176"/>
      <c r="H1507" s="176"/>
      <c r="I1507" s="176"/>
    </row>
    <row r="1508" spans="3:9" ht="11.25">
      <c r="C1508" s="171"/>
      <c r="E1508" s="177"/>
      <c r="F1508" s="176"/>
      <c r="G1508" s="176"/>
      <c r="H1508" s="176"/>
      <c r="I1508" s="176"/>
    </row>
    <row r="1509" spans="3:9" ht="11.25">
      <c r="C1509" s="171"/>
      <c r="E1509" s="177"/>
      <c r="F1509" s="176"/>
      <c r="G1509" s="176"/>
      <c r="H1509" s="176"/>
      <c r="I1509" s="176"/>
    </row>
    <row r="1510" spans="3:9" ht="11.25">
      <c r="C1510" s="171"/>
      <c r="E1510" s="177"/>
      <c r="F1510" s="176"/>
      <c r="G1510" s="176"/>
      <c r="H1510" s="176"/>
      <c r="I1510" s="176"/>
    </row>
    <row r="1511" spans="3:9" ht="11.25">
      <c r="C1511" s="171"/>
      <c r="E1511" s="177"/>
      <c r="F1511" s="176"/>
      <c r="G1511" s="176"/>
      <c r="H1511" s="176"/>
      <c r="I1511" s="176"/>
    </row>
    <row r="1512" spans="3:9" ht="11.25">
      <c r="C1512" s="171"/>
      <c r="E1512" s="177"/>
      <c r="F1512" s="176"/>
      <c r="G1512" s="176"/>
      <c r="H1512" s="176"/>
      <c r="I1512" s="176"/>
    </row>
    <row r="1513" spans="3:9" ht="11.25">
      <c r="C1513" s="171"/>
      <c r="E1513" s="177"/>
      <c r="F1513" s="176"/>
      <c r="G1513" s="176"/>
      <c r="H1513" s="176"/>
      <c r="I1513" s="176"/>
    </row>
    <row r="1514" spans="3:9" ht="11.25">
      <c r="C1514" s="171"/>
      <c r="E1514" s="177"/>
      <c r="F1514" s="176"/>
      <c r="G1514" s="176"/>
      <c r="H1514" s="176"/>
      <c r="I1514" s="176"/>
    </row>
    <row r="1515" spans="3:9" ht="11.25">
      <c r="C1515" s="171"/>
      <c r="E1515" s="177"/>
      <c r="F1515" s="176"/>
      <c r="G1515" s="176"/>
      <c r="H1515" s="176"/>
      <c r="I1515" s="176"/>
    </row>
    <row r="1516" spans="3:9" ht="11.25">
      <c r="C1516" s="171"/>
      <c r="E1516" s="177"/>
      <c r="F1516" s="176"/>
      <c r="G1516" s="176"/>
      <c r="H1516" s="176"/>
      <c r="I1516" s="176"/>
    </row>
    <row r="1517" spans="3:9" ht="11.25">
      <c r="C1517" s="171"/>
      <c r="E1517" s="177"/>
      <c r="F1517" s="176"/>
      <c r="G1517" s="176"/>
      <c r="H1517" s="176"/>
      <c r="I1517" s="176"/>
    </row>
    <row r="1518" spans="3:9" ht="11.25">
      <c r="C1518" s="171"/>
      <c r="E1518" s="177"/>
      <c r="F1518" s="176"/>
      <c r="G1518" s="176"/>
      <c r="H1518" s="176"/>
      <c r="I1518" s="176"/>
    </row>
    <row r="1519" spans="3:9" ht="11.25">
      <c r="C1519" s="171"/>
      <c r="E1519" s="177"/>
      <c r="F1519" s="176"/>
      <c r="G1519" s="176"/>
      <c r="H1519" s="176"/>
      <c r="I1519" s="176"/>
    </row>
    <row r="1520" spans="3:9" ht="11.25">
      <c r="C1520" s="171"/>
      <c r="E1520" s="177"/>
      <c r="F1520" s="176"/>
      <c r="G1520" s="176"/>
      <c r="H1520" s="176"/>
      <c r="I1520" s="176"/>
    </row>
    <row r="1521" spans="3:9" ht="11.25">
      <c r="C1521" s="171"/>
      <c r="E1521" s="177"/>
      <c r="F1521" s="176"/>
      <c r="G1521" s="176"/>
      <c r="H1521" s="176"/>
      <c r="I1521" s="176"/>
    </row>
    <row r="1522" spans="3:9" ht="11.25">
      <c r="C1522" s="171"/>
      <c r="E1522" s="177"/>
      <c r="F1522" s="176"/>
      <c r="G1522" s="176"/>
      <c r="H1522" s="176"/>
      <c r="I1522" s="176"/>
    </row>
    <row r="1523" spans="3:9" ht="11.25">
      <c r="C1523" s="171"/>
      <c r="E1523" s="177"/>
      <c r="F1523" s="176"/>
      <c r="G1523" s="176"/>
      <c r="H1523" s="176"/>
      <c r="I1523" s="176"/>
    </row>
    <row r="1524" spans="3:9" ht="11.25">
      <c r="C1524" s="171"/>
      <c r="E1524" s="177"/>
      <c r="F1524" s="176"/>
      <c r="G1524" s="176"/>
      <c r="H1524" s="176"/>
      <c r="I1524" s="176"/>
    </row>
    <row r="1525" spans="3:9" ht="11.25">
      <c r="C1525" s="171"/>
      <c r="E1525" s="177"/>
      <c r="F1525" s="176"/>
      <c r="G1525" s="176"/>
      <c r="H1525" s="176"/>
      <c r="I1525" s="176"/>
    </row>
    <row r="1526" spans="3:9" ht="11.25">
      <c r="C1526" s="171"/>
      <c r="E1526" s="177"/>
      <c r="F1526" s="176"/>
      <c r="G1526" s="176"/>
      <c r="H1526" s="176"/>
      <c r="I1526" s="176"/>
    </row>
    <row r="1527" spans="3:9" ht="11.25">
      <c r="C1527" s="171"/>
      <c r="E1527" s="177"/>
      <c r="F1527" s="176"/>
      <c r="G1527" s="176"/>
      <c r="H1527" s="176"/>
      <c r="I1527" s="176"/>
    </row>
    <row r="1528" spans="3:9" ht="11.25">
      <c r="C1528" s="171"/>
      <c r="E1528" s="177"/>
      <c r="F1528" s="176"/>
      <c r="G1528" s="176"/>
      <c r="H1528" s="176"/>
      <c r="I1528" s="176"/>
    </row>
    <row r="1529" spans="3:9" ht="11.25">
      <c r="C1529" s="171"/>
      <c r="E1529" s="177"/>
      <c r="F1529" s="176"/>
      <c r="G1529" s="176"/>
      <c r="H1529" s="176"/>
      <c r="I1529" s="176"/>
    </row>
    <row r="1530" spans="3:9" ht="11.25">
      <c r="C1530" s="171"/>
      <c r="E1530" s="177"/>
      <c r="F1530" s="176"/>
      <c r="G1530" s="176"/>
      <c r="H1530" s="176"/>
      <c r="I1530" s="176"/>
    </row>
    <row r="1531" spans="3:9" ht="11.25">
      <c r="C1531" s="171"/>
      <c r="E1531" s="177"/>
      <c r="F1531" s="176"/>
      <c r="G1531" s="176"/>
      <c r="H1531" s="176"/>
      <c r="I1531" s="176"/>
    </row>
    <row r="1532" spans="3:9" ht="11.25">
      <c r="C1532" s="171"/>
      <c r="E1532" s="177"/>
      <c r="F1532" s="176"/>
      <c r="G1532" s="176"/>
      <c r="H1532" s="176"/>
      <c r="I1532" s="176"/>
    </row>
    <row r="1533" spans="3:9" ht="11.25">
      <c r="C1533" s="171"/>
      <c r="E1533" s="177"/>
      <c r="F1533" s="176"/>
      <c r="G1533" s="176"/>
      <c r="H1533" s="176"/>
      <c r="I1533" s="176"/>
    </row>
    <row r="1534" spans="3:9" ht="11.25">
      <c r="C1534" s="171"/>
      <c r="E1534" s="177"/>
      <c r="F1534" s="176"/>
      <c r="G1534" s="176"/>
      <c r="H1534" s="176"/>
      <c r="I1534" s="176"/>
    </row>
    <row r="1535" spans="3:9" ht="11.25">
      <c r="C1535" s="171"/>
      <c r="E1535" s="177"/>
      <c r="F1535" s="176"/>
      <c r="G1535" s="176"/>
      <c r="H1535" s="176"/>
      <c r="I1535" s="176"/>
    </row>
    <row r="1536" spans="3:9" ht="11.25">
      <c r="C1536" s="171"/>
      <c r="E1536" s="177"/>
      <c r="F1536" s="176"/>
      <c r="G1536" s="176"/>
      <c r="H1536" s="176"/>
      <c r="I1536" s="176"/>
    </row>
    <row r="1537" spans="3:9" ht="11.25">
      <c r="C1537" s="171"/>
      <c r="E1537" s="177"/>
      <c r="F1537" s="176"/>
      <c r="G1537" s="176"/>
      <c r="H1537" s="176"/>
      <c r="I1537" s="176"/>
    </row>
    <row r="1538" spans="3:9" ht="11.25">
      <c r="C1538" s="171"/>
      <c r="E1538" s="177"/>
      <c r="F1538" s="176"/>
      <c r="G1538" s="176"/>
      <c r="H1538" s="176"/>
      <c r="I1538" s="176"/>
    </row>
    <row r="1539" spans="3:9" ht="11.25">
      <c r="C1539" s="171"/>
      <c r="E1539" s="177"/>
      <c r="F1539" s="176"/>
      <c r="G1539" s="176"/>
      <c r="H1539" s="176"/>
      <c r="I1539" s="176"/>
    </row>
    <row r="1540" spans="3:9" ht="11.25">
      <c r="C1540" s="171"/>
      <c r="E1540" s="177"/>
      <c r="I1540" s="176"/>
    </row>
    <row r="1541" spans="3:9" ht="11.25">
      <c r="C1541" s="171"/>
      <c r="E1541" s="177"/>
      <c r="I1541" s="176"/>
    </row>
    <row r="1542" spans="3:9" ht="11.25">
      <c r="C1542" s="171"/>
      <c r="E1542" s="177"/>
      <c r="I1542" s="176"/>
    </row>
    <row r="1543" spans="3:9" ht="11.25">
      <c r="C1543" s="171"/>
      <c r="E1543" s="177"/>
      <c r="I1543" s="176"/>
    </row>
    <row r="1544" spans="3:9" ht="11.25">
      <c r="C1544" s="171"/>
      <c r="E1544" s="177"/>
      <c r="I1544" s="176"/>
    </row>
    <row r="1545" spans="3:9" ht="11.25">
      <c r="C1545" s="171"/>
      <c r="E1545" s="177"/>
      <c r="I1545" s="176"/>
    </row>
    <row r="1546" spans="3:9" ht="11.25">
      <c r="C1546" s="171"/>
      <c r="E1546" s="177"/>
      <c r="I1546" s="176"/>
    </row>
    <row r="1547" spans="3:9" ht="11.25">
      <c r="C1547" s="171"/>
      <c r="E1547" s="177"/>
      <c r="I1547" s="176"/>
    </row>
    <row r="1548" spans="3:9" ht="11.25">
      <c r="C1548" s="171"/>
      <c r="E1548" s="177"/>
      <c r="I1548" s="176"/>
    </row>
    <row r="1549" spans="3:9" ht="11.25">
      <c r="C1549" s="171"/>
      <c r="E1549" s="177"/>
      <c r="I1549" s="176"/>
    </row>
    <row r="1550" spans="3:9" ht="11.25">
      <c r="C1550" s="171"/>
      <c r="E1550" s="177"/>
      <c r="I1550" s="176"/>
    </row>
    <row r="1551" spans="3:9" ht="11.25">
      <c r="C1551" s="171"/>
      <c r="E1551" s="177"/>
      <c r="I1551" s="176"/>
    </row>
    <row r="1552" spans="3:9" ht="11.25">
      <c r="C1552" s="171"/>
      <c r="E1552" s="177"/>
      <c r="I1552" s="176"/>
    </row>
    <row r="1553" spans="3:9" ht="11.25">
      <c r="C1553" s="171"/>
      <c r="E1553" s="177"/>
      <c r="I1553" s="176"/>
    </row>
    <row r="1554" spans="3:9" ht="11.25">
      <c r="C1554" s="171"/>
      <c r="E1554" s="177"/>
      <c r="I1554" s="176"/>
    </row>
    <row r="1555" spans="3:9" ht="11.25">
      <c r="C1555" s="171"/>
      <c r="E1555" s="177"/>
      <c r="I1555" s="176"/>
    </row>
    <row r="1556" spans="3:9" ht="11.25">
      <c r="C1556" s="171"/>
      <c r="E1556" s="177"/>
      <c r="I1556" s="176"/>
    </row>
    <row r="1557" spans="3:9" ht="11.25">
      <c r="C1557" s="171"/>
      <c r="E1557" s="177"/>
      <c r="I1557" s="176"/>
    </row>
    <row r="1558" spans="3:9" ht="11.25">
      <c r="C1558" s="171"/>
      <c r="E1558" s="177"/>
      <c r="I1558" s="176"/>
    </row>
    <row r="1559" spans="3:9" ht="11.25">
      <c r="C1559" s="171"/>
      <c r="E1559" s="177"/>
      <c r="I1559" s="176"/>
    </row>
    <row r="1560" spans="3:9" ht="11.25">
      <c r="C1560" s="171"/>
      <c r="E1560" s="177"/>
      <c r="I1560" s="176"/>
    </row>
    <row r="1561" spans="3:9" ht="11.25">
      <c r="C1561" s="171"/>
      <c r="E1561" s="177"/>
      <c r="I1561" s="176"/>
    </row>
    <row r="1562" spans="3:9" ht="11.25">
      <c r="C1562" s="171"/>
      <c r="E1562" s="177"/>
      <c r="I1562" s="176"/>
    </row>
    <row r="1563" spans="3:9" ht="11.25">
      <c r="C1563" s="171"/>
      <c r="E1563" s="177"/>
      <c r="I1563" s="176"/>
    </row>
    <row r="1564" spans="3:9" ht="11.25">
      <c r="C1564" s="171"/>
      <c r="E1564" s="177"/>
      <c r="I1564" s="176"/>
    </row>
    <row r="1565" spans="3:9" ht="11.25">
      <c r="C1565" s="171"/>
      <c r="E1565" s="177"/>
      <c r="I1565" s="176"/>
    </row>
    <row r="1566" spans="3:9" ht="11.25">
      <c r="C1566" s="171"/>
      <c r="E1566" s="177"/>
      <c r="I1566" s="176"/>
    </row>
    <row r="1567" spans="3:9" ht="11.25">
      <c r="C1567" s="171"/>
      <c r="E1567" s="177"/>
      <c r="I1567" s="176"/>
    </row>
    <row r="1568" spans="3:9" ht="11.25">
      <c r="C1568" s="171"/>
      <c r="E1568" s="177"/>
      <c r="I1568" s="176"/>
    </row>
    <row r="1569" spans="3:9" ht="11.25">
      <c r="C1569" s="171"/>
      <c r="E1569" s="177"/>
      <c r="I1569" s="176"/>
    </row>
    <row r="1570" spans="3:9" ht="11.25">
      <c r="C1570" s="171"/>
      <c r="E1570" s="177"/>
      <c r="I1570" s="176"/>
    </row>
    <row r="1571" spans="3:9" ht="11.25">
      <c r="C1571" s="171"/>
      <c r="E1571" s="177"/>
      <c r="I1571" s="176"/>
    </row>
    <row r="1572" spans="3:9" ht="11.25">
      <c r="C1572" s="171"/>
      <c r="E1572" s="177"/>
      <c r="I1572" s="176"/>
    </row>
    <row r="1573" spans="3:9" ht="11.25">
      <c r="C1573" s="171"/>
      <c r="E1573" s="177"/>
      <c r="I1573" s="176"/>
    </row>
    <row r="1574" spans="3:9" ht="11.25">
      <c r="C1574" s="171"/>
      <c r="E1574" s="177"/>
      <c r="I1574" s="176"/>
    </row>
    <row r="1575" spans="3:9" ht="11.25">
      <c r="C1575" s="171"/>
      <c r="E1575" s="177"/>
      <c r="I1575" s="176"/>
    </row>
    <row r="1576" spans="3:9" ht="11.25">
      <c r="C1576" s="171"/>
      <c r="E1576" s="177"/>
      <c r="I1576" s="176"/>
    </row>
    <row r="1577" spans="3:9" ht="11.25">
      <c r="C1577" s="171"/>
      <c r="E1577" s="177"/>
      <c r="I1577" s="176"/>
    </row>
    <row r="1578" spans="3:9" ht="11.25">
      <c r="C1578" s="171"/>
      <c r="E1578" s="177"/>
      <c r="I1578" s="176"/>
    </row>
    <row r="1579" spans="3:9" ht="11.25">
      <c r="C1579" s="171"/>
      <c r="E1579" s="177"/>
      <c r="I1579" s="176"/>
    </row>
    <row r="1580" spans="3:9" ht="11.25">
      <c r="C1580" s="171"/>
      <c r="E1580" s="177"/>
      <c r="I1580" s="176"/>
    </row>
    <row r="1581" spans="3:9" ht="11.25">
      <c r="C1581" s="171"/>
      <c r="E1581" s="177"/>
      <c r="I1581" s="176"/>
    </row>
    <row r="1582" spans="3:9" ht="11.25">
      <c r="C1582" s="171"/>
      <c r="E1582" s="177"/>
      <c r="I1582" s="176"/>
    </row>
    <row r="1583" spans="3:9" ht="11.25">
      <c r="C1583" s="171"/>
      <c r="E1583" s="177"/>
      <c r="I1583" s="176"/>
    </row>
    <row r="1584" spans="3:9" ht="11.25">
      <c r="C1584" s="171"/>
      <c r="E1584" s="177"/>
      <c r="I1584" s="176"/>
    </row>
    <row r="1585" spans="3:9" ht="11.25">
      <c r="C1585" s="171"/>
      <c r="E1585" s="177"/>
      <c r="I1585" s="176"/>
    </row>
    <row r="1586" spans="3:9" ht="11.25">
      <c r="C1586" s="171"/>
      <c r="E1586" s="177"/>
      <c r="I1586" s="176"/>
    </row>
    <row r="1587" spans="3:9" ht="11.25">
      <c r="C1587" s="171"/>
      <c r="E1587" s="177"/>
      <c r="I1587" s="176"/>
    </row>
    <row r="1588" spans="3:9" ht="11.25">
      <c r="C1588" s="171"/>
      <c r="E1588" s="177"/>
      <c r="I1588" s="176"/>
    </row>
    <row r="1589" spans="3:9" ht="11.25">
      <c r="C1589" s="171"/>
      <c r="E1589" s="177"/>
      <c r="I1589" s="176"/>
    </row>
    <row r="1590" spans="3:9" ht="11.25">
      <c r="C1590" s="171"/>
      <c r="E1590" s="177"/>
      <c r="I1590" s="176"/>
    </row>
    <row r="1591" spans="3:9" ht="11.25">
      <c r="C1591" s="171"/>
      <c r="E1591" s="177"/>
      <c r="I1591" s="176"/>
    </row>
    <row r="1592" spans="3:9" ht="11.25">
      <c r="C1592" s="171"/>
      <c r="E1592" s="177"/>
      <c r="I1592" s="176"/>
    </row>
    <row r="1593" spans="3:9" ht="11.25">
      <c r="C1593" s="171"/>
      <c r="E1593" s="177"/>
      <c r="I1593" s="176"/>
    </row>
    <row r="1594" spans="3:9" ht="11.25">
      <c r="C1594" s="171"/>
      <c r="E1594" s="177"/>
      <c r="I1594" s="176"/>
    </row>
    <row r="1595" spans="3:9" ht="11.25">
      <c r="C1595" s="171"/>
      <c r="E1595" s="177"/>
      <c r="I1595" s="176"/>
    </row>
    <row r="1596" spans="3:9" ht="11.25">
      <c r="C1596" s="171"/>
      <c r="E1596" s="177"/>
      <c r="I1596" s="176"/>
    </row>
    <row r="1597" spans="3:9" ht="11.25">
      <c r="C1597" s="171"/>
      <c r="E1597" s="177"/>
      <c r="I1597" s="176"/>
    </row>
    <row r="1598" spans="3:9" ht="11.25">
      <c r="C1598" s="171"/>
      <c r="E1598" s="177"/>
      <c r="I1598" s="176"/>
    </row>
    <row r="1599" spans="3:9" ht="11.25">
      <c r="C1599" s="171"/>
      <c r="E1599" s="177"/>
      <c r="I1599" s="176"/>
    </row>
    <row r="1600" spans="3:9" ht="11.25">
      <c r="C1600" s="171"/>
      <c r="E1600" s="177"/>
      <c r="I1600" s="176"/>
    </row>
    <row r="1601" spans="3:9" ht="11.25">
      <c r="C1601" s="171"/>
      <c r="E1601" s="177"/>
      <c r="I1601" s="176"/>
    </row>
    <row r="1602" spans="3:9" ht="11.25">
      <c r="C1602" s="171"/>
      <c r="E1602" s="177"/>
      <c r="I1602" s="176"/>
    </row>
    <row r="1603" spans="3:9" ht="11.25">
      <c r="C1603" s="171"/>
      <c r="E1603" s="177"/>
      <c r="I1603" s="176"/>
    </row>
    <row r="1604" spans="3:9" ht="11.25">
      <c r="C1604" s="171"/>
      <c r="E1604" s="177"/>
      <c r="I1604" s="176"/>
    </row>
    <row r="1605" spans="3:9" ht="11.25">
      <c r="C1605" s="171"/>
      <c r="E1605" s="177"/>
      <c r="I1605" s="176"/>
    </row>
    <row r="1606" spans="3:9" ht="11.25">
      <c r="C1606" s="171"/>
      <c r="E1606" s="177"/>
      <c r="I1606" s="176"/>
    </row>
    <row r="1607" spans="3:9" ht="11.25">
      <c r="C1607" s="171"/>
      <c r="E1607" s="177"/>
      <c r="I1607" s="176"/>
    </row>
    <row r="1608" spans="3:9" ht="11.25">
      <c r="C1608" s="171"/>
      <c r="E1608" s="177"/>
      <c r="I1608" s="176"/>
    </row>
    <row r="1609" spans="3:9" ht="11.25">
      <c r="C1609" s="171"/>
      <c r="E1609" s="177"/>
      <c r="I1609" s="176"/>
    </row>
    <row r="1610" spans="3:9" ht="11.25">
      <c r="C1610" s="171"/>
      <c r="E1610" s="177"/>
      <c r="I1610" s="176"/>
    </row>
    <row r="1611" spans="3:9" ht="11.25">
      <c r="C1611" s="171"/>
      <c r="E1611" s="177"/>
      <c r="I1611" s="176"/>
    </row>
    <row r="1612" spans="3:9" ht="11.25">
      <c r="C1612" s="171"/>
      <c r="E1612" s="177"/>
      <c r="I1612" s="176"/>
    </row>
    <row r="1613" spans="3:9" ht="11.25">
      <c r="C1613" s="171"/>
      <c r="E1613" s="177"/>
      <c r="I1613" s="176"/>
    </row>
    <row r="1614" spans="3:9" ht="11.25">
      <c r="C1614" s="171"/>
      <c r="E1614" s="177"/>
      <c r="I1614" s="176"/>
    </row>
    <row r="1615" spans="3:9" ht="11.25">
      <c r="C1615" s="171"/>
      <c r="E1615" s="177"/>
      <c r="I1615" s="176"/>
    </row>
    <row r="1616" spans="3:9" ht="11.25">
      <c r="C1616" s="171"/>
      <c r="E1616" s="177"/>
      <c r="I1616" s="176"/>
    </row>
    <row r="1617" spans="3:9" ht="11.25">
      <c r="C1617" s="171"/>
      <c r="E1617" s="177"/>
      <c r="I1617" s="176"/>
    </row>
    <row r="1618" spans="3:9" ht="11.25">
      <c r="C1618" s="171"/>
      <c r="E1618" s="177"/>
      <c r="I1618" s="176"/>
    </row>
    <row r="1619" spans="3:9" ht="11.25">
      <c r="C1619" s="171"/>
      <c r="E1619" s="177"/>
      <c r="I1619" s="176"/>
    </row>
    <row r="1620" spans="3:9" ht="11.25">
      <c r="C1620" s="171"/>
      <c r="E1620" s="177"/>
      <c r="I1620" s="176"/>
    </row>
    <row r="1621" spans="3:9" ht="11.25">
      <c r="C1621" s="171"/>
      <c r="E1621" s="177"/>
      <c r="I1621" s="176"/>
    </row>
    <row r="1622" spans="3:9" ht="11.25">
      <c r="C1622" s="171"/>
      <c r="E1622" s="177"/>
      <c r="I1622" s="176"/>
    </row>
    <row r="1623" spans="3:9" ht="11.25">
      <c r="C1623" s="171"/>
      <c r="E1623" s="177"/>
      <c r="I1623" s="176"/>
    </row>
    <row r="1624" spans="3:9" ht="11.25">
      <c r="C1624" s="171"/>
      <c r="E1624" s="177"/>
      <c r="I1624" s="176"/>
    </row>
    <row r="1625" spans="3:9" ht="11.25">
      <c r="C1625" s="171"/>
      <c r="E1625" s="177"/>
      <c r="I1625" s="176"/>
    </row>
    <row r="1626" spans="3:9" ht="11.25">
      <c r="C1626" s="171"/>
      <c r="E1626" s="177"/>
      <c r="I1626" s="176"/>
    </row>
    <row r="1627" spans="3:9" ht="11.25">
      <c r="C1627" s="171"/>
      <c r="E1627" s="177"/>
      <c r="I1627" s="176"/>
    </row>
    <row r="1628" spans="3:9" ht="11.25">
      <c r="C1628" s="171"/>
      <c r="E1628" s="177"/>
      <c r="I1628" s="176"/>
    </row>
    <row r="1629" spans="3:9" ht="11.25">
      <c r="C1629" s="171"/>
      <c r="E1629" s="177"/>
      <c r="I1629" s="176"/>
    </row>
    <row r="1630" spans="3:9" ht="11.25">
      <c r="C1630" s="171"/>
      <c r="E1630" s="177"/>
      <c r="I1630" s="176"/>
    </row>
    <row r="1631" spans="3:9" ht="11.25">
      <c r="C1631" s="171"/>
      <c r="E1631" s="177"/>
      <c r="I1631" s="176"/>
    </row>
    <row r="1632" spans="3:9" ht="11.25">
      <c r="C1632" s="171"/>
      <c r="E1632" s="177"/>
      <c r="I1632" s="176"/>
    </row>
    <row r="1633" spans="3:9" ht="11.25">
      <c r="C1633" s="171"/>
      <c r="E1633" s="177"/>
      <c r="I1633" s="176"/>
    </row>
    <row r="1634" spans="3:9" ht="11.25">
      <c r="C1634" s="171"/>
      <c r="E1634" s="177"/>
      <c r="I1634" s="176"/>
    </row>
    <row r="1635" spans="3:9" ht="11.25">
      <c r="C1635" s="171"/>
      <c r="E1635" s="177"/>
      <c r="I1635" s="176"/>
    </row>
    <row r="1636" spans="3:9" ht="11.25">
      <c r="C1636" s="171"/>
      <c r="E1636" s="177"/>
      <c r="I1636" s="176"/>
    </row>
    <row r="1637" spans="3:9" ht="11.25">
      <c r="C1637" s="171"/>
      <c r="E1637" s="177"/>
      <c r="I1637" s="176"/>
    </row>
    <row r="1638" spans="3:9" ht="11.25">
      <c r="C1638" s="171"/>
      <c r="E1638" s="177"/>
      <c r="I1638" s="176"/>
    </row>
    <row r="1639" spans="3:9" ht="11.25">
      <c r="C1639" s="171"/>
      <c r="E1639" s="177"/>
      <c r="I1639" s="176"/>
    </row>
    <row r="1640" spans="3:9" ht="11.25">
      <c r="C1640" s="171"/>
      <c r="E1640" s="177"/>
      <c r="I1640" s="176"/>
    </row>
    <row r="1641" spans="3:9" ht="11.25">
      <c r="C1641" s="171"/>
      <c r="E1641" s="177"/>
      <c r="I1641" s="176"/>
    </row>
    <row r="1642" spans="3:9" ht="11.25">
      <c r="C1642" s="171"/>
      <c r="E1642" s="177"/>
      <c r="I1642" s="176"/>
    </row>
    <row r="1643" spans="3:9" ht="11.25">
      <c r="C1643" s="171"/>
      <c r="E1643" s="177"/>
      <c r="I1643" s="176"/>
    </row>
    <row r="1644" spans="3:9" ht="11.25">
      <c r="C1644" s="171"/>
      <c r="E1644" s="177"/>
      <c r="I1644" s="176"/>
    </row>
    <row r="1645" spans="3:9" ht="11.25">
      <c r="C1645" s="171"/>
      <c r="E1645" s="177"/>
      <c r="I1645" s="176"/>
    </row>
    <row r="1646" spans="3:9" ht="11.25">
      <c r="C1646" s="171"/>
      <c r="E1646" s="177"/>
      <c r="I1646" s="176"/>
    </row>
    <row r="1647" spans="3:9" ht="11.25">
      <c r="C1647" s="171"/>
      <c r="E1647" s="177"/>
      <c r="I1647" s="176"/>
    </row>
    <row r="1648" spans="3:9" ht="11.25">
      <c r="C1648" s="171"/>
      <c r="E1648" s="177"/>
      <c r="I1648" s="176"/>
    </row>
    <row r="1649" spans="3:9" ht="11.25">
      <c r="C1649" s="171"/>
      <c r="E1649" s="177"/>
      <c r="I1649" s="176"/>
    </row>
    <row r="1650" spans="3:9" ht="11.25">
      <c r="C1650" s="171"/>
      <c r="E1650" s="177"/>
      <c r="I1650" s="176"/>
    </row>
    <row r="1651" spans="3:9" ht="11.25">
      <c r="C1651" s="171"/>
      <c r="E1651" s="177"/>
      <c r="I1651" s="176"/>
    </row>
    <row r="1652" spans="3:9" ht="11.25">
      <c r="C1652" s="171"/>
      <c r="E1652" s="177"/>
      <c r="I1652" s="176"/>
    </row>
    <row r="1653" spans="3:9" ht="11.25">
      <c r="C1653" s="171"/>
      <c r="E1653" s="177"/>
      <c r="I1653" s="176"/>
    </row>
    <row r="1654" spans="3:9" ht="11.25">
      <c r="C1654" s="171"/>
      <c r="E1654" s="177"/>
      <c r="I1654" s="176"/>
    </row>
    <row r="1655" spans="3:9" ht="11.25">
      <c r="C1655" s="171"/>
      <c r="E1655" s="177"/>
      <c r="I1655" s="176"/>
    </row>
    <row r="1656" spans="3:9" ht="11.25">
      <c r="C1656" s="171"/>
      <c r="E1656" s="177"/>
      <c r="I1656" s="176"/>
    </row>
    <row r="1657" spans="3:9" ht="11.25">
      <c r="C1657" s="171"/>
      <c r="E1657" s="177"/>
      <c r="I1657" s="176"/>
    </row>
    <row r="1658" spans="3:9" ht="11.25">
      <c r="C1658" s="171"/>
      <c r="E1658" s="177"/>
      <c r="I1658" s="176"/>
    </row>
    <row r="1659" spans="3:9" ht="11.25">
      <c r="C1659" s="171"/>
      <c r="E1659" s="177"/>
      <c r="I1659" s="176"/>
    </row>
    <row r="1660" spans="3:9" ht="11.25">
      <c r="C1660" s="171"/>
      <c r="E1660" s="177"/>
      <c r="I1660" s="176"/>
    </row>
    <row r="1661" spans="3:9" ht="11.25">
      <c r="C1661" s="171"/>
      <c r="E1661" s="177"/>
      <c r="I1661" s="176"/>
    </row>
    <row r="1662" spans="3:9" ht="11.25">
      <c r="C1662" s="171"/>
      <c r="E1662" s="177"/>
      <c r="I1662" s="176"/>
    </row>
    <row r="1663" spans="3:9" ht="11.25">
      <c r="C1663" s="171"/>
      <c r="E1663" s="177"/>
      <c r="I1663" s="176"/>
    </row>
    <row r="1664" spans="3:9" ht="11.25">
      <c r="C1664" s="171"/>
      <c r="E1664" s="177"/>
      <c r="I1664" s="176"/>
    </row>
    <row r="1665" spans="3:9" ht="11.25">
      <c r="C1665" s="171"/>
      <c r="E1665" s="177"/>
      <c r="I1665" s="176"/>
    </row>
    <row r="1666" spans="3:9" ht="11.25">
      <c r="C1666" s="171"/>
      <c r="E1666" s="177"/>
      <c r="I1666" s="176"/>
    </row>
    <row r="1667" spans="3:9" ht="11.25">
      <c r="C1667" s="171"/>
      <c r="E1667" s="177"/>
      <c r="I1667" s="176"/>
    </row>
    <row r="1668" spans="3:9" ht="11.25">
      <c r="C1668" s="171"/>
      <c r="E1668" s="177"/>
      <c r="I1668" s="176"/>
    </row>
    <row r="1669" spans="3:9" ht="11.25">
      <c r="C1669" s="171"/>
      <c r="E1669" s="177"/>
      <c r="I1669" s="176"/>
    </row>
    <row r="1670" spans="3:9" ht="11.25">
      <c r="C1670" s="171"/>
      <c r="E1670" s="177"/>
      <c r="I1670" s="176"/>
    </row>
    <row r="1671" spans="3:9" ht="11.25">
      <c r="C1671" s="171"/>
      <c r="E1671" s="177"/>
      <c r="I1671" s="176"/>
    </row>
    <row r="1672" spans="3:9" ht="11.25">
      <c r="C1672" s="171"/>
      <c r="E1672" s="177"/>
      <c r="I1672" s="176"/>
    </row>
    <row r="1673" spans="3:9" ht="11.25">
      <c r="C1673" s="171"/>
      <c r="E1673" s="177"/>
      <c r="I1673" s="176"/>
    </row>
    <row r="1674" spans="3:9" ht="11.25">
      <c r="C1674" s="171"/>
      <c r="E1674" s="177"/>
      <c r="I1674" s="176"/>
    </row>
    <row r="1675" spans="3:9" ht="11.25">
      <c r="C1675" s="171"/>
      <c r="E1675" s="177"/>
      <c r="I1675" s="176"/>
    </row>
    <row r="1676" spans="3:9" ht="11.25">
      <c r="C1676" s="171"/>
      <c r="E1676" s="177"/>
      <c r="I1676" s="176"/>
    </row>
    <row r="1677" spans="3:9" ht="11.25">
      <c r="C1677" s="171"/>
      <c r="E1677" s="177"/>
      <c r="I1677" s="176"/>
    </row>
    <row r="1678" spans="3:9" ht="11.25">
      <c r="C1678" s="171"/>
      <c r="E1678" s="177"/>
      <c r="I1678" s="176"/>
    </row>
    <row r="1679" spans="3:9" ht="11.25">
      <c r="C1679" s="171"/>
      <c r="E1679" s="177"/>
      <c r="I1679" s="176"/>
    </row>
    <row r="1680" spans="3:9" ht="11.25">
      <c r="C1680" s="171"/>
      <c r="E1680" s="177"/>
      <c r="I1680" s="176"/>
    </row>
    <row r="1681" spans="3:9" ht="11.25">
      <c r="C1681" s="171"/>
      <c r="E1681" s="177"/>
      <c r="I1681" s="176"/>
    </row>
    <row r="1682" spans="3:9" ht="11.25">
      <c r="C1682" s="171"/>
      <c r="E1682" s="177"/>
      <c r="I1682" s="176"/>
    </row>
    <row r="1683" spans="3:9" ht="11.25">
      <c r="C1683" s="171"/>
      <c r="E1683" s="177"/>
      <c r="I1683" s="176"/>
    </row>
    <row r="1684" spans="3:9" ht="11.25">
      <c r="C1684" s="171"/>
      <c r="E1684" s="177"/>
      <c r="I1684" s="176"/>
    </row>
    <row r="1685" spans="3:9" ht="11.25">
      <c r="C1685" s="171"/>
      <c r="E1685" s="177"/>
      <c r="I1685" s="176"/>
    </row>
    <row r="1686" spans="3:9" ht="11.25">
      <c r="C1686" s="171"/>
      <c r="E1686" s="177"/>
      <c r="I1686" s="176"/>
    </row>
    <row r="1687" spans="3:9" ht="11.25">
      <c r="C1687" s="171"/>
      <c r="E1687" s="177"/>
      <c r="I1687" s="176"/>
    </row>
    <row r="1688" spans="3:9" ht="11.25">
      <c r="C1688" s="171"/>
      <c r="E1688" s="177"/>
      <c r="I1688" s="176"/>
    </row>
    <row r="1689" spans="3:9" ht="11.25">
      <c r="C1689" s="171"/>
      <c r="E1689" s="177"/>
      <c r="I1689" s="176"/>
    </row>
    <row r="1690" spans="3:9" ht="11.25">
      <c r="C1690" s="171"/>
      <c r="E1690" s="177"/>
      <c r="I1690" s="176"/>
    </row>
    <row r="1691" spans="3:9" ht="11.25">
      <c r="C1691" s="171"/>
      <c r="E1691" s="177"/>
      <c r="I1691" s="176"/>
    </row>
    <row r="1692" spans="3:9" ht="11.25">
      <c r="C1692" s="171"/>
      <c r="E1692" s="177"/>
      <c r="I1692" s="176"/>
    </row>
    <row r="1693" ht="11.25">
      <c r="C1693" s="171"/>
    </row>
    <row r="1694" ht="11.25">
      <c r="C1694" s="171"/>
    </row>
    <row r="1695" ht="11.25">
      <c r="C1695" s="171"/>
    </row>
    <row r="1696" ht="11.25">
      <c r="C1696" s="171"/>
    </row>
    <row r="1697" ht="11.25">
      <c r="C1697" s="171"/>
    </row>
    <row r="1698" ht="11.25">
      <c r="C1698" s="171"/>
    </row>
    <row r="1699" ht="11.25">
      <c r="C1699" s="171"/>
    </row>
    <row r="1700" ht="11.25">
      <c r="C1700" s="171"/>
    </row>
    <row r="1701" ht="11.25">
      <c r="C1701" s="171"/>
    </row>
    <row r="1702" ht="11.25">
      <c r="C1702" s="171"/>
    </row>
    <row r="1703" ht="11.25">
      <c r="C1703" s="171"/>
    </row>
    <row r="1704" ht="11.25">
      <c r="C1704" s="171"/>
    </row>
    <row r="1705" ht="11.25">
      <c r="C1705" s="171"/>
    </row>
    <row r="1706" ht="11.25">
      <c r="C1706" s="171"/>
    </row>
    <row r="1707" ht="11.25">
      <c r="C1707" s="171"/>
    </row>
    <row r="1708" ht="11.25">
      <c r="C1708" s="171"/>
    </row>
    <row r="1709" ht="11.25">
      <c r="C1709" s="171"/>
    </row>
    <row r="1710" ht="11.25">
      <c r="C1710" s="171"/>
    </row>
    <row r="1711" ht="11.25">
      <c r="C1711" s="171"/>
    </row>
    <row r="1712" ht="11.25">
      <c r="C1712" s="171"/>
    </row>
    <row r="1713" ht="11.25">
      <c r="C1713" s="171"/>
    </row>
    <row r="1714" ht="11.25">
      <c r="C1714" s="171"/>
    </row>
    <row r="1715" ht="11.25">
      <c r="C1715" s="171"/>
    </row>
    <row r="1716" ht="11.25">
      <c r="C1716" s="171"/>
    </row>
    <row r="1717" ht="11.25">
      <c r="C1717" s="171"/>
    </row>
    <row r="1718" ht="11.25">
      <c r="C1718" s="171"/>
    </row>
    <row r="1719" ht="11.25">
      <c r="C1719" s="171"/>
    </row>
    <row r="1720" ht="11.25">
      <c r="C1720" s="171"/>
    </row>
    <row r="1721" ht="11.25">
      <c r="C1721" s="171"/>
    </row>
    <row r="1722" ht="11.25">
      <c r="C1722" s="171"/>
    </row>
    <row r="1723" ht="11.25">
      <c r="C1723" s="171"/>
    </row>
    <row r="1724" ht="11.25">
      <c r="C1724" s="171"/>
    </row>
    <row r="1725" ht="11.25">
      <c r="C1725" s="171"/>
    </row>
    <row r="1726" ht="11.25">
      <c r="C1726" s="171"/>
    </row>
    <row r="1727" ht="11.25">
      <c r="C1727" s="171"/>
    </row>
    <row r="1728" ht="11.25">
      <c r="C1728" s="171"/>
    </row>
    <row r="1729" ht="11.25">
      <c r="C1729" s="171"/>
    </row>
    <row r="1730" ht="11.25">
      <c r="C1730" s="171"/>
    </row>
    <row r="1731" ht="11.25">
      <c r="C1731" s="171"/>
    </row>
    <row r="1732" ht="11.25">
      <c r="C1732" s="171"/>
    </row>
    <row r="1733" ht="11.25">
      <c r="C1733" s="171"/>
    </row>
    <row r="1734" ht="11.25">
      <c r="C1734" s="171"/>
    </row>
    <row r="1735" ht="11.25">
      <c r="C1735" s="171"/>
    </row>
    <row r="1736" ht="11.25">
      <c r="C1736" s="171"/>
    </row>
    <row r="1737" ht="11.25">
      <c r="C1737" s="171"/>
    </row>
    <row r="1738" ht="11.25">
      <c r="C1738" s="171"/>
    </row>
    <row r="1739" ht="11.25">
      <c r="C1739" s="171"/>
    </row>
    <row r="1740" ht="11.25">
      <c r="C1740" s="171"/>
    </row>
    <row r="1741" ht="11.25">
      <c r="C1741" s="171"/>
    </row>
    <row r="1742" ht="11.25">
      <c r="C1742" s="171"/>
    </row>
    <row r="1743" ht="11.25">
      <c r="C1743" s="171"/>
    </row>
    <row r="1744" ht="11.25">
      <c r="C1744" s="171"/>
    </row>
    <row r="1745" ht="11.25">
      <c r="C1745" s="171"/>
    </row>
    <row r="1746" ht="11.25">
      <c r="C1746" s="171"/>
    </row>
    <row r="1747" ht="11.25">
      <c r="C1747" s="171"/>
    </row>
    <row r="1748" ht="11.25">
      <c r="C1748" s="171"/>
    </row>
    <row r="1749" ht="11.25">
      <c r="C1749" s="171"/>
    </row>
    <row r="1750" ht="11.25">
      <c r="C1750" s="171"/>
    </row>
    <row r="1751" ht="11.25">
      <c r="C1751" s="171"/>
    </row>
    <row r="1752" ht="11.25">
      <c r="C1752" s="171"/>
    </row>
    <row r="1753" ht="11.25">
      <c r="C1753" s="171"/>
    </row>
    <row r="1754" ht="11.25">
      <c r="C1754" s="171"/>
    </row>
    <row r="1755" ht="11.25">
      <c r="C1755" s="171"/>
    </row>
    <row r="1756" ht="11.25">
      <c r="C1756" s="171"/>
    </row>
    <row r="1757" ht="11.25">
      <c r="C1757" s="171"/>
    </row>
    <row r="1758" ht="11.25">
      <c r="C1758" s="171"/>
    </row>
    <row r="1759" ht="11.25">
      <c r="C1759" s="171"/>
    </row>
    <row r="1760" ht="11.25">
      <c r="C1760" s="171"/>
    </row>
    <row r="1761" ht="11.25">
      <c r="C1761" s="171"/>
    </row>
    <row r="1762" ht="11.25">
      <c r="C1762" s="171"/>
    </row>
    <row r="1763" ht="11.25">
      <c r="C1763" s="171"/>
    </row>
    <row r="1764" ht="11.25">
      <c r="C1764" s="171"/>
    </row>
    <row r="1765" ht="11.25">
      <c r="C1765" s="171"/>
    </row>
    <row r="1766" ht="11.25">
      <c r="C1766" s="171"/>
    </row>
    <row r="1767" ht="11.25">
      <c r="C1767" s="171"/>
    </row>
    <row r="1768" ht="11.25">
      <c r="C1768" s="171"/>
    </row>
    <row r="1769" ht="11.25">
      <c r="C1769" s="171"/>
    </row>
    <row r="1770" ht="11.25">
      <c r="C1770" s="171"/>
    </row>
    <row r="1771" ht="11.25">
      <c r="C1771" s="171"/>
    </row>
    <row r="1772" ht="11.25">
      <c r="C1772" s="171"/>
    </row>
    <row r="1773" ht="11.25">
      <c r="C1773" s="171"/>
    </row>
    <row r="1774" ht="11.25">
      <c r="C1774" s="171"/>
    </row>
    <row r="1775" ht="11.25">
      <c r="C1775" s="171"/>
    </row>
    <row r="1776" ht="11.25">
      <c r="C1776" s="171"/>
    </row>
    <row r="1777" ht="11.25">
      <c r="C1777" s="171"/>
    </row>
    <row r="1778" ht="11.25">
      <c r="C1778" s="171"/>
    </row>
    <row r="1779" ht="11.25">
      <c r="C1779" s="171"/>
    </row>
    <row r="1780" ht="11.25">
      <c r="C1780" s="171"/>
    </row>
    <row r="1781" ht="11.25">
      <c r="C1781" s="171"/>
    </row>
    <row r="1782" ht="11.25">
      <c r="C1782" s="171"/>
    </row>
    <row r="1783" ht="11.25">
      <c r="C1783" s="171"/>
    </row>
    <row r="1784" ht="11.25">
      <c r="C1784" s="171"/>
    </row>
    <row r="1785" ht="11.25">
      <c r="C1785" s="171"/>
    </row>
    <row r="1786" ht="11.25">
      <c r="C1786" s="171"/>
    </row>
    <row r="1787" ht="11.25">
      <c r="C1787" s="171"/>
    </row>
    <row r="1788" ht="11.25">
      <c r="C1788" s="171"/>
    </row>
    <row r="1789" ht="11.25">
      <c r="C1789" s="171"/>
    </row>
    <row r="1790" ht="11.25">
      <c r="C1790" s="171"/>
    </row>
    <row r="1791" ht="11.25">
      <c r="C1791" s="171"/>
    </row>
    <row r="1792" ht="11.25">
      <c r="C1792" s="171"/>
    </row>
    <row r="1793" ht="11.25">
      <c r="C1793" s="171"/>
    </row>
    <row r="1794" ht="11.25">
      <c r="C1794" s="171"/>
    </row>
    <row r="1795" ht="11.25">
      <c r="C1795" s="171"/>
    </row>
    <row r="1796" ht="11.25">
      <c r="C1796" s="171"/>
    </row>
    <row r="1797" ht="11.25">
      <c r="C1797" s="171"/>
    </row>
    <row r="1798" ht="11.25">
      <c r="C1798" s="171"/>
    </row>
    <row r="1799" ht="11.25">
      <c r="C1799" s="171"/>
    </row>
    <row r="1800" ht="11.25">
      <c r="C1800" s="171"/>
    </row>
    <row r="1801" ht="11.25">
      <c r="C1801" s="171"/>
    </row>
    <row r="1802" ht="11.25">
      <c r="C1802" s="171"/>
    </row>
    <row r="1803" ht="11.25">
      <c r="C1803" s="171"/>
    </row>
    <row r="1804" ht="11.25">
      <c r="C1804" s="171"/>
    </row>
    <row r="1805" ht="11.25">
      <c r="C1805" s="171"/>
    </row>
    <row r="1806" ht="11.25">
      <c r="C1806" s="171"/>
    </row>
    <row r="1807" ht="11.25">
      <c r="C1807" s="171"/>
    </row>
    <row r="1808" ht="11.25">
      <c r="C1808" s="171"/>
    </row>
    <row r="1809" ht="11.25">
      <c r="C1809" s="171"/>
    </row>
    <row r="1810" ht="11.25">
      <c r="C1810" s="171"/>
    </row>
    <row r="1811" ht="11.25">
      <c r="C1811" s="171"/>
    </row>
    <row r="1812" ht="11.25">
      <c r="C1812" s="171"/>
    </row>
    <row r="1813" ht="11.25">
      <c r="C1813" s="171"/>
    </row>
    <row r="1814" ht="11.25">
      <c r="C1814" s="171"/>
    </row>
    <row r="1815" ht="11.25">
      <c r="C1815" s="171"/>
    </row>
    <row r="1816" ht="11.25">
      <c r="C1816" s="171"/>
    </row>
    <row r="1817" ht="11.25">
      <c r="C1817" s="171"/>
    </row>
    <row r="1818" ht="11.25">
      <c r="C1818" s="171"/>
    </row>
    <row r="1819" ht="11.25">
      <c r="C1819" s="171"/>
    </row>
    <row r="1820" ht="11.25">
      <c r="C1820" s="171"/>
    </row>
    <row r="1821" ht="11.25">
      <c r="C1821" s="171"/>
    </row>
    <row r="1822" ht="11.25">
      <c r="C1822" s="171"/>
    </row>
    <row r="1823" ht="11.25">
      <c r="C1823" s="171"/>
    </row>
    <row r="1824" ht="11.25">
      <c r="C1824" s="171"/>
    </row>
    <row r="1825" ht="11.25">
      <c r="C1825" s="171"/>
    </row>
    <row r="1826" ht="11.25">
      <c r="C1826" s="171"/>
    </row>
    <row r="1827" ht="11.25">
      <c r="C1827" s="171"/>
    </row>
    <row r="1828" ht="11.25">
      <c r="C1828" s="171"/>
    </row>
    <row r="1829" ht="11.25">
      <c r="C1829" s="171"/>
    </row>
    <row r="1830" ht="11.25">
      <c r="C1830" s="171"/>
    </row>
    <row r="1831" ht="11.25">
      <c r="C1831" s="171"/>
    </row>
    <row r="1832" ht="11.25">
      <c r="C1832" s="171"/>
    </row>
    <row r="1833" ht="11.25">
      <c r="C1833" s="171"/>
    </row>
    <row r="1834" ht="11.25">
      <c r="C1834" s="171"/>
    </row>
    <row r="1835" ht="11.25">
      <c r="C1835" s="171"/>
    </row>
    <row r="1836" ht="11.25">
      <c r="C1836" s="171"/>
    </row>
    <row r="1837" ht="11.25">
      <c r="C1837" s="171"/>
    </row>
    <row r="1838" ht="11.25">
      <c r="C1838" s="171"/>
    </row>
    <row r="1839" ht="11.25">
      <c r="C1839" s="171"/>
    </row>
    <row r="1840" ht="11.25">
      <c r="C1840" s="171"/>
    </row>
    <row r="1841" ht="11.25">
      <c r="C1841" s="171"/>
    </row>
    <row r="1842" ht="11.25">
      <c r="C1842" s="171"/>
    </row>
    <row r="1843" ht="11.25">
      <c r="C1843" s="171"/>
    </row>
    <row r="1844" ht="11.25">
      <c r="C1844" s="171"/>
    </row>
    <row r="1845" ht="11.25">
      <c r="C1845" s="171"/>
    </row>
    <row r="1846" ht="11.25">
      <c r="C1846" s="171"/>
    </row>
    <row r="1847" ht="11.25">
      <c r="C1847" s="171"/>
    </row>
    <row r="1848" ht="11.25">
      <c r="C1848" s="171"/>
    </row>
    <row r="1849" ht="11.25">
      <c r="C1849" s="171"/>
    </row>
    <row r="1850" ht="11.25">
      <c r="C1850" s="171"/>
    </row>
    <row r="1851" ht="11.25">
      <c r="C1851" s="171"/>
    </row>
    <row r="1852" ht="11.25">
      <c r="C1852" s="171"/>
    </row>
    <row r="1853" ht="11.25">
      <c r="C1853" s="171"/>
    </row>
    <row r="1854" ht="11.25">
      <c r="C1854" s="171"/>
    </row>
    <row r="1855" ht="11.25">
      <c r="C1855" s="171"/>
    </row>
    <row r="1856" ht="11.25">
      <c r="C1856" s="171"/>
    </row>
    <row r="1857" ht="11.25">
      <c r="C1857" s="171"/>
    </row>
    <row r="1858" ht="11.25">
      <c r="C1858" s="171"/>
    </row>
    <row r="1859" ht="11.25">
      <c r="C1859" s="171"/>
    </row>
    <row r="1860" ht="11.25">
      <c r="C1860" s="171"/>
    </row>
    <row r="1861" ht="11.25">
      <c r="C1861" s="171"/>
    </row>
    <row r="1862" ht="11.25">
      <c r="C1862" s="171"/>
    </row>
    <row r="1863" ht="11.25">
      <c r="C1863" s="171"/>
    </row>
    <row r="1864" ht="11.25">
      <c r="C1864" s="171"/>
    </row>
    <row r="1865" ht="11.25">
      <c r="C1865" s="171"/>
    </row>
    <row r="1866" ht="11.25">
      <c r="C1866" s="171"/>
    </row>
    <row r="1867" ht="11.25">
      <c r="C1867" s="171"/>
    </row>
    <row r="1868" ht="11.25">
      <c r="C1868" s="171"/>
    </row>
    <row r="1869" ht="11.25">
      <c r="C1869" s="171"/>
    </row>
    <row r="1870" ht="11.25">
      <c r="C1870" s="171"/>
    </row>
    <row r="1871" ht="11.25">
      <c r="C1871" s="171"/>
    </row>
    <row r="1872" ht="11.25">
      <c r="C1872" s="171"/>
    </row>
    <row r="1873" ht="11.25">
      <c r="C1873" s="171"/>
    </row>
    <row r="1874" ht="11.25">
      <c r="C1874" s="171"/>
    </row>
    <row r="1875" ht="11.25">
      <c r="C1875" s="171"/>
    </row>
    <row r="1876" ht="11.25">
      <c r="C1876" s="171"/>
    </row>
    <row r="1877" ht="11.25">
      <c r="C1877" s="171"/>
    </row>
    <row r="1878" ht="11.25">
      <c r="C1878" s="171"/>
    </row>
    <row r="1879" ht="11.25">
      <c r="C1879" s="171"/>
    </row>
    <row r="1880" ht="11.25">
      <c r="C1880" s="171"/>
    </row>
    <row r="1881" ht="11.25">
      <c r="C1881" s="171"/>
    </row>
    <row r="1882" ht="11.25">
      <c r="C1882" s="171"/>
    </row>
    <row r="1883" ht="11.25">
      <c r="C1883" s="171"/>
    </row>
    <row r="1884" ht="11.25">
      <c r="C1884" s="171"/>
    </row>
    <row r="1885" ht="11.25">
      <c r="C1885" s="171"/>
    </row>
    <row r="1886" ht="11.25">
      <c r="C1886" s="171"/>
    </row>
    <row r="1887" ht="11.25">
      <c r="C1887" s="171"/>
    </row>
    <row r="1888" ht="11.25">
      <c r="C1888" s="171"/>
    </row>
    <row r="1889" ht="11.25">
      <c r="C1889" s="171"/>
    </row>
    <row r="1890" ht="11.25">
      <c r="C1890" s="171"/>
    </row>
    <row r="1891" ht="11.25">
      <c r="C1891" s="171"/>
    </row>
    <row r="1892" ht="11.25">
      <c r="C1892" s="171"/>
    </row>
    <row r="1893" ht="11.25">
      <c r="C1893" s="171"/>
    </row>
    <row r="1894" ht="11.25">
      <c r="C1894" s="171"/>
    </row>
    <row r="1895" ht="11.25">
      <c r="C1895" s="171"/>
    </row>
    <row r="1896" ht="11.25">
      <c r="C1896" s="171"/>
    </row>
    <row r="1897" ht="11.25">
      <c r="C1897" s="171"/>
    </row>
    <row r="1898" ht="11.25">
      <c r="C1898" s="171"/>
    </row>
    <row r="1899" ht="11.25">
      <c r="C1899" s="171"/>
    </row>
    <row r="1900" ht="11.25">
      <c r="C1900" s="171"/>
    </row>
    <row r="1901" ht="11.25">
      <c r="C1901" s="171"/>
    </row>
    <row r="1902" ht="11.25">
      <c r="C1902" s="171"/>
    </row>
    <row r="1903" ht="11.25">
      <c r="C1903" s="171"/>
    </row>
    <row r="1904" ht="11.25">
      <c r="C1904" s="171"/>
    </row>
    <row r="1905" ht="11.25">
      <c r="C1905" s="171"/>
    </row>
    <row r="1906" ht="11.25">
      <c r="C1906" s="171"/>
    </row>
    <row r="1907" ht="11.25">
      <c r="C1907" s="171"/>
    </row>
    <row r="1908" ht="11.25">
      <c r="C1908" s="171"/>
    </row>
    <row r="1909" ht="11.25">
      <c r="C1909" s="171"/>
    </row>
    <row r="1910" ht="11.25">
      <c r="C1910" s="171"/>
    </row>
    <row r="1911" ht="11.25">
      <c r="C1911" s="171"/>
    </row>
    <row r="1912" ht="11.25">
      <c r="C1912" s="171"/>
    </row>
    <row r="1913" ht="11.25">
      <c r="C1913" s="171"/>
    </row>
    <row r="1914" ht="11.25">
      <c r="C1914" s="171"/>
    </row>
    <row r="1915" ht="11.25">
      <c r="C1915" s="171"/>
    </row>
    <row r="1916" ht="11.25">
      <c r="C1916" s="171"/>
    </row>
    <row r="1917" ht="11.25">
      <c r="C1917" s="171"/>
    </row>
    <row r="1918" ht="11.25">
      <c r="C1918" s="171"/>
    </row>
    <row r="1919" ht="11.25">
      <c r="C1919" s="171"/>
    </row>
    <row r="1920" ht="11.25">
      <c r="C1920" s="171"/>
    </row>
    <row r="1921" ht="11.25">
      <c r="C1921" s="171"/>
    </row>
    <row r="1922" ht="11.25">
      <c r="C1922" s="171"/>
    </row>
    <row r="1923" ht="11.25">
      <c r="C1923" s="171"/>
    </row>
    <row r="1924" ht="11.25">
      <c r="C1924" s="171"/>
    </row>
    <row r="1925" ht="11.25">
      <c r="C1925" s="171"/>
    </row>
    <row r="1926" ht="11.25">
      <c r="C1926" s="171"/>
    </row>
    <row r="1927" ht="11.25">
      <c r="C1927" s="171"/>
    </row>
    <row r="1928" ht="11.25">
      <c r="C1928" s="171"/>
    </row>
    <row r="1929" ht="11.25">
      <c r="C1929" s="171"/>
    </row>
    <row r="1930" ht="11.25">
      <c r="C1930" s="171"/>
    </row>
    <row r="1931" ht="11.25">
      <c r="C1931" s="171"/>
    </row>
    <row r="1932" ht="11.25">
      <c r="C1932" s="171"/>
    </row>
    <row r="1933" ht="11.25">
      <c r="C1933" s="171"/>
    </row>
    <row r="1934" ht="11.25">
      <c r="C1934" s="171"/>
    </row>
    <row r="1935" ht="11.25">
      <c r="C1935" s="171"/>
    </row>
    <row r="1936" ht="11.25">
      <c r="C1936" s="171"/>
    </row>
    <row r="1937" ht="11.25">
      <c r="C1937" s="171"/>
    </row>
    <row r="1938" ht="11.25">
      <c r="C1938" s="171"/>
    </row>
    <row r="1939" ht="11.25">
      <c r="C1939" s="171"/>
    </row>
    <row r="1940" ht="11.25">
      <c r="C1940" s="171"/>
    </row>
    <row r="1941" ht="11.25">
      <c r="C1941" s="171"/>
    </row>
    <row r="1942" ht="11.25">
      <c r="C1942" s="171"/>
    </row>
    <row r="1943" ht="11.25">
      <c r="C1943" s="171"/>
    </row>
    <row r="1944" ht="11.25">
      <c r="C1944" s="171"/>
    </row>
    <row r="1945" ht="11.25">
      <c r="C1945" s="171"/>
    </row>
    <row r="1946" ht="11.25">
      <c r="C1946" s="171"/>
    </row>
    <row r="1947" ht="11.25">
      <c r="C1947" s="171"/>
    </row>
    <row r="1948" ht="11.25">
      <c r="C1948" s="171"/>
    </row>
    <row r="1949" ht="11.25">
      <c r="C1949" s="171"/>
    </row>
    <row r="1950" ht="11.25">
      <c r="C1950" s="171"/>
    </row>
    <row r="1951" ht="11.25">
      <c r="C1951" s="171"/>
    </row>
    <row r="1952" ht="11.25">
      <c r="C1952" s="171"/>
    </row>
    <row r="1953" ht="11.25">
      <c r="C1953" s="171"/>
    </row>
    <row r="1954" ht="11.25">
      <c r="C1954" s="171"/>
    </row>
    <row r="1955" ht="11.25">
      <c r="C1955" s="171"/>
    </row>
    <row r="1956" ht="11.25">
      <c r="C1956" s="171"/>
    </row>
    <row r="1957" ht="11.25">
      <c r="C1957" s="171"/>
    </row>
    <row r="1958" ht="11.25">
      <c r="C1958" s="171"/>
    </row>
    <row r="1959" ht="11.25">
      <c r="C1959" s="171"/>
    </row>
    <row r="1960" ht="11.25">
      <c r="C1960" s="171"/>
    </row>
    <row r="1961" ht="11.25">
      <c r="C1961" s="171"/>
    </row>
    <row r="1962" ht="11.25">
      <c r="C1962" s="171"/>
    </row>
    <row r="1963" ht="11.25">
      <c r="C1963" s="171"/>
    </row>
    <row r="1964" ht="11.25">
      <c r="C1964" s="171"/>
    </row>
    <row r="1965" ht="11.25">
      <c r="C1965" s="171"/>
    </row>
    <row r="1966" ht="11.25">
      <c r="C1966" s="171"/>
    </row>
    <row r="1967" ht="11.25">
      <c r="C1967" s="171"/>
    </row>
    <row r="1968" ht="11.25">
      <c r="C1968" s="171"/>
    </row>
    <row r="1969" ht="11.25">
      <c r="C1969" s="171"/>
    </row>
    <row r="1970" ht="11.25">
      <c r="C1970" s="171"/>
    </row>
    <row r="1971" ht="11.25">
      <c r="C1971" s="171"/>
    </row>
    <row r="1972" ht="11.25">
      <c r="C1972" s="171"/>
    </row>
    <row r="1973" ht="11.25">
      <c r="C1973" s="171"/>
    </row>
    <row r="1974" ht="11.25">
      <c r="C1974" s="171"/>
    </row>
    <row r="1975" ht="11.25">
      <c r="C1975" s="171"/>
    </row>
    <row r="1976" ht="11.25">
      <c r="C1976" s="171"/>
    </row>
    <row r="1977" ht="11.25">
      <c r="C1977" s="171"/>
    </row>
    <row r="1978" ht="11.25">
      <c r="C1978" s="171"/>
    </row>
    <row r="1979" ht="11.25">
      <c r="C1979" s="171"/>
    </row>
    <row r="1980" ht="11.25">
      <c r="C1980" s="171"/>
    </row>
    <row r="1981" ht="11.25">
      <c r="C1981" s="171"/>
    </row>
    <row r="1982" ht="11.25">
      <c r="C1982" s="171"/>
    </row>
    <row r="1983" ht="11.25">
      <c r="C1983" s="171"/>
    </row>
    <row r="1984" ht="11.25">
      <c r="C1984" s="171"/>
    </row>
    <row r="1985" ht="11.25">
      <c r="C1985" s="171"/>
    </row>
    <row r="1986" ht="11.25">
      <c r="C1986" s="171"/>
    </row>
    <row r="1987" ht="11.25">
      <c r="C1987" s="171"/>
    </row>
    <row r="1988" ht="11.25">
      <c r="C1988" s="171"/>
    </row>
    <row r="1989" ht="11.25">
      <c r="C1989" s="171"/>
    </row>
    <row r="1990" ht="11.25">
      <c r="C1990" s="171"/>
    </row>
    <row r="1991" ht="11.25">
      <c r="C1991" s="171"/>
    </row>
    <row r="1992" ht="11.25">
      <c r="C1992" s="171"/>
    </row>
    <row r="1993" ht="11.25">
      <c r="C1993" s="171"/>
    </row>
    <row r="1994" ht="11.25">
      <c r="C1994" s="171"/>
    </row>
    <row r="1995" ht="11.25">
      <c r="C1995" s="171"/>
    </row>
    <row r="1996" ht="11.25">
      <c r="C1996" s="171"/>
    </row>
    <row r="1997" ht="11.25">
      <c r="C1997" s="171"/>
    </row>
    <row r="1998" ht="11.25">
      <c r="C1998" s="171"/>
    </row>
    <row r="1999" ht="11.25">
      <c r="C1999" s="171"/>
    </row>
    <row r="2000" ht="11.25">
      <c r="C2000" s="171"/>
    </row>
    <row r="2001" ht="11.25">
      <c r="C2001" s="171"/>
    </row>
    <row r="2002" ht="11.25">
      <c r="C2002" s="171"/>
    </row>
    <row r="2003" ht="11.25">
      <c r="C2003" s="171"/>
    </row>
    <row r="2004" ht="11.25">
      <c r="C2004" s="171"/>
    </row>
    <row r="2005" ht="11.25">
      <c r="C2005" s="171"/>
    </row>
    <row r="2006" ht="11.25">
      <c r="C2006" s="171"/>
    </row>
    <row r="2007" ht="11.25">
      <c r="C2007" s="171"/>
    </row>
    <row r="2008" ht="11.25">
      <c r="C2008" s="171"/>
    </row>
    <row r="2009" ht="11.25">
      <c r="C2009" s="171"/>
    </row>
    <row r="2010" ht="11.25">
      <c r="C2010" s="171"/>
    </row>
    <row r="2011" ht="11.25">
      <c r="C2011" s="171"/>
    </row>
    <row r="2012" ht="11.25">
      <c r="C2012" s="171"/>
    </row>
    <row r="2013" ht="11.25">
      <c r="C2013" s="171"/>
    </row>
    <row r="2014" ht="11.25">
      <c r="C2014" s="171"/>
    </row>
    <row r="2015" ht="11.25">
      <c r="C2015" s="171"/>
    </row>
    <row r="2016" ht="11.25">
      <c r="C2016" s="171"/>
    </row>
    <row r="2017" ht="11.25">
      <c r="C2017" s="171"/>
    </row>
    <row r="2018" ht="11.25">
      <c r="C2018" s="171"/>
    </row>
    <row r="2019" ht="11.25">
      <c r="C2019" s="171"/>
    </row>
    <row r="2020" ht="11.25">
      <c r="C2020" s="171"/>
    </row>
    <row r="2021" ht="11.25">
      <c r="C2021" s="171"/>
    </row>
    <row r="2022" ht="11.25">
      <c r="C2022" s="171"/>
    </row>
    <row r="2023" ht="11.25">
      <c r="C2023" s="171"/>
    </row>
    <row r="2024" ht="11.25">
      <c r="C2024" s="171"/>
    </row>
    <row r="2025" ht="11.25">
      <c r="C2025" s="171"/>
    </row>
    <row r="2026" ht="11.25">
      <c r="C2026" s="171"/>
    </row>
    <row r="2027" ht="11.25">
      <c r="C2027" s="171"/>
    </row>
    <row r="2028" ht="11.25">
      <c r="C2028" s="171"/>
    </row>
    <row r="2029" ht="11.25">
      <c r="C2029" s="171"/>
    </row>
    <row r="2030" ht="11.25">
      <c r="C2030" s="171"/>
    </row>
    <row r="2031" ht="11.25">
      <c r="C2031" s="171"/>
    </row>
    <row r="2032" ht="11.25">
      <c r="C2032" s="171"/>
    </row>
    <row r="2033" ht="11.25">
      <c r="C2033" s="171"/>
    </row>
    <row r="2034" ht="11.25">
      <c r="C2034" s="171"/>
    </row>
    <row r="2035" ht="11.25">
      <c r="C2035" s="171"/>
    </row>
    <row r="2036" ht="11.25">
      <c r="C2036" s="171"/>
    </row>
    <row r="2037" ht="11.25">
      <c r="C2037" s="171"/>
    </row>
    <row r="2038" ht="11.25">
      <c r="C2038" s="171"/>
    </row>
    <row r="2039" ht="11.25">
      <c r="C2039" s="171"/>
    </row>
    <row r="2040" ht="11.25">
      <c r="C2040" s="171"/>
    </row>
    <row r="2041" ht="11.25">
      <c r="C2041" s="171"/>
    </row>
    <row r="2042" ht="11.25">
      <c r="C2042" s="171"/>
    </row>
    <row r="2043" ht="11.25">
      <c r="C2043" s="171"/>
    </row>
    <row r="2044" ht="11.25">
      <c r="C2044" s="171"/>
    </row>
    <row r="2045" ht="11.25">
      <c r="C2045" s="171"/>
    </row>
    <row r="2046" ht="11.25">
      <c r="C2046" s="171"/>
    </row>
    <row r="2047" ht="11.25">
      <c r="C2047" s="171"/>
    </row>
    <row r="2048" ht="11.25">
      <c r="C2048" s="171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8"/>
  <sheetViews>
    <sheetView view="pageBreakPreview" zoomScaleSheetLayoutView="100" zoomScalePageLayoutView="0" workbookViewId="0" topLeftCell="A1">
      <selection activeCell="D8" sqref="D8:D17"/>
    </sheetView>
  </sheetViews>
  <sheetFormatPr defaultColWidth="9.33203125" defaultRowHeight="13.5"/>
  <cols>
    <col min="1" max="1" width="78.83203125" style="118" bestFit="1" customWidth="1"/>
    <col min="2" max="2" width="4.16015625" style="118" bestFit="1" customWidth="1"/>
    <col min="3" max="3" width="7" style="248" bestFit="1" customWidth="1"/>
    <col min="4" max="4" width="12" style="118" customWidth="1"/>
    <col min="5" max="5" width="17.16015625" style="248" bestFit="1" customWidth="1"/>
    <col min="6" max="16384" width="9.33203125" style="119" customWidth="1"/>
  </cols>
  <sheetData>
    <row r="2" ht="13.5">
      <c r="A2" s="355" t="s">
        <v>494</v>
      </c>
    </row>
    <row r="3" ht="13.5">
      <c r="A3" s="355"/>
    </row>
    <row r="4" spans="1:5" ht="15">
      <c r="A4" s="356" t="s">
        <v>466</v>
      </c>
      <c r="B4" s="357"/>
      <c r="C4" s="358"/>
      <c r="D4" s="357"/>
      <c r="E4" s="359"/>
    </row>
    <row r="5" spans="1:5" ht="12">
      <c r="A5" s="360" t="s">
        <v>402</v>
      </c>
      <c r="B5" s="383" t="s">
        <v>403</v>
      </c>
      <c r="C5" s="384" t="s">
        <v>404</v>
      </c>
      <c r="D5" s="383" t="s">
        <v>405</v>
      </c>
      <c r="E5" s="385" t="s">
        <v>351</v>
      </c>
    </row>
    <row r="6" spans="1:5" ht="14.25">
      <c r="A6" s="361"/>
      <c r="B6" s="362" t="s">
        <v>406</v>
      </c>
      <c r="C6" s="363"/>
      <c r="D6" s="362"/>
      <c r="E6" s="364"/>
    </row>
    <row r="7" spans="1:5" ht="12">
      <c r="A7" s="365" t="s">
        <v>407</v>
      </c>
      <c r="B7" s="366" t="s">
        <v>406</v>
      </c>
      <c r="C7" s="367"/>
      <c r="D7" s="366"/>
      <c r="E7" s="368"/>
    </row>
    <row r="8" spans="1:5" ht="12">
      <c r="A8" s="369" t="s">
        <v>408</v>
      </c>
      <c r="B8" s="386" t="s">
        <v>15</v>
      </c>
      <c r="C8" s="370">
        <v>37</v>
      </c>
      <c r="D8" s="372"/>
      <c r="E8" s="371">
        <f>D8*C8</f>
        <v>0</v>
      </c>
    </row>
    <row r="9" spans="1:5" ht="12">
      <c r="A9" s="369" t="s">
        <v>409</v>
      </c>
      <c r="B9" s="386" t="s">
        <v>15</v>
      </c>
      <c r="C9" s="370">
        <v>37</v>
      </c>
      <c r="D9" s="372"/>
      <c r="E9" s="371">
        <f>D9*C9</f>
        <v>0</v>
      </c>
    </row>
    <row r="10" spans="1:5" ht="12">
      <c r="A10" s="369" t="s">
        <v>410</v>
      </c>
      <c r="B10" s="386" t="s">
        <v>36</v>
      </c>
      <c r="C10" s="370">
        <v>20</v>
      </c>
      <c r="D10" s="372"/>
      <c r="E10" s="371">
        <f>D10*C10</f>
        <v>0</v>
      </c>
    </row>
    <row r="11" spans="1:5" ht="12">
      <c r="A11" s="369" t="s">
        <v>188</v>
      </c>
      <c r="B11" s="386" t="s">
        <v>15</v>
      </c>
      <c r="C11" s="370">
        <v>6</v>
      </c>
      <c r="D11" s="372"/>
      <c r="E11" s="371">
        <f>D11*C11</f>
        <v>0</v>
      </c>
    </row>
    <row r="12" spans="1:5" ht="12">
      <c r="A12" s="369" t="s">
        <v>186</v>
      </c>
      <c r="B12" s="386" t="s">
        <v>15</v>
      </c>
      <c r="C12" s="370">
        <v>10</v>
      </c>
      <c r="D12" s="372"/>
      <c r="E12" s="371">
        <f aca="true" t="shared" si="0" ref="E12:E17">D12*C12</f>
        <v>0</v>
      </c>
    </row>
    <row r="13" spans="1:5" ht="12">
      <c r="A13" s="369" t="s">
        <v>190</v>
      </c>
      <c r="B13" s="386" t="s">
        <v>36</v>
      </c>
      <c r="C13" s="370">
        <v>1</v>
      </c>
      <c r="D13" s="372"/>
      <c r="E13" s="371">
        <f t="shared" si="0"/>
        <v>0</v>
      </c>
    </row>
    <row r="14" spans="1:5" ht="12">
      <c r="A14" s="369" t="s">
        <v>188</v>
      </c>
      <c r="B14" s="386" t="s">
        <v>15</v>
      </c>
      <c r="C14" s="370">
        <v>6</v>
      </c>
      <c r="D14" s="372"/>
      <c r="E14" s="371">
        <f t="shared" si="0"/>
        <v>0</v>
      </c>
    </row>
    <row r="15" spans="1:5" ht="12">
      <c r="A15" s="369" t="s">
        <v>411</v>
      </c>
      <c r="B15" s="386" t="s">
        <v>181</v>
      </c>
      <c r="C15" s="370">
        <v>1</v>
      </c>
      <c r="D15" s="372"/>
      <c r="E15" s="371">
        <f t="shared" si="0"/>
        <v>0</v>
      </c>
    </row>
    <row r="16" spans="1:5" ht="12">
      <c r="A16" s="369" t="s">
        <v>412</v>
      </c>
      <c r="B16" s="386" t="s">
        <v>181</v>
      </c>
      <c r="C16" s="370">
        <v>1</v>
      </c>
      <c r="D16" s="372"/>
      <c r="E16" s="371">
        <f t="shared" si="0"/>
        <v>0</v>
      </c>
    </row>
    <row r="17" spans="1:5" ht="12" thickBot="1">
      <c r="A17" s="369" t="s">
        <v>413</v>
      </c>
      <c r="B17" s="386" t="s">
        <v>181</v>
      </c>
      <c r="C17" s="370">
        <v>1</v>
      </c>
      <c r="D17" s="372"/>
      <c r="E17" s="371">
        <f t="shared" si="0"/>
        <v>0</v>
      </c>
    </row>
    <row r="18" spans="1:5" ht="15" thickBot="1">
      <c r="A18" s="373" t="s">
        <v>351</v>
      </c>
      <c r="B18" s="374" t="s">
        <v>406</v>
      </c>
      <c r="C18" s="375"/>
      <c r="D18" s="374"/>
      <c r="E18" s="376">
        <f>SUM(E7:E17)</f>
        <v>0</v>
      </c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SheetLayoutView="100" zoomScalePageLayoutView="0" workbookViewId="0" topLeftCell="A13">
      <selection activeCell="D17" sqref="D17:D31"/>
    </sheetView>
  </sheetViews>
  <sheetFormatPr defaultColWidth="9.33203125" defaultRowHeight="13.5"/>
  <cols>
    <col min="1" max="1" width="69.16015625" style="118" customWidth="1"/>
    <col min="2" max="2" width="4.16015625" style="118" bestFit="1" customWidth="1"/>
    <col min="3" max="3" width="6.83203125" style="248" bestFit="1" customWidth="1"/>
    <col min="4" max="4" width="12" style="118" customWidth="1"/>
    <col min="5" max="5" width="14.66015625" style="248" customWidth="1"/>
    <col min="6" max="16384" width="9.33203125" style="119" customWidth="1"/>
  </cols>
  <sheetData>
    <row r="2" ht="13.5">
      <c r="A2" s="355" t="s">
        <v>494</v>
      </c>
    </row>
    <row r="3" ht="13.5" thickBot="1">
      <c r="A3" s="355"/>
    </row>
    <row r="4" spans="1:5" ht="15">
      <c r="A4" s="377" t="s">
        <v>439</v>
      </c>
      <c r="B4" s="378"/>
      <c r="C4" s="379"/>
      <c r="D4" s="378"/>
      <c r="E4" s="380"/>
    </row>
    <row r="5" spans="1:5" ht="12">
      <c r="A5" s="360" t="s">
        <v>402</v>
      </c>
      <c r="B5" s="383" t="s">
        <v>403</v>
      </c>
      <c r="C5" s="384" t="s">
        <v>404</v>
      </c>
      <c r="D5" s="383" t="s">
        <v>405</v>
      </c>
      <c r="E5" s="385" t="s">
        <v>351</v>
      </c>
    </row>
    <row r="6" spans="1:5" ht="14.25">
      <c r="A6" s="361" t="s">
        <v>414</v>
      </c>
      <c r="B6" s="362" t="s">
        <v>406</v>
      </c>
      <c r="C6" s="363"/>
      <c r="D6" s="362"/>
      <c r="E6" s="364"/>
    </row>
    <row r="7" spans="1:5" ht="12">
      <c r="A7" s="365" t="s">
        <v>407</v>
      </c>
      <c r="B7" s="366" t="s">
        <v>406</v>
      </c>
      <c r="C7" s="367"/>
      <c r="D7" s="366"/>
      <c r="E7" s="368"/>
    </row>
    <row r="8" spans="1:5" ht="12">
      <c r="A8" s="369" t="s">
        <v>415</v>
      </c>
      <c r="B8" s="386" t="s">
        <v>15</v>
      </c>
      <c r="C8" s="370">
        <v>31</v>
      </c>
      <c r="D8" s="372"/>
      <c r="E8" s="371">
        <f>D8*C8</f>
        <v>0</v>
      </c>
    </row>
    <row r="9" spans="1:5" ht="12">
      <c r="A9" s="369" t="s">
        <v>430</v>
      </c>
      <c r="B9" s="386" t="s">
        <v>36</v>
      </c>
      <c r="C9" s="370">
        <v>1</v>
      </c>
      <c r="D9" s="372"/>
      <c r="E9" s="371">
        <f aca="true" t="shared" si="0" ref="E9:E14">D9*C9</f>
        <v>0</v>
      </c>
    </row>
    <row r="10" spans="1:5" ht="12">
      <c r="A10" s="369" t="s">
        <v>416</v>
      </c>
      <c r="B10" s="386" t="s">
        <v>15</v>
      </c>
      <c r="C10" s="370">
        <v>6</v>
      </c>
      <c r="D10" s="372"/>
      <c r="E10" s="371">
        <f t="shared" si="0"/>
        <v>0</v>
      </c>
    </row>
    <row r="11" spans="1:5" ht="12">
      <c r="A11" s="369" t="s">
        <v>417</v>
      </c>
      <c r="B11" s="386" t="s">
        <v>181</v>
      </c>
      <c r="C11" s="370">
        <v>2</v>
      </c>
      <c r="D11" s="372"/>
      <c r="E11" s="371">
        <f t="shared" si="0"/>
        <v>0</v>
      </c>
    </row>
    <row r="12" spans="1:5" ht="12">
      <c r="A12" s="369" t="s">
        <v>418</v>
      </c>
      <c r="B12" s="386" t="s">
        <v>181</v>
      </c>
      <c r="C12" s="370">
        <v>1</v>
      </c>
      <c r="D12" s="372"/>
      <c r="E12" s="371">
        <f t="shared" si="0"/>
        <v>0</v>
      </c>
    </row>
    <row r="13" spans="1:5" ht="12">
      <c r="A13" s="369" t="s">
        <v>412</v>
      </c>
      <c r="B13" s="386" t="s">
        <v>181</v>
      </c>
      <c r="C13" s="370">
        <v>1</v>
      </c>
      <c r="D13" s="372"/>
      <c r="E13" s="371">
        <f t="shared" si="0"/>
        <v>0</v>
      </c>
    </row>
    <row r="14" spans="1:5" ht="12">
      <c r="A14" s="369" t="s">
        <v>413</v>
      </c>
      <c r="B14" s="386" t="s">
        <v>181</v>
      </c>
      <c r="C14" s="370">
        <v>1</v>
      </c>
      <c r="D14" s="372"/>
      <c r="E14" s="371">
        <f t="shared" si="0"/>
        <v>0</v>
      </c>
    </row>
    <row r="15" spans="1:5" ht="14.25">
      <c r="A15" s="361" t="s">
        <v>419</v>
      </c>
      <c r="B15" s="387" t="s">
        <v>406</v>
      </c>
      <c r="C15" s="363"/>
      <c r="D15" s="388"/>
      <c r="E15" s="364">
        <f>SUM(E8:E14)</f>
        <v>0</v>
      </c>
    </row>
    <row r="16" spans="1:5" ht="14.25">
      <c r="A16" s="361" t="s">
        <v>420</v>
      </c>
      <c r="B16" s="387" t="s">
        <v>406</v>
      </c>
      <c r="C16" s="363"/>
      <c r="D16" s="388"/>
      <c r="E16" s="364"/>
    </row>
    <row r="17" spans="1:5" ht="12">
      <c r="A17" s="369" t="s">
        <v>421</v>
      </c>
      <c r="B17" s="386" t="s">
        <v>422</v>
      </c>
      <c r="C17" s="370">
        <v>0</v>
      </c>
      <c r="D17" s="372"/>
      <c r="E17" s="371">
        <f>D17*C17</f>
        <v>0</v>
      </c>
    </row>
    <row r="18" spans="1:5" ht="12">
      <c r="A18" s="369" t="s">
        <v>435</v>
      </c>
      <c r="B18" s="386" t="s">
        <v>168</v>
      </c>
      <c r="C18" s="370">
        <v>3.2</v>
      </c>
      <c r="D18" s="372"/>
      <c r="E18" s="371">
        <f aca="true" t="shared" si="1" ref="E18:E31">D18*C18</f>
        <v>0</v>
      </c>
    </row>
    <row r="19" spans="1:5" ht="12">
      <c r="A19" s="369" t="s">
        <v>436</v>
      </c>
      <c r="B19" s="386" t="s">
        <v>168</v>
      </c>
      <c r="C19" s="370">
        <v>3.2</v>
      </c>
      <c r="D19" s="372"/>
      <c r="E19" s="371">
        <f t="shared" si="1"/>
        <v>0</v>
      </c>
    </row>
    <row r="20" spans="1:5" ht="12">
      <c r="A20" s="369" t="s">
        <v>437</v>
      </c>
      <c r="B20" s="386" t="s">
        <v>168</v>
      </c>
      <c r="C20" s="370">
        <v>3.2</v>
      </c>
      <c r="D20" s="372"/>
      <c r="E20" s="371">
        <f t="shared" si="1"/>
        <v>0</v>
      </c>
    </row>
    <row r="21" spans="1:6" ht="12">
      <c r="A21" s="369" t="s">
        <v>431</v>
      </c>
      <c r="B21" s="386" t="s">
        <v>15</v>
      </c>
      <c r="C21" s="370">
        <v>0.5</v>
      </c>
      <c r="D21" s="372"/>
      <c r="E21" s="371">
        <f t="shared" si="1"/>
        <v>0</v>
      </c>
      <c r="F21" s="406"/>
    </row>
    <row r="22" spans="1:5" ht="12">
      <c r="A22" s="369" t="s">
        <v>423</v>
      </c>
      <c r="B22" s="386" t="s">
        <v>15</v>
      </c>
      <c r="C22" s="370">
        <v>0</v>
      </c>
      <c r="D22" s="372"/>
      <c r="E22" s="371">
        <f t="shared" si="1"/>
        <v>0</v>
      </c>
    </row>
    <row r="23" spans="1:5" ht="12">
      <c r="A23" s="369" t="s">
        <v>424</v>
      </c>
      <c r="B23" s="386" t="s">
        <v>169</v>
      </c>
      <c r="C23" s="370">
        <v>0</v>
      </c>
      <c r="D23" s="372"/>
      <c r="E23" s="371">
        <f t="shared" si="1"/>
        <v>0</v>
      </c>
    </row>
    <row r="24" spans="1:5" ht="12">
      <c r="A24" s="369" t="s">
        <v>425</v>
      </c>
      <c r="B24" s="386" t="s">
        <v>169</v>
      </c>
      <c r="C24" s="370">
        <v>0</v>
      </c>
      <c r="D24" s="372"/>
      <c r="E24" s="371">
        <f t="shared" si="1"/>
        <v>0</v>
      </c>
    </row>
    <row r="25" spans="1:5" ht="12">
      <c r="A25" s="369" t="s">
        <v>426</v>
      </c>
      <c r="B25" s="386" t="s">
        <v>169</v>
      </c>
      <c r="C25" s="370">
        <v>0</v>
      </c>
      <c r="D25" s="372"/>
      <c r="E25" s="371">
        <f t="shared" si="1"/>
        <v>0</v>
      </c>
    </row>
    <row r="26" spans="1:5" ht="12">
      <c r="A26" s="369" t="s">
        <v>433</v>
      </c>
      <c r="B26" s="386" t="s">
        <v>168</v>
      </c>
      <c r="C26" s="370">
        <v>0</v>
      </c>
      <c r="D26" s="372"/>
      <c r="E26" s="371">
        <f t="shared" si="1"/>
        <v>0</v>
      </c>
    </row>
    <row r="27" spans="1:6" ht="12">
      <c r="A27" s="369" t="s">
        <v>438</v>
      </c>
      <c r="B27" s="386" t="s">
        <v>15</v>
      </c>
      <c r="C27" s="370">
        <v>27</v>
      </c>
      <c r="D27" s="372"/>
      <c r="E27" s="371">
        <f t="shared" si="1"/>
        <v>0</v>
      </c>
      <c r="F27" s="406"/>
    </row>
    <row r="28" spans="1:5" ht="12">
      <c r="A28" s="369" t="s">
        <v>432</v>
      </c>
      <c r="B28" s="386" t="s">
        <v>15</v>
      </c>
      <c r="C28" s="370">
        <v>27</v>
      </c>
      <c r="D28" s="372"/>
      <c r="E28" s="371">
        <f t="shared" si="1"/>
        <v>0</v>
      </c>
    </row>
    <row r="29" spans="1:5" ht="12">
      <c r="A29" s="369" t="s">
        <v>427</v>
      </c>
      <c r="B29" s="386" t="s">
        <v>36</v>
      </c>
      <c r="C29" s="370">
        <v>1</v>
      </c>
      <c r="D29" s="372"/>
      <c r="E29" s="371">
        <f t="shared" si="1"/>
        <v>0</v>
      </c>
    </row>
    <row r="30" spans="1:5" ht="12">
      <c r="A30" s="369" t="s">
        <v>428</v>
      </c>
      <c r="B30" s="386" t="s">
        <v>15</v>
      </c>
      <c r="C30" s="370">
        <v>27</v>
      </c>
      <c r="D30" s="372"/>
      <c r="E30" s="371">
        <f t="shared" si="1"/>
        <v>0</v>
      </c>
    </row>
    <row r="31" spans="1:5" ht="12" thickBot="1">
      <c r="A31" s="369" t="s">
        <v>434</v>
      </c>
      <c r="B31" s="386" t="s">
        <v>168</v>
      </c>
      <c r="C31" s="370">
        <v>3.2</v>
      </c>
      <c r="D31" s="372"/>
      <c r="E31" s="371">
        <f t="shared" si="1"/>
        <v>0</v>
      </c>
    </row>
    <row r="32" spans="1:5" ht="15" thickBot="1">
      <c r="A32" s="373" t="s">
        <v>429</v>
      </c>
      <c r="B32" s="374" t="s">
        <v>406</v>
      </c>
      <c r="C32" s="375"/>
      <c r="D32" s="374"/>
      <c r="E32" s="376">
        <f>SUM(E17:E31)</f>
        <v>0</v>
      </c>
    </row>
    <row r="33" spans="1:5" s="120" customFormat="1" ht="12" thickBot="1">
      <c r="A33" s="389"/>
      <c r="B33" s="390"/>
      <c r="C33" s="391"/>
      <c r="D33" s="392"/>
      <c r="E33" s="393"/>
    </row>
    <row r="34" spans="1:5" ht="15" thickBot="1">
      <c r="A34" s="373" t="s">
        <v>440</v>
      </c>
      <c r="B34" s="374" t="s">
        <v>406</v>
      </c>
      <c r="C34" s="375"/>
      <c r="D34" s="374"/>
      <c r="E34" s="376">
        <f>E15+E32</f>
        <v>0</v>
      </c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Radim Kolar</cp:lastModifiedBy>
  <cp:lastPrinted>2015-01-12T14:51:22Z</cp:lastPrinted>
  <dcterms:created xsi:type="dcterms:W3CDTF">2014-02-25T13:39:20Z</dcterms:created>
  <dcterms:modified xsi:type="dcterms:W3CDTF">2015-03-04T11:54:56Z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